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V/PERSONALSHEET_DEV/"/>
    </mc:Choice>
  </mc:AlternateContent>
  <xr:revisionPtr revIDLastSave="0" documentId="13_ncr:1_{5BEA9CCE-C489-5A44-96CB-BE13E7A8F2F9}" xr6:coauthVersionLast="47" xr6:coauthVersionMax="47" xr10:uidLastSave="{00000000-0000-0000-0000-000000000000}"/>
  <bookViews>
    <workbookView xWindow="80" yWindow="780" windowWidth="34040" windowHeight="19900" tabRatio="677" activeTab="2" xr2:uid="{00000000-000D-0000-FFFF-FFFF00000000}"/>
  </bookViews>
  <sheets>
    <sheet name="LOHNTABELLE" sheetId="46" r:id="rId1"/>
    <sheet name="EINSTELLUNG" sheetId="2" r:id="rId2"/>
    <sheet name="Januar" sheetId="3" r:id="rId3"/>
    <sheet name="Settings" sheetId="18" state="veryHidden" r:id="rId4"/>
    <sheet name="Februar" sheetId="25" r:id="rId5"/>
    <sheet name="Marz" sheetId="26" r:id="rId6"/>
    <sheet name="April" sheetId="27" r:id="rId7"/>
    <sheet name="Mai" sheetId="28" r:id="rId8"/>
    <sheet name="Juni" sheetId="37" r:id="rId9"/>
    <sheet name="Juli" sheetId="30" r:id="rId10"/>
    <sheet name="August" sheetId="31" r:id="rId11"/>
    <sheet name="September" sheetId="32" r:id="rId12"/>
    <sheet name="Oktober" sheetId="33" r:id="rId13"/>
    <sheet name="November" sheetId="36" r:id="rId14"/>
    <sheet name="Dezember" sheetId="35" r:id="rId15"/>
    <sheet name="UBERSICHT" sheetId="15" r:id="rId16"/>
    <sheet name="FLUKTUATION_DATEN" sheetId="38" state="veryHidden" r:id="rId17"/>
    <sheet name="Message" sheetId="22" state="veryHidden" r:id="rId18"/>
    <sheet name="KV_DROPDOWN_HELPER" sheetId="49" state="veryHidden" r:id="rId19"/>
    <sheet name="PID_HOUR_OVERRIDES" sheetId="50" state="veryHidden" r:id="rId20"/>
    <sheet name="FLUKTUATION" sheetId="52" r:id="rId21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6" i="3" l="1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I5" i="46"/>
  <c r="J5" i="46"/>
  <c r="I6" i="46"/>
  <c r="J6" i="46"/>
  <c r="I7" i="46"/>
  <c r="J7" i="46"/>
  <c r="I8" i="46"/>
  <c r="J8" i="46"/>
  <c r="I9" i="46"/>
  <c r="J9" i="46"/>
  <c r="I10" i="46"/>
  <c r="J10" i="46"/>
  <c r="I11" i="46"/>
  <c r="J11" i="46"/>
  <c r="I12" i="46"/>
  <c r="J12" i="46"/>
  <c r="I13" i="46"/>
  <c r="J13" i="46"/>
  <c r="I14" i="46"/>
  <c r="J14" i="46"/>
  <c r="I15" i="46"/>
  <c r="J15" i="46"/>
  <c r="I16" i="46"/>
  <c r="J16" i="46"/>
  <c r="I17" i="46"/>
  <c r="J17" i="46"/>
  <c r="I18" i="46"/>
  <c r="J18" i="46"/>
  <c r="I19" i="46"/>
  <c r="J19" i="46"/>
  <c r="I20" i="46"/>
  <c r="J20" i="46"/>
  <c r="I21" i="46"/>
  <c r="J21" i="46"/>
  <c r="I22" i="46"/>
  <c r="J22" i="46"/>
  <c r="I23" i="46"/>
  <c r="J23" i="46"/>
  <c r="I24" i="46"/>
  <c r="J24" i="46"/>
  <c r="I25" i="46"/>
  <c r="J25" i="46"/>
  <c r="I26" i="46"/>
  <c r="J26" i="46"/>
  <c r="I27" i="46"/>
  <c r="J27" i="46"/>
  <c r="I28" i="46"/>
  <c r="J28" i="46"/>
  <c r="I29" i="46"/>
  <c r="J29" i="46"/>
  <c r="I30" i="46"/>
  <c r="J30" i="46"/>
  <c r="I31" i="46"/>
  <c r="J31" i="46"/>
  <c r="I32" i="46"/>
  <c r="J32" i="46"/>
  <c r="I33" i="46"/>
  <c r="J33" i="46"/>
  <c r="I34" i="46"/>
  <c r="J34" i="46"/>
  <c r="I35" i="46"/>
  <c r="J35" i="46"/>
  <c r="I36" i="46"/>
  <c r="J36" i="46"/>
  <c r="I37" i="46"/>
  <c r="J37" i="46"/>
  <c r="I38" i="46"/>
  <c r="J38" i="46"/>
  <c r="I39" i="46"/>
  <c r="J39" i="46"/>
  <c r="I40" i="46"/>
  <c r="J40" i="46"/>
  <c r="I41" i="46"/>
  <c r="J41" i="46"/>
  <c r="I42" i="46"/>
  <c r="J42" i="46"/>
  <c r="I43" i="46"/>
  <c r="J43" i="46"/>
  <c r="I44" i="46"/>
  <c r="J44" i="46"/>
  <c r="I45" i="46"/>
  <c r="J45" i="46"/>
  <c r="I46" i="46"/>
  <c r="J46" i="46"/>
  <c r="I47" i="46"/>
  <c r="J47" i="46"/>
  <c r="I48" i="46"/>
  <c r="J48" i="46"/>
  <c r="I49" i="46"/>
  <c r="J49" i="46"/>
  <c r="I50" i="46"/>
  <c r="J50" i="46"/>
  <c r="I51" i="46"/>
  <c r="J51" i="46"/>
  <c r="I52" i="46"/>
  <c r="J52" i="46"/>
  <c r="I53" i="46"/>
  <c r="J53" i="46"/>
  <c r="I54" i="46"/>
  <c r="J54" i="46"/>
  <c r="I55" i="46"/>
  <c r="J55" i="46"/>
  <c r="I56" i="46"/>
  <c r="J56" i="46"/>
  <c r="I57" i="46"/>
  <c r="J57" i="46"/>
  <c r="I58" i="46"/>
  <c r="J58" i="46"/>
  <c r="I59" i="46"/>
  <c r="J59" i="46"/>
  <c r="I60" i="46"/>
  <c r="J60" i="46"/>
  <c r="I61" i="46"/>
  <c r="J61" i="46"/>
  <c r="I62" i="46"/>
  <c r="J62" i="46"/>
  <c r="I63" i="46"/>
  <c r="J63" i="46"/>
  <c r="I64" i="46"/>
  <c r="J64" i="46"/>
  <c r="I65" i="46"/>
  <c r="J65" i="46"/>
  <c r="I66" i="46"/>
  <c r="J66" i="46"/>
  <c r="I67" i="46"/>
  <c r="J67" i="46"/>
  <c r="I68" i="46"/>
  <c r="J68" i="46"/>
  <c r="I69" i="46"/>
  <c r="J69" i="46"/>
  <c r="I70" i="46"/>
  <c r="J70" i="46"/>
  <c r="I71" i="46"/>
  <c r="J71" i="46"/>
  <c r="I72" i="46"/>
  <c r="J72" i="46"/>
  <c r="I73" i="46"/>
  <c r="J73" i="46"/>
  <c r="I74" i="46"/>
  <c r="J74" i="46"/>
  <c r="I75" i="46"/>
  <c r="J75" i="46"/>
  <c r="I76" i="46"/>
  <c r="J76" i="46"/>
  <c r="I77" i="46"/>
  <c r="J77" i="46"/>
  <c r="I78" i="46"/>
  <c r="J78" i="46"/>
  <c r="I79" i="46"/>
  <c r="J79" i="46"/>
  <c r="I80" i="46"/>
  <c r="J80" i="46"/>
  <c r="I81" i="46"/>
  <c r="J81" i="46"/>
  <c r="I82" i="46"/>
  <c r="J82" i="46"/>
  <c r="I83" i="46"/>
  <c r="J83" i="46"/>
  <c r="I84" i="46"/>
  <c r="J84" i="46"/>
  <c r="I85" i="46"/>
  <c r="J85" i="46"/>
  <c r="I86" i="46"/>
  <c r="J86" i="46"/>
  <c r="I87" i="46"/>
  <c r="J87" i="46"/>
  <c r="I88" i="46"/>
  <c r="J88" i="46"/>
  <c r="I89" i="46"/>
  <c r="J89" i="46"/>
  <c r="I90" i="46"/>
  <c r="J90" i="46"/>
  <c r="I91" i="46"/>
  <c r="J91" i="46"/>
  <c r="I92" i="46"/>
  <c r="J92" i="46"/>
  <c r="I93" i="46"/>
  <c r="J93" i="46"/>
  <c r="I94" i="46"/>
  <c r="J94" i="46"/>
  <c r="I95" i="46"/>
  <c r="J95" i="46"/>
  <c r="I96" i="46"/>
  <c r="J96" i="46"/>
  <c r="I97" i="46"/>
  <c r="J97" i="46"/>
  <c r="I98" i="46"/>
  <c r="J98" i="46"/>
  <c r="I99" i="46"/>
  <c r="J99" i="46"/>
  <c r="I100" i="46"/>
  <c r="J100" i="46"/>
  <c r="I101" i="46"/>
  <c r="J101" i="46"/>
  <c r="I102" i="46"/>
  <c r="J102" i="46"/>
  <c r="I103" i="46"/>
  <c r="J103" i="46"/>
  <c r="I104" i="46"/>
  <c r="J104" i="46"/>
  <c r="I105" i="46"/>
  <c r="J105" i="46"/>
  <c r="I106" i="46"/>
  <c r="J106" i="46"/>
  <c r="I107" i="46"/>
  <c r="J107" i="46"/>
  <c r="I108" i="46"/>
  <c r="J108" i="46"/>
  <c r="I109" i="46"/>
  <c r="J109" i="46"/>
  <c r="I110" i="46"/>
  <c r="J110" i="46"/>
  <c r="I111" i="46"/>
  <c r="J111" i="46"/>
  <c r="I112" i="46"/>
  <c r="J112" i="46"/>
  <c r="I113" i="46"/>
  <c r="J113" i="46"/>
  <c r="I114" i="46"/>
  <c r="J114" i="46"/>
  <c r="I115" i="46"/>
  <c r="J115" i="46"/>
  <c r="I116" i="46"/>
  <c r="J116" i="46"/>
  <c r="I117" i="46"/>
  <c r="J117" i="46"/>
  <c r="I118" i="46"/>
  <c r="J118" i="46"/>
  <c r="I119" i="46"/>
  <c r="J119" i="46"/>
  <c r="I120" i="46"/>
  <c r="J120" i="46"/>
  <c r="I121" i="46"/>
  <c r="J121" i="46"/>
  <c r="I122" i="46"/>
  <c r="J122" i="46"/>
  <c r="I123" i="46"/>
  <c r="J123" i="46"/>
  <c r="I124" i="46"/>
  <c r="J124" i="46"/>
  <c r="I125" i="46"/>
  <c r="J125" i="46"/>
  <c r="I126" i="46"/>
  <c r="J126" i="46"/>
  <c r="I127" i="46"/>
  <c r="J127" i="46"/>
  <c r="I128" i="46"/>
  <c r="J128" i="46"/>
  <c r="I129" i="46"/>
  <c r="J129" i="46"/>
  <c r="I130" i="46"/>
  <c r="J130" i="46"/>
  <c r="I131" i="46"/>
  <c r="J131" i="46"/>
  <c r="I132" i="46"/>
  <c r="J132" i="46"/>
  <c r="I133" i="46"/>
  <c r="J133" i="46"/>
  <c r="I134" i="46"/>
  <c r="J134" i="46"/>
  <c r="I135" i="46"/>
  <c r="J135" i="46"/>
  <c r="I136" i="46"/>
  <c r="J136" i="46"/>
  <c r="I137" i="46"/>
  <c r="J137" i="46"/>
  <c r="I138" i="46"/>
  <c r="J138" i="46"/>
  <c r="I139" i="46"/>
  <c r="J139" i="46"/>
  <c r="I140" i="46"/>
  <c r="J140" i="46"/>
  <c r="I141" i="46"/>
  <c r="J141" i="46"/>
  <c r="I142" i="46"/>
  <c r="J142" i="46"/>
  <c r="I143" i="46"/>
  <c r="J143" i="46"/>
  <c r="I144" i="46"/>
  <c r="J144" i="46"/>
  <c r="I145" i="46"/>
  <c r="J145" i="46"/>
  <c r="I146" i="46"/>
  <c r="J146" i="46"/>
  <c r="I147" i="46"/>
  <c r="J147" i="46"/>
  <c r="I148" i="46"/>
  <c r="J148" i="46"/>
  <c r="I149" i="46"/>
  <c r="J149" i="46"/>
  <c r="I150" i="46"/>
  <c r="J150" i="46"/>
  <c r="I151" i="46"/>
  <c r="J151" i="46"/>
  <c r="I152" i="46"/>
  <c r="J152" i="46"/>
  <c r="I153" i="46"/>
  <c r="J153" i="46"/>
  <c r="I154" i="46"/>
  <c r="J154" i="46"/>
  <c r="I155" i="46"/>
  <c r="J155" i="46"/>
  <c r="I156" i="46"/>
  <c r="J156" i="46"/>
  <c r="I157" i="46"/>
  <c r="J157" i="46"/>
  <c r="I158" i="46"/>
  <c r="J158" i="46"/>
  <c r="I159" i="46"/>
  <c r="J159" i="46"/>
  <c r="I160" i="46"/>
  <c r="J160" i="46"/>
  <c r="I161" i="46"/>
  <c r="J161" i="46"/>
  <c r="I162" i="46"/>
  <c r="J162" i="46"/>
  <c r="I163" i="46"/>
  <c r="J163" i="46"/>
  <c r="I164" i="46"/>
  <c r="J164" i="46"/>
  <c r="S35" i="3"/>
  <c r="Q29" i="3"/>
  <c r="G62" i="35"/>
  <c r="K62" i="35" s="1"/>
  <c r="G63" i="35"/>
  <c r="K63" i="35" s="1"/>
  <c r="G64" i="35"/>
  <c r="K64" i="35" s="1"/>
  <c r="G65" i="35"/>
  <c r="K65" i="35" s="1"/>
  <c r="G66" i="35"/>
  <c r="K66" i="35" s="1"/>
  <c r="G67" i="35"/>
  <c r="K67" i="35" s="1"/>
  <c r="G68" i="35"/>
  <c r="K68" i="35" s="1"/>
  <c r="G69" i="35"/>
  <c r="K69" i="35" s="1"/>
  <c r="G70" i="35"/>
  <c r="K70" i="35" s="1"/>
  <c r="G71" i="35"/>
  <c r="K71" i="35" s="1"/>
  <c r="G72" i="35"/>
  <c r="K72" i="35" s="1"/>
  <c r="G73" i="35"/>
  <c r="K73" i="35" s="1"/>
  <c r="G74" i="35"/>
  <c r="K74" i="35" s="1"/>
  <c r="G75" i="35"/>
  <c r="K75" i="35" s="1"/>
  <c r="G76" i="35"/>
  <c r="K76" i="35" s="1"/>
  <c r="G77" i="35"/>
  <c r="K77" i="35" s="1"/>
  <c r="G78" i="35"/>
  <c r="K78" i="35" s="1"/>
  <c r="G79" i="35"/>
  <c r="K79" i="35" s="1"/>
  <c r="G80" i="35"/>
  <c r="K80" i="35" s="1"/>
  <c r="G81" i="35"/>
  <c r="K81" i="35" s="1"/>
  <c r="G82" i="35"/>
  <c r="K82" i="35" s="1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G62" i="36"/>
  <c r="K62" i="36" s="1"/>
  <c r="G63" i="36"/>
  <c r="K63" i="36" s="1"/>
  <c r="G64" i="36"/>
  <c r="K64" i="36" s="1"/>
  <c r="G65" i="36"/>
  <c r="K65" i="36" s="1"/>
  <c r="G66" i="36"/>
  <c r="K66" i="36" s="1"/>
  <c r="G67" i="36"/>
  <c r="K67" i="36" s="1"/>
  <c r="G68" i="36"/>
  <c r="K68" i="36" s="1"/>
  <c r="G69" i="36"/>
  <c r="K69" i="36" s="1"/>
  <c r="G70" i="36"/>
  <c r="K70" i="36" s="1"/>
  <c r="G71" i="36"/>
  <c r="K71" i="36" s="1"/>
  <c r="G72" i="36"/>
  <c r="K72" i="36" s="1"/>
  <c r="G73" i="36"/>
  <c r="K73" i="36" s="1"/>
  <c r="G74" i="36"/>
  <c r="K74" i="36" s="1"/>
  <c r="G75" i="36"/>
  <c r="K75" i="36" s="1"/>
  <c r="G76" i="36"/>
  <c r="K76" i="36" s="1"/>
  <c r="G77" i="36"/>
  <c r="K77" i="36" s="1"/>
  <c r="G78" i="36"/>
  <c r="K78" i="36" s="1"/>
  <c r="G79" i="36"/>
  <c r="K79" i="36" s="1"/>
  <c r="G80" i="36"/>
  <c r="K80" i="36" s="1"/>
  <c r="G81" i="36"/>
  <c r="K81" i="36" s="1"/>
  <c r="G82" i="36"/>
  <c r="K82" i="36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G62" i="33"/>
  <c r="K62" i="33" s="1"/>
  <c r="G63" i="33"/>
  <c r="K63" i="33" s="1"/>
  <c r="G64" i="33"/>
  <c r="K64" i="33" s="1"/>
  <c r="G65" i="33"/>
  <c r="K65" i="33" s="1"/>
  <c r="G66" i="33"/>
  <c r="K66" i="33" s="1"/>
  <c r="G67" i="33"/>
  <c r="K67" i="33" s="1"/>
  <c r="G68" i="33"/>
  <c r="K68" i="33" s="1"/>
  <c r="G69" i="33"/>
  <c r="K69" i="33" s="1"/>
  <c r="G70" i="33"/>
  <c r="K70" i="33" s="1"/>
  <c r="G71" i="33"/>
  <c r="K71" i="33" s="1"/>
  <c r="G72" i="33"/>
  <c r="K72" i="33" s="1"/>
  <c r="G73" i="33"/>
  <c r="K73" i="33" s="1"/>
  <c r="G74" i="33"/>
  <c r="K74" i="33" s="1"/>
  <c r="G75" i="33"/>
  <c r="K75" i="33" s="1"/>
  <c r="G76" i="33"/>
  <c r="K76" i="33" s="1"/>
  <c r="G77" i="33"/>
  <c r="K77" i="33" s="1"/>
  <c r="G78" i="33"/>
  <c r="K78" i="33" s="1"/>
  <c r="G79" i="33"/>
  <c r="K79" i="33" s="1"/>
  <c r="G80" i="33"/>
  <c r="K80" i="33" s="1"/>
  <c r="G81" i="33"/>
  <c r="K81" i="33" s="1"/>
  <c r="G82" i="33"/>
  <c r="K82" i="33" s="1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G63" i="32"/>
  <c r="K63" i="32" s="1"/>
  <c r="G64" i="32"/>
  <c r="K64" i="32" s="1"/>
  <c r="G65" i="32"/>
  <c r="K65" i="32" s="1"/>
  <c r="G66" i="32"/>
  <c r="K66" i="32" s="1"/>
  <c r="G67" i="32"/>
  <c r="K67" i="32" s="1"/>
  <c r="G68" i="32"/>
  <c r="K68" i="32" s="1"/>
  <c r="G69" i="32"/>
  <c r="K69" i="32" s="1"/>
  <c r="G70" i="32"/>
  <c r="K70" i="32" s="1"/>
  <c r="G71" i="32"/>
  <c r="K71" i="32" s="1"/>
  <c r="G72" i="32"/>
  <c r="K72" i="32" s="1"/>
  <c r="G73" i="32"/>
  <c r="K73" i="32" s="1"/>
  <c r="G74" i="32"/>
  <c r="K74" i="32" s="1"/>
  <c r="G75" i="32"/>
  <c r="K75" i="32" s="1"/>
  <c r="G76" i="32"/>
  <c r="K76" i="32" s="1"/>
  <c r="G77" i="32"/>
  <c r="K77" i="32" s="1"/>
  <c r="G78" i="32"/>
  <c r="K78" i="32" s="1"/>
  <c r="G79" i="32"/>
  <c r="K79" i="32" s="1"/>
  <c r="G80" i="32"/>
  <c r="K80" i="32" s="1"/>
  <c r="G81" i="32"/>
  <c r="K81" i="32" s="1"/>
  <c r="G82" i="32"/>
  <c r="K82" i="32" s="1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G63" i="31"/>
  <c r="K63" i="31" s="1"/>
  <c r="G64" i="31"/>
  <c r="K64" i="31" s="1"/>
  <c r="G65" i="31"/>
  <c r="K65" i="31" s="1"/>
  <c r="G66" i="31"/>
  <c r="K66" i="31" s="1"/>
  <c r="G67" i="31"/>
  <c r="K67" i="31" s="1"/>
  <c r="G68" i="31"/>
  <c r="K68" i="31" s="1"/>
  <c r="G69" i="31"/>
  <c r="K69" i="31" s="1"/>
  <c r="G70" i="31"/>
  <c r="K70" i="31" s="1"/>
  <c r="G71" i="31"/>
  <c r="K71" i="31" s="1"/>
  <c r="G72" i="31"/>
  <c r="K72" i="31" s="1"/>
  <c r="G73" i="31"/>
  <c r="K73" i="31" s="1"/>
  <c r="G74" i="31"/>
  <c r="K74" i="31" s="1"/>
  <c r="G75" i="31"/>
  <c r="K75" i="31" s="1"/>
  <c r="G76" i="31"/>
  <c r="K76" i="31" s="1"/>
  <c r="G77" i="31"/>
  <c r="K77" i="31" s="1"/>
  <c r="G78" i="31"/>
  <c r="K78" i="31" s="1"/>
  <c r="G79" i="31"/>
  <c r="K79" i="31" s="1"/>
  <c r="G80" i="31"/>
  <c r="K80" i="31" s="1"/>
  <c r="G81" i="31"/>
  <c r="K81" i="31" s="1"/>
  <c r="G82" i="31"/>
  <c r="K82" i="31" s="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G64" i="30"/>
  <c r="K64" i="30" s="1"/>
  <c r="G65" i="30"/>
  <c r="K65" i="30" s="1"/>
  <c r="G66" i="30"/>
  <c r="K66" i="30" s="1"/>
  <c r="G67" i="30"/>
  <c r="K67" i="30" s="1"/>
  <c r="G68" i="30"/>
  <c r="K68" i="30" s="1"/>
  <c r="G69" i="30"/>
  <c r="K69" i="30" s="1"/>
  <c r="G70" i="30"/>
  <c r="K70" i="30" s="1"/>
  <c r="G71" i="30"/>
  <c r="K71" i="30" s="1"/>
  <c r="G72" i="30"/>
  <c r="K72" i="30" s="1"/>
  <c r="G73" i="30"/>
  <c r="K73" i="30" s="1"/>
  <c r="G74" i="30"/>
  <c r="K74" i="30" s="1"/>
  <c r="G75" i="30"/>
  <c r="K75" i="30" s="1"/>
  <c r="G76" i="30"/>
  <c r="K76" i="30" s="1"/>
  <c r="G77" i="30"/>
  <c r="K77" i="30" s="1"/>
  <c r="G78" i="30"/>
  <c r="K78" i="30" s="1"/>
  <c r="G79" i="30"/>
  <c r="K79" i="30" s="1"/>
  <c r="G80" i="30"/>
  <c r="K80" i="30" s="1"/>
  <c r="G81" i="30"/>
  <c r="K81" i="30" s="1"/>
  <c r="G82" i="30"/>
  <c r="K82" i="30" s="1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G65" i="37"/>
  <c r="K65" i="37" s="1"/>
  <c r="G66" i="37"/>
  <c r="K66" i="37" s="1"/>
  <c r="G67" i="37"/>
  <c r="K67" i="37" s="1"/>
  <c r="G68" i="37"/>
  <c r="K68" i="37" s="1"/>
  <c r="G69" i="37"/>
  <c r="K69" i="37" s="1"/>
  <c r="G70" i="37"/>
  <c r="K70" i="37" s="1"/>
  <c r="G71" i="37"/>
  <c r="K71" i="37" s="1"/>
  <c r="G72" i="37"/>
  <c r="K72" i="37" s="1"/>
  <c r="G73" i="37"/>
  <c r="K73" i="37" s="1"/>
  <c r="G74" i="37"/>
  <c r="K74" i="37" s="1"/>
  <c r="G75" i="37"/>
  <c r="K75" i="37" s="1"/>
  <c r="G76" i="37"/>
  <c r="K76" i="37" s="1"/>
  <c r="G77" i="37"/>
  <c r="K77" i="37" s="1"/>
  <c r="G78" i="37"/>
  <c r="K78" i="37" s="1"/>
  <c r="G79" i="37"/>
  <c r="K79" i="37" s="1"/>
  <c r="G80" i="37"/>
  <c r="K80" i="37" s="1"/>
  <c r="G81" i="37"/>
  <c r="K81" i="37" s="1"/>
  <c r="G82" i="37"/>
  <c r="K82" i="37" s="1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K68" i="28"/>
  <c r="K76" i="28"/>
  <c r="G66" i="28"/>
  <c r="K66" i="28" s="1"/>
  <c r="G67" i="28"/>
  <c r="K67" i="28" s="1"/>
  <c r="G68" i="28"/>
  <c r="G69" i="28"/>
  <c r="K69" i="28" s="1"/>
  <c r="G70" i="28"/>
  <c r="K70" i="28" s="1"/>
  <c r="G71" i="28"/>
  <c r="K71" i="28" s="1"/>
  <c r="G72" i="28"/>
  <c r="K72" i="28" s="1"/>
  <c r="G73" i="28"/>
  <c r="K73" i="28" s="1"/>
  <c r="G74" i="28"/>
  <c r="K74" i="28" s="1"/>
  <c r="G75" i="28"/>
  <c r="K75" i="28" s="1"/>
  <c r="G76" i="28"/>
  <c r="G77" i="28"/>
  <c r="K77" i="28" s="1"/>
  <c r="G78" i="28"/>
  <c r="K78" i="28" s="1"/>
  <c r="G79" i="28"/>
  <c r="K79" i="28" s="1"/>
  <c r="G80" i="28"/>
  <c r="K80" i="28" s="1"/>
  <c r="G81" i="28"/>
  <c r="K81" i="28" s="1"/>
  <c r="G82" i="28"/>
  <c r="K82" i="28" s="1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G64" i="27"/>
  <c r="K64" i="27" s="1"/>
  <c r="G65" i="27"/>
  <c r="K65" i="27" s="1"/>
  <c r="G66" i="27"/>
  <c r="K66" i="27" s="1"/>
  <c r="G67" i="27"/>
  <c r="K67" i="27" s="1"/>
  <c r="G68" i="27"/>
  <c r="K68" i="27" s="1"/>
  <c r="G69" i="27"/>
  <c r="K69" i="27" s="1"/>
  <c r="G70" i="27"/>
  <c r="K70" i="27" s="1"/>
  <c r="G71" i="27"/>
  <c r="K71" i="27" s="1"/>
  <c r="G72" i="27"/>
  <c r="K72" i="27" s="1"/>
  <c r="G73" i="27"/>
  <c r="K73" i="27" s="1"/>
  <c r="G74" i="27"/>
  <c r="K74" i="27" s="1"/>
  <c r="G75" i="27"/>
  <c r="K75" i="27" s="1"/>
  <c r="G76" i="27"/>
  <c r="K76" i="27" s="1"/>
  <c r="G77" i="27"/>
  <c r="K77" i="27" s="1"/>
  <c r="G78" i="27"/>
  <c r="K78" i="27" s="1"/>
  <c r="G79" i="27"/>
  <c r="K79" i="27" s="1"/>
  <c r="G80" i="27"/>
  <c r="K80" i="27" s="1"/>
  <c r="G81" i="27"/>
  <c r="K81" i="27" s="1"/>
  <c r="G82" i="27"/>
  <c r="K82" i="27" s="1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G64" i="26"/>
  <c r="K64" i="26" s="1"/>
  <c r="G65" i="26"/>
  <c r="K65" i="26" s="1"/>
  <c r="G66" i="26"/>
  <c r="K66" i="26" s="1"/>
  <c r="G67" i="26"/>
  <c r="K67" i="26" s="1"/>
  <c r="G68" i="26"/>
  <c r="K68" i="26" s="1"/>
  <c r="G69" i="26"/>
  <c r="K69" i="26" s="1"/>
  <c r="G70" i="26"/>
  <c r="K70" i="26" s="1"/>
  <c r="G71" i="26"/>
  <c r="K71" i="26" s="1"/>
  <c r="G72" i="26"/>
  <c r="K72" i="26" s="1"/>
  <c r="G73" i="26"/>
  <c r="K73" i="26" s="1"/>
  <c r="G74" i="26"/>
  <c r="K74" i="26" s="1"/>
  <c r="G75" i="26"/>
  <c r="K75" i="26" s="1"/>
  <c r="G76" i="26"/>
  <c r="K76" i="26" s="1"/>
  <c r="G77" i="26"/>
  <c r="K77" i="26" s="1"/>
  <c r="G78" i="26"/>
  <c r="K78" i="26" s="1"/>
  <c r="G79" i="26"/>
  <c r="K79" i="26" s="1"/>
  <c r="G80" i="26"/>
  <c r="K80" i="26" s="1"/>
  <c r="G81" i="26"/>
  <c r="K81" i="26" s="1"/>
  <c r="G82" i="26"/>
  <c r="K82" i="26" s="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G63" i="25"/>
  <c r="K63" i="25" s="1"/>
  <c r="G64" i="25"/>
  <c r="G65" i="25"/>
  <c r="K65" i="25" s="1"/>
  <c r="G66" i="25"/>
  <c r="K66" i="25" s="1"/>
  <c r="G67" i="25"/>
  <c r="K67" i="25" s="1"/>
  <c r="G68" i="25"/>
  <c r="K68" i="25" s="1"/>
  <c r="G69" i="25"/>
  <c r="K69" i="25" s="1"/>
  <c r="G70" i="25"/>
  <c r="K70" i="25" s="1"/>
  <c r="G71" i="25"/>
  <c r="K71" i="25" s="1"/>
  <c r="G72" i="25"/>
  <c r="K72" i="25" s="1"/>
  <c r="G73" i="25"/>
  <c r="K73" i="25" s="1"/>
  <c r="G74" i="25"/>
  <c r="K74" i="25" s="1"/>
  <c r="G75" i="25"/>
  <c r="K75" i="25" s="1"/>
  <c r="G76" i="25"/>
  <c r="K76" i="25" s="1"/>
  <c r="G77" i="25"/>
  <c r="K77" i="25" s="1"/>
  <c r="G78" i="25"/>
  <c r="K78" i="25" s="1"/>
  <c r="G79" i="25"/>
  <c r="K79" i="25" s="1"/>
  <c r="G80" i="25"/>
  <c r="K80" i="25" s="1"/>
  <c r="G81" i="25"/>
  <c r="K81" i="25" s="1"/>
  <c r="G82" i="25"/>
  <c r="K82" i="25" s="1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S35" i="35"/>
  <c r="Q29" i="35"/>
  <c r="S35" i="36"/>
  <c r="Q29" i="36"/>
  <c r="S35" i="33"/>
  <c r="Q29" i="33"/>
  <c r="S35" i="32"/>
  <c r="Q29" i="32"/>
  <c r="S35" i="31"/>
  <c r="Q29" i="31"/>
  <c r="S35" i="30"/>
  <c r="Q29" i="30"/>
  <c r="S35" i="37"/>
  <c r="Q29" i="37"/>
  <c r="S35" i="28"/>
  <c r="Q29" i="28"/>
  <c r="S35" i="27"/>
  <c r="Q29" i="27"/>
  <c r="S35" i="26"/>
  <c r="Q29" i="26"/>
  <c r="S35" i="25"/>
  <c r="Q29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G35" i="35"/>
  <c r="G35" i="36"/>
  <c r="G35" i="33"/>
  <c r="G35" i="32"/>
  <c r="G35" i="31"/>
  <c r="G36" i="35"/>
  <c r="G36" i="36"/>
  <c r="G36" i="33"/>
  <c r="G36" i="32"/>
  <c r="G37" i="35"/>
  <c r="G37" i="36"/>
  <c r="G37" i="33"/>
  <c r="G37" i="32"/>
  <c r="G37" i="31"/>
  <c r="G38" i="35"/>
  <c r="G46" i="36"/>
  <c r="G54" i="33"/>
  <c r="G7" i="36"/>
  <c r="G15" i="33"/>
  <c r="G24" i="35"/>
  <c r="G32" i="36"/>
  <c r="G40" i="33"/>
  <c r="G48" i="32"/>
  <c r="G56" i="31"/>
  <c r="G9" i="36"/>
  <c r="G17" i="33"/>
  <c r="G26" i="35"/>
  <c r="G34" i="36"/>
  <c r="G42" i="33"/>
  <c r="G50" i="32"/>
  <c r="G58" i="31"/>
  <c r="G8" i="30"/>
  <c r="G16" i="37"/>
  <c r="G16" i="28"/>
  <c r="G16" i="27"/>
  <c r="G24" i="26"/>
  <c r="G6" i="31"/>
  <c r="G41" i="30"/>
  <c r="G49" i="37"/>
  <c r="G57" i="28"/>
  <c r="G57" i="27"/>
  <c r="G10" i="30"/>
  <c r="G18" i="37"/>
  <c r="G26" i="28"/>
  <c r="G34" i="27"/>
  <c r="G42" i="26"/>
  <c r="G41" i="31"/>
  <c r="G51" i="30"/>
  <c r="G51" i="37"/>
  <c r="G4" i="30"/>
  <c r="G4" i="37"/>
  <c r="G23" i="32"/>
  <c r="G21" i="30"/>
  <c r="G21" i="37"/>
  <c r="G47" i="32"/>
  <c r="G38" i="30"/>
  <c r="G38" i="37"/>
  <c r="G38" i="28"/>
  <c r="G38" i="27"/>
  <c r="G38" i="26"/>
  <c r="G33" i="31"/>
  <c r="G55" i="30"/>
  <c r="G28" i="27"/>
  <c r="G3" i="25"/>
  <c r="G47" i="26"/>
  <c r="G47" i="28"/>
  <c r="G33" i="26"/>
  <c r="G44" i="25"/>
  <c r="G15" i="37"/>
  <c r="G63" i="27"/>
  <c r="G23" i="37"/>
  <c r="G51" i="27"/>
  <c r="G31" i="37"/>
  <c r="G52" i="27"/>
  <c r="G23" i="25"/>
  <c r="G8" i="25"/>
  <c r="G23" i="28"/>
  <c r="G24" i="25"/>
  <c r="G59" i="28"/>
  <c r="G41" i="26"/>
  <c r="G60" i="28"/>
  <c r="G43" i="26"/>
  <c r="G58" i="25"/>
  <c r="G53" i="26"/>
  <c r="G11" i="27"/>
  <c r="G37" i="30"/>
  <c r="G37" i="37"/>
  <c r="G54" i="37"/>
  <c r="G54" i="28"/>
  <c r="G54" i="27"/>
  <c r="G54" i="26"/>
  <c r="G7" i="30"/>
  <c r="G63" i="37"/>
  <c r="G60" i="27"/>
  <c r="G43" i="35"/>
  <c r="G43" i="36"/>
  <c r="G43" i="33"/>
  <c r="G43" i="32"/>
  <c r="G43" i="31"/>
  <c r="G44" i="35"/>
  <c r="G44" i="36"/>
  <c r="G44" i="33"/>
  <c r="G44" i="32"/>
  <c r="G45" i="35"/>
  <c r="G45" i="36"/>
  <c r="G45" i="33"/>
  <c r="G45" i="32"/>
  <c r="G45" i="31"/>
  <c r="G46" i="35"/>
  <c r="G54" i="36"/>
  <c r="G7" i="35"/>
  <c r="G15" i="36"/>
  <c r="G23" i="33"/>
  <c r="G32" i="35"/>
  <c r="G40" i="36"/>
  <c r="G48" i="33"/>
  <c r="G56" i="32"/>
  <c r="G9" i="35"/>
  <c r="G17" i="36"/>
  <c r="G25" i="33"/>
  <c r="G34" i="35"/>
  <c r="G42" i="36"/>
  <c r="G50" i="33"/>
  <c r="G58" i="32"/>
  <c r="G9" i="32"/>
  <c r="G16" i="30"/>
  <c r="G24" i="37"/>
  <c r="G24" i="28"/>
  <c r="G24" i="27"/>
  <c r="G32" i="26"/>
  <c r="G22" i="31"/>
  <c r="G49" i="30"/>
  <c r="G57" i="37"/>
  <c r="G65" i="28"/>
  <c r="G15" i="32"/>
  <c r="G18" i="30"/>
  <c r="G26" i="37"/>
  <c r="G34" i="28"/>
  <c r="G42" i="27"/>
  <c r="G50" i="26"/>
  <c r="G57" i="31"/>
  <c r="G59" i="30"/>
  <c r="G59" i="37"/>
  <c r="G12" i="30"/>
  <c r="G12" i="37"/>
  <c r="G46" i="32"/>
  <c r="G29" i="30"/>
  <c r="G29" i="37"/>
  <c r="G15" i="31"/>
  <c r="G46" i="30"/>
  <c r="G46" i="37"/>
  <c r="G46" i="28"/>
  <c r="G46" i="27"/>
  <c r="G46" i="26"/>
  <c r="G49" i="31"/>
  <c r="G63" i="30"/>
  <c r="G44" i="27"/>
  <c r="G11" i="25"/>
  <c r="G45" i="25"/>
  <c r="G63" i="28"/>
  <c r="G45" i="26"/>
  <c r="G52" i="25"/>
  <c r="G3" i="28"/>
  <c r="G9" i="26"/>
  <c r="G4" i="28"/>
  <c r="G11" i="26"/>
  <c r="G5" i="28"/>
  <c r="G12" i="26"/>
  <c r="G31" i="25"/>
  <c r="G16" i="25"/>
  <c r="G39" i="28"/>
  <c r="G48" i="25"/>
  <c r="G7" i="27"/>
  <c r="G55" i="26"/>
  <c r="G13" i="25"/>
  <c r="G50" i="27"/>
  <c r="G58" i="26"/>
  <c r="G3" i="30"/>
  <c r="G3" i="37"/>
  <c r="G22" i="32"/>
  <c r="G20" i="30"/>
  <c r="G51" i="35"/>
  <c r="G51" i="36"/>
  <c r="G51" i="33"/>
  <c r="G51" i="32"/>
  <c r="G51" i="31"/>
  <c r="G52" i="35"/>
  <c r="G52" i="36"/>
  <c r="G52" i="33"/>
  <c r="G52" i="32"/>
  <c r="G53" i="35"/>
  <c r="G53" i="36"/>
  <c r="G53" i="33"/>
  <c r="G53" i="32"/>
  <c r="G53" i="31"/>
  <c r="G54" i="35"/>
  <c r="G6" i="33"/>
  <c r="G15" i="35"/>
  <c r="G23" i="36"/>
  <c r="G31" i="33"/>
  <c r="G40" i="35"/>
  <c r="G48" i="36"/>
  <c r="G56" i="33"/>
  <c r="G8" i="31"/>
  <c r="G17" i="35"/>
  <c r="G25" i="36"/>
  <c r="G33" i="33"/>
  <c r="G42" i="35"/>
  <c r="G50" i="36"/>
  <c r="G58" i="33"/>
  <c r="G10" i="31"/>
  <c r="G31" i="32"/>
  <c r="G24" i="30"/>
  <c r="G32" i="37"/>
  <c r="G32" i="28"/>
  <c r="G32" i="27"/>
  <c r="G40" i="26"/>
  <c r="G38" i="31"/>
  <c r="G57" i="30"/>
  <c r="G9" i="28"/>
  <c r="G9" i="27"/>
  <c r="G38" i="32"/>
  <c r="G26" i="30"/>
  <c r="G34" i="37"/>
  <c r="G42" i="28"/>
  <c r="G20" i="37"/>
  <c r="G14" i="31"/>
  <c r="G31" i="31"/>
  <c r="G54" i="30"/>
  <c r="G3" i="35"/>
  <c r="G3" i="36"/>
  <c r="G3" i="33"/>
  <c r="G3" i="32"/>
  <c r="G3" i="31"/>
  <c r="G4" i="35"/>
  <c r="G4" i="36"/>
  <c r="G4" i="33"/>
  <c r="G4" i="32"/>
  <c r="G5" i="35"/>
  <c r="G5" i="36"/>
  <c r="G5" i="33"/>
  <c r="G5" i="32"/>
  <c r="G5" i="31"/>
  <c r="G6" i="35"/>
  <c r="G14" i="36"/>
  <c r="G22" i="33"/>
  <c r="G31" i="35"/>
  <c r="G39" i="36"/>
  <c r="G47" i="33"/>
  <c r="G56" i="35"/>
  <c r="G8" i="33"/>
  <c r="G16" i="32"/>
  <c r="G24" i="31"/>
  <c r="G33" i="35"/>
  <c r="G41" i="36"/>
  <c r="G49" i="33"/>
  <c r="G58" i="35"/>
  <c r="G10" i="33"/>
  <c r="G18" i="32"/>
  <c r="G26" i="31"/>
  <c r="G4" i="31"/>
  <c r="G40" i="30"/>
  <c r="G48" i="37"/>
  <c r="G48" i="28"/>
  <c r="G48" i="27"/>
  <c r="G56" i="26"/>
  <c r="G9" i="30"/>
  <c r="G17" i="37"/>
  <c r="G25" i="28"/>
  <c r="G25" i="27"/>
  <c r="G7" i="31"/>
  <c r="G42" i="30"/>
  <c r="G50" i="37"/>
  <c r="G58" i="28"/>
  <c r="G10" i="26"/>
  <c r="G39" i="32"/>
  <c r="G19" i="30"/>
  <c r="G19" i="37"/>
  <c r="G12" i="31"/>
  <c r="G36" i="30"/>
  <c r="G36" i="37"/>
  <c r="G46" i="31"/>
  <c r="G53" i="30"/>
  <c r="G53" i="37"/>
  <c r="G6" i="30"/>
  <c r="G6" i="37"/>
  <c r="G6" i="28"/>
  <c r="G6" i="27"/>
  <c r="G6" i="26"/>
  <c r="G7" i="32"/>
  <c r="G23" i="30"/>
  <c r="G29" i="28"/>
  <c r="G19" i="26"/>
  <c r="G35" i="25"/>
  <c r="G49" i="25"/>
  <c r="G45" i="27"/>
  <c r="G12" i="25"/>
  <c r="G21" i="25"/>
  <c r="G51" i="28"/>
  <c r="G5" i="25"/>
  <c r="G52" i="28"/>
  <c r="G49" i="26"/>
  <c r="G53" i="28"/>
  <c r="G51" i="26"/>
  <c r="G55" i="25"/>
  <c r="G56" i="25"/>
  <c r="G21" i="27"/>
  <c r="G47" i="37"/>
  <c r="G55" i="27"/>
  <c r="G55" i="37"/>
  <c r="G59" i="27"/>
  <c r="G26" i="25"/>
  <c r="G38" i="25"/>
  <c r="G27" i="30"/>
  <c r="G27" i="37"/>
  <c r="G28" i="31"/>
  <c r="G44" i="30"/>
  <c r="G44" i="37"/>
  <c r="G62" i="31"/>
  <c r="G61" i="30"/>
  <c r="G14" i="30"/>
  <c r="G14" i="37"/>
  <c r="G14" i="28"/>
  <c r="G14" i="27"/>
  <c r="G14" i="26"/>
  <c r="G30" i="32"/>
  <c r="G45" i="28"/>
  <c r="G43" i="25"/>
  <c r="G7" i="37"/>
  <c r="G61" i="27"/>
  <c r="G20" i="25"/>
  <c r="G37" i="25"/>
  <c r="G15" i="27"/>
  <c r="G61" i="26"/>
  <c r="G4" i="27"/>
  <c r="G63" i="26"/>
  <c r="G13" i="26"/>
  <c r="G41" i="25"/>
  <c r="G37" i="27"/>
  <c r="G11" i="28"/>
  <c r="G3" i="26"/>
  <c r="G12" i="28"/>
  <c r="G4" i="26"/>
  <c r="G34" i="25"/>
  <c r="G11" i="35"/>
  <c r="G11" i="36"/>
  <c r="G11" i="33"/>
  <c r="G11" i="32"/>
  <c r="G11" i="31"/>
  <c r="G12" i="35"/>
  <c r="G12" i="36"/>
  <c r="G12" i="33"/>
  <c r="G12" i="32"/>
  <c r="G13" i="35"/>
  <c r="G13" i="36"/>
  <c r="G13" i="33"/>
  <c r="G13" i="32"/>
  <c r="G13" i="31"/>
  <c r="G14" i="35"/>
  <c r="G22" i="36"/>
  <c r="G30" i="33"/>
  <c r="G39" i="35"/>
  <c r="G47" i="36"/>
  <c r="G55" i="33"/>
  <c r="G8" i="36"/>
  <c r="G16" i="33"/>
  <c r="G24" i="32"/>
  <c r="G32" i="31"/>
  <c r="G41" i="35"/>
  <c r="G49" i="36"/>
  <c r="G57" i="33"/>
  <c r="G10" i="36"/>
  <c r="G18" i="33"/>
  <c r="G26" i="32"/>
  <c r="G34" i="31"/>
  <c r="G20" i="31"/>
  <c r="G48" i="30"/>
  <c r="G56" i="37"/>
  <c r="G56" i="28"/>
  <c r="G56" i="27"/>
  <c r="G14" i="32"/>
  <c r="G17" i="30"/>
  <c r="G25" i="37"/>
  <c r="G33" i="28"/>
  <c r="G33" i="27"/>
  <c r="G23" i="31"/>
  <c r="G50" i="30"/>
  <c r="G58" i="37"/>
  <c r="G10" i="27"/>
  <c r="G18" i="26"/>
  <c r="G62" i="32"/>
  <c r="G61" i="37"/>
  <c r="G31" i="30"/>
  <c r="G31" i="26"/>
  <c r="G22" i="25"/>
  <c r="G3" i="27"/>
  <c r="G19" i="35"/>
  <c r="G19" i="36"/>
  <c r="G19" i="33"/>
  <c r="G19" i="32"/>
  <c r="G19" i="31"/>
  <c r="G20" i="35"/>
  <c r="G20" i="36"/>
  <c r="G20" i="33"/>
  <c r="G20" i="32"/>
  <c r="G21" i="35"/>
  <c r="G21" i="36"/>
  <c r="G21" i="33"/>
  <c r="G21" i="32"/>
  <c r="G21" i="31"/>
  <c r="G22" i="35"/>
  <c r="G30" i="36"/>
  <c r="G38" i="33"/>
  <c r="G47" i="35"/>
  <c r="G55" i="36"/>
  <c r="G8" i="35"/>
  <c r="G16" i="36"/>
  <c r="G24" i="33"/>
  <c r="G32" i="32"/>
  <c r="G40" i="31"/>
  <c r="G49" i="35"/>
  <c r="G57" i="36"/>
  <c r="G10" i="35"/>
  <c r="G18" i="36"/>
  <c r="G26" i="33"/>
  <c r="G34" i="32"/>
  <c r="G42" i="31"/>
  <c r="G36" i="31"/>
  <c r="G56" i="30"/>
  <c r="G64" i="37"/>
  <c r="G64" i="28"/>
  <c r="G8" i="26"/>
  <c r="G33" i="32"/>
  <c r="G25" i="30"/>
  <c r="G33" i="37"/>
  <c r="G41" i="28"/>
  <c r="G41" i="27"/>
  <c r="G39" i="31"/>
  <c r="G58" i="30"/>
  <c r="G10" i="28"/>
  <c r="G18" i="27"/>
  <c r="G26" i="26"/>
  <c r="G9" i="31"/>
  <c r="G35" i="30"/>
  <c r="G35" i="37"/>
  <c r="G44" i="31"/>
  <c r="G52" i="30"/>
  <c r="G52" i="37"/>
  <c r="G5" i="30"/>
  <c r="G5" i="37"/>
  <c r="G6" i="32"/>
  <c r="G22" i="30"/>
  <c r="G22" i="37"/>
  <c r="G22" i="28"/>
  <c r="G22" i="27"/>
  <c r="G22" i="26"/>
  <c r="G49" i="32"/>
  <c r="G39" i="30"/>
  <c r="G61" i="28"/>
  <c r="G44" i="26"/>
  <c r="G51" i="25"/>
  <c r="G15" i="28"/>
  <c r="G7" i="26"/>
  <c r="G28" i="25"/>
  <c r="G61" i="25"/>
  <c r="G31" i="27"/>
  <c r="G46" i="25"/>
  <c r="G19" i="27"/>
  <c r="G14" i="25"/>
  <c r="G20" i="27"/>
  <c r="G7" i="25"/>
  <c r="G39" i="26"/>
  <c r="G39" i="37"/>
  <c r="G53" i="27"/>
  <c r="G27" i="28"/>
  <c r="G15" i="26"/>
  <c r="G28" i="28"/>
  <c r="G17" i="26"/>
  <c r="G42" i="25"/>
  <c r="G59" i="25"/>
  <c r="G31" i="28"/>
  <c r="G20" i="26"/>
  <c r="G36" i="25"/>
  <c r="G6" i="25"/>
  <c r="G47" i="27"/>
  <c r="G27" i="35"/>
  <c r="G27" i="36"/>
  <c r="G27" i="33"/>
  <c r="G27" i="32"/>
  <c r="G27" i="31"/>
  <c r="G28" i="35"/>
  <c r="G28" i="36"/>
  <c r="G28" i="33"/>
  <c r="G28" i="32"/>
  <c r="G29" i="35"/>
  <c r="G29" i="36"/>
  <c r="G29" i="33"/>
  <c r="G29" i="32"/>
  <c r="G29" i="31"/>
  <c r="G30" i="35"/>
  <c r="G38" i="36"/>
  <c r="G46" i="33"/>
  <c r="G55" i="35"/>
  <c r="G7" i="33"/>
  <c r="G16" i="35"/>
  <c r="G24" i="36"/>
  <c r="G32" i="33"/>
  <c r="G40" i="32"/>
  <c r="G48" i="31"/>
  <c r="G57" i="35"/>
  <c r="G9" i="33"/>
  <c r="G18" i="35"/>
  <c r="G26" i="36"/>
  <c r="G34" i="33"/>
  <c r="G42" i="32"/>
  <c r="G50" i="31"/>
  <c r="G52" i="31"/>
  <c r="G8" i="37"/>
  <c r="G8" i="28"/>
  <c r="G8" i="27"/>
  <c r="G16" i="26"/>
  <c r="G55" i="32"/>
  <c r="G33" i="30"/>
  <c r="G41" i="37"/>
  <c r="G49" i="28"/>
  <c r="G49" i="27"/>
  <c r="G55" i="31"/>
  <c r="G10" i="37"/>
  <c r="G18" i="28"/>
  <c r="G26" i="27"/>
  <c r="G34" i="26"/>
  <c r="G25" i="31"/>
  <c r="G43" i="30"/>
  <c r="G43" i="37"/>
  <c r="G60" i="31"/>
  <c r="G60" i="30"/>
  <c r="G60" i="37"/>
  <c r="G13" i="30"/>
  <c r="G13" i="37"/>
  <c r="G25" i="32"/>
  <c r="G30" i="30"/>
  <c r="G30" i="37"/>
  <c r="G30" i="28"/>
  <c r="G30" i="27"/>
  <c r="G30" i="26"/>
  <c r="G17" i="31"/>
  <c r="G47" i="30"/>
  <c r="G12" i="27"/>
  <c r="G57" i="26"/>
  <c r="G60" i="36"/>
  <c r="G6" i="36"/>
  <c r="G16" i="31"/>
  <c r="G54" i="32"/>
  <c r="G17" i="28"/>
  <c r="G11" i="30"/>
  <c r="G47" i="31"/>
  <c r="G5" i="26"/>
  <c r="G4" i="25"/>
  <c r="G20" i="28"/>
  <c r="G36" i="27"/>
  <c r="G40" i="25"/>
  <c r="G23" i="27"/>
  <c r="G29" i="26"/>
  <c r="G60" i="25"/>
  <c r="G36" i="28"/>
  <c r="G25" i="26"/>
  <c r="G50" i="25"/>
  <c r="G29" i="25"/>
  <c r="G56" i="36"/>
  <c r="G58" i="27"/>
  <c r="G15" i="30"/>
  <c r="G21" i="28"/>
  <c r="G27" i="27"/>
  <c r="G60" i="33"/>
  <c r="G14" i="33"/>
  <c r="G25" i="35"/>
  <c r="G32" i="30"/>
  <c r="G17" i="27"/>
  <c r="G11" i="37"/>
  <c r="G62" i="30"/>
  <c r="G19" i="25"/>
  <c r="G7" i="28"/>
  <c r="G17" i="25"/>
  <c r="G60" i="26"/>
  <c r="G25" i="25"/>
  <c r="G59" i="35"/>
  <c r="G60" i="32"/>
  <c r="G23" i="35"/>
  <c r="G33" i="36"/>
  <c r="G40" i="37"/>
  <c r="G57" i="32"/>
  <c r="G41" i="32"/>
  <c r="G62" i="37"/>
  <c r="G27" i="25"/>
  <c r="G35" i="26"/>
  <c r="G35" i="27"/>
  <c r="G37" i="26"/>
  <c r="G55" i="28"/>
  <c r="G28" i="26"/>
  <c r="G18" i="25"/>
  <c r="G15" i="25"/>
  <c r="G59" i="36"/>
  <c r="G61" i="35"/>
  <c r="G31" i="36"/>
  <c r="G41" i="33"/>
  <c r="G40" i="28"/>
  <c r="G34" i="30"/>
  <c r="G28" i="30"/>
  <c r="G62" i="28"/>
  <c r="G30" i="25"/>
  <c r="G19" i="28"/>
  <c r="G23" i="26"/>
  <c r="G59" i="33"/>
  <c r="G61" i="36"/>
  <c r="G39" i="33"/>
  <c r="G50" i="35"/>
  <c r="G40" i="27"/>
  <c r="G42" i="37"/>
  <c r="G28" i="37"/>
  <c r="G62" i="27"/>
  <c r="G54" i="25"/>
  <c r="G35" i="28"/>
  <c r="G36" i="26"/>
  <c r="G39" i="25"/>
  <c r="G27" i="26"/>
  <c r="G59" i="32"/>
  <c r="G61" i="33"/>
  <c r="G48" i="35"/>
  <c r="G58" i="36"/>
  <c r="G48" i="26"/>
  <c r="G50" i="28"/>
  <c r="G30" i="31"/>
  <c r="G62" i="26"/>
  <c r="G13" i="27"/>
  <c r="G21" i="26"/>
  <c r="G62" i="25"/>
  <c r="G47" i="25"/>
  <c r="G9" i="25"/>
  <c r="G44" i="28"/>
  <c r="G53" i="25"/>
  <c r="G59" i="31"/>
  <c r="G61" i="32"/>
  <c r="G54" i="31"/>
  <c r="G60" i="35"/>
  <c r="G61" i="31"/>
  <c r="G8" i="32"/>
  <c r="G18" i="31"/>
  <c r="G9" i="37"/>
  <c r="G17" i="32"/>
  <c r="G45" i="37"/>
  <c r="G13" i="28"/>
  <c r="G59" i="26"/>
  <c r="G57" i="25"/>
  <c r="G37" i="28"/>
  <c r="G32" i="25"/>
  <c r="G43" i="28"/>
  <c r="G43" i="27"/>
  <c r="G39" i="27"/>
  <c r="G10" i="25"/>
  <c r="G5" i="27"/>
  <c r="G33" i="25"/>
  <c r="G10" i="32"/>
  <c r="G45" i="30"/>
  <c r="G29" i="27"/>
  <c r="G52" i="26"/>
  <c r="L65" i="35" l="1"/>
  <c r="K38" i="25"/>
  <c r="K53" i="25"/>
  <c r="K29" i="25"/>
  <c r="K13" i="25"/>
  <c r="K58" i="25"/>
  <c r="K50" i="25"/>
  <c r="K42" i="25"/>
  <c r="K34" i="25"/>
  <c r="K26" i="25"/>
  <c r="K18" i="25"/>
  <c r="K10" i="25"/>
  <c r="K55" i="26"/>
  <c r="K43" i="26"/>
  <c r="K29" i="26"/>
  <c r="K17" i="26"/>
  <c r="K4" i="26"/>
  <c r="K59" i="27"/>
  <c r="K43" i="27"/>
  <c r="K27" i="27"/>
  <c r="K11" i="27"/>
  <c r="K60" i="28"/>
  <c r="K44" i="28"/>
  <c r="K28" i="28"/>
  <c r="K12" i="28"/>
  <c r="K55" i="37"/>
  <c r="K33" i="25"/>
  <c r="K17" i="25"/>
  <c r="K53" i="26"/>
  <c r="K41" i="26"/>
  <c r="K28" i="26"/>
  <c r="K15" i="26"/>
  <c r="K3" i="26"/>
  <c r="K55" i="27"/>
  <c r="K39" i="27"/>
  <c r="K23" i="27"/>
  <c r="K7" i="27"/>
  <c r="K59" i="28"/>
  <c r="K43" i="28"/>
  <c r="K27" i="28"/>
  <c r="K11" i="28"/>
  <c r="K47" i="37"/>
  <c r="K25" i="25"/>
  <c r="K9" i="25"/>
  <c r="K48" i="25"/>
  <c r="K24" i="25"/>
  <c r="K27" i="26"/>
  <c r="K53" i="27"/>
  <c r="K37" i="27"/>
  <c r="K21" i="27"/>
  <c r="K5" i="27"/>
  <c r="K55" i="28"/>
  <c r="K39" i="28"/>
  <c r="K23" i="28"/>
  <c r="K7" i="28"/>
  <c r="K39" i="37"/>
  <c r="K41" i="25"/>
  <c r="K56" i="25"/>
  <c r="K40" i="25"/>
  <c r="K32" i="25"/>
  <c r="K16" i="25"/>
  <c r="K8" i="25"/>
  <c r="K52" i="26"/>
  <c r="K39" i="26"/>
  <c r="K13" i="26"/>
  <c r="K55" i="25"/>
  <c r="K47" i="25"/>
  <c r="K39" i="25"/>
  <c r="K31" i="25"/>
  <c r="K23" i="25"/>
  <c r="K15" i="25"/>
  <c r="K7" i="25"/>
  <c r="K63" i="26"/>
  <c r="K51" i="26"/>
  <c r="K37" i="26"/>
  <c r="K25" i="26"/>
  <c r="K12" i="26"/>
  <c r="K52" i="27"/>
  <c r="K36" i="27"/>
  <c r="K20" i="27"/>
  <c r="K4" i="27"/>
  <c r="K53" i="28"/>
  <c r="K37" i="28"/>
  <c r="K21" i="28"/>
  <c r="K5" i="28"/>
  <c r="K31" i="37"/>
  <c r="K62" i="25"/>
  <c r="K14" i="25"/>
  <c r="K61" i="26"/>
  <c r="K49" i="26"/>
  <c r="K36" i="26"/>
  <c r="K23" i="26"/>
  <c r="K11" i="26"/>
  <c r="K51" i="27"/>
  <c r="K35" i="27"/>
  <c r="K19" i="27"/>
  <c r="K3" i="27"/>
  <c r="K52" i="28"/>
  <c r="K36" i="28"/>
  <c r="K20" i="28"/>
  <c r="K4" i="28"/>
  <c r="K23" i="37"/>
  <c r="K57" i="25"/>
  <c r="K46" i="25"/>
  <c r="K22" i="25"/>
  <c r="K5" i="25"/>
  <c r="K60" i="26"/>
  <c r="K21" i="26"/>
  <c r="K9" i="26"/>
  <c r="K63" i="27"/>
  <c r="K47" i="27"/>
  <c r="K31" i="27"/>
  <c r="K15" i="27"/>
  <c r="K51" i="28"/>
  <c r="K35" i="28"/>
  <c r="K19" i="28"/>
  <c r="K3" i="28"/>
  <c r="K15" i="37"/>
  <c r="K6" i="25"/>
  <c r="K61" i="25"/>
  <c r="K37" i="25"/>
  <c r="K21" i="25"/>
  <c r="K35" i="26"/>
  <c r="K60" i="25"/>
  <c r="K52" i="25"/>
  <c r="K44" i="25"/>
  <c r="K36" i="25"/>
  <c r="K28" i="25"/>
  <c r="K20" i="25"/>
  <c r="K12" i="25"/>
  <c r="K4" i="25"/>
  <c r="K59" i="26"/>
  <c r="K45" i="26"/>
  <c r="K33" i="26"/>
  <c r="K20" i="26"/>
  <c r="K7" i="26"/>
  <c r="K61" i="27"/>
  <c r="K45" i="27"/>
  <c r="K29" i="27"/>
  <c r="K13" i="27"/>
  <c r="K63" i="28"/>
  <c r="K47" i="28"/>
  <c r="K31" i="28"/>
  <c r="K15" i="28"/>
  <c r="K7" i="37"/>
  <c r="K49" i="25"/>
  <c r="K54" i="25"/>
  <c r="K30" i="25"/>
  <c r="K45" i="25"/>
  <c r="K47" i="26"/>
  <c r="K59" i="25"/>
  <c r="K51" i="25"/>
  <c r="K43" i="25"/>
  <c r="K35" i="25"/>
  <c r="K27" i="25"/>
  <c r="K19" i="25"/>
  <c r="K11" i="25"/>
  <c r="K3" i="25"/>
  <c r="K57" i="26"/>
  <c r="K44" i="26"/>
  <c r="K31" i="26"/>
  <c r="K19" i="26"/>
  <c r="K5" i="26"/>
  <c r="K60" i="27"/>
  <c r="K44" i="27"/>
  <c r="K28" i="27"/>
  <c r="K12" i="27"/>
  <c r="K61" i="28"/>
  <c r="K45" i="28"/>
  <c r="K29" i="28"/>
  <c r="K13" i="28"/>
  <c r="K63" i="37"/>
  <c r="K63" i="30"/>
  <c r="K55" i="30"/>
  <c r="K47" i="30"/>
  <c r="K39" i="30"/>
  <c r="K31" i="30"/>
  <c r="K23" i="30"/>
  <c r="K15" i="30"/>
  <c r="K7" i="30"/>
  <c r="K49" i="31"/>
  <c r="K33" i="31"/>
  <c r="K17" i="31"/>
  <c r="K49" i="32"/>
  <c r="K30" i="32"/>
  <c r="K7" i="32"/>
  <c r="K62" i="26"/>
  <c r="K54" i="26"/>
  <c r="K46" i="26"/>
  <c r="K38" i="26"/>
  <c r="K30" i="26"/>
  <c r="K22" i="26"/>
  <c r="K14" i="26"/>
  <c r="K6" i="26"/>
  <c r="K62" i="27"/>
  <c r="K54" i="27"/>
  <c r="K46" i="27"/>
  <c r="K38" i="27"/>
  <c r="K30" i="27"/>
  <c r="K22" i="27"/>
  <c r="K14" i="27"/>
  <c r="K6" i="27"/>
  <c r="K62" i="28"/>
  <c r="K54" i="28"/>
  <c r="K46" i="28"/>
  <c r="K38" i="28"/>
  <c r="K30" i="28"/>
  <c r="K22" i="28"/>
  <c r="K14" i="28"/>
  <c r="K6" i="28"/>
  <c r="K62" i="37"/>
  <c r="K54" i="37"/>
  <c r="K46" i="37"/>
  <c r="K38" i="37"/>
  <c r="K30" i="37"/>
  <c r="K22" i="37"/>
  <c r="K14" i="37"/>
  <c r="K6" i="37"/>
  <c r="K62" i="30"/>
  <c r="K54" i="30"/>
  <c r="K46" i="30"/>
  <c r="K38" i="30"/>
  <c r="K30" i="30"/>
  <c r="K22" i="30"/>
  <c r="K14" i="30"/>
  <c r="K6" i="30"/>
  <c r="K47" i="31"/>
  <c r="K31" i="31"/>
  <c r="K15" i="31"/>
  <c r="K47" i="32"/>
  <c r="K25" i="32"/>
  <c r="K6" i="32"/>
  <c r="K61" i="37"/>
  <c r="K53" i="37"/>
  <c r="K45" i="37"/>
  <c r="K37" i="37"/>
  <c r="K29" i="37"/>
  <c r="K21" i="37"/>
  <c r="K13" i="37"/>
  <c r="K5" i="37"/>
  <c r="K61" i="30"/>
  <c r="K53" i="30"/>
  <c r="K45" i="30"/>
  <c r="K37" i="30"/>
  <c r="K29" i="30"/>
  <c r="K21" i="30"/>
  <c r="K13" i="30"/>
  <c r="K5" i="30"/>
  <c r="K62" i="31"/>
  <c r="K46" i="31"/>
  <c r="K30" i="31"/>
  <c r="K14" i="31"/>
  <c r="K46" i="32"/>
  <c r="K23" i="32"/>
  <c r="K60" i="37"/>
  <c r="K52" i="37"/>
  <c r="K44" i="37"/>
  <c r="K36" i="37"/>
  <c r="K28" i="37"/>
  <c r="K20" i="37"/>
  <c r="K12" i="37"/>
  <c r="K4" i="37"/>
  <c r="K60" i="30"/>
  <c r="K52" i="30"/>
  <c r="K44" i="30"/>
  <c r="K36" i="30"/>
  <c r="K28" i="30"/>
  <c r="K20" i="30"/>
  <c r="K12" i="30"/>
  <c r="K4" i="30"/>
  <c r="K60" i="31"/>
  <c r="K44" i="31"/>
  <c r="K28" i="31"/>
  <c r="K12" i="31"/>
  <c r="K41" i="32"/>
  <c r="K22" i="32"/>
  <c r="K59" i="37"/>
  <c r="K51" i="37"/>
  <c r="K43" i="37"/>
  <c r="K35" i="37"/>
  <c r="K27" i="37"/>
  <c r="K19" i="37"/>
  <c r="K11" i="37"/>
  <c r="K3" i="37"/>
  <c r="K59" i="30"/>
  <c r="K51" i="30"/>
  <c r="K43" i="30"/>
  <c r="K35" i="30"/>
  <c r="K27" i="30"/>
  <c r="K19" i="30"/>
  <c r="K11" i="30"/>
  <c r="K3" i="30"/>
  <c r="K57" i="31"/>
  <c r="K41" i="31"/>
  <c r="K25" i="31"/>
  <c r="K9" i="31"/>
  <c r="K62" i="32"/>
  <c r="K39" i="32"/>
  <c r="K17" i="32"/>
  <c r="K58" i="26"/>
  <c r="K50" i="26"/>
  <c r="K42" i="26"/>
  <c r="K34" i="26"/>
  <c r="K26" i="26"/>
  <c r="K18" i="26"/>
  <c r="K10" i="26"/>
  <c r="K58" i="27"/>
  <c r="K50" i="27"/>
  <c r="K42" i="27"/>
  <c r="K34" i="27"/>
  <c r="K26" i="27"/>
  <c r="K18" i="27"/>
  <c r="K10" i="27"/>
  <c r="K58" i="28"/>
  <c r="K50" i="28"/>
  <c r="K42" i="28"/>
  <c r="K34" i="28"/>
  <c r="K26" i="28"/>
  <c r="K18" i="28"/>
  <c r="K10" i="28"/>
  <c r="K58" i="37"/>
  <c r="K50" i="37"/>
  <c r="K42" i="37"/>
  <c r="K34" i="37"/>
  <c r="K26" i="37"/>
  <c r="K18" i="37"/>
  <c r="K10" i="37"/>
  <c r="K58" i="30"/>
  <c r="K50" i="30"/>
  <c r="K42" i="30"/>
  <c r="K34" i="30"/>
  <c r="K26" i="30"/>
  <c r="K18" i="30"/>
  <c r="K10" i="30"/>
  <c r="K55" i="31"/>
  <c r="K39" i="31"/>
  <c r="K23" i="31"/>
  <c r="K7" i="31"/>
  <c r="K57" i="32"/>
  <c r="K38" i="32"/>
  <c r="K15" i="32"/>
  <c r="K57" i="27"/>
  <c r="K49" i="27"/>
  <c r="K41" i="27"/>
  <c r="K33" i="27"/>
  <c r="K25" i="27"/>
  <c r="K17" i="27"/>
  <c r="K9" i="27"/>
  <c r="K65" i="28"/>
  <c r="K57" i="28"/>
  <c r="K49" i="28"/>
  <c r="K41" i="28"/>
  <c r="K33" i="28"/>
  <c r="K25" i="28"/>
  <c r="K17" i="28"/>
  <c r="K9" i="28"/>
  <c r="K57" i="37"/>
  <c r="K49" i="37"/>
  <c r="K41" i="37"/>
  <c r="K33" i="37"/>
  <c r="K25" i="37"/>
  <c r="K17" i="37"/>
  <c r="K9" i="37"/>
  <c r="K57" i="30"/>
  <c r="K49" i="30"/>
  <c r="K41" i="30"/>
  <c r="K33" i="30"/>
  <c r="K25" i="30"/>
  <c r="K17" i="30"/>
  <c r="K9" i="30"/>
  <c r="K54" i="31"/>
  <c r="K38" i="31"/>
  <c r="K22" i="31"/>
  <c r="K6" i="31"/>
  <c r="K55" i="32"/>
  <c r="K33" i="32"/>
  <c r="K14" i="32"/>
  <c r="K56" i="26"/>
  <c r="K48" i="26"/>
  <c r="K40" i="26"/>
  <c r="K32" i="26"/>
  <c r="K24" i="26"/>
  <c r="K16" i="26"/>
  <c r="K8" i="26"/>
  <c r="K56" i="27"/>
  <c r="K48" i="27"/>
  <c r="K40" i="27"/>
  <c r="K32" i="27"/>
  <c r="K24" i="27"/>
  <c r="K16" i="27"/>
  <c r="K8" i="27"/>
  <c r="K64" i="28"/>
  <c r="K56" i="28"/>
  <c r="K48" i="28"/>
  <c r="K40" i="28"/>
  <c r="K32" i="28"/>
  <c r="K24" i="28"/>
  <c r="K16" i="28"/>
  <c r="K8" i="28"/>
  <c r="K64" i="37"/>
  <c r="K56" i="37"/>
  <c r="K48" i="37"/>
  <c r="K40" i="37"/>
  <c r="K32" i="37"/>
  <c r="K24" i="37"/>
  <c r="K16" i="37"/>
  <c r="K8" i="37"/>
  <c r="K56" i="30"/>
  <c r="K48" i="30"/>
  <c r="K40" i="30"/>
  <c r="K32" i="30"/>
  <c r="K24" i="30"/>
  <c r="K16" i="30"/>
  <c r="K8" i="30"/>
  <c r="K52" i="31"/>
  <c r="K36" i="31"/>
  <c r="K20" i="31"/>
  <c r="K4" i="31"/>
  <c r="K54" i="32"/>
  <c r="K31" i="32"/>
  <c r="K9" i="32"/>
  <c r="K58" i="31"/>
  <c r="K50" i="31"/>
  <c r="K42" i="31"/>
  <c r="K34" i="31"/>
  <c r="K26" i="31"/>
  <c r="K18" i="31"/>
  <c r="K10" i="31"/>
  <c r="K58" i="32"/>
  <c r="K50" i="32"/>
  <c r="K42" i="32"/>
  <c r="K34" i="32"/>
  <c r="K26" i="32"/>
  <c r="K18" i="32"/>
  <c r="K10" i="32"/>
  <c r="K58" i="33"/>
  <c r="K50" i="33"/>
  <c r="K42" i="33"/>
  <c r="K34" i="33"/>
  <c r="K26" i="33"/>
  <c r="K18" i="33"/>
  <c r="K10" i="33"/>
  <c r="K58" i="36"/>
  <c r="K50" i="36"/>
  <c r="K42" i="36"/>
  <c r="K34" i="36"/>
  <c r="K26" i="36"/>
  <c r="K18" i="36"/>
  <c r="K10" i="36"/>
  <c r="K58" i="35"/>
  <c r="K50" i="35"/>
  <c r="K42" i="35"/>
  <c r="K34" i="35"/>
  <c r="K26" i="35"/>
  <c r="K18" i="35"/>
  <c r="K10" i="35"/>
  <c r="K57" i="33"/>
  <c r="K49" i="33"/>
  <c r="K41" i="33"/>
  <c r="K33" i="33"/>
  <c r="K25" i="33"/>
  <c r="K17" i="33"/>
  <c r="K9" i="33"/>
  <c r="K57" i="36"/>
  <c r="K49" i="36"/>
  <c r="K41" i="36"/>
  <c r="K33" i="36"/>
  <c r="K25" i="36"/>
  <c r="K17" i="36"/>
  <c r="K9" i="36"/>
  <c r="K57" i="35"/>
  <c r="K49" i="35"/>
  <c r="K41" i="35"/>
  <c r="K33" i="35"/>
  <c r="K25" i="35"/>
  <c r="K17" i="35"/>
  <c r="K9" i="35"/>
  <c r="K56" i="31"/>
  <c r="K48" i="31"/>
  <c r="K40" i="31"/>
  <c r="K32" i="31"/>
  <c r="K24" i="31"/>
  <c r="K16" i="31"/>
  <c r="K8" i="31"/>
  <c r="K56" i="32"/>
  <c r="K48" i="32"/>
  <c r="K40" i="32"/>
  <c r="K32" i="32"/>
  <c r="K24" i="32"/>
  <c r="K16" i="32"/>
  <c r="K8" i="32"/>
  <c r="K56" i="33"/>
  <c r="K48" i="33"/>
  <c r="K40" i="33"/>
  <c r="K32" i="33"/>
  <c r="K24" i="33"/>
  <c r="K16" i="33"/>
  <c r="K8" i="33"/>
  <c r="K56" i="36"/>
  <c r="K48" i="36"/>
  <c r="K40" i="36"/>
  <c r="K32" i="36"/>
  <c r="K24" i="36"/>
  <c r="K16" i="36"/>
  <c r="K8" i="36"/>
  <c r="K56" i="35"/>
  <c r="K48" i="35"/>
  <c r="K40" i="35"/>
  <c r="K32" i="35"/>
  <c r="K24" i="35"/>
  <c r="K16" i="35"/>
  <c r="K8" i="35"/>
  <c r="K55" i="33"/>
  <c r="K47" i="33"/>
  <c r="K39" i="33"/>
  <c r="K31" i="33"/>
  <c r="K23" i="33"/>
  <c r="K15" i="33"/>
  <c r="K7" i="33"/>
  <c r="K55" i="36"/>
  <c r="K47" i="36"/>
  <c r="K39" i="36"/>
  <c r="K31" i="36"/>
  <c r="K23" i="36"/>
  <c r="K15" i="36"/>
  <c r="K7" i="36"/>
  <c r="K55" i="35"/>
  <c r="K47" i="35"/>
  <c r="K39" i="35"/>
  <c r="K31" i="35"/>
  <c r="K23" i="35"/>
  <c r="K15" i="35"/>
  <c r="K7" i="35"/>
  <c r="K54" i="33"/>
  <c r="K46" i="33"/>
  <c r="K38" i="33"/>
  <c r="K30" i="33"/>
  <c r="K22" i="33"/>
  <c r="K14" i="33"/>
  <c r="K6" i="33"/>
  <c r="K54" i="36"/>
  <c r="K46" i="36"/>
  <c r="K38" i="36"/>
  <c r="K30" i="36"/>
  <c r="K22" i="36"/>
  <c r="K14" i="36"/>
  <c r="K6" i="36"/>
  <c r="K54" i="35"/>
  <c r="L54" i="35" s="1"/>
  <c r="K46" i="35"/>
  <c r="K38" i="35"/>
  <c r="K30" i="35"/>
  <c r="K22" i="35"/>
  <c r="K14" i="35"/>
  <c r="K6" i="35"/>
  <c r="K61" i="31"/>
  <c r="K53" i="31"/>
  <c r="K45" i="31"/>
  <c r="K37" i="31"/>
  <c r="K29" i="31"/>
  <c r="K21" i="31"/>
  <c r="K13" i="31"/>
  <c r="K5" i="31"/>
  <c r="K61" i="32"/>
  <c r="K53" i="32"/>
  <c r="K45" i="32"/>
  <c r="K37" i="32"/>
  <c r="K29" i="32"/>
  <c r="K21" i="32"/>
  <c r="K13" i="32"/>
  <c r="K5" i="32"/>
  <c r="K61" i="33"/>
  <c r="K53" i="33"/>
  <c r="K45" i="33"/>
  <c r="K37" i="33"/>
  <c r="K29" i="33"/>
  <c r="K21" i="33"/>
  <c r="K13" i="33"/>
  <c r="K5" i="33"/>
  <c r="K61" i="36"/>
  <c r="K53" i="36"/>
  <c r="K45" i="36"/>
  <c r="K37" i="36"/>
  <c r="K29" i="36"/>
  <c r="K21" i="36"/>
  <c r="K13" i="36"/>
  <c r="K5" i="36"/>
  <c r="K61" i="35"/>
  <c r="K53" i="35"/>
  <c r="K45" i="35"/>
  <c r="K37" i="35"/>
  <c r="K29" i="35"/>
  <c r="K21" i="35"/>
  <c r="K13" i="35"/>
  <c r="K5" i="35"/>
  <c r="K60" i="32"/>
  <c r="K52" i="32"/>
  <c r="K44" i="32"/>
  <c r="K36" i="32"/>
  <c r="K28" i="32"/>
  <c r="K20" i="32"/>
  <c r="K12" i="32"/>
  <c r="K4" i="32"/>
  <c r="K60" i="33"/>
  <c r="K52" i="33"/>
  <c r="K44" i="33"/>
  <c r="K36" i="33"/>
  <c r="K28" i="33"/>
  <c r="K20" i="33"/>
  <c r="K12" i="33"/>
  <c r="K4" i="33"/>
  <c r="K60" i="36"/>
  <c r="K52" i="36"/>
  <c r="K44" i="36"/>
  <c r="K36" i="36"/>
  <c r="K28" i="36"/>
  <c r="K20" i="36"/>
  <c r="K12" i="36"/>
  <c r="K4" i="36"/>
  <c r="K60" i="35"/>
  <c r="K52" i="35"/>
  <c r="L52" i="35" s="1"/>
  <c r="K44" i="35"/>
  <c r="K36" i="35"/>
  <c r="L36" i="35" s="1"/>
  <c r="K28" i="35"/>
  <c r="K20" i="35"/>
  <c r="K12" i="35"/>
  <c r="K4" i="35"/>
  <c r="K59" i="31"/>
  <c r="K51" i="31"/>
  <c r="K43" i="31"/>
  <c r="K35" i="31"/>
  <c r="K27" i="31"/>
  <c r="K19" i="31"/>
  <c r="K11" i="31"/>
  <c r="K3" i="31"/>
  <c r="K59" i="32"/>
  <c r="K51" i="32"/>
  <c r="K43" i="32"/>
  <c r="K35" i="32"/>
  <c r="K27" i="32"/>
  <c r="K19" i="32"/>
  <c r="K11" i="32"/>
  <c r="K3" i="32"/>
  <c r="K59" i="33"/>
  <c r="K51" i="33"/>
  <c r="K43" i="33"/>
  <c r="K35" i="33"/>
  <c r="K27" i="33"/>
  <c r="K19" i="33"/>
  <c r="K11" i="33"/>
  <c r="K3" i="33"/>
  <c r="K59" i="36"/>
  <c r="K51" i="36"/>
  <c r="K43" i="36"/>
  <c r="K35" i="36"/>
  <c r="K27" i="36"/>
  <c r="K19" i="36"/>
  <c r="K11" i="36"/>
  <c r="K3" i="36"/>
  <c r="K59" i="35"/>
  <c r="K51" i="35"/>
  <c r="L51" i="35" s="1"/>
  <c r="K43" i="35"/>
  <c r="K35" i="35"/>
  <c r="L35" i="35" s="1"/>
  <c r="K27" i="35"/>
  <c r="K19" i="35"/>
  <c r="K11" i="35"/>
  <c r="L11" i="35" s="1"/>
  <c r="K3" i="35"/>
  <c r="K64" i="25"/>
  <c r="L64" i="25" s="1"/>
  <c r="L82" i="37"/>
  <c r="L75" i="32"/>
  <c r="L67" i="32"/>
  <c r="L76" i="36"/>
  <c r="L68" i="36"/>
  <c r="L79" i="35"/>
  <c r="L71" i="35"/>
  <c r="L63" i="35"/>
  <c r="L79" i="25"/>
  <c r="L70" i="25"/>
  <c r="L77" i="26"/>
  <c r="L68" i="26"/>
  <c r="L75" i="27"/>
  <c r="L66" i="27"/>
  <c r="L78" i="28"/>
  <c r="L72" i="37"/>
  <c r="L79" i="30"/>
  <c r="L66" i="30"/>
  <c r="L74" i="31"/>
  <c r="L70" i="36"/>
  <c r="L73" i="37"/>
  <c r="L67" i="30"/>
  <c r="L70" i="31"/>
  <c r="L82" i="32"/>
  <c r="L74" i="32"/>
  <c r="L66" i="32"/>
  <c r="L78" i="33"/>
  <c r="L70" i="33"/>
  <c r="L62" i="33"/>
  <c r="L75" i="36"/>
  <c r="L67" i="36"/>
  <c r="L78" i="35"/>
  <c r="L70" i="35"/>
  <c r="L62" i="35"/>
  <c r="L78" i="25"/>
  <c r="L69" i="25"/>
  <c r="L76" i="26"/>
  <c r="L67" i="26"/>
  <c r="L74" i="27"/>
  <c r="L64" i="27"/>
  <c r="L76" i="28"/>
  <c r="L71" i="37"/>
  <c r="L78" i="30"/>
  <c r="L65" i="30"/>
  <c r="L73" i="31"/>
  <c r="L80" i="32"/>
  <c r="L80" i="33"/>
  <c r="L62" i="36"/>
  <c r="L81" i="26"/>
  <c r="L73" i="26"/>
  <c r="L65" i="26"/>
  <c r="L79" i="28"/>
  <c r="L74" i="30"/>
  <c r="L77" i="31"/>
  <c r="L69" i="31"/>
  <c r="L81" i="32"/>
  <c r="L65" i="32"/>
  <c r="L77" i="33"/>
  <c r="L69" i="33"/>
  <c r="L82" i="36"/>
  <c r="L74" i="36"/>
  <c r="L66" i="36"/>
  <c r="L77" i="35"/>
  <c r="L69" i="35"/>
  <c r="L61" i="35"/>
  <c r="L77" i="25"/>
  <c r="L68" i="25"/>
  <c r="L75" i="26"/>
  <c r="L66" i="26"/>
  <c r="L82" i="27"/>
  <c r="L72" i="27"/>
  <c r="L74" i="28"/>
  <c r="L81" i="37"/>
  <c r="L70" i="37"/>
  <c r="L76" i="30"/>
  <c r="L72" i="31"/>
  <c r="L79" i="32"/>
  <c r="L79" i="33"/>
  <c r="L70" i="28"/>
  <c r="L76" i="31"/>
  <c r="L68" i="31"/>
  <c r="L76" i="33"/>
  <c r="L68" i="33"/>
  <c r="L81" i="36"/>
  <c r="L73" i="36"/>
  <c r="L65" i="36"/>
  <c r="L76" i="35"/>
  <c r="L68" i="35"/>
  <c r="L76" i="25"/>
  <c r="L67" i="25"/>
  <c r="L74" i="26"/>
  <c r="L64" i="26"/>
  <c r="L80" i="27"/>
  <c r="L71" i="27"/>
  <c r="L73" i="28"/>
  <c r="L80" i="37"/>
  <c r="L68" i="37"/>
  <c r="L75" i="30"/>
  <c r="L71" i="31"/>
  <c r="L73" i="32"/>
  <c r="L72" i="33"/>
  <c r="L64" i="35"/>
  <c r="L77" i="28"/>
  <c r="L69" i="28"/>
  <c r="L80" i="30"/>
  <c r="L64" i="30"/>
  <c r="L75" i="31"/>
  <c r="L67" i="31"/>
  <c r="L75" i="33"/>
  <c r="L67" i="33"/>
  <c r="L64" i="36"/>
  <c r="L75" i="35"/>
  <c r="L67" i="35"/>
  <c r="L75" i="25"/>
  <c r="L66" i="25"/>
  <c r="L82" i="26"/>
  <c r="L72" i="26"/>
  <c r="L79" i="27"/>
  <c r="L70" i="27"/>
  <c r="L72" i="28"/>
  <c r="L79" i="37"/>
  <c r="L66" i="37"/>
  <c r="L73" i="30"/>
  <c r="L82" i="31"/>
  <c r="L66" i="31"/>
  <c r="L72" i="32"/>
  <c r="L71" i="33"/>
  <c r="L81" i="27"/>
  <c r="L73" i="27"/>
  <c r="L65" i="27"/>
  <c r="L77" i="37"/>
  <c r="L69" i="37"/>
  <c r="L71" i="30"/>
  <c r="L78" i="32"/>
  <c r="L70" i="32"/>
  <c r="L82" i="33"/>
  <c r="L74" i="33"/>
  <c r="L66" i="33"/>
  <c r="L71" i="36"/>
  <c r="L63" i="36"/>
  <c r="L82" i="35"/>
  <c r="L74" i="35"/>
  <c r="L66" i="35"/>
  <c r="L74" i="25"/>
  <c r="L80" i="26"/>
  <c r="L71" i="26"/>
  <c r="L78" i="27"/>
  <c r="L69" i="27"/>
  <c r="L82" i="28"/>
  <c r="L71" i="28"/>
  <c r="L78" i="37"/>
  <c r="L65" i="37"/>
  <c r="L72" i="30"/>
  <c r="L81" i="31"/>
  <c r="L65" i="31"/>
  <c r="L71" i="32"/>
  <c r="L64" i="33"/>
  <c r="L80" i="36"/>
  <c r="L81" i="25"/>
  <c r="L73" i="25"/>
  <c r="L65" i="25"/>
  <c r="L75" i="28"/>
  <c r="L76" i="37"/>
  <c r="L77" i="32"/>
  <c r="L69" i="32"/>
  <c r="L81" i="33"/>
  <c r="L73" i="33"/>
  <c r="L65" i="33"/>
  <c r="L78" i="36"/>
  <c r="L81" i="35"/>
  <c r="L73" i="35"/>
  <c r="L82" i="25"/>
  <c r="L72" i="25"/>
  <c r="L63" i="25"/>
  <c r="L79" i="26"/>
  <c r="L70" i="26"/>
  <c r="L77" i="27"/>
  <c r="L68" i="27"/>
  <c r="L81" i="28"/>
  <c r="L68" i="28"/>
  <c r="L75" i="37"/>
  <c r="L82" i="30"/>
  <c r="L70" i="30"/>
  <c r="L79" i="31"/>
  <c r="L63" i="31"/>
  <c r="L64" i="32"/>
  <c r="L63" i="33"/>
  <c r="L79" i="36"/>
  <c r="L66" i="28"/>
  <c r="L67" i="37"/>
  <c r="L77" i="30"/>
  <c r="L69" i="30"/>
  <c r="L80" i="31"/>
  <c r="L64" i="31"/>
  <c r="L76" i="32"/>
  <c r="L68" i="32"/>
  <c r="L77" i="36"/>
  <c r="L69" i="36"/>
  <c r="L80" i="35"/>
  <c r="L72" i="35"/>
  <c r="L80" i="25"/>
  <c r="L71" i="25"/>
  <c r="L78" i="26"/>
  <c r="L69" i="26"/>
  <c r="L76" i="27"/>
  <c r="L67" i="27"/>
  <c r="L80" i="28"/>
  <c r="L67" i="28"/>
  <c r="L74" i="37"/>
  <c r="L81" i="30"/>
  <c r="L68" i="30"/>
  <c r="L78" i="31"/>
  <c r="L63" i="32"/>
  <c r="L72" i="36"/>
  <c r="L39" i="35"/>
  <c r="L53" i="35"/>
  <c r="L45" i="35"/>
  <c r="L28" i="35"/>
  <c r="L20" i="35"/>
  <c r="L13" i="35"/>
  <c r="L50" i="35"/>
  <c r="L3" i="35"/>
  <c r="L42" i="35"/>
  <c r="L34" i="35"/>
  <c r="L27" i="35"/>
  <c r="L7" i="35"/>
  <c r="L12" i="35"/>
  <c r="L60" i="35"/>
  <c r="L49" i="35"/>
  <c r="L41" i="35"/>
  <c r="L33" i="35"/>
  <c r="L26" i="35"/>
  <c r="L19" i="35"/>
  <c r="L59" i="35"/>
  <c r="L48" i="35"/>
  <c r="L40" i="35"/>
  <c r="L32" i="35"/>
  <c r="L25" i="35"/>
  <c r="L18" i="35"/>
  <c r="L9" i="35"/>
  <c r="L58" i="35"/>
  <c r="L47" i="35"/>
  <c r="L8" i="35"/>
  <c r="L24" i="35"/>
  <c r="L57" i="35"/>
  <c r="L43" i="35"/>
  <c r="L37" i="35"/>
  <c r="L10" i="35"/>
  <c r="L23" i="35"/>
  <c r="L16" i="35"/>
  <c r="L6" i="35"/>
  <c r="L17" i="35"/>
  <c r="L55" i="35"/>
  <c r="L56" i="35"/>
  <c r="L44" i="35"/>
  <c r="L38" i="35"/>
  <c r="L30" i="35"/>
  <c r="L22" i="35"/>
  <c r="L14" i="35"/>
  <c r="L5" i="35"/>
  <c r="L31" i="35"/>
  <c r="L46" i="35"/>
  <c r="L29" i="35"/>
  <c r="L21" i="35"/>
  <c r="L15" i="35"/>
  <c r="L4" i="35"/>
  <c r="L55" i="25"/>
  <c r="L50" i="25"/>
  <c r="L40" i="25"/>
  <c r="L33" i="25"/>
  <c r="L25" i="25"/>
  <c r="L21" i="25"/>
  <c r="L9" i="25"/>
  <c r="L62" i="26"/>
  <c r="L50" i="26"/>
  <c r="L36" i="26"/>
  <c r="L24" i="26"/>
  <c r="L10" i="26"/>
  <c r="L39" i="27"/>
  <c r="L7" i="27"/>
  <c r="L54" i="28"/>
  <c r="L52" i="25"/>
  <c r="L29" i="25"/>
  <c r="L14" i="25"/>
  <c r="L62" i="25"/>
  <c r="L3" i="25"/>
  <c r="L49" i="25"/>
  <c r="L39" i="25"/>
  <c r="L32" i="25"/>
  <c r="L24" i="25"/>
  <c r="L17" i="25"/>
  <c r="L7" i="25"/>
  <c r="L60" i="26"/>
  <c r="L49" i="26"/>
  <c r="L34" i="26"/>
  <c r="L23" i="26"/>
  <c r="L9" i="26"/>
  <c r="L38" i="27"/>
  <c r="L5" i="27"/>
  <c r="L3" i="28"/>
  <c r="L59" i="25"/>
  <c r="L61" i="25"/>
  <c r="L54" i="25"/>
  <c r="L46" i="25"/>
  <c r="L38" i="25"/>
  <c r="L31" i="25"/>
  <c r="L23" i="25"/>
  <c r="L15" i="25"/>
  <c r="L5" i="25"/>
  <c r="L57" i="26"/>
  <c r="L46" i="26"/>
  <c r="L33" i="26"/>
  <c r="L22" i="26"/>
  <c r="L7" i="26"/>
  <c r="L63" i="27"/>
  <c r="L32" i="27"/>
  <c r="L46" i="28"/>
  <c r="L60" i="25"/>
  <c r="L53" i="25"/>
  <c r="L45" i="25"/>
  <c r="L37" i="25"/>
  <c r="L30" i="25"/>
  <c r="L8" i="25"/>
  <c r="L16" i="25"/>
  <c r="L6" i="25"/>
  <c r="L56" i="26"/>
  <c r="L44" i="26"/>
  <c r="L32" i="26"/>
  <c r="L18" i="26"/>
  <c r="L5" i="26"/>
  <c r="L54" i="27"/>
  <c r="L31" i="27"/>
  <c r="L38" i="28"/>
  <c r="L36" i="25"/>
  <c r="L22" i="25"/>
  <c r="L4" i="25"/>
  <c r="L3" i="26"/>
  <c r="L42" i="26"/>
  <c r="L31" i="26"/>
  <c r="L21" i="26"/>
  <c r="L4" i="26"/>
  <c r="L56" i="27"/>
  <c r="L24" i="27"/>
  <c r="L31" i="28"/>
  <c r="L58" i="25"/>
  <c r="L51" i="25"/>
  <c r="L43" i="25"/>
  <c r="L35" i="25"/>
  <c r="L28" i="25"/>
  <c r="L20" i="25"/>
  <c r="L13" i="25"/>
  <c r="L54" i="26"/>
  <c r="L40" i="26"/>
  <c r="L29" i="26"/>
  <c r="L17" i="26"/>
  <c r="L3" i="27"/>
  <c r="L23" i="27"/>
  <c r="L23" i="28"/>
  <c r="L41" i="25"/>
  <c r="L63" i="26"/>
  <c r="L52" i="26"/>
  <c r="L39" i="26"/>
  <c r="L26" i="26"/>
  <c r="L15" i="26"/>
  <c r="L49" i="27"/>
  <c r="L17" i="27"/>
  <c r="L15" i="28"/>
  <c r="L44" i="25"/>
  <c r="L57" i="25"/>
  <c r="L47" i="25"/>
  <c r="L11" i="25"/>
  <c r="L27" i="25"/>
  <c r="L19" i="25"/>
  <c r="L12" i="25"/>
  <c r="L56" i="25"/>
  <c r="L48" i="25"/>
  <c r="L42" i="25"/>
  <c r="L34" i="25"/>
  <c r="L26" i="25"/>
  <c r="L18" i="25"/>
  <c r="L10" i="25"/>
  <c r="L55" i="26"/>
  <c r="L48" i="26"/>
  <c r="L38" i="26"/>
  <c r="L25" i="26"/>
  <c r="L14" i="26"/>
  <c r="L46" i="27"/>
  <c r="L15" i="27"/>
  <c r="L5" i="28"/>
  <c r="L58" i="26"/>
  <c r="L47" i="26"/>
  <c r="L41" i="26"/>
  <c r="L11" i="26"/>
  <c r="L27" i="26"/>
  <c r="L19" i="26"/>
  <c r="L12" i="26"/>
  <c r="L59" i="27"/>
  <c r="L47" i="27"/>
  <c r="L41" i="27"/>
  <c r="L11" i="27"/>
  <c r="L27" i="27"/>
  <c r="L19" i="27"/>
  <c r="L12" i="27"/>
  <c r="L59" i="28"/>
  <c r="L61" i="28"/>
  <c r="L47" i="28"/>
  <c r="L41" i="28"/>
  <c r="L11" i="28"/>
  <c r="L27" i="28"/>
  <c r="L19" i="28"/>
  <c r="L12" i="28"/>
  <c r="L61" i="37"/>
  <c r="L50" i="37"/>
  <c r="L42" i="37"/>
  <c r="L34" i="37"/>
  <c r="L27" i="37"/>
  <c r="L19" i="37"/>
  <c r="L12" i="37"/>
  <c r="L61" i="30"/>
  <c r="L50" i="30"/>
  <c r="L42" i="30"/>
  <c r="L34" i="30"/>
  <c r="L27" i="30"/>
  <c r="L17" i="30"/>
  <c r="L6" i="30"/>
  <c r="L57" i="31"/>
  <c r="L42" i="31"/>
  <c r="L30" i="31"/>
  <c r="L17" i="31"/>
  <c r="L4" i="31"/>
  <c r="L45" i="32"/>
  <c r="L37" i="33"/>
  <c r="L58" i="27"/>
  <c r="L48" i="27"/>
  <c r="L42" i="27"/>
  <c r="L34" i="27"/>
  <c r="L26" i="27"/>
  <c r="L18" i="27"/>
  <c r="L10" i="27"/>
  <c r="L55" i="28"/>
  <c r="L60" i="28"/>
  <c r="L48" i="28"/>
  <c r="L42" i="28"/>
  <c r="L34" i="28"/>
  <c r="L26" i="28"/>
  <c r="L18" i="28"/>
  <c r="L10" i="28"/>
  <c r="L58" i="37"/>
  <c r="L60" i="37"/>
  <c r="L46" i="37"/>
  <c r="L40" i="37"/>
  <c r="L11" i="37"/>
  <c r="L26" i="37"/>
  <c r="L18" i="37"/>
  <c r="L10" i="37"/>
  <c r="L60" i="30"/>
  <c r="L49" i="30"/>
  <c r="L41" i="30"/>
  <c r="L33" i="30"/>
  <c r="L26" i="30"/>
  <c r="L20" i="30"/>
  <c r="L5" i="30"/>
  <c r="L55" i="31"/>
  <c r="L40" i="31"/>
  <c r="L29" i="31"/>
  <c r="L16" i="31"/>
  <c r="L39" i="32"/>
  <c r="L10" i="33"/>
  <c r="L55" i="27"/>
  <c r="L57" i="27"/>
  <c r="L50" i="27"/>
  <c r="L40" i="27"/>
  <c r="L33" i="27"/>
  <c r="L25" i="27"/>
  <c r="L21" i="27"/>
  <c r="L9" i="27"/>
  <c r="L56" i="28"/>
  <c r="L58" i="28"/>
  <c r="L50" i="28"/>
  <c r="L40" i="28"/>
  <c r="L33" i="28"/>
  <c r="L25" i="28"/>
  <c r="L21" i="28"/>
  <c r="L9" i="28"/>
  <c r="L54" i="37"/>
  <c r="L59" i="37"/>
  <c r="L47" i="37"/>
  <c r="L41" i="37"/>
  <c r="L33" i="37"/>
  <c r="L25" i="37"/>
  <c r="L21" i="37"/>
  <c r="L9" i="37"/>
  <c r="L57" i="30"/>
  <c r="L59" i="30"/>
  <c r="L45" i="30"/>
  <c r="L39" i="30"/>
  <c r="L10" i="30"/>
  <c r="L25" i="30"/>
  <c r="L16" i="30"/>
  <c r="L4" i="30"/>
  <c r="L54" i="31"/>
  <c r="L39" i="31"/>
  <c r="L27" i="31"/>
  <c r="L14" i="31"/>
  <c r="L31" i="32"/>
  <c r="L23" i="33"/>
  <c r="L65" i="28"/>
  <c r="L57" i="28"/>
  <c r="L49" i="28"/>
  <c r="L39" i="28"/>
  <c r="L32" i="28"/>
  <c r="L24" i="28"/>
  <c r="L17" i="28"/>
  <c r="L7" i="28"/>
  <c r="L55" i="37"/>
  <c r="L57" i="37"/>
  <c r="L49" i="37"/>
  <c r="L39" i="37"/>
  <c r="L32" i="37"/>
  <c r="L24" i="37"/>
  <c r="L17" i="37"/>
  <c r="L7" i="37"/>
  <c r="L53" i="30"/>
  <c r="L58" i="30"/>
  <c r="L46" i="30"/>
  <c r="L40" i="30"/>
  <c r="L32" i="30"/>
  <c r="L24" i="30"/>
  <c r="L14" i="30"/>
  <c r="L52" i="31"/>
  <c r="L50" i="31"/>
  <c r="L37" i="31"/>
  <c r="L25" i="31"/>
  <c r="L15" i="31"/>
  <c r="L23" i="32"/>
  <c r="L16" i="33"/>
  <c r="L64" i="37"/>
  <c r="L56" i="37"/>
  <c r="L48" i="37"/>
  <c r="L38" i="37"/>
  <c r="L31" i="37"/>
  <c r="L23" i="37"/>
  <c r="L15" i="37"/>
  <c r="L5" i="37"/>
  <c r="L54" i="30"/>
  <c r="L56" i="30"/>
  <c r="L48" i="30"/>
  <c r="L38" i="30"/>
  <c r="L31" i="30"/>
  <c r="L23" i="30"/>
  <c r="L15" i="30"/>
  <c r="L53" i="31"/>
  <c r="L48" i="31"/>
  <c r="L36" i="31"/>
  <c r="L23" i="31"/>
  <c r="L12" i="31"/>
  <c r="L16" i="32"/>
  <c r="L6" i="33"/>
  <c r="L61" i="26"/>
  <c r="L53" i="26"/>
  <c r="L45" i="26"/>
  <c r="L37" i="26"/>
  <c r="L30" i="26"/>
  <c r="L8" i="26"/>
  <c r="L16" i="26"/>
  <c r="L6" i="26"/>
  <c r="L62" i="27"/>
  <c r="L53" i="27"/>
  <c r="L45" i="27"/>
  <c r="L37" i="27"/>
  <c r="L30" i="27"/>
  <c r="L8" i="27"/>
  <c r="L16" i="27"/>
  <c r="L6" i="27"/>
  <c r="L64" i="28"/>
  <c r="L53" i="28"/>
  <c r="L45" i="28"/>
  <c r="L37" i="28"/>
  <c r="L30" i="28"/>
  <c r="L8" i="28"/>
  <c r="L16" i="28"/>
  <c r="L6" i="28"/>
  <c r="L53" i="37"/>
  <c r="L3" i="37"/>
  <c r="L45" i="37"/>
  <c r="L37" i="37"/>
  <c r="L30" i="37"/>
  <c r="L8" i="37"/>
  <c r="L16" i="37"/>
  <c r="L6" i="37"/>
  <c r="L63" i="30"/>
  <c r="L55" i="30"/>
  <c r="L47" i="30"/>
  <c r="L37" i="30"/>
  <c r="L30" i="30"/>
  <c r="L22" i="30"/>
  <c r="L12" i="30"/>
  <c r="L62" i="31"/>
  <c r="L45" i="31"/>
  <c r="L34" i="31"/>
  <c r="L22" i="31"/>
  <c r="L9" i="31"/>
  <c r="L6" i="32"/>
  <c r="L55" i="33"/>
  <c r="L61" i="27"/>
  <c r="L52" i="27"/>
  <c r="L44" i="27"/>
  <c r="L36" i="27"/>
  <c r="L29" i="27"/>
  <c r="L22" i="27"/>
  <c r="L14" i="27"/>
  <c r="L4" i="27"/>
  <c r="L63" i="28"/>
  <c r="L52" i="28"/>
  <c r="L44" i="28"/>
  <c r="L36" i="28"/>
  <c r="L29" i="28"/>
  <c r="L22" i="28"/>
  <c r="L14" i="28"/>
  <c r="L4" i="28"/>
  <c r="L63" i="37"/>
  <c r="L52" i="37"/>
  <c r="L44" i="37"/>
  <c r="L36" i="37"/>
  <c r="L29" i="37"/>
  <c r="L22" i="37"/>
  <c r="L14" i="37"/>
  <c r="L4" i="37"/>
  <c r="L52" i="30"/>
  <c r="L3" i="30"/>
  <c r="L44" i="30"/>
  <c r="L36" i="30"/>
  <c r="L29" i="30"/>
  <c r="L7" i="30"/>
  <c r="L9" i="30"/>
  <c r="L61" i="31"/>
  <c r="L47" i="31"/>
  <c r="L32" i="31"/>
  <c r="L21" i="31"/>
  <c r="L6" i="31"/>
  <c r="L52" i="32"/>
  <c r="L57" i="33"/>
  <c r="L59" i="26"/>
  <c r="L51" i="26"/>
  <c r="L43" i="26"/>
  <c r="L35" i="26"/>
  <c r="L28" i="26"/>
  <c r="L20" i="26"/>
  <c r="L13" i="26"/>
  <c r="L60" i="27"/>
  <c r="L51" i="27"/>
  <c r="L43" i="27"/>
  <c r="L35" i="27"/>
  <c r="L28" i="27"/>
  <c r="L20" i="27"/>
  <c r="L13" i="27"/>
  <c r="L62" i="28"/>
  <c r="L51" i="28"/>
  <c r="L43" i="28"/>
  <c r="L35" i="28"/>
  <c r="L28" i="28"/>
  <c r="L20" i="28"/>
  <c r="L13" i="28"/>
  <c r="L62" i="37"/>
  <c r="L51" i="37"/>
  <c r="L43" i="37"/>
  <c r="L35" i="37"/>
  <c r="L28" i="37"/>
  <c r="L20" i="37"/>
  <c r="L13" i="37"/>
  <c r="L62" i="30"/>
  <c r="L51" i="30"/>
  <c r="L43" i="30"/>
  <c r="L35" i="30"/>
  <c r="L28" i="30"/>
  <c r="L19" i="30"/>
  <c r="L8" i="30"/>
  <c r="L59" i="31"/>
  <c r="L46" i="31"/>
  <c r="L31" i="31"/>
  <c r="L20" i="31"/>
  <c r="L5" i="31"/>
  <c r="L57" i="32"/>
  <c r="L43" i="33"/>
  <c r="L21" i="30"/>
  <c r="L13" i="30"/>
  <c r="L51" i="31"/>
  <c r="L3" i="31"/>
  <c r="L43" i="31"/>
  <c r="L35" i="31"/>
  <c r="L28" i="31"/>
  <c r="L7" i="31"/>
  <c r="L13" i="31"/>
  <c r="L51" i="32"/>
  <c r="L3" i="32"/>
  <c r="L43" i="32"/>
  <c r="L35" i="32"/>
  <c r="L28" i="32"/>
  <c r="L7" i="32"/>
  <c r="L13" i="32"/>
  <c r="L61" i="33"/>
  <c r="L53" i="33"/>
  <c r="L45" i="33"/>
  <c r="L35" i="33"/>
  <c r="L28" i="33"/>
  <c r="L20" i="33"/>
  <c r="L13" i="33"/>
  <c r="L61" i="36"/>
  <c r="L53" i="36"/>
  <c r="L45" i="36"/>
  <c r="L35" i="36"/>
  <c r="L28" i="36"/>
  <c r="L20" i="36"/>
  <c r="L13" i="36"/>
  <c r="L61" i="32"/>
  <c r="L50" i="32"/>
  <c r="L42" i="32"/>
  <c r="L34" i="32"/>
  <c r="L27" i="32"/>
  <c r="L20" i="32"/>
  <c r="L12" i="32"/>
  <c r="L50" i="33"/>
  <c r="L3" i="33"/>
  <c r="L42" i="33"/>
  <c r="L34" i="33"/>
  <c r="L27" i="33"/>
  <c r="L7" i="33"/>
  <c r="L12" i="33"/>
  <c r="L50" i="36"/>
  <c r="L3" i="36"/>
  <c r="L42" i="36"/>
  <c r="L34" i="36"/>
  <c r="L27" i="36"/>
  <c r="L7" i="36"/>
  <c r="L12" i="36"/>
  <c r="L18" i="30"/>
  <c r="L11" i="30"/>
  <c r="L60" i="31"/>
  <c r="L49" i="31"/>
  <c r="L41" i="31"/>
  <c r="L33" i="31"/>
  <c r="L26" i="31"/>
  <c r="L18" i="31"/>
  <c r="L11" i="31"/>
  <c r="L60" i="32"/>
  <c r="L49" i="32"/>
  <c r="L41" i="32"/>
  <c r="L33" i="32"/>
  <c r="L26" i="32"/>
  <c r="L18" i="32"/>
  <c r="L11" i="32"/>
  <c r="L60" i="33"/>
  <c r="L49" i="33"/>
  <c r="L41" i="33"/>
  <c r="L33" i="33"/>
  <c r="L26" i="33"/>
  <c r="L19" i="33"/>
  <c r="L11" i="33"/>
  <c r="L60" i="36"/>
  <c r="L49" i="36"/>
  <c r="L41" i="36"/>
  <c r="L33" i="36"/>
  <c r="L26" i="36"/>
  <c r="L19" i="36"/>
  <c r="L11" i="36"/>
  <c r="L59" i="32"/>
  <c r="L48" i="32"/>
  <c r="L40" i="32"/>
  <c r="L32" i="32"/>
  <c r="L25" i="32"/>
  <c r="L17" i="32"/>
  <c r="L9" i="32"/>
  <c r="L59" i="33"/>
  <c r="L48" i="33"/>
  <c r="L40" i="33"/>
  <c r="L32" i="33"/>
  <c r="L25" i="33"/>
  <c r="L18" i="33"/>
  <c r="L9" i="33"/>
  <c r="L59" i="36"/>
  <c r="L48" i="36"/>
  <c r="L40" i="36"/>
  <c r="L32" i="36"/>
  <c r="L25" i="36"/>
  <c r="L18" i="36"/>
  <c r="L9" i="36"/>
  <c r="L56" i="31"/>
  <c r="L58" i="31"/>
  <c r="L44" i="31"/>
  <c r="L38" i="31"/>
  <c r="L10" i="31"/>
  <c r="L24" i="31"/>
  <c r="L19" i="31"/>
  <c r="L8" i="31"/>
  <c r="L56" i="32"/>
  <c r="L58" i="32"/>
  <c r="L44" i="32"/>
  <c r="L38" i="32"/>
  <c r="L10" i="32"/>
  <c r="L24" i="32"/>
  <c r="L19" i="32"/>
  <c r="L8" i="32"/>
  <c r="L58" i="33"/>
  <c r="L47" i="33"/>
  <c r="L39" i="33"/>
  <c r="L31" i="33"/>
  <c r="L24" i="33"/>
  <c r="L17" i="33"/>
  <c r="L8" i="33"/>
  <c r="L58" i="36"/>
  <c r="L47" i="36"/>
  <c r="L39" i="36"/>
  <c r="L31" i="36"/>
  <c r="L24" i="36"/>
  <c r="L17" i="36"/>
  <c r="L8" i="36"/>
  <c r="L55" i="36"/>
  <c r="L57" i="36"/>
  <c r="L43" i="36"/>
  <c r="L37" i="36"/>
  <c r="L10" i="36"/>
  <c r="L23" i="36"/>
  <c r="L16" i="36"/>
  <c r="L6" i="36"/>
  <c r="L53" i="32"/>
  <c r="L55" i="32"/>
  <c r="L47" i="32"/>
  <c r="L37" i="32"/>
  <c r="L30" i="32"/>
  <c r="L22" i="32"/>
  <c r="L14" i="32"/>
  <c r="L5" i="32"/>
  <c r="L51" i="33"/>
  <c r="L56" i="33"/>
  <c r="L44" i="33"/>
  <c r="L38" i="33"/>
  <c r="L30" i="33"/>
  <c r="L22" i="33"/>
  <c r="L14" i="33"/>
  <c r="L5" i="33"/>
  <c r="L51" i="36"/>
  <c r="L56" i="36"/>
  <c r="L44" i="36"/>
  <c r="L38" i="36"/>
  <c r="L30" i="36"/>
  <c r="L22" i="36"/>
  <c r="L14" i="36"/>
  <c r="L5" i="36"/>
  <c r="L62" i="32"/>
  <c r="L54" i="32"/>
  <c r="L46" i="32"/>
  <c r="L36" i="32"/>
  <c r="L29" i="32"/>
  <c r="L21" i="32"/>
  <c r="L15" i="32"/>
  <c r="L4" i="32"/>
  <c r="L52" i="33"/>
  <c r="L54" i="33"/>
  <c r="L46" i="33"/>
  <c r="L36" i="33"/>
  <c r="L29" i="33"/>
  <c r="L21" i="33"/>
  <c r="L15" i="33"/>
  <c r="L4" i="33"/>
  <c r="L52" i="36"/>
  <c r="L54" i="36"/>
  <c r="L46" i="36"/>
  <c r="L36" i="36"/>
  <c r="L29" i="36"/>
  <c r="L21" i="36"/>
  <c r="L15" i="36"/>
  <c r="L4" i="36"/>
  <c r="B23" i="15"/>
  <c r="B2" i="15"/>
  <c r="E35" i="15"/>
  <c r="E34" i="15"/>
  <c r="E33" i="15"/>
  <c r="E32" i="15"/>
  <c r="B28" i="15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Q14" i="37"/>
  <c r="S38" i="37"/>
  <c r="Q38" i="37"/>
  <c r="Q36" i="37"/>
  <c r="Q35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Q17" i="31" l="1"/>
  <c r="Q17" i="32"/>
  <c r="Q17" i="26"/>
  <c r="Q17" i="36"/>
  <c r="Q17" i="37"/>
  <c r="Q17" i="28"/>
  <c r="Q17" i="27"/>
  <c r="Q17" i="30"/>
  <c r="Q17" i="33"/>
  <c r="Q17" i="35"/>
  <c r="Q17" i="25"/>
  <c r="Q37" i="37"/>
  <c r="E11" i="2" s="1"/>
  <c r="I13" i="15" s="1"/>
  <c r="Q39" i="37"/>
  <c r="U35" i="37"/>
  <c r="Q8" i="37"/>
  <c r="Q11" i="37"/>
  <c r="O13" i="15"/>
  <c r="S39" i="37"/>
  <c r="U38" i="37"/>
  <c r="Q5" i="37"/>
  <c r="Q40" i="37"/>
  <c r="S40" i="37"/>
  <c r="Q41" i="37"/>
  <c r="S41" i="37"/>
  <c r="Q9" i="30"/>
  <c r="S36" i="28"/>
  <c r="S36" i="31"/>
  <c r="S36" i="30"/>
  <c r="S36" i="33"/>
  <c r="S36" i="26"/>
  <c r="S36" i="27"/>
  <c r="S36" i="36"/>
  <c r="S36" i="37"/>
  <c r="S36" i="32"/>
  <c r="S36" i="25"/>
  <c r="S36" i="35"/>
  <c r="S37" i="27" l="1"/>
  <c r="S37" i="26"/>
  <c r="S37" i="30"/>
  <c r="S37" i="28"/>
  <c r="S37" i="25"/>
  <c r="S37" i="32"/>
  <c r="S37" i="37"/>
  <c r="S37" i="36"/>
  <c r="S37" i="35"/>
  <c r="S37" i="33"/>
  <c r="S37" i="31"/>
  <c r="U39" i="37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5" i="37" l="1"/>
  <c r="O16" i="37" s="1"/>
  <c r="Q10" i="27"/>
  <c r="Q42" i="37" l="1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P5" i="35"/>
  <c r="Q11" i="35" s="1"/>
  <c r="S38" i="36"/>
  <c r="Q38" i="36"/>
  <c r="Q36" i="36"/>
  <c r="Q35" i="36"/>
  <c r="Q13" i="36"/>
  <c r="Q10" i="36"/>
  <c r="Q9" i="36"/>
  <c r="P5" i="36"/>
  <c r="O20" i="15" s="1"/>
  <c r="S38" i="33"/>
  <c r="Q38" i="33"/>
  <c r="Q36" i="33"/>
  <c r="Q35" i="33"/>
  <c r="P5" i="33"/>
  <c r="O5" i="32" a="1"/>
  <c r="O5" i="32" s="1"/>
  <c r="N17" i="15" s="1"/>
  <c r="S38" i="32"/>
  <c r="Q38" i="32"/>
  <c r="Q36" i="32"/>
  <c r="Q35" i="32"/>
  <c r="P5" i="32"/>
  <c r="S38" i="31"/>
  <c r="Q38" i="31"/>
  <c r="Q36" i="31"/>
  <c r="Q35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5" i="28"/>
  <c r="Q13" i="28"/>
  <c r="Q10" i="28"/>
  <c r="Q9" i="28"/>
  <c r="P5" i="28"/>
  <c r="O12" i="15" s="1"/>
  <c r="P5" i="27"/>
  <c r="S38" i="26"/>
  <c r="Q38" i="26"/>
  <c r="Q36" i="26"/>
  <c r="Q35" i="26"/>
  <c r="Q14" i="26"/>
  <c r="Q10" i="26"/>
  <c r="Q9" i="26"/>
  <c r="P5" i="26"/>
  <c r="O9" i="15" s="1"/>
  <c r="S38" i="25"/>
  <c r="Q38" i="25"/>
  <c r="Q36" i="25"/>
  <c r="Q35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33" l="1"/>
  <c r="Q37" i="28"/>
  <c r="E10" i="2" s="1"/>
  <c r="Q37" i="25"/>
  <c r="E7" i="2" s="1"/>
  <c r="Q37" i="35"/>
  <c r="E17" i="2" s="1"/>
  <c r="Q37" i="26"/>
  <c r="E8" i="2" s="1"/>
  <c r="Q37" i="32"/>
  <c r="E14" i="2" s="1"/>
  <c r="Q37" i="36"/>
  <c r="E16" i="2" s="1"/>
  <c r="Q37" i="30"/>
  <c r="E12" i="2" s="1"/>
  <c r="Q37" i="31"/>
  <c r="U36" i="37"/>
  <c r="Q11" i="26"/>
  <c r="Q39" i="26"/>
  <c r="U38" i="35"/>
  <c r="Q39" i="32"/>
  <c r="S39" i="28"/>
  <c r="E13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U35" i="26"/>
  <c r="U35" i="30"/>
  <c r="S39" i="25"/>
  <c r="O15" i="15"/>
  <c r="Q11" i="30"/>
  <c r="O21" i="15"/>
  <c r="O16" i="15"/>
  <c r="Q11" i="28"/>
  <c r="Q11" i="25"/>
  <c r="E9" i="2"/>
  <c r="Q39" i="35"/>
  <c r="Q39" i="36"/>
  <c r="S39" i="36"/>
  <c r="Q39" i="33"/>
  <c r="Q39" i="31"/>
  <c r="Q39" i="30"/>
  <c r="Q39" i="27"/>
  <c r="S39" i="27"/>
  <c r="Q39" i="25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S9" i="26"/>
  <c r="S9" i="36"/>
  <c r="Q12" i="36"/>
  <c r="Q12" i="28"/>
  <c r="S9" i="28"/>
  <c r="S9" i="25"/>
  <c r="D33" i="15" l="1"/>
  <c r="D35" i="15"/>
  <c r="F35" i="15" s="1"/>
  <c r="J35" i="15" s="1"/>
  <c r="D34" i="15"/>
  <c r="Q42" i="25"/>
  <c r="R5" i="25" s="1"/>
  <c r="Q42" i="27"/>
  <c r="G32" i="15" s="1"/>
  <c r="Q42" i="26"/>
  <c r="R5" i="26" s="1"/>
  <c r="Q15" i="27"/>
  <c r="F32" i="15" s="1"/>
  <c r="S40" i="30"/>
  <c r="S40" i="27"/>
  <c r="Q41" i="27"/>
  <c r="Q40" i="27"/>
  <c r="S41" i="27"/>
  <c r="S41" i="30"/>
  <c r="Q15" i="30"/>
  <c r="F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H35" i="15" l="1"/>
  <c r="J32" i="15"/>
  <c r="H32" i="15"/>
  <c r="I32" i="15" s="1"/>
  <c r="J33" i="15"/>
  <c r="H33" i="15"/>
  <c r="J34" i="15"/>
  <c r="H34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E14" i="15" l="1"/>
  <c r="C23" i="15"/>
  <c r="E18" i="15"/>
  <c r="E22" i="15"/>
  <c r="E10" i="15"/>
  <c r="D23" i="15"/>
  <c r="Q42" i="28" l="1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<sst xmlns="http://schemas.openxmlformats.org/spreadsheetml/2006/main" count="7392" uniqueCount="484">
  <si>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</si>
  <si>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</si>
  <si>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</si>
  <si>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</si>
  <si>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</si>
  <si>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</si>
  <si>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</si>
  <si>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</si>
  <si>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</si>
  <si>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</si>
  <si>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</si>
  <si>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</si>
  <si>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</si>
  <si>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</si>
  <si>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</si>
  <si>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</si>
  <si>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</si>
  <si>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</si>
  <si>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</si>
  <si>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</si>
  <si>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</si>
  <si>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</si>
  <si>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</si>
  <si>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</si>
  <si>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</si>
  <si>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</si>
  <si>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</si>
  <si>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</si>
  <si>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</si>
  <si>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</si>
  <si>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</si>
  <si>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</si>
  <si>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</si>
  <si>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</si>
  <si>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</si>
  <si>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</si>
  <si>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</si>
  <si>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</si>
  <si>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</si>
  <si>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</si>
  <si>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</si>
  <si>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</si>
  <si>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</si>
  <si>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</si>
  <si>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</si>
  <si>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</si>
  <si>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</si>
  <si>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</si>
  <si>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</si>
  <si>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</si>
  <si>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</si>
  <si>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</si>
  <si>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</si>
  <si>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</si>
  <si>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</si>
  <si>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</si>
  <si>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</si>
  <si>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</si>
  <si>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</si>
  <si>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</si>
  <si>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</si>
  <si>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</si>
  <si>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</si>
  <si>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</si>
  <si>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</si>
  <si>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</si>
  <si>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</si>
  <si>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</si>
  <si>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</si>
  <si>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</si>
  <si>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</si>
  <si>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</si>
  <si>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</si>
  <si>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</si>
  <si>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</si>
  <si>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</si>
  <si>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</si>
  <si>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</si>
  <si>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</si>
  <si>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</si>
  <si>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</si>
  <si>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</si>
  <si>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</si>
  <si>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</si>
  <si>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</si>
  <si>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</si>
  <si>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</si>
  <si>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</si>
  <si>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</si>
  <si>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</si>
  <si>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</si>
  <si>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</si>
  <si>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</si>
  <si>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</si>
  <si>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</si>
  <si>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</si>
  <si>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</si>
  <si>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</si>
  <si>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</si>
  <si>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</si>
  <si>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</si>
  <si>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</si>
  <si>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</si>
  <si>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</si>
  <si>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</si>
  <si>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</si>
  <si>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</si>
  <si>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</si>
  <si>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</si>
  <si>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</si>
  <si>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</si>
  <si>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</si>
  <si>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</si>
  <si>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</si>
  <si>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</si>
  <si>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</si>
  <si>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</si>
  <si>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</si>
  <si>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</si>
  <si>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</si>
  <si>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</si>
  <si>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</si>
  <si>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</si>
  <si>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</si>
  <si>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</si>
  <si>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</si>
  <si>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</si>
  <si>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</si>
  <si>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</si>
  <si>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</si>
  <si>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</si>
  <si>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</si>
  <si>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</si>
  <si>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</si>
  <si>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</si>
  <si>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</si>
  <si>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</si>
  <si>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</si>
  <si>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</si>
  <si>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</si>
  <si>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</si>
  <si>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</si>
  <si>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</si>
  <si>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</si>
  <si>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</si>
  <si>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</si>
  <si>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</si>
  <si>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</si>
  <si>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</si>
  <si>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</si>
  <si>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</si>
  <si>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</si>
  <si>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</si>
  <si>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</si>
  <si>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</si>
  <si>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</si>
  <si>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</si>
  <si>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</si>
  <si>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</si>
  <si>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</si>
  <si>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</si>
  <si>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</si>
  <si>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</si>
  <si>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</si>
  <si>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</si>
  <si>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</si>
  <si>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</si>
  <si>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</si>
  <si>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</si>
  <si>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</si>
  <si>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</si>
  <si>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</si>
  <si>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</si>
  <si>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</si>
  <si>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</si>
  <si>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</si>
  <si>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</si>
  <si>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</si>
  <si>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</si>
  <si>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</si>
  <si>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</si>
  <si>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</si>
  <si>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</si>
  <si>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</si>
  <si>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</si>
  <si>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</si>
  <si>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</si>
  <si>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</si>
  <si>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</si>
  <si>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</si>
  <si>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</si>
  <si>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</si>
  <si>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</si>
  <si>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</si>
  <si>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</si>
  <si>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</si>
  <si>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</si>
  <si>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</si>
  <si>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</si>
  <si>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</si>
  <si>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</si>
  <si>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</si>
  <si>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</si>
  <si>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</si>
  <si>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</si>
  <si>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</si>
  <si>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</si>
  <si>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</si>
  <si>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</si>
  <si>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</si>
  <si>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</si>
  <si>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</si>
  <si>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</si>
  <si>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</si>
  <si>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</si>
  <si>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</si>
  <si>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</si>
  <si>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</si>
  <si>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</si>
  <si>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</si>
  <si>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</si>
  <si>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</si>
  <si>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</si>
  <si>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</si>
  <si>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</si>
  <si>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</si>
  <si>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</si>
  <si>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</si>
  <si>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</si>
  <si>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</si>
  <si>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</si>
  <si>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</si>
  <si>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</si>
  <si>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</si>
  <si>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</si>
  <si>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</si>
  <si>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</si>
  <si>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</si>
  <si>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</si>
  <si>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</si>
  <si>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</si>
  <si>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</si>
  <si>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</si>
  <si>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</si>
  <si>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</si>
  <si>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</si>
  <si>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</si>
  <si>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</si>
  <si>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</si>
  <si>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</si>
  <si>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</si>
  <si>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</si>
  <si>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</si>
  <si>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</si>
  <si>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</si>
  <si>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</si>
  <si>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</si>
  <si>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</si>
  <si>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</si>
  <si>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</si>
  <si>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</si>
  <si>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</si>
  <si>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</si>
  <si>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</si>
  <si>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</si>
  <si>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</si>
  <si>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</si>
  <si>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</si>
  <si>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</si>
  <si>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</si>
  <si>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</si>
  <si>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</si>
  <si>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</si>
  <si>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</si>
  <si>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</si>
  <si>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</si>
  <si>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</si>
  <si>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</si>
  <si>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</si>
  <si>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</si>
  <si>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</si>
  <si>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</si>
  <si>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</si>
  <si>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</si>
  <si>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</si>
  <si>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</si>
  <si>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</si>
  <si>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</si>
  <si>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</si>
  <si>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</si>
  <si>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</si>
  <si>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</si>
  <si>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</si>
  <si>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</si>
  <si>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</si>
  <si>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</si>
  <si>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</si>
  <si>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</si>
  <si>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</si>
  <si>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</si>
  <si>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</si>
  <si>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</si>
  <si>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</si>
  <si>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</si>
  <si>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</si>
  <si>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</si>
  <si>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</si>
  <si>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teszt karcsi</t>
  </si>
  <si>
    <t>asd</t>
  </si>
  <si>
    <t>Erste 90 Tage</t>
  </si>
  <si>
    <t>Rigo Janos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</si>
  <si>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</si>
  <si>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</si>
  <si>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</si>
  <si>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</si>
  <si>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</si>
  <si>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</si>
  <si>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</si>
  <si>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</si>
  <si>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</si>
  <si>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</si>
  <si>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</si>
  <si>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</si>
  <si>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</si>
  <si>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</si>
  <si>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Agika</t>
  </si>
  <si>
    <t>Pityuka</t>
  </si>
  <si>
    <t>Februar</t>
  </si>
  <si>
    <t>AKTUELLES JAHR</t>
  </si>
  <si>
    <t>700000|AGIKA</t>
  </si>
  <si>
    <t>F</t>
  </si>
  <si>
    <t>401308|MATEI ELENA</t>
  </si>
  <si>
    <t>Jahr</t>
  </si>
  <si>
    <t>Stand</t>
  </si>
  <si>
    <t>Auf einen Blick</t>
  </si>
  <si>
    <t>Jahresfluktuation</t>
  </si>
  <si>
    <t>Kritische Austritte</t>
  </si>
  <si>
    <t>Daten offen</t>
  </si>
  <si>
    <t>Nr.</t>
  </si>
  <si>
    <t>Problem</t>
  </si>
  <si>
    <t>Wo nachschauen</t>
  </si>
  <si>
    <t>Empfehlungen</t>
  </si>
  <si>
    <t>Anzahl</t>
  </si>
  <si>
    <t>Normal</t>
  </si>
  <si>
    <t>Diagramme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</si>
  <si>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</si>
  <si>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</si>
  <si>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</si>
  <si>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</si>
  <si>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</si>
  <si>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</si>
  <si>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</si>
  <si>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</si>
  <si>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</si>
  <si>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</si>
  <si>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</si>
  <si>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</si>
  <si>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</si>
  <si>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</si>
  <si>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</si>
  <si>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</si>
  <si>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</si>
  <si>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401564|SAFI NAJEEB</t>
  </si>
  <si>
    <t>401307|MINEVA KREMENA</t>
  </si>
  <si>
    <t>401089|JUNDANG AKSON</t>
  </si>
  <si>
    <t>Neutrale Bewegungen</t>
  </si>
  <si>
    <t>Karenz (1)</t>
  </si>
  <si>
    <t>Nur neutrale Bewegungen. Kein direkter Handlungsbedarf.</t>
  </si>
  <si>
    <t>Neutral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</si>
  <si>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</si>
  <si>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</si>
  <si>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</si>
  <si>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</si>
  <si>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</si>
  <si>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</si>
  <si>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</si>
  <si>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</si>
  <si>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</si>
  <si>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</si>
  <si>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</si>
  <si>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</si>
  <si>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</si>
  <si>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</si>
  <si>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</si>
  <si>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</si>
  <si>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</si>
  <si>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</si>
  <si>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</si>
  <si>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</si>
  <si>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</si>
  <si>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</si>
  <si>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</si>
  <si>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</si>
  <si>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</si>
  <si>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</si>
  <si>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</si>
  <si>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</si>
  <si>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</si>
  <si>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</si>
  <si>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</si>
  <si>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</si>
  <si>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</si>
  <si>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</si>
  <si>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</si>
  <si>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</si>
  <si>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</si>
  <si>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</si>
  <si>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</si>
  <si>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</si>
  <si>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</si>
  <si>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</si>
  <si>
    <t>401589|AL ALI YASER</t>
  </si>
  <si>
    <t>EINSTELLUNG - Zentrale Konfiguration</t>
  </si>
  <si>
    <t>Jede Zeile = 3 Monate bis zum Schlussmonat. Differenz rot = zu wenig Stunden (Überstunden-Risiko), gelb = Reserve. Überstunden-EUR nutzt den AVG Bruttolohn/h aus dem Schlussmonat (Monatsblatt Q42). Nur Jänner-Plan (nächstes Jahr) sind die weissen Felder (E30, I30) manuell editierbar.</t>
  </si>
  <si>
    <t>Gültig ab</t>
  </si>
  <si>
    <t>Gültig bis</t>
  </si>
  <si>
    <t>Beschäftigungsdauer</t>
  </si>
  <si>
    <t>Prüfung</t>
  </si>
  <si>
    <t>KV 2025/2026   |   gültig von 01.05.2025 bis 30.04.2026</t>
  </si>
  <si>
    <t>401047|PHOO-IN SUNARI</t>
  </si>
  <si>
    <t>401197|PRAHER MERAFLOR</t>
  </si>
  <si>
    <t>401394|HEGEDUS NIKOLETT</t>
  </si>
  <si>
    <t>401432|SENG DALIN</t>
  </si>
  <si>
    <t>401558|MILETIC NIKOLINA</t>
  </si>
  <si>
    <t>401481|DJEKANOVIC OBRENKA</t>
  </si>
  <si>
    <t>402405|VADIUJ TEST</t>
  </si>
  <si>
    <t>503000|MARIKA</t>
  </si>
  <si>
    <t>504000|JANOSKA</t>
  </si>
  <si>
    <t>505000|FERIKE</t>
  </si>
  <si>
    <t>500600|JANIKA</t>
  </si>
  <si>
    <t>600000|GERGO</t>
  </si>
  <si>
    <t>401999|TESZT KARCSI</t>
  </si>
  <si>
    <t>800000|PITYUKA</t>
  </si>
  <si>
    <t>402004|APRILISBAN JOTTEM</t>
  </si>
  <si>
    <t>402000|RIGO JANOS</t>
  </si>
  <si>
    <t>502000|MAJUS MATE</t>
  </si>
  <si>
    <t xml:space="preserve">Asadadad </t>
  </si>
  <si>
    <t>401999|ASADADAD</t>
  </si>
  <si>
    <t>asdasd</t>
  </si>
  <si>
    <t>Fluktuation - Übersicht für die Restaurantleitung</t>
  </si>
  <si>
    <t>Sofort prüfen</t>
  </si>
  <si>
    <t>Nächster Schritt</t>
  </si>
  <si>
    <t>Monat Februar, Name: GERGO, Grund: Einvernehmliche Auflösung</t>
  </si>
  <si>
    <t>Onboarding, Training und erste Dienstpläne für neue Mitarbeiter prüfen.</t>
  </si>
  <si>
    <t>Monat März, Name: PANAGIOTIDOU Sousanna, Grund: Dienstnehmer Kündigung</t>
  </si>
  <si>
    <t>Monat Mai, Name: SHEGIWAL Mosawir, Grund: Dienstnehmer Kündigung</t>
  </si>
  <si>
    <t>Austrittsgrund und Teamsituation mit der Führung besprechen.</t>
  </si>
  <si>
    <t>Erste 90 Tage stärken: Recruiting, Einarbeitung, Buddy-System, Training und die ersten Dienstpläne gezielt verbessern.</t>
  </si>
  <si>
    <t>Wichtige Austritte analysieren: Austrittsgrund, Arbeitsklima, Kommunikation und Führung im betroffenen Bereich besprechen.</t>
  </si>
  <si>
    <t>Monatsübersicht im Detail</t>
  </si>
  <si>
    <t>Austrittsgründe</t>
  </si>
  <si>
    <t>Dienstgeber Kündigung (1)</t>
  </si>
  <si>
    <t>Einvernehmliche Auflösung (1)</t>
  </si>
  <si>
    <t>Austritt in den ersten 90 Tagen. Onboarding, Training und erste Dienstpläne prüfen.</t>
  </si>
  <si>
    <t>Dienstnehmer Kündigung (1)</t>
  </si>
  <si>
    <t>Wichtiger Austritt. Arbeitsklima, Führung und Kommunikation prüfen.</t>
  </si>
  <si>
    <t>Kurz erklärt</t>
  </si>
  <si>
    <t>Der Verlust-Score zeigt, wie schwer ein Austritt für das Restaurant bewertet wird. Er besteht aus Austrittsgrund und Dauer der Betriebszugehörigkeit.</t>
  </si>
  <si>
    <t>Durchschnittlicher Verlust-Score pro Austritt. Je höher der Wert, desto schwerer wiegen die Austritte im Durchschnitt.</t>
  </si>
  <si>
    <t>Ein Austritt kurz nach Eintritt. Das kann auf Recruiting, Onboarding, Training oder erste Dienstpläne hinweisen.</t>
  </si>
  <si>
    <t>Ein erfahrener Mitarbeiter verlässt das Restaurant. Das bedeutet meist Wissensverlust, Stabilitätsverlust und höheren Nachbesetzungsaufwand.</t>
  </si>
  <si>
    <t>Ein Austritt mit erhöhtem Verlust-Score. Die Bewertung entsteht automatisch aus Austrittsgrund und Betriebszugehörigkeit.</t>
  </si>
  <si>
    <t>Storetransfer, Beförderung, Karenz oder Nicht eingetreten werden nicht negativ bewertet.</t>
  </si>
  <si>
    <t>Unvollständiger Austritt</t>
  </si>
  <si>
    <t>Der Austrittsgrund fehlt oder ist unbekannt. Diese Austritte müssen geprüft und ergänzt werden.</t>
  </si>
  <si>
    <t>Austrittsgrund fehlt</t>
  </si>
  <si>
    <t>Daten prüfen</t>
  </si>
  <si>
    <t>Die Auswertung ist noch nicht vollständig. 1 Austritt(e) haben keinen gültigen Austrittsgrund. Bitte zuerst die markierten Fälle unten in den Monatsblättern ergänzen.</t>
  </si>
  <si>
    <t>Monat Juli, Name: PAIOR Imre-Oliver</t>
  </si>
  <si>
    <t>Monat öffnen, Mitarbeiter finden, in Spalte N den Austrittsgrund aus der Liste wählen.</t>
  </si>
  <si>
    <t>Daten vervollständigen: Bei jedem Austritt in Spalte I das Austrittsdatum und in Spalte N den Austrittsgrund aus der Liste eintragen. Ohne diese Angaben kann die Analyse nicht zuverlässig bewerten.</t>
  </si>
  <si>
    <t>Grund fehlt</t>
  </si>
  <si>
    <t>Unvollständig</t>
  </si>
  <si>
    <t>Austrittsgrund fehlt (1)</t>
  </si>
  <si>
    <t>Mindestens ein Austritt hat keinen gültigen Austrittsgrund. Bitte Daten prüfen und ergänzen.</t>
  </si>
  <si>
    <t>a</t>
  </si>
  <si>
    <t>Erfahrener Mitarbeiter ausgeschieden</t>
  </si>
  <si>
    <t>Monat Januar, Name: DINDIC Vanja, Grund: Dienstnehmer Kündigung</t>
  </si>
  <si>
    <t>Exit-Gespräch auswerten, Wissensübergabe und Nachbesetzung planen.</t>
  </si>
  <si>
    <t>Erfahrene Mitarbeiter halten: Exit-Gespräche auswerten, Entwicklungsgespräche planen, Schichtplanung und Führung im Team prüfen.</t>
  </si>
  <si>
    <t>Erfahrene MA</t>
  </si>
  <si>
    <t>Dienstnehmer Kündigung (1), Dienstgeber Kündigung (1)</t>
  </si>
  <si>
    <t>Erfahrener Mitarbeiter ausgeschieden. Mitarbeiterbindung und Teamstabilität prüfen.</t>
  </si>
  <si>
    <t>28.05.2026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</si>
</sst>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dd\.mm\.yyyy"/>
    <numFmt numFmtId="170" formatCode="&quot;€&quot;\ #,##0.00;\-&quot;€&quot;\ #,##0.00;;@"/>
  </numFmts>
  <fonts count="5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color theme="0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sz val="11"/>
      <color theme="0"/>
      <name val="Speedee"/>
      <family val="2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3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10"/>
      <color rgb="FF1F4E79"/>
      <name val="Calibri"/>
      <family val="2"/>
      <scheme val="minor"/>
    </font>
    <font>
      <sz val="10"/>
      <color rgb="FF1F4E79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1F4E79"/>
      <name val="Calibri"/>
      <family val="2"/>
    </font>
    <font>
      <sz val="10"/>
      <color rgb="FF000000"/>
      <name val="Calibri"/>
      <family val="2"/>
    </font>
    <font>
      <b/>
      <sz val="9"/>
      <color rgb="FF1F4E79"/>
      <name val="Calibri"/>
      <family val="2"/>
      <scheme val="minor"/>
    </font>
    <font>
      <b/>
      <i/>
      <sz val="9"/>
      <color rgb="FF1F4E79"/>
      <name val="Calibri"/>
      <family val="2"/>
      <scheme val="minor"/>
    </font>
    <font>
      <b/>
      <sz val="9"/>
      <color rgb="FF1F4E79"/>
      <name val="Speedee"/>
    </font>
    <font>
      <sz val="10"/>
      <color rgb="FF2C3E50"/>
      <name val="Calibri"/>
      <family val="2"/>
    </font>
    <font>
      <b/>
      <sz val="13"/>
      <color rgb="FFFFFFFF"/>
      <name val="Arial"/>
      <family val="2"/>
    </font>
    <font>
      <sz val="12"/>
      <color rgb="FF000000"/>
      <name val="Speedee"/>
    </font>
    <font>
      <i/>
      <sz val="12"/>
      <color rgb="FF000000"/>
      <name val="Speedee"/>
    </font>
    <font>
      <i/>
      <sz val="11"/>
      <color rgb="FF000000"/>
      <name val="Speedee"/>
    </font>
    <font>
      <sz val="11"/>
      <color rgb="FF1F4E79"/>
      <name val="Speedee"/>
    </font>
    <font>
      <b/>
      <i/>
      <sz val="11"/>
      <color rgb="FF1F4E79"/>
      <name val="Speedee"/>
    </font>
    <font>
      <sz val="9"/>
      <color rgb="FF1F4E79"/>
      <name val="Speedee"/>
    </font>
    <font>
      <i/>
      <sz val="10"/>
      <color rgb="FF1F4E79"/>
      <name val="Speedee"/>
    </font>
    <font>
      <b/>
      <sz val="8"/>
      <color rgb="FF1F4E79"/>
      <name val="Speedee"/>
    </font>
    <font>
      <b/>
      <sz val="11"/>
      <color rgb="FF1F4E79"/>
      <name val="Calibri"/>
      <family val="2"/>
      <scheme val="minor"/>
    </font>
    <font>
      <b/>
      <sz val="10"/>
      <color rgb="FF1F4E7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/>
      <diagonal/>
    </border>
    <border>
      <left style="thin">
        <color rgb="FFB4B4B4"/>
      </left>
      <right style="medium">
        <color rgb="FF1F4E79"/>
      </right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/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/>
      <bottom/>
      <diagonal/>
    </border>
    <border>
      <left style="thin">
        <color rgb="FFB4B4B4"/>
      </left>
      <right style="medium">
        <color rgb="FF1F4E79"/>
      </right>
      <top/>
      <bottom/>
      <diagonal/>
    </border>
    <border>
      <left style="medium">
        <color rgb="FF1F4E79"/>
      </left>
      <right style="thin">
        <color rgb="FFB4B4B4"/>
      </right>
      <top/>
      <bottom/>
      <diagonal/>
    </border>
    <border>
      <left style="medium">
        <color theme="3"/>
      </left>
      <right style="thin">
        <color rgb="FFB4B4B4"/>
      </right>
      <top style="medium">
        <color theme="3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theme="3"/>
      </top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medium">
        <color theme="3"/>
      </top>
      <bottom style="thin">
        <color rgb="FFB4B4B4"/>
      </bottom>
      <diagonal/>
    </border>
    <border>
      <left/>
      <right style="medium">
        <color theme="3"/>
      </right>
      <top style="medium">
        <color theme="3"/>
      </top>
      <bottom style="thin">
        <color rgb="FFB4B4B4"/>
      </bottom>
      <diagonal/>
    </border>
    <border>
      <left style="medium">
        <color theme="3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medium">
        <color theme="3"/>
      </right>
      <top style="thin">
        <color rgb="FFB4B4B4"/>
      </top>
      <bottom style="thin">
        <color rgb="FFB4B4B4"/>
      </bottom>
      <diagonal/>
    </border>
    <border>
      <left style="medium">
        <color theme="3"/>
      </left>
      <right style="thin">
        <color rgb="FFB4B4B4"/>
      </right>
      <top style="thin">
        <color rgb="FFB4B4B4"/>
      </top>
      <bottom style="medium">
        <color theme="3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theme="3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theme="3"/>
      </bottom>
      <diagonal/>
    </border>
    <border>
      <left/>
      <right style="medium">
        <color theme="3"/>
      </right>
      <top style="thin">
        <color rgb="FFB4B4B4"/>
      </top>
      <bottom style="medium">
        <color theme="3"/>
      </bottom>
      <diagonal/>
    </border>
    <border>
      <left/>
      <right style="medium">
        <color theme="3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 style="medium">
        <color theme="3"/>
      </right>
      <top style="thin">
        <color rgb="FFB4B4B4"/>
      </top>
      <bottom style="thin">
        <color rgb="FFB4B4B4"/>
      </bottom>
      <diagonal/>
    </border>
    <border>
      <left style="medium">
        <color theme="3"/>
      </left>
      <right/>
      <top/>
      <bottom/>
      <diagonal/>
    </border>
    <border>
      <left style="thin">
        <color rgb="FFB4B4B4"/>
      </left>
      <right/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medium">
        <color rgb="FF1F4E79"/>
      </top>
      <bottom/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/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/>
      <diagonal/>
    </border>
  </borders>
  <cellStyleXfs count="6">
    <xf numFmtId="0" fontId="0" fillId="0" borderId="0"/>
    <xf numFmtId="0" fontId="12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1" fillId="0" borderId="0"/>
  </cellStyleXfs>
  <cellXfs count="390">
    <xf numFmtId="0" fontId="0" fillId="0" borderId="0" xfId="0"/>
    <xf numFmtId="0" fontId="3" fillId="0" borderId="0" xfId="0" applyFont="1"/>
    <xf numFmtId="0" fontId="8" fillId="0" borderId="0" xfId="0" applyFont="1" applyAlignment="1">
      <alignment vertical="center"/>
    </xf>
    <xf numFmtId="0" fontId="13" fillId="3" borderId="0" xfId="0" applyFont="1" applyFill="1"/>
    <xf numFmtId="0" fontId="14" fillId="2" borderId="0" xfId="0" applyFont="1" applyFill="1"/>
    <xf numFmtId="0" fontId="14" fillId="3" borderId="0" xfId="0" applyFont="1" applyFill="1"/>
    <xf numFmtId="168" fontId="15" fillId="0" borderId="0" xfId="0" applyNumberFormat="1" applyFont="1"/>
    <xf numFmtId="0" fontId="4" fillId="0" borderId="0" xfId="0" applyFont="1" applyAlignment="1">
      <alignment horizontal="right"/>
    </xf>
    <xf numFmtId="0" fontId="15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5" fillId="0" borderId="0" xfId="0" applyFont="1" applyAlignment="1">
      <alignment horizontal="center" wrapText="1"/>
    </xf>
    <xf numFmtId="1" fontId="7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19" fillId="0" borderId="0" xfId="0" applyFont="1" applyAlignment="1">
      <alignment horizontal="right"/>
    </xf>
    <xf numFmtId="16" fontId="19" fillId="0" borderId="0" xfId="0" applyNumberFormat="1" applyFont="1" applyAlignment="1">
      <alignment horizontal="right"/>
    </xf>
    <xf numFmtId="0" fontId="2" fillId="0" borderId="0" xfId="0" applyFont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69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22" fillId="0" borderId="0" xfId="0" applyFont="1"/>
    <xf numFmtId="166" fontId="22" fillId="0" borderId="0" xfId="0" applyNumberFormat="1" applyFont="1"/>
    <xf numFmtId="0" fontId="25" fillId="0" borderId="0" xfId="0" applyFont="1"/>
    <xf numFmtId="0" fontId="31" fillId="5" borderId="0" xfId="0" applyFont="1" applyFill="1" applyAlignment="1">
      <alignment horizontal="center" vertical="center" wrapText="1"/>
    </xf>
    <xf numFmtId="0" fontId="31" fillId="5" borderId="22" xfId="0" applyFont="1" applyFill="1" applyBorder="1" applyAlignment="1">
      <alignment horizontal="center" vertical="center" wrapText="1"/>
    </xf>
    <xf numFmtId="0" fontId="31" fillId="5" borderId="23" xfId="0" applyFont="1" applyFill="1" applyBorder="1" applyAlignment="1">
      <alignment horizontal="center" vertical="center" wrapText="1"/>
    </xf>
    <xf numFmtId="0" fontId="31" fillId="5" borderId="33" xfId="0" applyFont="1" applyFill="1" applyBorder="1" applyAlignment="1">
      <alignment horizontal="center" vertical="center" wrapText="1"/>
    </xf>
    <xf numFmtId="166" fontId="33" fillId="3" borderId="21" xfId="0" applyNumberFormat="1" applyFont="1" applyFill="1" applyBorder="1" applyAlignment="1" applyProtection="1">
      <alignment horizontal="center" vertical="center"/>
      <protection locked="0"/>
    </xf>
    <xf numFmtId="166" fontId="33" fillId="3" borderId="19" xfId="0" applyNumberFormat="1" applyFont="1" applyFill="1" applyBorder="1" applyAlignment="1" applyProtection="1">
      <alignment horizontal="center" vertical="center"/>
      <protection locked="0"/>
    </xf>
    <xf numFmtId="3" fontId="33" fillId="3" borderId="31" xfId="0" applyNumberFormat="1" applyFont="1" applyFill="1" applyBorder="1" applyAlignment="1" applyProtection="1">
      <alignment horizontal="center" vertical="center"/>
      <protection locked="0"/>
    </xf>
    <xf numFmtId="2" fontId="33" fillId="3" borderId="31" xfId="0" applyNumberFormat="1" applyFont="1" applyFill="1" applyBorder="1" applyAlignment="1" applyProtection="1">
      <alignment horizontal="center" vertical="center"/>
      <protection locked="0"/>
    </xf>
    <xf numFmtId="0" fontId="35" fillId="5" borderId="19" xfId="0" applyFont="1" applyFill="1" applyBorder="1" applyAlignment="1">
      <alignment horizontal="center" vertical="center" wrapText="1"/>
    </xf>
    <xf numFmtId="166" fontId="36" fillId="3" borderId="19" xfId="0" applyNumberFormat="1" applyFont="1" applyFill="1" applyBorder="1" applyAlignment="1">
      <alignment horizontal="center" vertical="center"/>
    </xf>
    <xf numFmtId="4" fontId="36" fillId="3" borderId="19" xfId="0" applyNumberFormat="1" applyFont="1" applyFill="1" applyBorder="1" applyAlignment="1">
      <alignment horizontal="center" vertical="center"/>
    </xf>
    <xf numFmtId="0" fontId="36" fillId="3" borderId="21" xfId="0" applyFont="1" applyFill="1" applyBorder="1" applyAlignment="1">
      <alignment horizontal="center" vertical="center"/>
    </xf>
    <xf numFmtId="10" fontId="36" fillId="3" borderId="19" xfId="0" applyNumberFormat="1" applyFont="1" applyFill="1" applyBorder="1" applyAlignment="1">
      <alignment horizontal="center" vertical="center"/>
    </xf>
    <xf numFmtId="10" fontId="36" fillId="3" borderId="31" xfId="0" applyNumberFormat="1" applyFont="1" applyFill="1" applyBorder="1" applyAlignment="1">
      <alignment horizontal="center" vertical="center"/>
    </xf>
    <xf numFmtId="0" fontId="36" fillId="9" borderId="21" xfId="0" applyFont="1" applyFill="1" applyBorder="1" applyAlignment="1">
      <alignment horizontal="center" vertical="center"/>
    </xf>
    <xf numFmtId="166" fontId="36" fillId="9" borderId="19" xfId="0" applyNumberFormat="1" applyFont="1" applyFill="1" applyBorder="1" applyAlignment="1">
      <alignment horizontal="center" vertical="center"/>
    </xf>
    <xf numFmtId="10" fontId="36" fillId="9" borderId="19" xfId="0" applyNumberFormat="1" applyFont="1" applyFill="1" applyBorder="1" applyAlignment="1">
      <alignment horizontal="center" vertical="center"/>
    </xf>
    <xf numFmtId="4" fontId="36" fillId="9" borderId="19" xfId="0" applyNumberFormat="1" applyFont="1" applyFill="1" applyBorder="1" applyAlignment="1">
      <alignment horizontal="center" vertical="center"/>
    </xf>
    <xf numFmtId="10" fontId="36" fillId="9" borderId="31" xfId="0" applyNumberFormat="1" applyFont="1" applyFill="1" applyBorder="1" applyAlignment="1">
      <alignment horizontal="center" vertical="center"/>
    </xf>
    <xf numFmtId="0" fontId="35" fillId="8" borderId="21" xfId="0" applyFont="1" applyFill="1" applyBorder="1" applyAlignment="1">
      <alignment horizontal="center" vertical="center"/>
    </xf>
    <xf numFmtId="166" fontId="35" fillId="8" borderId="19" xfId="0" applyNumberFormat="1" applyFont="1" applyFill="1" applyBorder="1" applyAlignment="1">
      <alignment horizontal="center" vertical="center"/>
    </xf>
    <xf numFmtId="10" fontId="35" fillId="8" borderId="19" xfId="0" applyNumberFormat="1" applyFont="1" applyFill="1" applyBorder="1" applyAlignment="1">
      <alignment horizontal="center" vertical="center"/>
    </xf>
    <xf numFmtId="4" fontId="35" fillId="8" borderId="19" xfId="0" applyNumberFormat="1" applyFont="1" applyFill="1" applyBorder="1" applyAlignment="1">
      <alignment horizontal="center" vertical="center"/>
    </xf>
    <xf numFmtId="10" fontId="35" fillId="8" borderId="31" xfId="0" applyNumberFormat="1" applyFont="1" applyFill="1" applyBorder="1" applyAlignment="1">
      <alignment horizontal="center" vertical="center"/>
    </xf>
    <xf numFmtId="166" fontId="35" fillId="8" borderId="25" xfId="0" applyNumberFormat="1" applyFont="1" applyFill="1" applyBorder="1" applyAlignment="1">
      <alignment horizontal="center" vertical="center"/>
    </xf>
    <xf numFmtId="4" fontId="35" fillId="8" borderId="25" xfId="0" applyNumberFormat="1" applyFont="1" applyFill="1" applyBorder="1" applyAlignment="1">
      <alignment horizontal="center" vertical="center"/>
    </xf>
    <xf numFmtId="0" fontId="35" fillId="8" borderId="24" xfId="0" applyFont="1" applyFill="1" applyBorder="1" applyAlignment="1">
      <alignment horizontal="center" vertical="center"/>
    </xf>
    <xf numFmtId="10" fontId="35" fillId="8" borderId="25" xfId="0" applyNumberFormat="1" applyFont="1" applyFill="1" applyBorder="1" applyAlignment="1">
      <alignment horizontal="center" vertical="center"/>
    </xf>
    <xf numFmtId="10" fontId="35" fillId="8" borderId="26" xfId="0" applyNumberFormat="1" applyFont="1" applyFill="1" applyBorder="1" applyAlignment="1">
      <alignment horizontal="center" vertical="center"/>
    </xf>
    <xf numFmtId="1" fontId="33" fillId="3" borderId="45" xfId="0" applyNumberFormat="1" applyFont="1" applyFill="1" applyBorder="1" applyAlignment="1" applyProtection="1">
      <alignment horizontal="center" vertical="center"/>
      <protection locked="0"/>
    </xf>
    <xf numFmtId="166" fontId="33" fillId="3" borderId="24" xfId="0" applyNumberFormat="1" applyFont="1" applyFill="1" applyBorder="1" applyAlignment="1" applyProtection="1">
      <alignment horizontal="center" vertical="center"/>
      <protection locked="0"/>
    </xf>
    <xf numFmtId="166" fontId="33" fillId="3" borderId="25" xfId="0" applyNumberFormat="1" applyFont="1" applyFill="1" applyBorder="1" applyAlignment="1" applyProtection="1">
      <alignment horizontal="center" vertical="center"/>
      <protection locked="0"/>
    </xf>
    <xf numFmtId="3" fontId="33" fillId="3" borderId="26" xfId="0" applyNumberFormat="1" applyFont="1" applyFill="1" applyBorder="1" applyAlignment="1" applyProtection="1">
      <alignment horizontal="center" vertical="center"/>
      <protection locked="0"/>
    </xf>
    <xf numFmtId="2" fontId="33" fillId="3" borderId="26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37" fillId="8" borderId="22" xfId="0" applyFont="1" applyFill="1" applyBorder="1" applyAlignment="1">
      <alignment horizontal="center" vertical="center" wrapText="1"/>
    </xf>
    <xf numFmtId="0" fontId="37" fillId="8" borderId="23" xfId="0" applyFont="1" applyFill="1" applyBorder="1" applyAlignment="1">
      <alignment horizontal="center" vertical="center" wrapText="1"/>
    </xf>
    <xf numFmtId="0" fontId="37" fillId="8" borderId="33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7" fillId="0" borderId="0" xfId="5" applyFont="1" applyAlignment="1">
      <alignment vertical="center" wrapText="1"/>
    </xf>
    <xf numFmtId="0" fontId="37" fillId="8" borderId="22" xfId="5" applyFont="1" applyFill="1" applyBorder="1" applyAlignment="1">
      <alignment horizontal="center" vertical="center" wrapText="1"/>
    </xf>
    <xf numFmtId="0" fontId="37" fillId="8" borderId="33" xfId="5" applyFont="1" applyFill="1" applyBorder="1" applyAlignment="1">
      <alignment horizontal="center" vertical="center" wrapText="1"/>
    </xf>
    <xf numFmtId="0" fontId="37" fillId="8" borderId="21" xfId="5" applyFont="1" applyFill="1" applyBorder="1" applyAlignment="1">
      <alignment horizontal="left" vertical="center" wrapText="1"/>
    </xf>
    <xf numFmtId="2" fontId="33" fillId="3" borderId="31" xfId="5" applyNumberFormat="1" applyFont="1" applyFill="1" applyBorder="1" applyAlignment="1">
      <alignment horizontal="center" vertical="center"/>
    </xf>
    <xf numFmtId="0" fontId="37" fillId="8" borderId="24" xfId="5" applyFont="1" applyFill="1" applyBorder="1" applyAlignment="1">
      <alignment horizontal="left" vertical="center" wrapText="1"/>
    </xf>
    <xf numFmtId="2" fontId="33" fillId="3" borderId="26" xfId="5" applyNumberFormat="1" applyFont="1" applyFill="1" applyBorder="1" applyAlignment="1">
      <alignment horizontal="center" vertical="center"/>
    </xf>
    <xf numFmtId="0" fontId="1" fillId="0" borderId="0" xfId="5" applyAlignment="1">
      <alignment vertical="center"/>
    </xf>
    <xf numFmtId="0" fontId="37" fillId="8" borderId="8" xfId="0" applyFont="1" applyFill="1" applyBorder="1" applyAlignment="1">
      <alignment horizontal="left" vertical="center"/>
    </xf>
    <xf numFmtId="0" fontId="37" fillId="8" borderId="44" xfId="0" applyFont="1" applyFill="1" applyBorder="1" applyAlignment="1">
      <alignment horizontal="left" vertical="center" wrapText="1"/>
    </xf>
    <xf numFmtId="0" fontId="37" fillId="8" borderId="8" xfId="0" applyFont="1" applyFill="1" applyBorder="1" applyAlignment="1">
      <alignment horizontal="center" vertical="center" wrapText="1"/>
    </xf>
    <xf numFmtId="10" fontId="32" fillId="8" borderId="19" xfId="0" applyNumberFormat="1" applyFont="1" applyFill="1" applyBorder="1" applyAlignment="1">
      <alignment horizontal="center" vertical="center"/>
    </xf>
    <xf numFmtId="10" fontId="32" fillId="8" borderId="25" xfId="0" applyNumberFormat="1" applyFont="1" applyFill="1" applyBorder="1" applyAlignment="1">
      <alignment horizontal="center" vertical="center"/>
    </xf>
    <xf numFmtId="166" fontId="32" fillId="8" borderId="19" xfId="0" applyNumberFormat="1" applyFont="1" applyFill="1" applyBorder="1" applyAlignment="1">
      <alignment horizontal="center" vertical="center"/>
    </xf>
    <xf numFmtId="166" fontId="32" fillId="8" borderId="25" xfId="0" applyNumberFormat="1" applyFont="1" applyFill="1" applyBorder="1" applyAlignment="1">
      <alignment horizontal="center" vertical="center"/>
    </xf>
    <xf numFmtId="2" fontId="37" fillId="8" borderId="21" xfId="0" applyNumberFormat="1" applyFont="1" applyFill="1" applyBorder="1" applyAlignment="1">
      <alignment horizontal="left" vertical="center"/>
    </xf>
    <xf numFmtId="2" fontId="37" fillId="8" borderId="24" xfId="0" applyNumberFormat="1" applyFont="1" applyFill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28" fillId="5" borderId="22" xfId="0" applyFont="1" applyFill="1" applyBorder="1" applyAlignment="1">
      <alignment horizontal="center" vertical="center"/>
    </xf>
    <xf numFmtId="0" fontId="28" fillId="5" borderId="23" xfId="0" applyFont="1" applyFill="1" applyBorder="1" applyAlignment="1">
      <alignment horizontal="center" vertical="center"/>
    </xf>
    <xf numFmtId="0" fontId="28" fillId="5" borderId="29" xfId="0" applyFont="1" applyFill="1" applyBorder="1" applyAlignment="1">
      <alignment horizontal="center" vertical="center"/>
    </xf>
    <xf numFmtId="0" fontId="28" fillId="5" borderId="30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4" fontId="24" fillId="0" borderId="19" xfId="0" applyNumberFormat="1" applyFont="1" applyBorder="1" applyAlignment="1">
      <alignment horizontal="center" vertical="center"/>
    </xf>
    <xf numFmtId="166" fontId="24" fillId="0" borderId="19" xfId="0" applyNumberFormat="1" applyFont="1" applyBorder="1" applyAlignment="1">
      <alignment horizontal="center" vertical="center"/>
    </xf>
    <xf numFmtId="166" fontId="24" fillId="0" borderId="20" xfId="0" applyNumberFormat="1" applyFont="1" applyBorder="1" applyAlignment="1">
      <alignment horizontal="center" vertical="center"/>
    </xf>
    <xf numFmtId="0" fontId="24" fillId="9" borderId="21" xfId="0" applyFont="1" applyFill="1" applyBorder="1" applyAlignment="1">
      <alignment horizontal="center" vertical="center"/>
    </xf>
    <xf numFmtId="0" fontId="24" fillId="9" borderId="19" xfId="0" applyFont="1" applyFill="1" applyBorder="1" applyAlignment="1">
      <alignment horizontal="center" vertical="center"/>
    </xf>
    <xf numFmtId="4" fontId="24" fillId="9" borderId="19" xfId="0" applyNumberFormat="1" applyFont="1" applyFill="1" applyBorder="1" applyAlignment="1">
      <alignment horizontal="center" vertical="center"/>
    </xf>
    <xf numFmtId="166" fontId="24" fillId="9" borderId="19" xfId="0" applyNumberFormat="1" applyFont="1" applyFill="1" applyBorder="1" applyAlignment="1">
      <alignment horizontal="center" vertical="center"/>
    </xf>
    <xf numFmtId="166" fontId="24" fillId="9" borderId="20" xfId="0" applyNumberFormat="1" applyFont="1" applyFill="1" applyBorder="1" applyAlignment="1">
      <alignment horizontal="center" vertical="center"/>
    </xf>
    <xf numFmtId="0" fontId="24" fillId="9" borderId="24" xfId="0" applyFont="1" applyFill="1" applyBorder="1" applyAlignment="1">
      <alignment horizontal="center" vertical="center"/>
    </xf>
    <xf numFmtId="0" fontId="24" fillId="9" borderId="25" xfId="0" applyFont="1" applyFill="1" applyBorder="1" applyAlignment="1">
      <alignment horizontal="center" vertical="center"/>
    </xf>
    <xf numFmtId="4" fontId="24" fillId="9" borderId="25" xfId="0" applyNumberFormat="1" applyFont="1" applyFill="1" applyBorder="1" applyAlignment="1">
      <alignment horizontal="center" vertical="center"/>
    </xf>
    <xf numFmtId="166" fontId="24" fillId="9" borderId="25" xfId="0" applyNumberFormat="1" applyFont="1" applyFill="1" applyBorder="1" applyAlignment="1">
      <alignment horizontal="center" vertical="center"/>
    </xf>
    <xf numFmtId="166" fontId="24" fillId="9" borderId="27" xfId="0" applyNumberFormat="1" applyFont="1" applyFill="1" applyBorder="1" applyAlignment="1">
      <alignment horizontal="center" vertical="center"/>
    </xf>
    <xf numFmtId="4" fontId="24" fillId="3" borderId="18" xfId="0" applyNumberFormat="1" applyFont="1" applyFill="1" applyBorder="1" applyAlignment="1" applyProtection="1">
      <alignment horizontal="center" vertical="center"/>
      <protection locked="0"/>
    </xf>
    <xf numFmtId="0" fontId="20" fillId="8" borderId="25" xfId="0" applyFont="1" applyFill="1" applyBorder="1" applyAlignment="1">
      <alignment horizontal="left" vertical="center" wrapText="1"/>
    </xf>
    <xf numFmtId="0" fontId="30" fillId="8" borderId="25" xfId="0" applyFont="1" applyFill="1" applyBorder="1" applyAlignment="1">
      <alignment horizontal="left" vertical="center" wrapText="1"/>
    </xf>
    <xf numFmtId="0" fontId="30" fillId="8" borderId="24" xfId="0" applyFont="1" applyFill="1" applyBorder="1" applyAlignment="1">
      <alignment horizontal="center" vertical="center"/>
    </xf>
    <xf numFmtId="2" fontId="30" fillId="8" borderId="25" xfId="0" applyNumberFormat="1" applyFont="1" applyFill="1" applyBorder="1" applyAlignment="1">
      <alignment horizontal="center" vertical="center"/>
    </xf>
    <xf numFmtId="0" fontId="30" fillId="8" borderId="25" xfId="0" applyFont="1" applyFill="1" applyBorder="1" applyAlignment="1">
      <alignment horizontal="center" vertical="center"/>
    </xf>
    <xf numFmtId="0" fontId="37" fillId="8" borderId="21" xfId="0" applyFont="1" applyFill="1" applyBorder="1" applyAlignment="1">
      <alignment horizontal="left" vertical="center"/>
    </xf>
    <xf numFmtId="0" fontId="30" fillId="8" borderId="19" xfId="0" applyFont="1" applyFill="1" applyBorder="1" applyAlignment="1">
      <alignment horizontal="left" vertical="center" wrapText="1"/>
    </xf>
    <xf numFmtId="0" fontId="37" fillId="8" borderId="24" xfId="0" applyFont="1" applyFill="1" applyBorder="1" applyAlignment="1">
      <alignment horizontal="left" vertical="center"/>
    </xf>
    <xf numFmtId="0" fontId="37" fillId="8" borderId="22" xfId="0" applyFont="1" applyFill="1" applyBorder="1" applyAlignment="1">
      <alignment horizontal="left" vertical="center"/>
    </xf>
    <xf numFmtId="0" fontId="37" fillId="8" borderId="21" xfId="0" applyFont="1" applyFill="1" applyBorder="1" applyAlignment="1">
      <alignment horizontal="left" vertical="center" wrapText="1"/>
    </xf>
    <xf numFmtId="0" fontId="20" fillId="8" borderId="19" xfId="0" applyFont="1" applyFill="1" applyBorder="1" applyAlignment="1">
      <alignment horizontal="center" vertical="center" wrapText="1"/>
    </xf>
    <xf numFmtId="10" fontId="20" fillId="8" borderId="19" xfId="0" applyNumberFormat="1" applyFont="1" applyFill="1" applyBorder="1" applyAlignment="1">
      <alignment horizontal="center" vertical="center" wrapText="1"/>
    </xf>
    <xf numFmtId="2" fontId="20" fillId="8" borderId="19" xfId="0" applyNumberFormat="1" applyFont="1" applyFill="1" applyBorder="1" applyAlignment="1">
      <alignment horizontal="center" vertical="center" wrapText="1"/>
    </xf>
    <xf numFmtId="0" fontId="20" fillId="8" borderId="19" xfId="0" applyFont="1" applyFill="1" applyBorder="1" applyAlignment="1">
      <alignment horizontal="left" vertical="center" wrapText="1"/>
    </xf>
    <xf numFmtId="0" fontId="37" fillId="8" borderId="24" xfId="0" applyFont="1" applyFill="1" applyBorder="1" applyAlignment="1">
      <alignment horizontal="left" vertical="center" wrapText="1"/>
    </xf>
    <xf numFmtId="0" fontId="20" fillId="8" borderId="25" xfId="0" applyFont="1" applyFill="1" applyBorder="1" applyAlignment="1">
      <alignment horizontal="center" vertical="center" wrapText="1"/>
    </xf>
    <xf numFmtId="10" fontId="20" fillId="8" borderId="25" xfId="0" applyNumberFormat="1" applyFont="1" applyFill="1" applyBorder="1" applyAlignment="1">
      <alignment horizontal="center" vertical="center" wrapText="1"/>
    </xf>
    <xf numFmtId="2" fontId="20" fillId="8" borderId="25" xfId="0" applyNumberFormat="1" applyFont="1" applyFill="1" applyBorder="1" applyAlignment="1">
      <alignment horizontal="center" vertical="center" wrapText="1"/>
    </xf>
    <xf numFmtId="0" fontId="42" fillId="9" borderId="22" xfId="0" applyFont="1" applyFill="1" applyBorder="1" applyAlignment="1" applyProtection="1">
      <alignment horizontal="left"/>
      <protection locked="0"/>
    </xf>
    <xf numFmtId="0" fontId="24" fillId="9" borderId="23" xfId="0" applyFont="1" applyFill="1" applyBorder="1" applyAlignment="1" applyProtection="1">
      <alignment horizontal="left"/>
      <protection locked="0"/>
    </xf>
    <xf numFmtId="14" fontId="24" fillId="9" borderId="23" xfId="0" applyNumberFormat="1" applyFont="1" applyFill="1" applyBorder="1" applyAlignment="1" applyProtection="1">
      <alignment horizontal="center"/>
      <protection locked="0"/>
    </xf>
    <xf numFmtId="0" fontId="24" fillId="9" borderId="23" xfId="0" applyFont="1" applyFill="1" applyBorder="1" applyAlignment="1" applyProtection="1">
      <alignment horizontal="center"/>
      <protection locked="0"/>
    </xf>
    <xf numFmtId="2" fontId="42" fillId="9" borderId="23" xfId="0" applyNumberFormat="1" applyFont="1" applyFill="1" applyBorder="1" applyAlignment="1" applyProtection="1">
      <alignment horizontal="center"/>
      <protection locked="0"/>
    </xf>
    <xf numFmtId="166" fontId="45" fillId="8" borderId="23" xfId="0" applyNumberFormat="1" applyFont="1" applyFill="1" applyBorder="1" applyAlignment="1">
      <alignment horizontal="center" vertical="center"/>
    </xf>
    <xf numFmtId="2" fontId="45" fillId="8" borderId="23" xfId="0" applyNumberFormat="1" applyFont="1" applyFill="1" applyBorder="1" applyAlignment="1">
      <alignment horizontal="center" vertical="center"/>
    </xf>
    <xf numFmtId="168" fontId="24" fillId="9" borderId="23" xfId="0" applyNumberFormat="1" applyFont="1" applyFill="1" applyBorder="1" applyAlignment="1" applyProtection="1">
      <alignment horizontal="center"/>
      <protection locked="0"/>
    </xf>
    <xf numFmtId="166" fontId="24" fillId="9" borderId="23" xfId="0" applyNumberFormat="1" applyFont="1" applyFill="1" applyBorder="1" applyAlignment="1" applyProtection="1">
      <alignment horizontal="center"/>
      <protection locked="0"/>
    </xf>
    <xf numFmtId="49" fontId="44" fillId="9" borderId="23" xfId="0" applyNumberFormat="1" applyFont="1" applyFill="1" applyBorder="1" applyAlignment="1" applyProtection="1">
      <alignment horizontal="left"/>
      <protection locked="0"/>
    </xf>
    <xf numFmtId="49" fontId="43" fillId="9" borderId="33" xfId="0" applyNumberFormat="1" applyFont="1" applyFill="1" applyBorder="1" applyAlignment="1" applyProtection="1">
      <alignment horizontal="left" vertical="center"/>
      <protection locked="0"/>
    </xf>
    <xf numFmtId="0" fontId="42" fillId="3" borderId="2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4" fontId="24" fillId="3" borderId="19" xfId="0" applyNumberFormat="1" applyFont="1" applyFill="1" applyBorder="1" applyAlignment="1" applyProtection="1">
      <alignment horizontal="center"/>
      <protection locked="0"/>
    </xf>
    <xf numFmtId="0" fontId="24" fillId="3" borderId="19" xfId="0" applyFont="1" applyFill="1" applyBorder="1" applyAlignment="1" applyProtection="1">
      <alignment horizontal="center"/>
      <protection locked="0"/>
    </xf>
    <xf numFmtId="2" fontId="24" fillId="3" borderId="19" xfId="0" applyNumberFormat="1" applyFont="1" applyFill="1" applyBorder="1" applyAlignment="1" applyProtection="1">
      <alignment horizontal="center"/>
      <protection locked="0"/>
    </xf>
    <xf numFmtId="166" fontId="45" fillId="8" borderId="19" xfId="0" applyNumberFormat="1" applyFont="1" applyFill="1" applyBorder="1" applyAlignment="1">
      <alignment horizontal="center" vertical="center"/>
    </xf>
    <xf numFmtId="2" fontId="45" fillId="8" borderId="19" xfId="0" applyNumberFormat="1" applyFont="1" applyFill="1" applyBorder="1" applyAlignment="1">
      <alignment horizontal="center" vertical="center"/>
    </xf>
    <xf numFmtId="168" fontId="24" fillId="3" borderId="19" xfId="0" applyNumberFormat="1" applyFont="1" applyFill="1" applyBorder="1" applyAlignment="1" applyProtection="1">
      <alignment horizontal="center"/>
      <protection locked="0"/>
    </xf>
    <xf numFmtId="166" fontId="24" fillId="3" borderId="19" xfId="0" applyNumberFormat="1" applyFont="1" applyFill="1" applyBorder="1" applyAlignment="1" applyProtection="1">
      <alignment horizontal="center"/>
      <protection locked="0"/>
    </xf>
    <xf numFmtId="49" fontId="44" fillId="3" borderId="19" xfId="0" applyNumberFormat="1" applyFont="1" applyFill="1" applyBorder="1" applyAlignment="1" applyProtection="1">
      <alignment horizontal="left"/>
      <protection locked="0"/>
    </xf>
    <xf numFmtId="49" fontId="43" fillId="3" borderId="31" xfId="0" applyNumberFormat="1" applyFont="1" applyFill="1" applyBorder="1" applyAlignment="1" applyProtection="1">
      <alignment horizontal="left" vertical="center"/>
      <protection locked="0"/>
    </xf>
    <xf numFmtId="0" fontId="42" fillId="9" borderId="21" xfId="0" applyFont="1" applyFill="1" applyBorder="1" applyAlignment="1" applyProtection="1">
      <alignment horizontal="left"/>
      <protection locked="0"/>
    </xf>
    <xf numFmtId="0" fontId="24" fillId="9" borderId="19" xfId="0" applyFont="1" applyFill="1" applyBorder="1" applyAlignment="1" applyProtection="1">
      <alignment horizontal="left"/>
      <protection locked="0"/>
    </xf>
    <xf numFmtId="14" fontId="24" fillId="9" borderId="19" xfId="0" applyNumberFormat="1" applyFont="1" applyFill="1" applyBorder="1" applyAlignment="1" applyProtection="1">
      <alignment horizontal="center"/>
      <protection locked="0"/>
    </xf>
    <xf numFmtId="0" fontId="24" fillId="9" borderId="19" xfId="0" applyFont="1" applyFill="1" applyBorder="1" applyAlignment="1" applyProtection="1">
      <alignment horizontal="center"/>
      <protection locked="0"/>
    </xf>
    <xf numFmtId="2" fontId="24" fillId="9" borderId="19" xfId="0" applyNumberFormat="1" applyFont="1" applyFill="1" applyBorder="1" applyAlignment="1" applyProtection="1">
      <alignment horizontal="center"/>
      <protection locked="0"/>
    </xf>
    <xf numFmtId="168" fontId="24" fillId="9" borderId="19" xfId="0" applyNumberFormat="1" applyFont="1" applyFill="1" applyBorder="1" applyAlignment="1" applyProtection="1">
      <alignment horizontal="center"/>
      <protection locked="0"/>
    </xf>
    <xf numFmtId="166" fontId="24" fillId="9" borderId="19" xfId="0" applyNumberFormat="1" applyFont="1" applyFill="1" applyBorder="1" applyAlignment="1" applyProtection="1">
      <alignment horizontal="center"/>
      <protection locked="0"/>
    </xf>
    <xf numFmtId="49" fontId="44" fillId="9" borderId="19" xfId="0" applyNumberFormat="1" applyFont="1" applyFill="1" applyBorder="1" applyAlignment="1" applyProtection="1">
      <alignment horizontal="left"/>
      <protection locked="0"/>
    </xf>
    <xf numFmtId="49" fontId="43" fillId="9" borderId="31" xfId="0" applyNumberFormat="1" applyFont="1" applyFill="1" applyBorder="1" applyAlignment="1" applyProtection="1">
      <alignment horizontal="left" vertical="center"/>
      <protection locked="0"/>
    </xf>
    <xf numFmtId="11" fontId="24" fillId="3" borderId="19" xfId="0" applyNumberFormat="1" applyFont="1" applyFill="1" applyBorder="1" applyAlignment="1" applyProtection="1">
      <alignment horizontal="left"/>
      <protection locked="0"/>
    </xf>
    <xf numFmtId="0" fontId="42" fillId="3" borderId="24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168" fontId="24" fillId="3" borderId="25" xfId="0" applyNumberFormat="1" applyFont="1" applyFill="1" applyBorder="1" applyAlignment="1" applyProtection="1">
      <alignment horizontal="center"/>
      <protection locked="0"/>
    </xf>
    <xf numFmtId="0" fontId="24" fillId="3" borderId="25" xfId="0" applyFont="1" applyFill="1" applyBorder="1" applyAlignment="1" applyProtection="1">
      <alignment horizontal="center"/>
      <protection locked="0"/>
    </xf>
    <xf numFmtId="2" fontId="24" fillId="3" borderId="25" xfId="0" applyNumberFormat="1" applyFont="1" applyFill="1" applyBorder="1" applyAlignment="1" applyProtection="1">
      <alignment horizontal="center"/>
      <protection locked="0"/>
    </xf>
    <xf numFmtId="166" fontId="45" fillId="8" borderId="25" xfId="0" applyNumberFormat="1" applyFont="1" applyFill="1" applyBorder="1" applyAlignment="1">
      <alignment horizontal="center" vertical="center"/>
    </xf>
    <xf numFmtId="2" fontId="45" fillId="8" borderId="25" xfId="0" applyNumberFormat="1" applyFont="1" applyFill="1" applyBorder="1" applyAlignment="1">
      <alignment horizontal="center" vertical="center"/>
    </xf>
    <xf numFmtId="166" fontId="24" fillId="3" borderId="25" xfId="0" applyNumberFormat="1" applyFont="1" applyFill="1" applyBorder="1" applyAlignment="1" applyProtection="1">
      <alignment horizontal="center"/>
      <protection locked="0"/>
    </xf>
    <xf numFmtId="49" fontId="44" fillId="3" borderId="25" xfId="0" applyNumberFormat="1" applyFont="1" applyFill="1" applyBorder="1" applyAlignment="1" applyProtection="1">
      <alignment horizontal="left"/>
      <protection locked="0"/>
    </xf>
    <xf numFmtId="49" fontId="43" fillId="3" borderId="26" xfId="0" applyNumberFormat="1" applyFont="1" applyFill="1" applyBorder="1" applyAlignment="1" applyProtection="1">
      <alignment horizontal="left" vertical="center"/>
      <protection locked="0"/>
    </xf>
    <xf numFmtId="49" fontId="43" fillId="9" borderId="20" xfId="0" applyNumberFormat="1" applyFont="1" applyFill="1" applyBorder="1" applyAlignment="1" applyProtection="1">
      <alignment horizontal="left" vertical="center"/>
      <protection locked="0"/>
    </xf>
    <xf numFmtId="49" fontId="43" fillId="3" borderId="20" xfId="0" applyNumberFormat="1" applyFont="1" applyFill="1" applyBorder="1" applyAlignment="1" applyProtection="1">
      <alignment horizontal="left" vertical="center"/>
      <protection locked="0"/>
    </xf>
    <xf numFmtId="0" fontId="24" fillId="3" borderId="0" xfId="0" applyFont="1" applyFill="1" applyAlignment="1">
      <alignment vertical="center"/>
    </xf>
    <xf numFmtId="0" fontId="44" fillId="3" borderId="0" xfId="0" applyFont="1" applyFill="1" applyAlignment="1">
      <alignment vertical="center"/>
    </xf>
    <xf numFmtId="0" fontId="24" fillId="3" borderId="16" xfId="0" applyFont="1" applyFill="1" applyBorder="1" applyAlignment="1">
      <alignment vertical="center"/>
    </xf>
    <xf numFmtId="2" fontId="39" fillId="5" borderId="9" xfId="0" applyNumberFormat="1" applyFont="1" applyFill="1" applyBorder="1" applyAlignment="1">
      <alignment horizontal="center" vertical="center" wrapText="1"/>
    </xf>
    <xf numFmtId="2" fontId="39" fillId="5" borderId="1" xfId="0" applyNumberFormat="1" applyFont="1" applyFill="1" applyBorder="1" applyAlignment="1">
      <alignment horizontal="center" vertical="center" wrapText="1"/>
    </xf>
    <xf numFmtId="167" fontId="39" fillId="5" borderId="1" xfId="0" applyNumberFormat="1" applyFont="1" applyFill="1" applyBorder="1" applyAlignment="1">
      <alignment horizontal="center" vertical="center" wrapText="1"/>
    </xf>
    <xf numFmtId="0" fontId="45" fillId="3" borderId="12" xfId="0" applyFont="1" applyFill="1" applyBorder="1" applyAlignment="1">
      <alignment horizontal="left" vertical="top" wrapText="1"/>
    </xf>
    <xf numFmtId="0" fontId="45" fillId="3" borderId="13" xfId="0" applyFont="1" applyFill="1" applyBorder="1" applyAlignment="1">
      <alignment horizontal="left" vertical="top" wrapText="1"/>
    </xf>
    <xf numFmtId="49" fontId="43" fillId="9" borderId="65" xfId="0" applyNumberFormat="1" applyFont="1" applyFill="1" applyBorder="1" applyAlignment="1" applyProtection="1">
      <alignment horizontal="left" vertical="center"/>
      <protection locked="0"/>
    </xf>
    <xf numFmtId="49" fontId="43" fillId="3" borderId="65" xfId="0" applyNumberFormat="1" applyFont="1" applyFill="1" applyBorder="1" applyAlignment="1" applyProtection="1">
      <alignment horizontal="left" vertical="center"/>
      <protection locked="0"/>
    </xf>
    <xf numFmtId="10" fontId="39" fillId="8" borderId="9" xfId="0" applyNumberFormat="1" applyFont="1" applyFill="1" applyBorder="1" applyAlignment="1">
      <alignment horizontal="center" vertical="center" wrapText="1"/>
    </xf>
    <xf numFmtId="0" fontId="31" fillId="8" borderId="26" xfId="0" applyFont="1" applyFill="1" applyBorder="1" applyAlignment="1">
      <alignment horizontal="center" vertical="center"/>
    </xf>
    <xf numFmtId="2" fontId="24" fillId="9" borderId="23" xfId="0" applyNumberFormat="1" applyFont="1" applyFill="1" applyBorder="1" applyAlignment="1" applyProtection="1">
      <alignment horizontal="center"/>
      <protection locked="0"/>
    </xf>
    <xf numFmtId="2" fontId="42" fillId="9" borderId="19" xfId="0" applyNumberFormat="1" applyFont="1" applyFill="1" applyBorder="1" applyAlignment="1" applyProtection="1">
      <alignment horizontal="center"/>
      <protection locked="0"/>
    </xf>
    <xf numFmtId="0" fontId="20" fillId="0" borderId="0" xfId="0" applyFont="1" applyAlignment="1">
      <alignment vertical="center"/>
    </xf>
    <xf numFmtId="10" fontId="20" fillId="0" borderId="25" xfId="0" applyNumberFormat="1" applyFont="1" applyBorder="1" applyAlignment="1">
      <alignment horizontal="center" vertical="center"/>
    </xf>
    <xf numFmtId="2" fontId="23" fillId="5" borderId="68" xfId="0" applyNumberFormat="1" applyFont="1" applyFill="1" applyBorder="1" applyAlignment="1" applyProtection="1">
      <alignment horizontal="center" vertical="center"/>
      <protection locked="0"/>
    </xf>
    <xf numFmtId="166" fontId="23" fillId="5" borderId="68" xfId="0" applyNumberFormat="1" applyFont="1" applyFill="1" applyBorder="1" applyAlignment="1" applyProtection="1">
      <alignment horizontal="center" vertical="center"/>
      <protection locked="0"/>
    </xf>
    <xf numFmtId="2" fontId="23" fillId="5" borderId="47" xfId="0" applyNumberFormat="1" applyFont="1" applyFill="1" applyBorder="1" applyAlignment="1" applyProtection="1">
      <alignment horizontal="center" vertical="center"/>
      <protection locked="0"/>
    </xf>
    <xf numFmtId="166" fontId="23" fillId="5" borderId="47" xfId="0" applyNumberFormat="1" applyFont="1" applyFill="1" applyBorder="1" applyAlignment="1" applyProtection="1">
      <alignment horizontal="center" vertical="center"/>
      <protection locked="0"/>
    </xf>
    <xf numFmtId="2" fontId="23" fillId="3" borderId="68" xfId="0" applyNumberFormat="1" applyFont="1" applyFill="1" applyBorder="1" applyAlignment="1" applyProtection="1">
      <alignment horizontal="center" vertical="center"/>
      <protection locked="0"/>
    </xf>
    <xf numFmtId="166" fontId="23" fillId="3" borderId="68" xfId="0" applyNumberFormat="1" applyFont="1" applyFill="1" applyBorder="1" applyAlignment="1" applyProtection="1">
      <alignment horizontal="center" vertical="center"/>
      <protection locked="0"/>
    </xf>
    <xf numFmtId="2" fontId="23" fillId="3" borderId="47" xfId="0" applyNumberFormat="1" applyFont="1" applyFill="1" applyBorder="1" applyAlignment="1" applyProtection="1">
      <alignment horizontal="center" vertical="center"/>
      <protection locked="0"/>
    </xf>
    <xf numFmtId="166" fontId="23" fillId="3" borderId="47" xfId="0" applyNumberFormat="1" applyFont="1" applyFill="1" applyBorder="1" applyAlignment="1" applyProtection="1">
      <alignment horizontal="center" vertical="center"/>
      <protection locked="0"/>
    </xf>
    <xf numFmtId="2" fontId="23" fillId="8" borderId="68" xfId="0" applyNumberFormat="1" applyFont="1" applyFill="1" applyBorder="1" applyAlignment="1" applyProtection="1">
      <alignment horizontal="center" vertical="center"/>
      <protection locked="0"/>
    </xf>
    <xf numFmtId="166" fontId="23" fillId="8" borderId="68" xfId="0" applyNumberFormat="1" applyFont="1" applyFill="1" applyBorder="1" applyAlignment="1" applyProtection="1">
      <alignment horizontal="center" vertical="center"/>
      <protection locked="0"/>
    </xf>
    <xf numFmtId="2" fontId="23" fillId="8" borderId="47" xfId="0" applyNumberFormat="1" applyFont="1" applyFill="1" applyBorder="1" applyAlignment="1" applyProtection="1">
      <alignment horizontal="center" vertical="center"/>
      <protection locked="0"/>
    </xf>
    <xf numFmtId="166" fontId="23" fillId="8" borderId="47" xfId="0" applyNumberFormat="1" applyFont="1" applyFill="1" applyBorder="1" applyAlignment="1" applyProtection="1">
      <alignment horizontal="center" vertical="center"/>
      <protection locked="0"/>
    </xf>
    <xf numFmtId="2" fontId="23" fillId="8" borderId="25" xfId="0" applyNumberFormat="1" applyFont="1" applyFill="1" applyBorder="1" applyAlignment="1" applyProtection="1">
      <alignment horizontal="center" vertical="center"/>
      <protection locked="0"/>
    </xf>
    <xf numFmtId="166" fontId="23" fillId="8" borderId="25" xfId="0" applyNumberFormat="1" applyFont="1" applyFill="1" applyBorder="1" applyAlignment="1" applyProtection="1">
      <alignment horizontal="center" vertical="center"/>
      <protection locked="0"/>
    </xf>
    <xf numFmtId="2" fontId="42" fillId="3" borderId="19" xfId="0" applyNumberFormat="1" applyFont="1" applyFill="1" applyBorder="1" applyAlignment="1" applyProtection="1">
      <alignment horizontal="center"/>
      <protection locked="0"/>
    </xf>
    <xf numFmtId="11" fontId="24" fillId="9" borderId="19" xfId="0" applyNumberFormat="1" applyFont="1" applyFill="1" applyBorder="1" applyAlignment="1" applyProtection="1">
      <alignment horizontal="left"/>
      <protection locked="0"/>
    </xf>
    <xf numFmtId="11" fontId="24" fillId="9" borderId="23" xfId="0" applyNumberFormat="1" applyFont="1" applyFill="1" applyBorder="1" applyAlignment="1" applyProtection="1">
      <alignment horizontal="left"/>
      <protection locked="0"/>
    </xf>
    <xf numFmtId="170" fontId="45" fillId="8" borderId="23" xfId="0" applyNumberFormat="1" applyFont="1" applyFill="1" applyBorder="1" applyAlignment="1">
      <alignment horizontal="center" vertical="center"/>
    </xf>
    <xf numFmtId="170" fontId="45" fillId="8" borderId="19" xfId="0" applyNumberFormat="1" applyFont="1" applyFill="1" applyBorder="1" applyAlignment="1">
      <alignment horizontal="center" vertical="center"/>
    </xf>
    <xf numFmtId="170" fontId="45" fillId="8" borderId="25" xfId="0" applyNumberFormat="1" applyFont="1" applyFill="1" applyBorder="1" applyAlignment="1">
      <alignment horizontal="center" vertical="center"/>
    </xf>
    <xf numFmtId="0" fontId="47" fillId="3" borderId="15" xfId="0" applyFont="1" applyFill="1" applyBorder="1" applyAlignment="1">
      <alignment horizontal="left" wrapText="1"/>
    </xf>
    <xf numFmtId="0" fontId="47" fillId="3" borderId="16" xfId="0" applyFont="1" applyFill="1" applyBorder="1" applyAlignment="1">
      <alignment horizontal="left" wrapText="1"/>
    </xf>
    <xf numFmtId="0" fontId="28" fillId="3" borderId="66" xfId="0" applyFont="1" applyFill="1" applyBorder="1" applyAlignment="1">
      <alignment horizontal="left" vertical="center" wrapText="1"/>
    </xf>
    <xf numFmtId="0" fontId="28" fillId="3" borderId="0" xfId="0" applyFont="1" applyFill="1" applyAlignment="1">
      <alignment horizontal="left" vertical="center" wrapText="1"/>
    </xf>
    <xf numFmtId="1" fontId="39" fillId="5" borderId="22" xfId="0" applyNumberFormat="1" applyFont="1" applyFill="1" applyBorder="1" applyAlignment="1">
      <alignment horizontal="center" vertical="center" wrapText="1"/>
    </xf>
    <xf numFmtId="1" fontId="39" fillId="5" borderId="46" xfId="0" applyNumberFormat="1" applyFont="1" applyFill="1" applyBorder="1" applyAlignment="1">
      <alignment horizontal="center" vertical="center" wrapText="1"/>
    </xf>
    <xf numFmtId="0" fontId="39" fillId="5" borderId="33" xfId="0" applyFont="1" applyFill="1" applyBorder="1" applyAlignment="1">
      <alignment horizontal="center" vertical="center" wrapText="1"/>
    </xf>
    <xf numFmtId="0" fontId="39" fillId="5" borderId="48" xfId="0" applyFont="1" applyFill="1" applyBorder="1" applyAlignment="1">
      <alignment horizontal="center" vertical="center" wrapText="1"/>
    </xf>
    <xf numFmtId="0" fontId="46" fillId="3" borderId="53" xfId="0" applyFont="1" applyFill="1" applyBorder="1" applyAlignment="1">
      <alignment horizontal="left" vertical="center" wrapText="1" indent="1"/>
    </xf>
    <xf numFmtId="0" fontId="46" fillId="3" borderId="51" xfId="0" applyFont="1" applyFill="1" applyBorder="1" applyAlignment="1">
      <alignment horizontal="left" vertical="center" wrapText="1" indent="1"/>
    </xf>
    <xf numFmtId="0" fontId="46" fillId="3" borderId="52" xfId="0" applyFont="1" applyFill="1" applyBorder="1" applyAlignment="1">
      <alignment horizontal="left" vertical="center" wrapText="1" indent="1"/>
    </xf>
    <xf numFmtId="0" fontId="46" fillId="3" borderId="0" xfId="0" applyFont="1" applyFill="1" applyAlignment="1">
      <alignment horizontal="left" vertical="center" wrapText="1" indent="1"/>
    </xf>
    <xf numFmtId="2" fontId="45" fillId="8" borderId="31" xfId="0" applyNumberFormat="1" applyFont="1" applyFill="1" applyBorder="1" applyAlignment="1">
      <alignment horizontal="center" vertical="center"/>
    </xf>
    <xf numFmtId="2" fontId="45" fillId="8" borderId="59" xfId="0" applyNumberFormat="1" applyFont="1" applyFill="1" applyBorder="1" applyAlignment="1">
      <alignment horizontal="center" vertical="center"/>
    </xf>
    <xf numFmtId="0" fontId="39" fillId="8" borderId="58" xfId="0" applyFont="1" applyFill="1" applyBorder="1" applyAlignment="1">
      <alignment horizontal="left" vertical="center" indent="1"/>
    </xf>
    <xf numFmtId="0" fontId="39" fillId="8" borderId="19" xfId="0" applyFont="1" applyFill="1" applyBorder="1" applyAlignment="1">
      <alignment horizontal="left" vertical="center" indent="1"/>
    </xf>
    <xf numFmtId="0" fontId="39" fillId="5" borderId="23" xfId="0" applyFont="1" applyFill="1" applyBorder="1" applyAlignment="1">
      <alignment horizontal="center" vertical="center" wrapText="1"/>
    </xf>
    <xf numFmtId="0" fontId="39" fillId="5" borderId="47" xfId="0" applyFont="1" applyFill="1" applyBorder="1" applyAlignment="1">
      <alignment horizontal="center" vertical="center" wrapText="1"/>
    </xf>
    <xf numFmtId="0" fontId="39" fillId="8" borderId="60" xfId="0" applyFont="1" applyFill="1" applyBorder="1" applyAlignment="1">
      <alignment horizontal="left" vertical="center" indent="1"/>
    </xf>
    <xf numFmtId="0" fontId="39" fillId="8" borderId="61" xfId="0" applyFont="1" applyFill="1" applyBorder="1" applyAlignment="1">
      <alignment horizontal="left" vertical="center" indent="1"/>
    </xf>
    <xf numFmtId="0" fontId="39" fillId="5" borderId="7" xfId="0" applyFont="1" applyFill="1" applyBorder="1" applyAlignment="1">
      <alignment horizontal="center" vertical="center" wrapText="1"/>
    </xf>
    <xf numFmtId="0" fontId="39" fillId="5" borderId="6" xfId="0" applyFont="1" applyFill="1" applyBorder="1" applyAlignment="1">
      <alignment horizontal="center" vertical="center" wrapText="1"/>
    </xf>
    <xf numFmtId="0" fontId="39" fillId="5" borderId="4" xfId="0" applyFont="1" applyFill="1" applyBorder="1" applyAlignment="1">
      <alignment horizontal="center" vertical="center" wrapText="1"/>
    </xf>
    <xf numFmtId="0" fontId="39" fillId="5" borderId="2" xfId="0" applyFont="1" applyFill="1" applyBorder="1" applyAlignment="1">
      <alignment horizontal="center" vertical="center" wrapText="1"/>
    </xf>
    <xf numFmtId="0" fontId="49" fillId="4" borderId="4" xfId="0" applyFont="1" applyFill="1" applyBorder="1" applyAlignment="1">
      <alignment horizontal="center" vertical="center" wrapText="1"/>
    </xf>
    <xf numFmtId="0" fontId="49" fillId="4" borderId="3" xfId="0" applyFont="1" applyFill="1" applyBorder="1" applyAlignment="1">
      <alignment horizontal="center" vertical="center" wrapText="1"/>
    </xf>
    <xf numFmtId="0" fontId="49" fillId="4" borderId="5" xfId="0" applyFont="1" applyFill="1" applyBorder="1" applyAlignment="1">
      <alignment horizontal="center" vertical="center" wrapText="1"/>
    </xf>
    <xf numFmtId="0" fontId="39" fillId="8" borderId="54" xfId="0" applyFont="1" applyFill="1" applyBorder="1" applyAlignment="1">
      <alignment horizontal="left" vertical="center" indent="1"/>
    </xf>
    <xf numFmtId="0" fontId="39" fillId="8" borderId="55" xfId="0" applyFont="1" applyFill="1" applyBorder="1" applyAlignment="1">
      <alignment horizontal="left" vertical="center" indent="1"/>
    </xf>
    <xf numFmtId="2" fontId="45" fillId="8" borderId="56" xfId="0" applyNumberFormat="1" applyFont="1" applyFill="1" applyBorder="1" applyAlignment="1">
      <alignment horizontal="center" vertical="center"/>
    </xf>
    <xf numFmtId="2" fontId="45" fillId="8" borderId="57" xfId="0" applyNumberFormat="1" applyFont="1" applyFill="1" applyBorder="1" applyAlignment="1">
      <alignment horizontal="center" vertical="center"/>
    </xf>
    <xf numFmtId="2" fontId="45" fillId="8" borderId="62" xfId="0" applyNumberFormat="1" applyFont="1" applyFill="1" applyBorder="1" applyAlignment="1">
      <alignment horizontal="center" vertical="center"/>
    </xf>
    <xf numFmtId="2" fontId="45" fillId="8" borderId="63" xfId="0" applyNumberFormat="1" applyFont="1" applyFill="1" applyBorder="1" applyAlignment="1">
      <alignment horizontal="center" vertical="center"/>
    </xf>
    <xf numFmtId="166" fontId="24" fillId="3" borderId="20" xfId="0" applyNumberFormat="1" applyFont="1" applyFill="1" applyBorder="1" applyAlignment="1" applyProtection="1">
      <alignment horizontal="center" vertical="center"/>
      <protection locked="0"/>
    </xf>
    <xf numFmtId="166" fontId="24" fillId="3" borderId="31" xfId="0" applyNumberFormat="1" applyFont="1" applyFill="1" applyBorder="1" applyAlignment="1" applyProtection="1">
      <alignment horizontal="center" vertical="center"/>
      <protection locked="0"/>
    </xf>
    <xf numFmtId="0" fontId="39" fillId="8" borderId="24" xfId="0" applyFont="1" applyFill="1" applyBorder="1" applyAlignment="1">
      <alignment horizontal="left" vertical="center" indent="1"/>
    </xf>
    <xf numFmtId="0" fontId="39" fillId="8" borderId="25" xfId="0" applyFont="1" applyFill="1" applyBorder="1" applyAlignment="1">
      <alignment horizontal="left" vertical="center" indent="1"/>
    </xf>
    <xf numFmtId="0" fontId="39" fillId="8" borderId="21" xfId="0" applyFont="1" applyFill="1" applyBorder="1" applyAlignment="1">
      <alignment horizontal="left" vertical="center" indent="1"/>
    </xf>
    <xf numFmtId="0" fontId="39" fillId="8" borderId="21" xfId="0" applyFont="1" applyFill="1" applyBorder="1" applyAlignment="1" applyProtection="1">
      <alignment horizontal="left" vertical="center" indent="1"/>
      <protection locked="0"/>
    </xf>
    <xf numFmtId="0" fontId="39" fillId="8" borderId="19" xfId="0" applyFont="1" applyFill="1" applyBorder="1" applyAlignment="1" applyProtection="1">
      <alignment horizontal="left" vertical="center" indent="1"/>
      <protection locked="0"/>
    </xf>
    <xf numFmtId="166" fontId="24" fillId="3" borderId="42" xfId="0" applyNumberFormat="1" applyFont="1" applyFill="1" applyBorder="1" applyAlignment="1" applyProtection="1">
      <alignment horizontal="center" vertical="center"/>
      <protection locked="0"/>
    </xf>
    <xf numFmtId="0" fontId="39" fillId="8" borderId="46" xfId="0" applyFont="1" applyFill="1" applyBorder="1" applyAlignment="1" applyProtection="1">
      <alignment horizontal="left" vertical="center" indent="1"/>
      <protection locked="0"/>
    </xf>
    <xf numFmtId="0" fontId="39" fillId="8" borderId="47" xfId="0" applyFont="1" applyFill="1" applyBorder="1" applyAlignment="1" applyProtection="1">
      <alignment horizontal="left" vertical="center" indent="1"/>
      <protection locked="0"/>
    </xf>
    <xf numFmtId="166" fontId="24" fillId="3" borderId="67" xfId="0" applyNumberFormat="1" applyFont="1" applyFill="1" applyBorder="1" applyAlignment="1" applyProtection="1">
      <alignment horizontal="center" vertical="center"/>
      <protection locked="0"/>
    </xf>
    <xf numFmtId="166" fontId="24" fillId="3" borderId="48" xfId="0" applyNumberFormat="1" applyFont="1" applyFill="1" applyBorder="1" applyAlignment="1" applyProtection="1">
      <alignment horizontal="center" vertical="center"/>
      <protection locked="0"/>
    </xf>
    <xf numFmtId="0" fontId="39" fillId="8" borderId="22" xfId="0" applyFont="1" applyFill="1" applyBorder="1" applyAlignment="1" applyProtection="1">
      <alignment horizontal="left" vertical="center" indent="1"/>
      <protection locked="0"/>
    </xf>
    <xf numFmtId="0" fontId="39" fillId="8" borderId="23" xfId="0" applyFont="1" applyFill="1" applyBorder="1" applyAlignment="1" applyProtection="1">
      <alignment horizontal="left" vertical="center" indent="1"/>
      <protection locked="0"/>
    </xf>
    <xf numFmtId="166" fontId="24" fillId="3" borderId="50" xfId="0" applyNumberFormat="1" applyFont="1" applyFill="1" applyBorder="1" applyAlignment="1" applyProtection="1">
      <alignment horizontal="center" vertical="center"/>
      <protection locked="0"/>
    </xf>
    <xf numFmtId="166" fontId="24" fillId="3" borderId="33" xfId="0" applyNumberFormat="1" applyFont="1" applyFill="1" applyBorder="1" applyAlignment="1" applyProtection="1">
      <alignment horizontal="center" vertical="center"/>
      <protection locked="0"/>
    </xf>
    <xf numFmtId="2" fontId="45" fillId="0" borderId="31" xfId="0" applyNumberFormat="1" applyFont="1" applyBorder="1" applyAlignment="1">
      <alignment horizontal="center" vertical="center"/>
    </xf>
    <xf numFmtId="2" fontId="45" fillId="0" borderId="59" xfId="0" applyNumberFormat="1" applyFont="1" applyBorder="1" applyAlignment="1">
      <alignment horizontal="center" vertical="center"/>
    </xf>
    <xf numFmtId="166" fontId="45" fillId="8" borderId="50" xfId="0" applyNumberFormat="1" applyFont="1" applyFill="1" applyBorder="1" applyAlignment="1">
      <alignment horizontal="center" vertical="center"/>
    </xf>
    <xf numFmtId="166" fontId="45" fillId="8" borderId="33" xfId="0" applyNumberFormat="1" applyFont="1" applyFill="1" applyBorder="1" applyAlignment="1">
      <alignment horizontal="center" vertical="center"/>
    </xf>
    <xf numFmtId="2" fontId="45" fillId="8" borderId="19" xfId="0" applyNumberFormat="1" applyFont="1" applyFill="1" applyBorder="1" applyAlignment="1">
      <alignment horizontal="center" vertical="center"/>
    </xf>
    <xf numFmtId="166" fontId="45" fillId="8" borderId="19" xfId="0" applyNumberFormat="1" applyFont="1" applyFill="1" applyBorder="1" applyAlignment="1">
      <alignment horizontal="center" vertical="center"/>
    </xf>
    <xf numFmtId="166" fontId="45" fillId="8" borderId="31" xfId="0" applyNumberFormat="1" applyFont="1" applyFill="1" applyBorder="1" applyAlignment="1">
      <alignment horizontal="center" vertical="center"/>
    </xf>
    <xf numFmtId="166" fontId="45" fillId="8" borderId="27" xfId="0" applyNumberFormat="1" applyFont="1" applyFill="1" applyBorder="1" applyAlignment="1">
      <alignment horizontal="center" vertical="center"/>
    </xf>
    <xf numFmtId="166" fontId="45" fillId="8" borderId="26" xfId="0" applyNumberFormat="1" applyFont="1" applyFill="1" applyBorder="1" applyAlignment="1">
      <alignment horizontal="center" vertical="center"/>
    </xf>
    <xf numFmtId="10" fontId="39" fillId="8" borderId="44" xfId="0" applyNumberFormat="1" applyFont="1" applyFill="1" applyBorder="1" applyAlignment="1">
      <alignment horizontal="left" vertical="center" indent="1"/>
    </xf>
    <xf numFmtId="0" fontId="39" fillId="8" borderId="49" xfId="0" applyFont="1" applyFill="1" applyBorder="1" applyAlignment="1">
      <alignment horizontal="left" vertical="center" indent="1"/>
    </xf>
    <xf numFmtId="10" fontId="45" fillId="8" borderId="45" xfId="0" applyNumberFormat="1" applyFont="1" applyFill="1" applyBorder="1" applyAlignment="1">
      <alignment horizontal="center" vertical="center"/>
    </xf>
    <xf numFmtId="2" fontId="45" fillId="8" borderId="64" xfId="0" applyNumberFormat="1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vertical="center"/>
    </xf>
    <xf numFmtId="0" fontId="24" fillId="3" borderId="23" xfId="0" applyFont="1" applyFill="1" applyBorder="1" applyAlignment="1">
      <alignment vertical="center"/>
    </xf>
    <xf numFmtId="0" fontId="24" fillId="3" borderId="21" xfId="0" applyFont="1" applyFill="1" applyBorder="1" applyAlignment="1">
      <alignment vertical="center"/>
    </xf>
    <xf numFmtId="0" fontId="24" fillId="3" borderId="19" xfId="0" applyFont="1" applyFill="1" applyBorder="1" applyAlignment="1">
      <alignment vertical="center"/>
    </xf>
    <xf numFmtId="0" fontId="39" fillId="5" borderId="19" xfId="0" applyFont="1" applyFill="1" applyBorder="1" applyAlignment="1">
      <alignment horizontal="center" vertical="center" wrapText="1"/>
    </xf>
    <xf numFmtId="0" fontId="39" fillId="5" borderId="31" xfId="0" applyFont="1" applyFill="1" applyBorder="1" applyAlignment="1">
      <alignment horizontal="center" vertical="center" wrapText="1"/>
    </xf>
    <xf numFmtId="166" fontId="45" fillId="8" borderId="25" xfId="0" applyNumberFormat="1" applyFont="1" applyFill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0" fontId="45" fillId="8" borderId="19" xfId="0" applyNumberFormat="1" applyFont="1" applyFill="1" applyBorder="1" applyAlignment="1">
      <alignment horizontal="center" vertical="center"/>
    </xf>
    <xf numFmtId="10" fontId="45" fillId="8" borderId="31" xfId="0" applyNumberFormat="1" applyFont="1" applyFill="1" applyBorder="1" applyAlignment="1">
      <alignment horizontal="center" vertical="center"/>
    </xf>
    <xf numFmtId="0" fontId="41" fillId="6" borderId="0" xfId="0" applyFont="1" applyFill="1" applyAlignment="1">
      <alignment horizontal="center" vertical="center" wrapText="1"/>
    </xf>
    <xf numFmtId="0" fontId="29" fillId="6" borderId="0" xfId="0" applyFont="1" applyFill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 wrapText="1"/>
    </xf>
    <xf numFmtId="0" fontId="29" fillId="6" borderId="3" xfId="0" applyFont="1" applyFill="1" applyBorder="1" applyAlignment="1">
      <alignment horizontal="center" vertical="center" wrapText="1"/>
    </xf>
    <xf numFmtId="0" fontId="38" fillId="8" borderId="22" xfId="0" applyFont="1" applyFill="1" applyBorder="1" applyAlignment="1">
      <alignment horizontal="center" vertical="center" wrapText="1"/>
    </xf>
    <xf numFmtId="0" fontId="38" fillId="8" borderId="33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26" fillId="6" borderId="12" xfId="0" applyFont="1" applyFill="1" applyBorder="1" applyAlignment="1">
      <alignment horizontal="center" vertical="center" wrapText="1"/>
    </xf>
    <xf numFmtId="0" fontId="26" fillId="6" borderId="13" xfId="0" applyFont="1" applyFill="1" applyBorder="1" applyAlignment="1">
      <alignment horizontal="center" vertical="center" wrapText="1"/>
    </xf>
    <xf numFmtId="0" fontId="26" fillId="6" borderId="14" xfId="0" applyFont="1" applyFill="1" applyBorder="1" applyAlignment="1">
      <alignment horizontal="center" vertical="center" wrapText="1"/>
    </xf>
    <xf numFmtId="0" fontId="27" fillId="7" borderId="10" xfId="0" applyFont="1" applyFill="1" applyBorder="1" applyAlignment="1">
      <alignment horizontal="left" vertical="center" wrapText="1"/>
    </xf>
    <xf numFmtId="0" fontId="27" fillId="7" borderId="0" xfId="0" applyFont="1" applyFill="1" applyAlignment="1">
      <alignment horizontal="left" vertical="center" wrapText="1"/>
    </xf>
    <xf numFmtId="0" fontId="27" fillId="7" borderId="11" xfId="0" applyFont="1" applyFill="1" applyBorder="1" applyAlignment="1">
      <alignment horizontal="left" vertical="center" wrapText="1"/>
    </xf>
    <xf numFmtId="0" fontId="39" fillId="8" borderId="15" xfId="0" applyFont="1" applyFill="1" applyBorder="1" applyAlignment="1">
      <alignment horizontal="center" vertical="center" wrapText="1"/>
    </xf>
    <xf numFmtId="0" fontId="39" fillId="8" borderId="16" xfId="0" applyFont="1" applyFill="1" applyBorder="1" applyAlignment="1">
      <alignment horizontal="center" vertical="center" wrapText="1"/>
    </xf>
    <xf numFmtId="0" fontId="27" fillId="10" borderId="34" xfId="0" applyFont="1" applyFill="1" applyBorder="1" applyAlignment="1">
      <alignment horizontal="left" vertical="center" wrapText="1"/>
    </xf>
    <xf numFmtId="0" fontId="27" fillId="10" borderId="35" xfId="0" applyFont="1" applyFill="1" applyBorder="1" applyAlignment="1">
      <alignment horizontal="left" vertical="center" wrapText="1"/>
    </xf>
    <xf numFmtId="0" fontId="27" fillId="10" borderId="36" xfId="0" applyFont="1" applyFill="1" applyBorder="1" applyAlignment="1">
      <alignment horizontal="left" vertical="center" wrapText="1"/>
    </xf>
    <xf numFmtId="0" fontId="28" fillId="5" borderId="37" xfId="0" applyFont="1" applyFill="1" applyBorder="1" applyAlignment="1">
      <alignment horizontal="center" vertical="center"/>
    </xf>
    <xf numFmtId="0" fontId="28" fillId="5" borderId="38" xfId="0" applyFont="1" applyFill="1" applyBorder="1" applyAlignment="1">
      <alignment horizontal="center" vertical="center"/>
    </xf>
    <xf numFmtId="0" fontId="28" fillId="5" borderId="39" xfId="0" applyFont="1" applyFill="1" applyBorder="1" applyAlignment="1">
      <alignment horizontal="center" vertical="center"/>
    </xf>
    <xf numFmtId="0" fontId="24" fillId="0" borderId="40" xfId="0" applyFont="1" applyBorder="1" applyAlignment="1">
      <alignment horizontal="center" vertical="center" wrapText="1"/>
    </xf>
    <xf numFmtId="0" fontId="24" fillId="0" borderId="41" xfId="0" applyFont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 wrapText="1"/>
    </xf>
    <xf numFmtId="0" fontId="24" fillId="9" borderId="40" xfId="0" applyFont="1" applyFill="1" applyBorder="1" applyAlignment="1">
      <alignment horizontal="center" vertical="center" wrapText="1"/>
    </xf>
    <xf numFmtId="0" fontId="24" fillId="9" borderId="41" xfId="0" applyFont="1" applyFill="1" applyBorder="1" applyAlignment="1">
      <alignment horizontal="center" vertical="center" wrapText="1"/>
    </xf>
    <xf numFmtId="0" fontId="24" fillId="9" borderId="42" xfId="0" applyFont="1" applyFill="1" applyBorder="1" applyAlignment="1">
      <alignment horizontal="center" vertical="center" wrapText="1"/>
    </xf>
    <xf numFmtId="0" fontId="24" fillId="9" borderId="28" xfId="0" applyFont="1" applyFill="1" applyBorder="1" applyAlignment="1">
      <alignment horizontal="center" vertical="center" wrapText="1"/>
    </xf>
    <xf numFmtId="0" fontId="24" fillId="9" borderId="32" xfId="0" applyFont="1" applyFill="1" applyBorder="1" applyAlignment="1">
      <alignment horizontal="center" vertical="center" wrapText="1"/>
    </xf>
    <xf numFmtId="0" fontId="24" fillId="9" borderId="43" xfId="0" applyFont="1" applyFill="1" applyBorder="1" applyAlignment="1">
      <alignment horizontal="center" vertical="center" wrapText="1"/>
    </xf>
    <xf numFmtId="0" fontId="39" fillId="8" borderId="16" xfId="0" applyFont="1" applyFill="1" applyBorder="1" applyAlignment="1">
      <alignment horizontal="center" vertical="center"/>
    </xf>
    <xf numFmtId="0" fontId="39" fillId="8" borderId="17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 wrapText="1"/>
    </xf>
    <xf numFmtId="0" fontId="34" fillId="6" borderId="3" xfId="0" applyFont="1" applyFill="1" applyBorder="1" applyAlignment="1">
      <alignment horizontal="center" vertical="center" wrapText="1"/>
    </xf>
    <xf numFmtId="0" fontId="35" fillId="5" borderId="23" xfId="0" applyFont="1" applyFill="1" applyBorder="1" applyAlignment="1">
      <alignment horizontal="center" vertical="center" wrapText="1"/>
    </xf>
    <xf numFmtId="0" fontId="35" fillId="5" borderId="19" xfId="0" applyFont="1" applyFill="1" applyBorder="1" applyAlignment="1">
      <alignment horizontal="center" vertical="center" wrapText="1"/>
    </xf>
    <xf numFmtId="0" fontId="35" fillId="5" borderId="22" xfId="0" applyFont="1" applyFill="1" applyBorder="1" applyAlignment="1">
      <alignment horizontal="center" vertical="center" wrapText="1"/>
    </xf>
    <xf numFmtId="0" fontId="35" fillId="5" borderId="21" xfId="0" applyFont="1" applyFill="1" applyBorder="1" applyAlignment="1">
      <alignment horizontal="center" vertical="center" wrapText="1"/>
    </xf>
    <xf numFmtId="0" fontId="35" fillId="5" borderId="33" xfId="0" applyFont="1" applyFill="1" applyBorder="1" applyAlignment="1">
      <alignment horizontal="center" vertical="center" wrapText="1"/>
    </xf>
    <xf numFmtId="0" fontId="35" fillId="5" borderId="31" xfId="0" applyFont="1" applyFill="1" applyBorder="1" applyAlignment="1">
      <alignment horizontal="center" vertical="center" wrapText="1"/>
    </xf>
    <xf numFmtId="0" fontId="20" fillId="8" borderId="25" xfId="0" applyFont="1" applyFill="1" applyBorder="1" applyAlignment="1">
      <alignment horizontal="left" vertical="center" wrapText="1"/>
    </xf>
    <xf numFmtId="0" fontId="20" fillId="8" borderId="26" xfId="0" applyFont="1" applyFill="1" applyBorder="1" applyAlignment="1">
      <alignment horizontal="left" vertical="center" wrapText="1"/>
    </xf>
    <xf numFmtId="0" fontId="21" fillId="0" borderId="0" xfId="0" applyFont="1" applyAlignment="1">
      <alignment vertical="center"/>
    </xf>
    <xf numFmtId="0" fontId="20" fillId="8" borderId="19" xfId="0" applyFont="1" applyFill="1" applyBorder="1" applyAlignment="1">
      <alignment horizontal="left" vertical="center" wrapText="1"/>
    </xf>
    <xf numFmtId="0" fontId="20" fillId="8" borderId="31" xfId="0" applyFont="1" applyFill="1" applyBorder="1" applyAlignment="1">
      <alignment horizontal="left" vertical="center" wrapText="1"/>
    </xf>
    <xf numFmtId="0" fontId="31" fillId="5" borderId="22" xfId="0" applyFont="1" applyFill="1" applyBorder="1" applyAlignment="1">
      <alignment horizontal="left" vertical="center" wrapText="1"/>
    </xf>
    <xf numFmtId="0" fontId="31" fillId="5" borderId="23" xfId="0" applyFont="1" applyFill="1" applyBorder="1" applyAlignment="1">
      <alignment horizontal="left" vertical="center" wrapText="1"/>
    </xf>
    <xf numFmtId="0" fontId="31" fillId="5" borderId="33" xfId="0" applyFont="1" applyFill="1" applyBorder="1" applyAlignment="1">
      <alignment horizontal="left" vertical="center" wrapText="1"/>
    </xf>
    <xf numFmtId="0" fontId="30" fillId="8" borderId="19" xfId="0" applyFont="1" applyFill="1" applyBorder="1" applyAlignment="1">
      <alignment horizontal="left" vertical="center" wrapText="1"/>
    </xf>
    <xf numFmtId="0" fontId="30" fillId="8" borderId="31" xfId="0" applyFont="1" applyFill="1" applyBorder="1" applyAlignment="1">
      <alignment horizontal="left" vertical="center" wrapText="1"/>
    </xf>
    <xf numFmtId="0" fontId="30" fillId="8" borderId="23" xfId="0" applyFont="1" applyFill="1" applyBorder="1" applyAlignment="1">
      <alignment horizontal="left" vertical="center" wrapText="1"/>
    </xf>
    <xf numFmtId="0" fontId="30" fillId="8" borderId="33" xfId="0" applyFont="1" applyFill="1" applyBorder="1" applyAlignment="1">
      <alignment horizontal="left" vertical="center" wrapText="1"/>
    </xf>
    <xf numFmtId="0" fontId="30" fillId="8" borderId="25" xfId="0" applyFont="1" applyFill="1" applyBorder="1" applyAlignment="1">
      <alignment horizontal="left" vertical="center" wrapText="1"/>
    </xf>
    <xf numFmtId="0" fontId="30" fillId="8" borderId="26" xfId="0" applyFont="1" applyFill="1" applyBorder="1" applyAlignment="1">
      <alignment horizontal="left" vertical="center" wrapText="1"/>
    </xf>
    <xf numFmtId="0" fontId="31" fillId="5" borderId="0" xfId="0" applyFont="1" applyFill="1" applyAlignment="1">
      <alignment horizontal="left" vertical="center" wrapText="1"/>
    </xf>
    <xf numFmtId="0" fontId="31" fillId="5" borderId="22" xfId="0" applyFont="1" applyFill="1" applyBorder="1" applyAlignment="1">
      <alignment horizontal="center" vertical="center" wrapText="1"/>
    </xf>
    <xf numFmtId="0" fontId="31" fillId="5" borderId="24" xfId="0" applyFont="1" applyFill="1" applyBorder="1" applyAlignment="1">
      <alignment horizontal="center" vertical="center" wrapText="1"/>
    </xf>
    <xf numFmtId="0" fontId="50" fillId="5" borderId="23" xfId="0" applyFont="1" applyFill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31" fillId="5" borderId="23" xfId="0" applyFont="1" applyFill="1" applyBorder="1" applyAlignment="1">
      <alignment horizontal="center" vertical="center" wrapText="1"/>
    </xf>
    <xf numFmtId="0" fontId="31" fillId="5" borderId="33" xfId="0" applyFont="1" applyFill="1" applyBorder="1" applyAlignment="1">
      <alignment horizontal="center" vertical="center" wrapText="1"/>
    </xf>
    <xf numFmtId="0" fontId="40" fillId="0" borderId="6" xfId="0" applyFont="1" applyFill="1" applyBorder="1" applyAlignment="1">
      <alignment horizontal="left" vertical="top" wrapText="1"/>
    </xf>
    <xf numFmtId="0" fontId="22" fillId="0" borderId="6" xfId="0" applyFont="1" applyFill="1" applyBorder="1" applyAlignment="1">
      <alignment horizontal="left" vertical="center" wrapText="1"/>
    </xf>
    <xf numFmtId="169" fontId="31" fillId="5" borderId="47" xfId="0" applyNumberFormat="1" applyFont="1" applyFill="1" applyBorder="1" applyAlignment="1" applyProtection="1">
      <alignment horizontal="center" vertical="center" wrapText="1"/>
    </xf>
    <xf numFmtId="0" fontId="31" fillId="5" borderId="47" xfId="0" applyFont="1" applyFill="1" applyBorder="1" applyAlignment="1" applyProtection="1">
      <alignment horizontal="center" vertical="center" wrapText="1"/>
    </xf>
    <xf numFmtId="2" fontId="31" fillId="5" borderId="47" xfId="0" applyNumberFormat="1" applyFont="1" applyFill="1" applyBorder="1" applyAlignment="1" applyProtection="1">
      <alignment horizontal="center" vertical="center" wrapText="1"/>
    </xf>
    <xf numFmtId="166" fontId="31" fillId="5" borderId="47" xfId="0" applyNumberFormat="1" applyFont="1" applyFill="1" applyBorder="1" applyAlignment="1" applyProtection="1">
      <alignment horizontal="center" vertical="center" wrapText="1"/>
    </xf>
    <xf numFmtId="0" fontId="31" fillId="5" borderId="47" xfId="0" applyFont="1" applyFill="1" applyBorder="1" applyAlignment="1" applyProtection="1">
      <alignment horizontal="center" vertical="center"/>
    </xf>
    <xf numFmtId="169" fontId="23" fillId="5" borderId="47" xfId="0" applyNumberFormat="1" applyFont="1" applyFill="1" applyBorder="1" applyAlignment="1" applyProtection="1">
      <alignment horizontal="center" vertical="center"/>
    </xf>
    <xf numFmtId="0" fontId="23" fillId="5" borderId="47" xfId="0" applyFont="1" applyFill="1" applyBorder="1" applyAlignment="1" applyProtection="1">
      <alignment horizontal="center" vertical="center"/>
    </xf>
    <xf numFmtId="169" fontId="23" fillId="5" borderId="68" xfId="0" applyNumberFormat="1" applyFont="1" applyFill="1" applyBorder="1" applyAlignment="1" applyProtection="1">
      <alignment horizontal="center" vertical="center"/>
    </xf>
    <xf numFmtId="0" fontId="23" fillId="5" borderId="68" xfId="0" applyFont="1" applyFill="1" applyBorder="1" applyAlignment="1" applyProtection="1">
      <alignment horizontal="center" vertical="center"/>
    </xf>
    <xf numFmtId="169" fontId="23" fillId="3" borderId="68" xfId="0" applyNumberFormat="1" applyFont="1" applyFill="1" applyBorder="1" applyAlignment="1" applyProtection="1">
      <alignment horizontal="center" vertical="center"/>
    </xf>
    <xf numFmtId="0" fontId="23" fillId="3" borderId="68" xfId="0" applyFont="1" applyFill="1" applyBorder="1" applyAlignment="1" applyProtection="1">
      <alignment horizontal="center" vertical="center"/>
    </xf>
    <xf numFmtId="169" fontId="23" fillId="3" borderId="47" xfId="0" applyNumberFormat="1" applyFont="1" applyFill="1" applyBorder="1" applyAlignment="1" applyProtection="1">
      <alignment horizontal="center" vertical="center"/>
    </xf>
    <xf numFmtId="0" fontId="23" fillId="3" borderId="47" xfId="0" applyFont="1" applyFill="1" applyBorder="1" applyAlignment="1" applyProtection="1">
      <alignment horizontal="center" vertical="center"/>
    </xf>
    <xf numFmtId="169" fontId="23" fillId="8" borderId="68" xfId="0" applyNumberFormat="1" applyFont="1" applyFill="1" applyBorder="1" applyAlignment="1" applyProtection="1">
      <alignment horizontal="center" vertical="center"/>
    </xf>
    <xf numFmtId="0" fontId="23" fillId="8" borderId="68" xfId="0" applyFont="1" applyFill="1" applyBorder="1" applyAlignment="1" applyProtection="1">
      <alignment horizontal="center" vertical="center"/>
    </xf>
    <xf numFmtId="169" fontId="23" fillId="8" borderId="47" xfId="0" applyNumberFormat="1" applyFont="1" applyFill="1" applyBorder="1" applyAlignment="1" applyProtection="1">
      <alignment horizontal="center" vertical="center"/>
    </xf>
    <xf numFmtId="0" fontId="23" fillId="8" borderId="47" xfId="0" applyFont="1" applyFill="1" applyBorder="1" applyAlignment="1" applyProtection="1">
      <alignment horizontal="center" vertical="center"/>
    </xf>
    <xf numFmtId="49" fontId="31" fillId="5" borderId="46" xfId="0" applyNumberFormat="1" applyFont="1" applyFill="1" applyBorder="1" applyAlignment="1" applyProtection="1">
      <alignment horizontal="center" vertical="center" wrapText="1"/>
    </xf>
    <xf numFmtId="49" fontId="23" fillId="5" borderId="46" xfId="0" applyNumberFormat="1" applyFont="1" applyFill="1" applyBorder="1" applyAlignment="1" applyProtection="1">
      <alignment horizontal="center" vertical="center"/>
    </xf>
    <xf numFmtId="49" fontId="23" fillId="5" borderId="69" xfId="0" applyNumberFormat="1" applyFont="1" applyFill="1" applyBorder="1" applyAlignment="1" applyProtection="1">
      <alignment horizontal="center" vertical="center"/>
    </xf>
    <xf numFmtId="49" fontId="23" fillId="3" borderId="69" xfId="0" applyNumberFormat="1" applyFont="1" applyFill="1" applyBorder="1" applyAlignment="1" applyProtection="1">
      <alignment horizontal="center" vertical="center"/>
    </xf>
    <xf numFmtId="49" fontId="23" fillId="3" borderId="46" xfId="0" applyNumberFormat="1" applyFont="1" applyFill="1" applyBorder="1" applyAlignment="1" applyProtection="1">
      <alignment horizontal="center" vertical="center"/>
    </xf>
    <xf numFmtId="49" fontId="23" fillId="8" borderId="69" xfId="0" applyNumberFormat="1" applyFont="1" applyFill="1" applyBorder="1" applyAlignment="1" applyProtection="1">
      <alignment horizontal="center" vertical="center"/>
    </xf>
    <xf numFmtId="49" fontId="23" fillId="8" borderId="46" xfId="0" applyNumberFormat="1" applyFont="1" applyFill="1" applyBorder="1" applyAlignment="1" applyProtection="1">
      <alignment horizontal="center" vertical="center"/>
    </xf>
    <xf numFmtId="0" fontId="31" fillId="5" borderId="48" xfId="0" applyFont="1" applyFill="1" applyBorder="1" applyAlignment="1" applyProtection="1">
      <alignment horizontal="center" vertical="center"/>
    </xf>
    <xf numFmtId="0" fontId="23" fillId="5" borderId="48" xfId="0" applyFont="1" applyFill="1" applyBorder="1" applyAlignment="1" applyProtection="1">
      <alignment horizontal="center" vertical="center"/>
    </xf>
    <xf numFmtId="0" fontId="23" fillId="5" borderId="70" xfId="0" applyFont="1" applyFill="1" applyBorder="1" applyAlignment="1" applyProtection="1">
      <alignment horizontal="center" vertical="center"/>
    </xf>
    <xf numFmtId="0" fontId="23" fillId="3" borderId="70" xfId="0" applyFont="1" applyFill="1" applyBorder="1" applyAlignment="1" applyProtection="1">
      <alignment horizontal="center" vertical="center"/>
    </xf>
    <xf numFmtId="0" fontId="23" fillId="3" borderId="48" xfId="0" applyFont="1" applyFill="1" applyBorder="1" applyAlignment="1" applyProtection="1">
      <alignment horizontal="center" vertical="center"/>
    </xf>
    <xf numFmtId="0" fontId="23" fillId="8" borderId="70" xfId="0" applyFont="1" applyFill="1" applyBorder="1" applyAlignment="1" applyProtection="1">
      <alignment horizontal="center" vertical="center"/>
    </xf>
    <xf numFmtId="0" fontId="23" fillId="8" borderId="48" xfId="0" applyFont="1" applyFill="1" applyBorder="1" applyAlignment="1" applyProtection="1">
      <alignment horizontal="center" vertical="center"/>
    </xf>
    <xf numFmtId="49" fontId="23" fillId="8" borderId="24" xfId="0" applyNumberFormat="1" applyFont="1" applyFill="1" applyBorder="1" applyAlignment="1" applyProtection="1">
      <alignment horizontal="center" vertical="center"/>
    </xf>
    <xf numFmtId="169" fontId="23" fillId="8" borderId="25" xfId="0" applyNumberFormat="1" applyFont="1" applyFill="1" applyBorder="1" applyAlignment="1" applyProtection="1">
      <alignment horizontal="center" vertical="center"/>
    </xf>
    <xf numFmtId="0" fontId="23" fillId="8" borderId="25" xfId="0" applyFont="1" applyFill="1" applyBorder="1" applyAlignment="1" applyProtection="1">
      <alignment horizontal="center" vertical="center"/>
    </xf>
    <xf numFmtId="0" fontId="23" fillId="8" borderId="26" xfId="0" applyFont="1" applyFill="1" applyBorder="1" applyAlignment="1" applyProtection="1">
      <alignment horizontal="center" vertical="center"/>
    </xf>
    <xf numFmtId="0" fontId="51" fillId="5" borderId="3" xfId="0" applyFont="1" applyFill="1" applyBorder="1" applyAlignment="1">
      <alignment horizontal="center" vertical="center" wrapText="1"/>
    </xf>
    <xf numFmtId="166" fontId="51" fillId="5" borderId="3" xfId="0" applyNumberFormat="1" applyFont="1" applyFill="1" applyBorder="1" applyAlignment="1">
      <alignment horizontal="center" vertical="center" wrapText="1"/>
    </xf>
    <xf numFmtId="49" fontId="32" fillId="5" borderId="69" xfId="0" applyNumberFormat="1" applyFont="1" applyFill="1" applyBorder="1" applyAlignment="1" applyProtection="1">
      <alignment horizontal="center" vertical="center" wrapText="1"/>
    </xf>
    <xf numFmtId="169" fontId="32" fillId="5" borderId="68" xfId="0" applyNumberFormat="1" applyFont="1" applyFill="1" applyBorder="1" applyAlignment="1" applyProtection="1">
      <alignment horizontal="center" vertical="center" wrapText="1"/>
    </xf>
    <xf numFmtId="0" fontId="32" fillId="5" borderId="68" xfId="0" applyFont="1" applyFill="1" applyBorder="1" applyAlignment="1" applyProtection="1">
      <alignment horizontal="center" vertical="center" wrapText="1"/>
    </xf>
    <xf numFmtId="2" fontId="32" fillId="5" borderId="68" xfId="0" applyNumberFormat="1" applyFont="1" applyFill="1" applyBorder="1" applyAlignment="1" applyProtection="1">
      <alignment horizontal="center" vertical="center" wrapText="1"/>
      <protection locked="0"/>
    </xf>
    <xf numFmtId="166" fontId="32" fillId="5" borderId="68" xfId="0" applyNumberFormat="1" applyFont="1" applyFill="1" applyBorder="1" applyAlignment="1" applyProtection="1">
      <alignment horizontal="center" vertical="center" wrapText="1"/>
      <protection locked="0"/>
    </xf>
    <xf numFmtId="0" fontId="32" fillId="5" borderId="68" xfId="0" applyFont="1" applyFill="1" applyBorder="1" applyAlignment="1" applyProtection="1">
      <alignment horizontal="center" vertical="center"/>
    </xf>
    <xf numFmtId="0" fontId="32" fillId="5" borderId="70" xfId="0" applyFont="1" applyFill="1" applyBorder="1" applyAlignment="1" applyProtection="1">
      <alignment horizontal="center"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A3B7CC"/>
      <color rgb="FFFFF2CC"/>
      <color rgb="FFF2DDDC"/>
      <color rgb="FFE9EFB3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FLUKTUATION!$P$2:$P$8</c:f>
              <c:strCache>
                <c:ptCount val="7"/>
                <c:pt idx="0">
                  <c:v>Januar</c:v>
                </c:pt>
                <c:pt idx="1">
                  <c:v>Februar</c:v>
                </c:pt>
                <c:pt idx="2">
                  <c:v>Mai</c:v>
                </c:pt>
                <c:pt idx="3">
                  <c:v>Juni</c:v>
                </c:pt>
                <c:pt idx="4">
                  <c:v>Juli</c:v>
                </c:pt>
                <c:pt idx="5">
                  <c:v>September</c:v>
                </c:pt>
                <c:pt idx="6">
                  <c:v>November</c:v>
                </c:pt>
              </c:strCache>
            </c:strRef>
          </c:cat>
          <c:val>
            <c:numRef>
              <c:f>FLUKTUATION!$Q$2:$Q$8</c:f>
              <c:numCache>
                <c:formatCode>General</c:formatCode>
                <c:ptCount val="7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0-194A-9030-357C65580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574656"/>
        <c:axId val="257588544"/>
      </c:barChart>
      <c:catAx>
        <c:axId val="25757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7588544"/>
        <c:crosses val="autoZero"/>
        <c:auto val="1"/>
        <c:lblAlgn val="ctr"/>
        <c:lblOffset val="100"/>
        <c:noMultiLvlLbl val="0"/>
      </c:catAx>
      <c:valAx>
        <c:axId val="257588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5746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FLUKTUATION!$P$21:$P$26</c:f>
              <c:strCache>
                <c:ptCount val="6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  <c:pt idx="5">
                  <c:v>Daten offen</c:v>
                </c:pt>
              </c:strCache>
            </c:strRef>
          </c:cat>
          <c:val>
            <c:numRef>
              <c:f>FLUKTUATION!$Q$21:$Q$26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82-2445-95E2-BC6D5A4C4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Dienstnehmer Kündigung</c:v>
                </c:pt>
                <c:pt idx="1">
                  <c:v>Dienstgeber Kündigung</c:v>
                </c:pt>
                <c:pt idx="2">
                  <c:v>Einvernehmliche Auflösung</c:v>
                </c:pt>
                <c:pt idx="3">
                  <c:v>Karenz</c:v>
                </c:pt>
                <c:pt idx="4">
                  <c:v>Grund fehlt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A5-A44E-B271-F4E26E4D3C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476736"/>
        <c:axId val="291477632"/>
      </c:barChart>
      <c:catAx>
        <c:axId val="2914767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1477632"/>
        <c:crosses val="autoZero"/>
        <c:auto val="1"/>
        <c:lblAlgn val="ctr"/>
        <c:lblOffset val="100"/>
        <c:noMultiLvlLbl val="0"/>
      </c:catAx>
      <c:valAx>
        <c:axId val="2914776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9147673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44450</xdr:rowOff>
    </xdr:from>
    <xdr:to>
      <xdr:col>2</xdr:col>
      <xdr:colOff>851430</xdr:colOff>
      <xdr:row>1</xdr:row>
      <xdr:rowOff>260350</xdr:rowOff>
    </xdr:to>
    <xdr:sp macro="AddNewKVPeriodOnTop" textlink="">
      <xdr:nvSpPr>
        <xdr:cNvPr id="19" name="btn_AddNewKVPeriodOnTop">
          <a:extLst>
            <a:ext uri="{FF2B5EF4-FFF2-40B4-BE49-F238E27FC236}">
              <a16:creationId xmlns:a16="http://schemas.microsoft.com/office/drawing/2014/main" id="{35DBC9DE-E187-C831-1006-5555B18B647F}"/>
            </a:ext>
          </a:extLst>
        </xdr:cNvPr>
        <xdr:cNvSpPr/>
      </xdr:nvSpPr>
      <xdr:spPr>
        <a:xfrm>
          <a:off x="63500" y="298450"/>
          <a:ext cx="2913063" cy="2159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1) Neue Periode</a:t>
          </a:r>
        </a:p>
      </xdr:txBody>
    </xdr:sp>
    <xdr:clientData/>
  </xdr:twoCellAnchor>
  <xdr:twoCellAnchor editAs="absolute">
    <xdr:from>
      <xdr:col>2</xdr:col>
      <xdr:colOff>914930</xdr:colOff>
      <xdr:row>1</xdr:row>
      <xdr:rowOff>44450</xdr:rowOff>
    </xdr:from>
    <xdr:to>
      <xdr:col>5</xdr:col>
      <xdr:colOff>959908</xdr:colOff>
      <xdr:row>1</xdr:row>
      <xdr:rowOff>260350</xdr:rowOff>
    </xdr:to>
    <xdr:sp macro="AddCustomKVMonatsstunden" textlink="">
      <xdr:nvSpPr>
        <xdr:cNvPr id="20" name="btn_AddCustomKVMonatsstunden">
          <a:extLst>
            <a:ext uri="{FF2B5EF4-FFF2-40B4-BE49-F238E27FC236}">
              <a16:creationId xmlns:a16="http://schemas.microsoft.com/office/drawing/2014/main" id="{39721F12-83AD-7071-B753-C49A38B2B49F}"/>
            </a:ext>
          </a:extLst>
        </xdr:cNvPr>
        <xdr:cNvSpPr/>
      </xdr:nvSpPr>
      <xdr:spPr>
        <a:xfrm>
          <a:off x="3040063" y="298450"/>
          <a:ext cx="2913062" cy="215900"/>
        </a:xfrm>
        <a:prstGeom prst="roundRect">
          <a:avLst>
            <a:gd name="adj" fmla="val 16000"/>
          </a:avLst>
        </a:prstGeom>
        <a:solidFill>
          <a:srgbClr val="DDEBF7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2) Eigene Stunden</a:t>
          </a:r>
        </a:p>
      </xdr:txBody>
    </xdr:sp>
    <xdr:clientData/>
  </xdr:twoCellAnchor>
  <xdr:twoCellAnchor editAs="absolute">
    <xdr:from>
      <xdr:col>5</xdr:col>
      <xdr:colOff>1023408</xdr:colOff>
      <xdr:row>1</xdr:row>
      <xdr:rowOff>44450</xdr:rowOff>
    </xdr:from>
    <xdr:to>
      <xdr:col>8</xdr:col>
      <xdr:colOff>209021</xdr:colOff>
      <xdr:row>1</xdr:row>
      <xdr:rowOff>260350</xdr:rowOff>
    </xdr:to>
    <xdr:sp macro="DeleteSelectedKVPeriods" textlink="">
      <xdr:nvSpPr>
        <xdr:cNvPr id="21" name="btn_DeleteKVPeriods">
          <a:extLst>
            <a:ext uri="{FF2B5EF4-FFF2-40B4-BE49-F238E27FC236}">
              <a16:creationId xmlns:a16="http://schemas.microsoft.com/office/drawing/2014/main" id="{3D0AC030-A53E-807C-CCCE-9903AEDE3AF9}"/>
            </a:ext>
          </a:extLst>
        </xdr:cNvPr>
        <xdr:cNvSpPr/>
      </xdr:nvSpPr>
      <xdr:spPr>
        <a:xfrm>
          <a:off x="6016625" y="298450"/>
          <a:ext cx="2913063" cy="215900"/>
        </a:xfrm>
        <a:prstGeom prst="roundRect">
          <a:avLst>
            <a:gd name="adj" fmla="val 16000"/>
          </a:avLst>
        </a:prstGeom>
        <a:solidFill>
          <a:srgbClr val="FFF2CC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3) Alte Periode löschen</a:t>
          </a:r>
        </a:p>
      </xdr:txBody>
    </xdr:sp>
    <xdr:clientData/>
  </xdr:twoCellAnchor>
  <xdr:twoCellAnchor editAs="absolute">
    <xdr:from>
      <xdr:col>8</xdr:col>
      <xdr:colOff>272521</xdr:colOff>
      <xdr:row>1</xdr:row>
      <xdr:rowOff>44450</xdr:rowOff>
    </xdr:from>
    <xdr:to>
      <xdr:col>9</xdr:col>
      <xdr:colOff>1593850</xdr:colOff>
      <xdr:row>1</xdr:row>
      <xdr:rowOff>260350</xdr:rowOff>
    </xdr:to>
    <xdr:sp macro="ShowLOHNTABELLEButtonHelp" textlink="">
      <xdr:nvSpPr>
        <xdr:cNvPr id="22" name="btn_LOHNTABELLEHelp">
          <a:extLst>
            <a:ext uri="{FF2B5EF4-FFF2-40B4-BE49-F238E27FC236}">
              <a16:creationId xmlns:a16="http://schemas.microsoft.com/office/drawing/2014/main" id="{04217C27-56A7-0773-FF2E-DE5BFD9D383A}"/>
            </a:ext>
          </a:extLst>
        </xdr:cNvPr>
        <xdr:cNvSpPr/>
      </xdr:nvSpPr>
      <xdr:spPr>
        <a:xfrm>
          <a:off x="8993188" y="298450"/>
          <a:ext cx="2913062" cy="215900"/>
        </a:xfrm>
        <a:prstGeom prst="roundRect">
          <a:avLst>
            <a:gd name="adj" fmla="val 16000"/>
          </a:avLst>
        </a:prstGeom>
        <a:solidFill>
          <a:srgbClr val="F8F8F8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4" name="btn_CopyDataMonth">
          <a:extLst>
            <a:ext uri="{FF2B5EF4-FFF2-40B4-BE49-F238E27FC236}">
              <a16:creationId xmlns:a16="http://schemas.microsoft.com/office/drawing/2014/main" id="{A50712D4-2554-C7B7-C461-4B4683FEFC00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CA227C7E-68EF-195D-ECDC-61F75D71C09C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3935C03F-996F-9902-94D2-5E4F54BD0B9D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4" name="btn_CopyDataMonth">
          <a:extLst>
            <a:ext uri="{FF2B5EF4-FFF2-40B4-BE49-F238E27FC236}">
              <a16:creationId xmlns:a16="http://schemas.microsoft.com/office/drawing/2014/main" id="{9D674794-68F2-E482-8B22-DF6A9A218916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4" name="btn_CopyDataMonth">
          <a:extLst>
            <a:ext uri="{FF2B5EF4-FFF2-40B4-BE49-F238E27FC236}">
              <a16:creationId xmlns:a16="http://schemas.microsoft.com/office/drawing/2014/main" id="{76D81E31-0F8C-34D3-A374-5519AB3CF02A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F647AEB7-7890-052C-0881-EDD2543B97B0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878FFB45-85A3-B563-6795-A0F5E83453DE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23891325-B764-BF99-B6DD-8ABEF31C5DA5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FC5364F6-85FE-6548-9B59-3F6E3BB98C0B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C3FD2B71-5694-B0E0-193D-4CC3657958D2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09FF025A-BCAE-C2C6-0229-D20CCEB01381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76200</xdr:colOff>
      <xdr:row>0</xdr:row>
      <xdr:rowOff>50800</xdr:rowOff>
    </xdr:from>
    <xdr:to>
      <xdr:col>17</xdr:col>
      <xdr:colOff>215900</xdr:colOff>
      <xdr:row>1</xdr:row>
      <xdr:rowOff>127000</xdr:rowOff>
    </xdr:to>
    <xdr:sp macro="CopyData" textlink="">
      <xdr:nvSpPr>
        <xdr:cNvPr id="3" name="btn_CopyDataMonth">
          <a:extLst>
            <a:ext uri="{FF2B5EF4-FFF2-40B4-BE49-F238E27FC236}">
              <a16:creationId xmlns:a16="http://schemas.microsoft.com/office/drawing/2014/main" id="{DBC22AED-880F-8DCF-3BA6-3A9C389E14AD}"/>
            </a:ext>
          </a:extLst>
        </xdr:cNvPr>
        <xdr:cNvSpPr/>
      </xdr:nvSpPr>
      <xdr:spPr>
        <a:xfrm>
          <a:off x="15748000" y="50800"/>
          <a:ext cx="3492500" cy="3048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Aktualisierung des restlichen Jahres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939800</xdr:colOff>
      <xdr:row>40</xdr:row>
      <xdr:rowOff>0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83E33545-6FE1-95B6-4006-674AAB519E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26</xdr:row>
      <xdr:rowOff>0</xdr:rowOff>
    </xdr:from>
    <xdr:to>
      <xdr:col>4</xdr:col>
      <xdr:colOff>863600</xdr:colOff>
      <xdr:row>40</xdr:row>
      <xdr:rowOff>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2BDAE47F-9020-5397-C000-6F5016B6D4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152400</xdr:rowOff>
    </xdr:from>
    <xdr:to>
      <xdr:col>4</xdr:col>
      <xdr:colOff>863600</xdr:colOff>
      <xdr:row>54</xdr:row>
      <xdr:rowOff>152400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D5AA1DAF-48AA-7318-BB90-E4F6A8156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164"/>
  <sheetViews>
    <sheetView showGridLines="0" zoomScale="120" zoomScaleNormal="120" workbookViewId="0">
      <pane ySplit="3" topLeftCell="A4" activePane="bottomLeft" state="frozen"/>
      <selection pane="bottomLeft" activeCell="D13" sqref="D13"/>
    </sheetView>
  </sheetViews>
  <sheetFormatPr baseColWidth="10" defaultRowHeight="18" customHeight="1"/>
  <cols>
    <col min="1" max="1" width="16.83203125" style="27" customWidth="1"/>
    <col min="2" max="3" width="13.6640625" style="27" customWidth="1"/>
    <col min="4" max="4" width="14.83203125" style="27" customWidth="1"/>
    <col min="5" max="5" width="12.6640625" style="27" customWidth="1"/>
    <col min="6" max="6" width="24.6640625" style="27" customWidth="1"/>
    <col min="7" max="7" width="13.83203125" style="27" customWidth="1"/>
    <col min="8" max="8" width="14.83203125" style="28" customWidth="1"/>
    <col min="9" max="9" width="22.83203125" style="27" customWidth="1"/>
    <col min="10" max="10" width="24.83203125" style="27" customWidth="1"/>
    <col min="11" max="11" width="3.6640625" customWidth="1"/>
    <col min="12" max="14" width="18.83203125" customWidth="1"/>
    <col min="27" max="29" width="0" hidden="1" customWidth="1"/>
  </cols>
  <sheetData>
    <row r="1" spans="1:10" ht="20" customHeight="1">
      <c r="A1" s="279" t="s">
        <v>292</v>
      </c>
      <c r="B1" s="279"/>
      <c r="C1" s="279"/>
      <c r="D1" s="279"/>
      <c r="E1" s="279"/>
      <c r="F1" s="279"/>
      <c r="G1" s="279"/>
      <c r="H1" s="279"/>
      <c r="I1" s="279"/>
      <c r="J1" s="279"/>
    </row>
    <row r="2" spans="1:10" ht="24" customHeight="1">
      <c r="A2" s="344"/>
      <c r="B2" s="344"/>
      <c r="C2" s="344"/>
      <c r="D2" s="344"/>
      <c r="E2" s="344"/>
      <c r="F2" s="344"/>
      <c r="G2" s="344"/>
      <c r="H2" s="344"/>
      <c r="I2" s="345"/>
      <c r="J2" s="345"/>
    </row>
    <row r="3" spans="1:10" ht="18" customHeight="1">
      <c r="A3" s="381" t="s">
        <v>297</v>
      </c>
      <c r="B3" s="381" t="s">
        <v>414</v>
      </c>
      <c r="C3" s="381" t="s">
        <v>415</v>
      </c>
      <c r="D3" s="381" t="s">
        <v>301</v>
      </c>
      <c r="E3" s="381" t="s">
        <v>298</v>
      </c>
      <c r="F3" s="381" t="s">
        <v>416</v>
      </c>
      <c r="G3" s="381" t="s">
        <v>299</v>
      </c>
      <c r="H3" s="382" t="s">
        <v>1</v>
      </c>
      <c r="I3" s="381" t="s">
        <v>300</v>
      </c>
      <c r="J3" s="381" t="s">
        <v>417</v>
      </c>
    </row>
    <row r="4" spans="1:10" ht="24" customHeight="1" thickBot="1">
      <c r="A4" s="363" t="s">
        <v>418</v>
      </c>
      <c r="B4" s="346"/>
      <c r="C4" s="346"/>
      <c r="D4" s="347"/>
      <c r="E4" s="347"/>
      <c r="F4" s="347"/>
      <c r="G4" s="348"/>
      <c r="H4" s="349"/>
      <c r="I4" s="350"/>
      <c r="J4" s="370"/>
    </row>
    <row r="5" spans="1:10" ht="24" customHeight="1">
      <c r="A5" s="383" t="s">
        <v>305</v>
      </c>
      <c r="B5" s="384">
        <v>45778</v>
      </c>
      <c r="C5" s="384">
        <v>46142</v>
      </c>
      <c r="D5" s="385" t="s">
        <v>302</v>
      </c>
      <c r="E5" s="385" t="s">
        <v>2</v>
      </c>
      <c r="F5" s="385" t="s">
        <v>293</v>
      </c>
      <c r="G5" s="386">
        <v>190</v>
      </c>
      <c r="H5" s="387">
        <v>2350</v>
      </c>
      <c r="I5" s="388" t="str">
        <f>IF($A5="","",IF(OR($B5="",$C5="",$D5="",$E5="",$F5=""),"Stammdaten fehlen",IF(AND($G5="",$H5=""),"Werte fehlen",IF($G5="","Monatsstunden fehlen",IF($H5="","Monatslohn fehlt","OK")))))</f>
        <v>OK</v>
      </c>
      <c r="J5" s="389" t="str">
        <f>IF($G5="","",IF(COUNTIFS($A:$A,$A5,$D:$D,$D5,$G:$G,$G5)&gt;1,"Doppelte Monatsstunden",""))</f>
        <v/>
      </c>
    </row>
    <row r="6" spans="1:10" ht="24" customHeight="1">
      <c r="A6" s="364" t="s">
        <v>305</v>
      </c>
      <c r="B6" s="351">
        <v>45778</v>
      </c>
      <c r="C6" s="351">
        <v>46142</v>
      </c>
      <c r="D6" s="352" t="s">
        <v>302</v>
      </c>
      <c r="E6" s="352" t="s">
        <v>2</v>
      </c>
      <c r="F6" s="352" t="s">
        <v>293</v>
      </c>
      <c r="G6" s="189">
        <v>173</v>
      </c>
      <c r="H6" s="190">
        <v>2021</v>
      </c>
      <c r="I6" s="352" t="str">
        <f>IF($A6="","",IF(OR($B6="",$C6="",$D6="",$E6="",$F6=""),"Stammdaten fehlen",IF(AND($G6="",$H6=""),"Werte fehlen",IF($G6="","Monatsstunden fehlen",IF($H6="","Monatslohn fehlt","OK")))))</f>
        <v>OK</v>
      </c>
      <c r="J6" s="371" t="str">
        <f>IF($G6="","",IF(COUNTIFS($A:$A,$A6,$D:$D,$D6,$G:$G,$G6)&gt;1,"Doppelte Monatsstunden",""))</f>
        <v/>
      </c>
    </row>
    <row r="7" spans="1:10" ht="24" customHeight="1">
      <c r="A7" s="364" t="s">
        <v>305</v>
      </c>
      <c r="B7" s="351">
        <v>45778</v>
      </c>
      <c r="C7" s="351">
        <v>46142</v>
      </c>
      <c r="D7" s="352" t="s">
        <v>302</v>
      </c>
      <c r="E7" s="352" t="s">
        <v>2</v>
      </c>
      <c r="F7" s="352" t="s">
        <v>293</v>
      </c>
      <c r="G7" s="189">
        <v>169</v>
      </c>
      <c r="H7" s="190">
        <v>1980</v>
      </c>
      <c r="I7" s="352" t="str">
        <f>IF($A7="","",IF(OR($B7="",$C7="",$D7="",$E7="",$F7=""),"Stammdaten fehlen",IF(AND($G7="",$H7=""),"Werte fehlen",IF($G7="","Monatsstunden fehlen",IF($H7="","Monatslohn fehlt","OK")))))</f>
        <v>OK</v>
      </c>
      <c r="J7" s="371" t="str">
        <f>IF($G7="","",IF(COUNTIFS($A:$A,$A7,$D:$D,$D7,$G:$G,$G7)&gt;1,"Doppelte Monatsstunden",""))</f>
        <v/>
      </c>
    </row>
    <row r="8" spans="1:10" ht="24" customHeight="1">
      <c r="A8" s="364" t="s">
        <v>305</v>
      </c>
      <c r="B8" s="351">
        <v>45778</v>
      </c>
      <c r="C8" s="351">
        <v>46142</v>
      </c>
      <c r="D8" s="352" t="s">
        <v>302</v>
      </c>
      <c r="E8" s="352" t="s">
        <v>2</v>
      </c>
      <c r="F8" s="352" t="s">
        <v>293</v>
      </c>
      <c r="G8" s="189">
        <v>151.38</v>
      </c>
      <c r="H8" s="190">
        <v>1768.38</v>
      </c>
      <c r="I8" s="352" t="str">
        <f>IF($A8="","",IF(OR($B8="",$C8="",$D8="",$E8="",$F8=""),"Stammdaten fehlen",IF(AND($G8="",$H8=""),"Werte fehlen",IF($G8="","Monatsstunden fehlen",IF($H8="","Monatslohn fehlt","OK")))))</f>
        <v>OK</v>
      </c>
      <c r="J8" s="371" t="str">
        <f>IF($G8="","",IF(COUNTIFS($A:$A,$A8,$D:$D,$D8,$G:$G,$G8)&gt;1,"Doppelte Monatsstunden",""))</f>
        <v/>
      </c>
    </row>
    <row r="9" spans="1:10" ht="24" customHeight="1">
      <c r="A9" s="364" t="s">
        <v>305</v>
      </c>
      <c r="B9" s="351">
        <v>45778</v>
      </c>
      <c r="C9" s="351">
        <v>46142</v>
      </c>
      <c r="D9" s="352" t="s">
        <v>302</v>
      </c>
      <c r="E9" s="352" t="s">
        <v>2</v>
      </c>
      <c r="F9" s="352" t="s">
        <v>293</v>
      </c>
      <c r="G9" s="189">
        <v>138.4</v>
      </c>
      <c r="H9" s="190">
        <v>1616.8</v>
      </c>
      <c r="I9" s="352" t="str">
        <f>IF($A9="","",IF(OR($B9="",$C9="",$D9="",$E9="",$F9=""),"Stammdaten fehlen",IF(AND($G9="",$H9=""),"Werte fehlen",IF($G9="","Monatsstunden fehlen",IF($H9="","Monatslohn fehlt","OK")))))</f>
        <v>OK</v>
      </c>
      <c r="J9" s="371" t="str">
        <f>IF($G9="","",IF(COUNTIFS($A:$A,$A9,$D:$D,$D9,$G:$G,$G9)&gt;1,"Doppelte Monatsstunden",""))</f>
        <v/>
      </c>
    </row>
    <row r="10" spans="1:10" ht="24" customHeight="1">
      <c r="A10" s="364" t="s">
        <v>305</v>
      </c>
      <c r="B10" s="351">
        <v>45778</v>
      </c>
      <c r="C10" s="351">
        <v>46142</v>
      </c>
      <c r="D10" s="352" t="s">
        <v>302</v>
      </c>
      <c r="E10" s="352" t="s">
        <v>2</v>
      </c>
      <c r="F10" s="352" t="s">
        <v>293</v>
      </c>
      <c r="G10" s="189">
        <v>129.75</v>
      </c>
      <c r="H10" s="190">
        <v>1515.75</v>
      </c>
      <c r="I10" s="352" t="str">
        <f>IF($A10="","",IF(OR($B10="",$C10="",$D10="",$E10="",$F10=""),"Stammdaten fehlen",IF(AND($G10="",$H10=""),"Werte fehlen",IF($G10="","Monatsstunden fehlen",IF($H10="","Monatslohn fehlt","OK")))))</f>
        <v>OK</v>
      </c>
      <c r="J10" s="371" t="str">
        <f>IF($G10="","",IF(COUNTIFS($A:$A,$A10,$D:$D,$D10,$G:$G,$G10)&gt;1,"Doppelte Monatsstunden",""))</f>
        <v/>
      </c>
    </row>
    <row r="11" spans="1:10" ht="24" customHeight="1">
      <c r="A11" s="364" t="s">
        <v>305</v>
      </c>
      <c r="B11" s="351">
        <v>45778</v>
      </c>
      <c r="C11" s="351">
        <v>46142</v>
      </c>
      <c r="D11" s="352" t="s">
        <v>302</v>
      </c>
      <c r="E11" s="352" t="s">
        <v>2</v>
      </c>
      <c r="F11" s="352" t="s">
        <v>293</v>
      </c>
      <c r="G11" s="189">
        <v>108.13</v>
      </c>
      <c r="H11" s="190">
        <v>1263.1300000000001</v>
      </c>
      <c r="I11" s="352" t="str">
        <f>IF($A11="","",IF(OR($B11="",$C11="",$D11="",$E11="",$F11=""),"Stammdaten fehlen",IF(AND($G11="",$H11=""),"Werte fehlen",IF($G11="","Monatsstunden fehlen",IF($H11="","Monatslohn fehlt","OK")))))</f>
        <v>OK</v>
      </c>
      <c r="J11" s="371" t="str">
        <f>IF($G11="","",IF(COUNTIFS($A:$A,$A11,$D:$D,$D11,$G:$G,$G11)&gt;1,"Doppelte Monatsstunden",""))</f>
        <v/>
      </c>
    </row>
    <row r="12" spans="1:10" ht="24" customHeight="1">
      <c r="A12" s="364" t="s">
        <v>305</v>
      </c>
      <c r="B12" s="351">
        <v>45778</v>
      </c>
      <c r="C12" s="351">
        <v>46142</v>
      </c>
      <c r="D12" s="352" t="s">
        <v>302</v>
      </c>
      <c r="E12" s="352" t="s">
        <v>2</v>
      </c>
      <c r="F12" s="352" t="s">
        <v>293</v>
      </c>
      <c r="G12" s="189">
        <v>103.8</v>
      </c>
      <c r="H12" s="190">
        <v>1212.5999999999999</v>
      </c>
      <c r="I12" s="352" t="str">
        <f>IF($A12="","",IF(OR($B12="",$C12="",$D12="",$E12="",$F12=""),"Stammdaten fehlen",IF(AND($G12="",$H12=""),"Werte fehlen",IF($G12="","Monatsstunden fehlen",IF($H12="","Monatslohn fehlt","OK")))))</f>
        <v>OK</v>
      </c>
      <c r="J12" s="371" t="str">
        <f>IF($G12="","",IF(COUNTIFS($A:$A,$A12,$D:$D,$D12,$G:$G,$G12)&gt;1,"Doppelte Monatsstunden",""))</f>
        <v/>
      </c>
    </row>
    <row r="13" spans="1:10" ht="24" customHeight="1">
      <c r="A13" s="364" t="s">
        <v>305</v>
      </c>
      <c r="B13" s="351">
        <v>45778</v>
      </c>
      <c r="C13" s="351">
        <v>46142</v>
      </c>
      <c r="D13" s="352" t="s">
        <v>302</v>
      </c>
      <c r="E13" s="352" t="s">
        <v>2</v>
      </c>
      <c r="F13" s="352" t="s">
        <v>293</v>
      </c>
      <c r="G13" s="189">
        <v>93</v>
      </c>
      <c r="H13" s="190">
        <v>500</v>
      </c>
      <c r="I13" s="352" t="str">
        <f>IF($A13="","",IF(OR($B13="",$C13="",$D13="",$E13="",$F13=""),"Stammdaten fehlen",IF(AND($G13="",$H13=""),"Werte fehlen",IF($G13="","Monatsstunden fehlen",IF($H13="","Monatslohn fehlt","OK")))))</f>
        <v>OK</v>
      </c>
      <c r="J13" s="371" t="str">
        <f>IF($G13="","",IF(COUNTIFS($A:$A,$A13,$D:$D,$D13,$G:$G,$G13)&gt;1,"Doppelte Monatsstunden",""))</f>
        <v/>
      </c>
    </row>
    <row r="14" spans="1:10" ht="24" customHeight="1">
      <c r="A14" s="364" t="s">
        <v>305</v>
      </c>
      <c r="B14" s="351">
        <v>45778</v>
      </c>
      <c r="C14" s="351">
        <v>46142</v>
      </c>
      <c r="D14" s="352" t="s">
        <v>302</v>
      </c>
      <c r="E14" s="352" t="s">
        <v>2</v>
      </c>
      <c r="F14" s="352" t="s">
        <v>293</v>
      </c>
      <c r="G14" s="189">
        <v>86.5</v>
      </c>
      <c r="H14" s="190">
        <v>1010.5</v>
      </c>
      <c r="I14" s="352" t="str">
        <f>IF($A14="","",IF(OR($B14="",$C14="",$D14="",$E14="",$F14=""),"Stammdaten fehlen",IF(AND($G14="",$H14=""),"Werte fehlen",IF($G14="","Monatsstunden fehlen",IF($H14="","Monatslohn fehlt","OK")))))</f>
        <v>OK</v>
      </c>
      <c r="J14" s="371" t="str">
        <f>IF($G14="","",IF(COUNTIFS($A:$A,$A14,$D:$D,$D14,$G:$G,$G14)&gt;1,"Doppelte Monatsstunden",""))</f>
        <v/>
      </c>
    </row>
    <row r="15" spans="1:10" ht="24" customHeight="1">
      <c r="A15" s="364" t="s">
        <v>305</v>
      </c>
      <c r="B15" s="351">
        <v>45778</v>
      </c>
      <c r="C15" s="351">
        <v>46142</v>
      </c>
      <c r="D15" s="352" t="s">
        <v>302</v>
      </c>
      <c r="E15" s="352" t="s">
        <v>2</v>
      </c>
      <c r="F15" s="352" t="s">
        <v>293</v>
      </c>
      <c r="G15" s="189">
        <v>80</v>
      </c>
      <c r="H15" s="190">
        <v>700</v>
      </c>
      <c r="I15" s="352" t="str">
        <f>IF($A15="","",IF(OR($B15="",$C15="",$D15="",$E15="",$F15=""),"Stammdaten fehlen",IF(AND($G15="",$H15=""),"Werte fehlen",IF($G15="","Monatsstunden fehlen",IF($H15="","Monatslohn fehlt","OK")))))</f>
        <v>OK</v>
      </c>
      <c r="J15" s="371" t="str">
        <f>IF($G15="","",IF(COUNTIFS($A:$A,$A15,$D:$D,$D15,$G:$G,$G15)&gt;1,"Doppelte Monatsstunden",""))</f>
        <v/>
      </c>
    </row>
    <row r="16" spans="1:10" ht="24" customHeight="1">
      <c r="A16" s="364" t="s">
        <v>305</v>
      </c>
      <c r="B16" s="351">
        <v>45778</v>
      </c>
      <c r="C16" s="351">
        <v>46142</v>
      </c>
      <c r="D16" s="352" t="s">
        <v>302</v>
      </c>
      <c r="E16" s="352" t="s">
        <v>2</v>
      </c>
      <c r="F16" s="352" t="s">
        <v>293</v>
      </c>
      <c r="G16" s="189">
        <v>69.2</v>
      </c>
      <c r="H16" s="190">
        <v>808.4</v>
      </c>
      <c r="I16" s="352" t="str">
        <f>IF($A16="","",IF(OR($B16="",$C16="",$D16="",$E16="",$F16=""),"Stammdaten fehlen",IF(AND($G16="",$H16=""),"Werte fehlen",IF($G16="","Monatsstunden fehlen",IF($H16="","Monatslohn fehlt","OK")))))</f>
        <v>OK</v>
      </c>
      <c r="J16" s="371" t="str">
        <f>IF($G16="","",IF(COUNTIFS($A:$A,$A16,$D:$D,$D16,$G:$G,$G16)&gt;1,"Doppelte Monatsstunden",""))</f>
        <v/>
      </c>
    </row>
    <row r="17" spans="1:10" ht="24" customHeight="1">
      <c r="A17" s="364" t="s">
        <v>305</v>
      </c>
      <c r="B17" s="351">
        <v>45778</v>
      </c>
      <c r="C17" s="351">
        <v>46142</v>
      </c>
      <c r="D17" s="352" t="s">
        <v>302</v>
      </c>
      <c r="E17" s="352" t="s">
        <v>2</v>
      </c>
      <c r="F17" s="352" t="s">
        <v>293</v>
      </c>
      <c r="G17" s="189">
        <v>64</v>
      </c>
      <c r="H17" s="190">
        <v>606.29999999999995</v>
      </c>
      <c r="I17" s="352" t="str">
        <f>IF($A17="","",IF(OR($B17="",$C17="",$D17="",$E17="",$F17=""),"Stammdaten fehlen",IF(AND($G17="",$H17=""),"Werte fehlen",IF($G17="","Monatsstunden fehlen",IF($H17="","Monatslohn fehlt","OK")))))</f>
        <v>OK</v>
      </c>
      <c r="J17" s="371" t="str">
        <f>IF($G17="","",IF(COUNTIFS($A:$A,$A17,$D:$D,$D17,$G:$G,$G17)&gt;1,"Doppelte Monatsstunden",""))</f>
        <v/>
      </c>
    </row>
    <row r="18" spans="1:10" ht="24" customHeight="1">
      <c r="A18" s="364" t="s">
        <v>305</v>
      </c>
      <c r="B18" s="351">
        <v>45778</v>
      </c>
      <c r="C18" s="351">
        <v>46142</v>
      </c>
      <c r="D18" s="352" t="s">
        <v>302</v>
      </c>
      <c r="E18" s="352" t="s">
        <v>2</v>
      </c>
      <c r="F18" s="352" t="s">
        <v>293</v>
      </c>
      <c r="G18" s="189">
        <v>51.9</v>
      </c>
      <c r="H18" s="190">
        <v>555.78</v>
      </c>
      <c r="I18" s="352" t="str">
        <f>IF($A18="","",IF(OR($B18="",$C18="",$D18="",$E18="",$F18=""),"Stammdaten fehlen",IF(AND($G18="",$H18=""),"Werte fehlen",IF($G18="","Monatsstunden fehlen",IF($H18="","Monatslohn fehlt","OK")))))</f>
        <v>OK</v>
      </c>
      <c r="J18" s="371" t="str">
        <f>IF($G18="","",IF(COUNTIFS($A:$A,$A18,$D:$D,$D18,$G:$G,$G18)&gt;1,"Doppelte Monatsstunden",""))</f>
        <v/>
      </c>
    </row>
    <row r="19" spans="1:10" ht="24" customHeight="1">
      <c r="A19" s="364" t="s">
        <v>305</v>
      </c>
      <c r="B19" s="351">
        <v>45778</v>
      </c>
      <c r="C19" s="351">
        <v>46142</v>
      </c>
      <c r="D19" s="352" t="s">
        <v>302</v>
      </c>
      <c r="E19" s="352" t="s">
        <v>2</v>
      </c>
      <c r="F19" s="352" t="s">
        <v>293</v>
      </c>
      <c r="G19" s="189">
        <v>47.58</v>
      </c>
      <c r="H19" s="190">
        <v>505.25</v>
      </c>
      <c r="I19" s="352" t="str">
        <f>IF($A19="","",IF(OR($B19="",$C19="",$D19="",$E19="",$F19=""),"Stammdaten fehlen",IF(AND($G19="",$H19=""),"Werte fehlen",IF($G19="","Monatsstunden fehlen",IF($H19="","Monatslohn fehlt","OK")))))</f>
        <v>OK</v>
      </c>
      <c r="J19" s="371" t="str">
        <f>IF($G19="","",IF(COUNTIFS($A:$A,$A19,$D:$D,$D19,$G:$G,$G19)&gt;1,"Doppelte Monatsstunden",""))</f>
        <v/>
      </c>
    </row>
    <row r="20" spans="1:10" ht="24" customHeight="1">
      <c r="A20" s="364" t="s">
        <v>305</v>
      </c>
      <c r="B20" s="351">
        <v>45778</v>
      </c>
      <c r="C20" s="351">
        <v>46142</v>
      </c>
      <c r="D20" s="352" t="s">
        <v>302</v>
      </c>
      <c r="E20" s="352" t="s">
        <v>2</v>
      </c>
      <c r="F20" s="352" t="s">
        <v>293</v>
      </c>
      <c r="G20" s="189">
        <v>43.25</v>
      </c>
      <c r="H20" s="190">
        <v>404.2</v>
      </c>
      <c r="I20" s="352" t="str">
        <f>IF($A20="","",IF(OR($B20="",$C20="",$D20="",$E20="",$F20=""),"Stammdaten fehlen",IF(AND($G20="",$H20=""),"Werte fehlen",IF($G20="","Monatsstunden fehlen",IF($H20="","Monatslohn fehlt","OK")))))</f>
        <v>OK</v>
      </c>
      <c r="J20" s="371" t="str">
        <f>IF($G20="","",IF(COUNTIFS($A:$A,$A20,$D:$D,$D20,$G:$G,$G20)&gt;1,"Doppelte Monatsstunden",""))</f>
        <v/>
      </c>
    </row>
    <row r="21" spans="1:10" ht="24" customHeight="1" thickBot="1">
      <c r="A21" s="364" t="s">
        <v>305</v>
      </c>
      <c r="B21" s="351">
        <v>45778</v>
      </c>
      <c r="C21" s="351">
        <v>46142</v>
      </c>
      <c r="D21" s="352" t="s">
        <v>302</v>
      </c>
      <c r="E21" s="352" t="s">
        <v>2</v>
      </c>
      <c r="F21" s="352" t="s">
        <v>293</v>
      </c>
      <c r="G21" s="189">
        <v>34.6</v>
      </c>
      <c r="H21" s="190">
        <v>373.89</v>
      </c>
      <c r="I21" s="352" t="str">
        <f>IF($A21="","",IF(OR($B21="",$C21="",$D21="",$E21="",$F21=""),"Stammdaten fehlen",IF(AND($G21="",$H21=""),"Werte fehlen",IF($G21="","Monatsstunden fehlen",IF($H21="","Monatslohn fehlt","OK")))))</f>
        <v>OK</v>
      </c>
      <c r="J21" s="371" t="str">
        <f>IF($G21="","",IF(COUNTIFS($A:$A,$A21,$D:$D,$D21,$G:$G,$G21)&gt;1,"Doppelte Monatsstunden",""))</f>
        <v/>
      </c>
    </row>
    <row r="22" spans="1:10" ht="24" customHeight="1">
      <c r="A22" s="365" t="s">
        <v>305</v>
      </c>
      <c r="B22" s="353">
        <v>45778</v>
      </c>
      <c r="C22" s="353">
        <v>46142</v>
      </c>
      <c r="D22" s="354" t="s">
        <v>3</v>
      </c>
      <c r="E22" s="354" t="s">
        <v>2</v>
      </c>
      <c r="F22" s="354" t="s">
        <v>294</v>
      </c>
      <c r="G22" s="187">
        <v>173</v>
      </c>
      <c r="H22" s="188">
        <v>2082</v>
      </c>
      <c r="I22" s="354" t="str">
        <f>IF($A22="","",IF(OR($B22="",$C22="",$D22="",$E22="",$F22=""),"Stammdaten fehlen",IF(AND($G22="",$H22=""),"Werte fehlen",IF($G22="","Monatsstunden fehlen",IF($H22="","Monatslohn fehlt","OK")))))</f>
        <v>OK</v>
      </c>
      <c r="J22" s="372" t="str">
        <f>IF($G22="","",IF(COUNTIFS($A:$A,$A22,$D:$D,$D22,$G:$G,$G22)&gt;1,"Doppelte Monatsstunden",""))</f>
        <v/>
      </c>
    </row>
    <row r="23" spans="1:10" ht="24" customHeight="1">
      <c r="A23" s="364" t="s">
        <v>305</v>
      </c>
      <c r="B23" s="351">
        <v>45778</v>
      </c>
      <c r="C23" s="351">
        <v>46142</v>
      </c>
      <c r="D23" s="352" t="s">
        <v>3</v>
      </c>
      <c r="E23" s="352" t="s">
        <v>2</v>
      </c>
      <c r="F23" s="352" t="s">
        <v>294</v>
      </c>
      <c r="G23" s="189">
        <v>151.38</v>
      </c>
      <c r="H23" s="190">
        <v>1821.75</v>
      </c>
      <c r="I23" s="352" t="str">
        <f>IF($A23="","",IF(OR($B23="",$C23="",$D23="",$E23="",$F23=""),"Stammdaten fehlen",IF(AND($G23="",$H23=""),"Werte fehlen",IF($G23="","Monatsstunden fehlen",IF($H23="","Monatslohn fehlt","OK")))))</f>
        <v>OK</v>
      </c>
      <c r="J23" s="371" t="str">
        <f>IF($G23="","",IF(COUNTIFS($A:$A,$A23,$D:$D,$D23,$G:$G,$G23)&gt;1,"Doppelte Monatsstunden",""))</f>
        <v/>
      </c>
    </row>
    <row r="24" spans="1:10" ht="24" customHeight="1">
      <c r="A24" s="364" t="s">
        <v>305</v>
      </c>
      <c r="B24" s="351">
        <v>45778</v>
      </c>
      <c r="C24" s="351">
        <v>46142</v>
      </c>
      <c r="D24" s="352" t="s">
        <v>3</v>
      </c>
      <c r="E24" s="352" t="s">
        <v>2</v>
      </c>
      <c r="F24" s="352" t="s">
        <v>294</v>
      </c>
      <c r="G24" s="189">
        <v>138.4</v>
      </c>
      <c r="H24" s="190">
        <v>1665.6</v>
      </c>
      <c r="I24" s="352" t="str">
        <f>IF($A24="","",IF(OR($B24="",$C24="",$D24="",$E24="",$F24=""),"Stammdaten fehlen",IF(AND($G24="",$H24=""),"Werte fehlen",IF($G24="","Monatsstunden fehlen",IF($H24="","Monatslohn fehlt","OK")))))</f>
        <v>OK</v>
      </c>
      <c r="J24" s="371" t="str">
        <f>IF($G24="","",IF(COUNTIFS($A:$A,$A24,$D:$D,$D24,$G:$G,$G24)&gt;1,"Doppelte Monatsstunden",""))</f>
        <v/>
      </c>
    </row>
    <row r="25" spans="1:10" ht="24" customHeight="1">
      <c r="A25" s="364" t="s">
        <v>305</v>
      </c>
      <c r="B25" s="351">
        <v>45778</v>
      </c>
      <c r="C25" s="351">
        <v>46142</v>
      </c>
      <c r="D25" s="352" t="s">
        <v>3</v>
      </c>
      <c r="E25" s="352" t="s">
        <v>2</v>
      </c>
      <c r="F25" s="352" t="s">
        <v>294</v>
      </c>
      <c r="G25" s="189">
        <v>129.75</v>
      </c>
      <c r="H25" s="190">
        <v>1561.5</v>
      </c>
      <c r="I25" s="352" t="str">
        <f>IF($A25="","",IF(OR($B25="",$C25="",$D25="",$E25="",$F25=""),"Stammdaten fehlen",IF(AND($G25="",$H25=""),"Werte fehlen",IF($G25="","Monatsstunden fehlen",IF($H25="","Monatslohn fehlt","OK")))))</f>
        <v>OK</v>
      </c>
      <c r="J25" s="371" t="str">
        <f>IF($G25="","",IF(COUNTIFS($A:$A,$A25,$D:$D,$D25,$G:$G,$G25)&gt;1,"Doppelte Monatsstunden",""))</f>
        <v/>
      </c>
    </row>
    <row r="26" spans="1:10" ht="24" customHeight="1">
      <c r="A26" s="364" t="s">
        <v>305</v>
      </c>
      <c r="B26" s="351">
        <v>45778</v>
      </c>
      <c r="C26" s="351">
        <v>46142</v>
      </c>
      <c r="D26" s="352" t="s">
        <v>3</v>
      </c>
      <c r="E26" s="352" t="s">
        <v>2</v>
      </c>
      <c r="F26" s="352" t="s">
        <v>294</v>
      </c>
      <c r="G26" s="189">
        <v>108.13</v>
      </c>
      <c r="H26" s="190">
        <v>1301.25</v>
      </c>
      <c r="I26" s="352" t="str">
        <f>IF($A26="","",IF(OR($B26="",$C26="",$D26="",$E26="",$F26=""),"Stammdaten fehlen",IF(AND($G26="",$H26=""),"Werte fehlen",IF($G26="","Monatsstunden fehlen",IF($H26="","Monatslohn fehlt","OK")))))</f>
        <v>OK</v>
      </c>
      <c r="J26" s="371" t="str">
        <f>IF($G26="","",IF(COUNTIFS($A:$A,$A26,$D:$D,$D26,$G:$G,$G26)&gt;1,"Doppelte Monatsstunden",""))</f>
        <v/>
      </c>
    </row>
    <row r="27" spans="1:10" ht="24" customHeight="1">
      <c r="A27" s="364" t="s">
        <v>305</v>
      </c>
      <c r="B27" s="351">
        <v>45778</v>
      </c>
      <c r="C27" s="351">
        <v>46142</v>
      </c>
      <c r="D27" s="352" t="s">
        <v>3</v>
      </c>
      <c r="E27" s="352" t="s">
        <v>2</v>
      </c>
      <c r="F27" s="352" t="s">
        <v>294</v>
      </c>
      <c r="G27" s="189">
        <v>103.8</v>
      </c>
      <c r="H27" s="190">
        <v>1249.2</v>
      </c>
      <c r="I27" s="352" t="str">
        <f>IF($A27="","",IF(OR($B27="",$C27="",$D27="",$E27="",$F27=""),"Stammdaten fehlen",IF(AND($G27="",$H27=""),"Werte fehlen",IF($G27="","Monatsstunden fehlen",IF($H27="","Monatslohn fehlt","OK")))))</f>
        <v>OK</v>
      </c>
      <c r="J27" s="371" t="str">
        <f>IF($G27="","",IF(COUNTIFS($A:$A,$A27,$D:$D,$D27,$G:$G,$G27)&gt;1,"Doppelte Monatsstunden",""))</f>
        <v/>
      </c>
    </row>
    <row r="28" spans="1:10" ht="24" customHeight="1">
      <c r="A28" s="364" t="s">
        <v>305</v>
      </c>
      <c r="B28" s="351">
        <v>45778</v>
      </c>
      <c r="C28" s="351">
        <v>46142</v>
      </c>
      <c r="D28" s="352" t="s">
        <v>3</v>
      </c>
      <c r="E28" s="352" t="s">
        <v>2</v>
      </c>
      <c r="F28" s="352" t="s">
        <v>294</v>
      </c>
      <c r="G28" s="189">
        <v>100</v>
      </c>
      <c r="H28" s="190">
        <v>1041.2</v>
      </c>
      <c r="I28" s="352" t="str">
        <f>IF($A28="","",IF(OR($B28="",$C28="",$D28="",$E28="",$F28=""),"Stammdaten fehlen",IF(AND($G28="",$H28=""),"Werte fehlen",IF($G28="","Monatsstunden fehlen",IF($H28="","Monatslohn fehlt","OK")))))</f>
        <v>OK</v>
      </c>
      <c r="J28" s="371" t="str">
        <f>IF($G28="","",IF(COUNTIFS($A:$A,$A28,$D:$D,$D28,$G:$G,$G28)&gt;1,"Doppelte Monatsstunden",""))</f>
        <v/>
      </c>
    </row>
    <row r="29" spans="1:10" ht="24" customHeight="1">
      <c r="A29" s="364" t="s">
        <v>305</v>
      </c>
      <c r="B29" s="351">
        <v>45778</v>
      </c>
      <c r="C29" s="351">
        <v>46142</v>
      </c>
      <c r="D29" s="352" t="s">
        <v>3</v>
      </c>
      <c r="E29" s="352" t="s">
        <v>2</v>
      </c>
      <c r="F29" s="352" t="s">
        <v>294</v>
      </c>
      <c r="G29" s="189">
        <v>86.5</v>
      </c>
      <c r="H29" s="190">
        <v>832.8</v>
      </c>
      <c r="I29" s="352" t="str">
        <f>IF($A29="","",IF(OR($B29="",$C29="",$D29="",$E29="",$F29=""),"Stammdaten fehlen",IF(AND($G29="",$H29=""),"Werte fehlen",IF($G29="","Monatsstunden fehlen",IF($H29="","Monatslohn fehlt","OK")))))</f>
        <v>OK</v>
      </c>
      <c r="J29" s="371" t="str">
        <f>IF($G29="","",IF(COUNTIFS($A:$A,$A29,$D:$D,$D29,$G:$G,$G29)&gt;1,"Doppelte Monatsstunden",""))</f>
        <v/>
      </c>
    </row>
    <row r="30" spans="1:10" ht="24" customHeight="1">
      <c r="A30" s="364" t="s">
        <v>305</v>
      </c>
      <c r="B30" s="351">
        <v>45778</v>
      </c>
      <c r="C30" s="351">
        <v>46142</v>
      </c>
      <c r="D30" s="352" t="s">
        <v>3</v>
      </c>
      <c r="E30" s="352" t="s">
        <v>2</v>
      </c>
      <c r="F30" s="352" t="s">
        <v>294</v>
      </c>
      <c r="G30" s="189">
        <v>69.2</v>
      </c>
      <c r="H30" s="190">
        <v>624.6</v>
      </c>
      <c r="I30" s="352" t="str">
        <f>IF($A30="","",IF(OR($B30="",$C30="",$D30="",$E30="",$F30=""),"Stammdaten fehlen",IF(AND($G30="",$H30=""),"Werte fehlen",IF($G30="","Monatsstunden fehlen",IF($H30="","Monatslohn fehlt","OK")))))</f>
        <v>OK</v>
      </c>
      <c r="J30" s="371" t="str">
        <f>IF($G30="","",IF(COUNTIFS($A:$A,$A30,$D:$D,$D30,$G:$G,$G30)&gt;1,"Doppelte Monatsstunden",""))</f>
        <v/>
      </c>
    </row>
    <row r="31" spans="1:10" ht="24" customHeight="1">
      <c r="A31" s="364" t="s">
        <v>305</v>
      </c>
      <c r="B31" s="351">
        <v>45778</v>
      </c>
      <c r="C31" s="351">
        <v>46142</v>
      </c>
      <c r="D31" s="352" t="s">
        <v>3</v>
      </c>
      <c r="E31" s="352" t="s">
        <v>2</v>
      </c>
      <c r="F31" s="352" t="s">
        <v>294</v>
      </c>
      <c r="G31" s="189">
        <v>51.9</v>
      </c>
      <c r="H31" s="190">
        <v>575.54999999999995</v>
      </c>
      <c r="I31" s="352" t="str">
        <f>IF($A31="","",IF(OR($B31="",$C31="",$D31="",$E31="",$F31=""),"Stammdaten fehlen",IF(AND($G31="",$H31=""),"Werte fehlen",IF($G31="","Monatsstunden fehlen",IF($H31="","Monatslohn fehlt","OK")))))</f>
        <v>OK</v>
      </c>
      <c r="J31" s="371" t="str">
        <f>IF($G31="","",IF(COUNTIFS($A:$A,$A31,$D:$D,$D31,$G:$G,$G31)&gt;1,"Doppelte Monatsstunden",""))</f>
        <v/>
      </c>
    </row>
    <row r="32" spans="1:10" ht="24" customHeight="1">
      <c r="A32" s="364" t="s">
        <v>305</v>
      </c>
      <c r="B32" s="351">
        <v>45778</v>
      </c>
      <c r="C32" s="351">
        <v>46142</v>
      </c>
      <c r="D32" s="352" t="s">
        <v>3</v>
      </c>
      <c r="E32" s="352" t="s">
        <v>2</v>
      </c>
      <c r="F32" s="352" t="s">
        <v>294</v>
      </c>
      <c r="G32" s="189">
        <v>47.58</v>
      </c>
      <c r="H32" s="190">
        <v>520.5</v>
      </c>
      <c r="I32" s="352" t="str">
        <f>IF($A32="","",IF(OR($B32="",$C32="",$D32="",$E32="",$F32=""),"Stammdaten fehlen",IF(AND($G32="",$H32=""),"Werte fehlen",IF($G32="","Monatsstunden fehlen",IF($H32="","Monatslohn fehlt","OK")))))</f>
        <v>OK</v>
      </c>
      <c r="J32" s="371" t="str">
        <f>IF($G32="","",IF(COUNTIFS($A:$A,$A32,$D:$D,$D32,$G:$G,$G32)&gt;1,"Doppelte Monatsstunden",""))</f>
        <v/>
      </c>
    </row>
    <row r="33" spans="1:10" ht="24" customHeight="1">
      <c r="A33" s="364" t="s">
        <v>305</v>
      </c>
      <c r="B33" s="351">
        <v>45778</v>
      </c>
      <c r="C33" s="351">
        <v>46142</v>
      </c>
      <c r="D33" s="352" t="s">
        <v>3</v>
      </c>
      <c r="E33" s="352" t="s">
        <v>2</v>
      </c>
      <c r="F33" s="352" t="s">
        <v>294</v>
      </c>
      <c r="G33" s="189">
        <v>43.25</v>
      </c>
      <c r="H33" s="190">
        <v>416.4</v>
      </c>
      <c r="I33" s="352" t="str">
        <f>IF($A33="","",IF(OR($B33="",$C33="",$D33="",$E33="",$F33=""),"Stammdaten fehlen",IF(AND($G33="",$H33=""),"Werte fehlen",IF($G33="","Monatsstunden fehlen",IF($H33="","Monatslohn fehlt","OK")))))</f>
        <v>OK</v>
      </c>
      <c r="J33" s="371" t="str">
        <f>IF($G33="","",IF(COUNTIFS($A:$A,$A33,$D:$D,$D33,$G:$G,$G33)&gt;1,"Doppelte Monatsstunden",""))</f>
        <v/>
      </c>
    </row>
    <row r="34" spans="1:10" ht="24" customHeight="1" thickBot="1">
      <c r="A34" s="364" t="s">
        <v>305</v>
      </c>
      <c r="B34" s="351">
        <v>45778</v>
      </c>
      <c r="C34" s="351">
        <v>46142</v>
      </c>
      <c r="D34" s="352" t="s">
        <v>3</v>
      </c>
      <c r="E34" s="352" t="s">
        <v>2</v>
      </c>
      <c r="F34" s="352" t="s">
        <v>294</v>
      </c>
      <c r="G34" s="189">
        <v>34.6</v>
      </c>
      <c r="H34" s="190">
        <v>385.17</v>
      </c>
      <c r="I34" s="352" t="str">
        <f>IF($A34="","",IF(OR($B34="",$C34="",$D34="",$E34="",$F34=""),"Stammdaten fehlen",IF(AND($G34="",$H34=""),"Werte fehlen",IF($G34="","Monatsstunden fehlen",IF($H34="","Monatslohn fehlt","OK")))))</f>
        <v>OK</v>
      </c>
      <c r="J34" s="371" t="str">
        <f>IF($G34="","",IF(COUNTIFS($A:$A,$A34,$D:$D,$D34,$G:$G,$G34)&gt;1,"Doppelte Monatsstunden",""))</f>
        <v/>
      </c>
    </row>
    <row r="35" spans="1:10" ht="24" customHeight="1">
      <c r="A35" s="365" t="s">
        <v>305</v>
      </c>
      <c r="B35" s="353">
        <v>45778</v>
      </c>
      <c r="C35" s="353">
        <v>46142</v>
      </c>
      <c r="D35" s="354" t="s">
        <v>4</v>
      </c>
      <c r="E35" s="354" t="s">
        <v>2</v>
      </c>
      <c r="F35" s="354" t="s">
        <v>295</v>
      </c>
      <c r="G35" s="187">
        <v>173</v>
      </c>
      <c r="H35" s="188">
        <v>2123</v>
      </c>
      <c r="I35" s="354" t="str">
        <f>IF($A35="","",IF(OR($B35="",$C35="",$D35="",$E35="",$F35=""),"Stammdaten fehlen",IF(AND($G35="",$H35=""),"Werte fehlen",IF($G35="","Monatsstunden fehlen",IF($H35="","Monatslohn fehlt","OK")))))</f>
        <v>OK</v>
      </c>
      <c r="J35" s="372" t="str">
        <f>IF($G35="","",IF(COUNTIFS($A:$A,$A35,$D:$D,$D35,$G:$G,$G35)&gt;1,"Doppelte Monatsstunden",""))</f>
        <v/>
      </c>
    </row>
    <row r="36" spans="1:10" ht="24" customHeight="1">
      <c r="A36" s="364" t="s">
        <v>305</v>
      </c>
      <c r="B36" s="351">
        <v>45778</v>
      </c>
      <c r="C36" s="351">
        <v>46142</v>
      </c>
      <c r="D36" s="352" t="s">
        <v>4</v>
      </c>
      <c r="E36" s="352" t="s">
        <v>2</v>
      </c>
      <c r="F36" s="352" t="s">
        <v>295</v>
      </c>
      <c r="G36" s="189">
        <v>151.38</v>
      </c>
      <c r="H36" s="190">
        <v>1857.63</v>
      </c>
      <c r="I36" s="352" t="str">
        <f>IF($A36="","",IF(OR($B36="",$C36="",$D36="",$E36="",$F36=""),"Stammdaten fehlen",IF(AND($G36="",$H36=""),"Werte fehlen",IF($G36="","Monatsstunden fehlen",IF($H36="","Monatslohn fehlt","OK")))))</f>
        <v>OK</v>
      </c>
      <c r="J36" s="371" t="str">
        <f>IF($G36="","",IF(COUNTIFS($A:$A,$A36,$D:$D,$D36,$G:$G,$G36)&gt;1,"Doppelte Monatsstunden",""))</f>
        <v/>
      </c>
    </row>
    <row r="37" spans="1:10" ht="24" customHeight="1">
      <c r="A37" s="364" t="s">
        <v>305</v>
      </c>
      <c r="B37" s="351">
        <v>45778</v>
      </c>
      <c r="C37" s="351">
        <v>46142</v>
      </c>
      <c r="D37" s="352" t="s">
        <v>4</v>
      </c>
      <c r="E37" s="352" t="s">
        <v>2</v>
      </c>
      <c r="F37" s="352" t="s">
        <v>295</v>
      </c>
      <c r="G37" s="189">
        <v>138.4</v>
      </c>
      <c r="H37" s="190">
        <v>1698.4</v>
      </c>
      <c r="I37" s="352" t="str">
        <f>IF($A37="","",IF(OR($B37="",$C37="",$D37="",$E37="",$F37=""),"Stammdaten fehlen",IF(AND($G37="",$H37=""),"Werte fehlen",IF($G37="","Monatsstunden fehlen",IF($H37="","Monatslohn fehlt","OK")))))</f>
        <v>OK</v>
      </c>
      <c r="J37" s="371" t="str">
        <f>IF($G37="","",IF(COUNTIFS($A:$A,$A37,$D:$D,$D37,$G:$G,$G37)&gt;1,"Doppelte Monatsstunden",""))</f>
        <v/>
      </c>
    </row>
    <row r="38" spans="1:10" ht="24" customHeight="1">
      <c r="A38" s="364" t="s">
        <v>305</v>
      </c>
      <c r="B38" s="351">
        <v>45778</v>
      </c>
      <c r="C38" s="351">
        <v>46142</v>
      </c>
      <c r="D38" s="352" t="s">
        <v>4</v>
      </c>
      <c r="E38" s="352" t="s">
        <v>2</v>
      </c>
      <c r="F38" s="352" t="s">
        <v>295</v>
      </c>
      <c r="G38" s="189">
        <v>129.75</v>
      </c>
      <c r="H38" s="190">
        <v>1592.25</v>
      </c>
      <c r="I38" s="352" t="str">
        <f>IF($A38="","",IF(OR($B38="",$C38="",$D38="",$E38="",$F38=""),"Stammdaten fehlen",IF(AND($G38="",$H38=""),"Werte fehlen",IF($G38="","Monatsstunden fehlen",IF($H38="","Monatslohn fehlt","OK")))))</f>
        <v>OK</v>
      </c>
      <c r="J38" s="371" t="str">
        <f>IF($G38="","",IF(COUNTIFS($A:$A,$A38,$D:$D,$D38,$G:$G,$G38)&gt;1,"Doppelte Monatsstunden",""))</f>
        <v/>
      </c>
    </row>
    <row r="39" spans="1:10" ht="24" customHeight="1">
      <c r="A39" s="364" t="s">
        <v>305</v>
      </c>
      <c r="B39" s="351">
        <v>45778</v>
      </c>
      <c r="C39" s="351">
        <v>46142</v>
      </c>
      <c r="D39" s="352" t="s">
        <v>4</v>
      </c>
      <c r="E39" s="352" t="s">
        <v>2</v>
      </c>
      <c r="F39" s="352" t="s">
        <v>295</v>
      </c>
      <c r="G39" s="189">
        <v>108.13</v>
      </c>
      <c r="H39" s="190">
        <v>1326.88</v>
      </c>
      <c r="I39" s="352" t="str">
        <f>IF($A39="","",IF(OR($B39="",$C39="",$D39="",$E39="",$F39=""),"Stammdaten fehlen",IF(AND($G39="",$H39=""),"Werte fehlen",IF($G39="","Monatsstunden fehlen",IF($H39="","Monatslohn fehlt","OK")))))</f>
        <v>OK</v>
      </c>
      <c r="J39" s="371" t="str">
        <f>IF($G39="","",IF(COUNTIFS($A:$A,$A39,$D:$D,$D39,$G:$G,$G39)&gt;1,"Doppelte Monatsstunden",""))</f>
        <v/>
      </c>
    </row>
    <row r="40" spans="1:10" ht="24" customHeight="1">
      <c r="A40" s="364" t="s">
        <v>305</v>
      </c>
      <c r="B40" s="351">
        <v>45778</v>
      </c>
      <c r="C40" s="351">
        <v>46142</v>
      </c>
      <c r="D40" s="352" t="s">
        <v>4</v>
      </c>
      <c r="E40" s="352" t="s">
        <v>2</v>
      </c>
      <c r="F40" s="352" t="s">
        <v>295</v>
      </c>
      <c r="G40" s="189">
        <v>103.8</v>
      </c>
      <c r="H40" s="190">
        <v>1273.8</v>
      </c>
      <c r="I40" s="352" t="str">
        <f>IF($A40="","",IF(OR($B40="",$C40="",$D40="",$E40="",$F40=""),"Stammdaten fehlen",IF(AND($G40="",$H40=""),"Werte fehlen",IF($G40="","Monatsstunden fehlen",IF($H40="","Monatslohn fehlt","OK")))))</f>
        <v>OK</v>
      </c>
      <c r="J40" s="371" t="str">
        <f>IF($G40="","",IF(COUNTIFS($A:$A,$A40,$D:$D,$D40,$G:$G,$G40)&gt;1,"Doppelte Monatsstunden",""))</f>
        <v/>
      </c>
    </row>
    <row r="41" spans="1:10" ht="24" customHeight="1">
      <c r="A41" s="364" t="s">
        <v>305</v>
      </c>
      <c r="B41" s="351">
        <v>45778</v>
      </c>
      <c r="C41" s="351">
        <v>46142</v>
      </c>
      <c r="D41" s="352" t="s">
        <v>4</v>
      </c>
      <c r="E41" s="352" t="s">
        <v>2</v>
      </c>
      <c r="F41" s="352" t="s">
        <v>295</v>
      </c>
      <c r="G41" s="189">
        <v>86.5</v>
      </c>
      <c r="H41" s="190">
        <v>1061.5</v>
      </c>
      <c r="I41" s="352" t="str">
        <f>IF($A41="","",IF(OR($B41="",$C41="",$D41="",$E41="",$F41=""),"Stammdaten fehlen",IF(AND($G41="",$H41=""),"Werte fehlen",IF($G41="","Monatsstunden fehlen",IF($H41="","Monatslohn fehlt","OK")))))</f>
        <v>OK</v>
      </c>
      <c r="J41" s="371" t="str">
        <f>IF($G41="","",IF(COUNTIFS($A:$A,$A41,$D:$D,$D41,$G:$G,$G41)&gt;1,"Doppelte Monatsstunden",""))</f>
        <v/>
      </c>
    </row>
    <row r="42" spans="1:10" ht="24" customHeight="1">
      <c r="A42" s="364" t="s">
        <v>305</v>
      </c>
      <c r="B42" s="351">
        <v>45778</v>
      </c>
      <c r="C42" s="351">
        <v>46142</v>
      </c>
      <c r="D42" s="352" t="s">
        <v>4</v>
      </c>
      <c r="E42" s="352" t="s">
        <v>2</v>
      </c>
      <c r="F42" s="352" t="s">
        <v>295</v>
      </c>
      <c r="G42" s="189">
        <v>69.2</v>
      </c>
      <c r="H42" s="190">
        <v>849.2</v>
      </c>
      <c r="I42" s="352" t="str">
        <f>IF($A42="","",IF(OR($B42="",$C42="",$D42="",$E42="",$F42=""),"Stammdaten fehlen",IF(AND($G42="",$H42=""),"Werte fehlen",IF($G42="","Monatsstunden fehlen",IF($H42="","Monatslohn fehlt","OK")))))</f>
        <v>OK</v>
      </c>
      <c r="J42" s="371" t="str">
        <f>IF($G42="","",IF(COUNTIFS($A:$A,$A42,$D:$D,$D42,$G:$G,$G42)&gt;1,"Doppelte Monatsstunden",""))</f>
        <v/>
      </c>
    </row>
    <row r="43" spans="1:10" ht="24" customHeight="1">
      <c r="A43" s="364" t="s">
        <v>305</v>
      </c>
      <c r="B43" s="351">
        <v>45778</v>
      </c>
      <c r="C43" s="351">
        <v>46142</v>
      </c>
      <c r="D43" s="352" t="s">
        <v>4</v>
      </c>
      <c r="E43" s="352" t="s">
        <v>2</v>
      </c>
      <c r="F43" s="352" t="s">
        <v>295</v>
      </c>
      <c r="G43" s="189">
        <v>51.9</v>
      </c>
      <c r="H43" s="190">
        <v>636.9</v>
      </c>
      <c r="I43" s="352" t="str">
        <f>IF($A43="","",IF(OR($B43="",$C43="",$D43="",$E43="",$F43=""),"Stammdaten fehlen",IF(AND($G43="",$H43=""),"Werte fehlen",IF($G43="","Monatsstunden fehlen",IF($H43="","Monatslohn fehlt","OK")))))</f>
        <v>OK</v>
      </c>
      <c r="J43" s="371" t="str">
        <f>IF($G43="","",IF(COUNTIFS($A:$A,$A43,$D:$D,$D43,$G:$G,$G43)&gt;1,"Doppelte Monatsstunden",""))</f>
        <v/>
      </c>
    </row>
    <row r="44" spans="1:10" ht="24" customHeight="1">
      <c r="A44" s="364" t="s">
        <v>305</v>
      </c>
      <c r="B44" s="351">
        <v>45778</v>
      </c>
      <c r="C44" s="351">
        <v>46142</v>
      </c>
      <c r="D44" s="352" t="s">
        <v>4</v>
      </c>
      <c r="E44" s="352" t="s">
        <v>2</v>
      </c>
      <c r="F44" s="352" t="s">
        <v>295</v>
      </c>
      <c r="G44" s="189">
        <v>47.58</v>
      </c>
      <c r="H44" s="190">
        <v>583.83000000000004</v>
      </c>
      <c r="I44" s="352" t="str">
        <f>IF($A44="","",IF(OR($B44="",$C44="",$D44="",$E44="",$F44=""),"Stammdaten fehlen",IF(AND($G44="",$H44=""),"Werte fehlen",IF($G44="","Monatsstunden fehlen",IF($H44="","Monatslohn fehlt","OK")))))</f>
        <v>OK</v>
      </c>
      <c r="J44" s="371" t="str">
        <f>IF($G44="","",IF(COUNTIFS($A:$A,$A44,$D:$D,$D44,$G:$G,$G44)&gt;1,"Doppelte Monatsstunden",""))</f>
        <v/>
      </c>
    </row>
    <row r="45" spans="1:10" ht="24" customHeight="1">
      <c r="A45" s="364" t="s">
        <v>305</v>
      </c>
      <c r="B45" s="351">
        <v>45778</v>
      </c>
      <c r="C45" s="351">
        <v>46142</v>
      </c>
      <c r="D45" s="352" t="s">
        <v>4</v>
      </c>
      <c r="E45" s="352" t="s">
        <v>2</v>
      </c>
      <c r="F45" s="352" t="s">
        <v>295</v>
      </c>
      <c r="G45" s="189">
        <v>43.25</v>
      </c>
      <c r="H45" s="190">
        <v>530.75</v>
      </c>
      <c r="I45" s="352" t="str">
        <f>IF($A45="","",IF(OR($B45="",$C45="",$D45="",$E45="",$F45=""),"Stammdaten fehlen",IF(AND($G45="",$H45=""),"Werte fehlen",IF($G45="","Monatsstunden fehlen",IF($H45="","Monatslohn fehlt","OK")))))</f>
        <v>OK</v>
      </c>
      <c r="J45" s="371" t="str">
        <f>IF($G45="","",IF(COUNTIFS($A:$A,$A45,$D:$D,$D45,$G:$G,$G45)&gt;1,"Doppelte Monatsstunden",""))</f>
        <v/>
      </c>
    </row>
    <row r="46" spans="1:10" ht="24" customHeight="1">
      <c r="A46" s="364" t="s">
        <v>305</v>
      </c>
      <c r="B46" s="351">
        <v>45778</v>
      </c>
      <c r="C46" s="351">
        <v>46142</v>
      </c>
      <c r="D46" s="352" t="s">
        <v>4</v>
      </c>
      <c r="E46" s="352" t="s">
        <v>2</v>
      </c>
      <c r="F46" s="352" t="s">
        <v>295</v>
      </c>
      <c r="G46" s="189">
        <v>34.6</v>
      </c>
      <c r="H46" s="190">
        <v>424.6</v>
      </c>
      <c r="I46" s="352" t="str">
        <f>IF($A46="","",IF(OR($B46="",$C46="",$D46="",$E46="",$F46=""),"Stammdaten fehlen",IF(AND($G46="",$H46=""),"Werte fehlen",IF($G46="","Monatsstunden fehlen",IF($H46="","Monatslohn fehlt","OK")))))</f>
        <v>OK</v>
      </c>
      <c r="J46" s="371" t="str">
        <f>IF($G46="","",IF(COUNTIFS($A:$A,$A46,$D:$D,$D46,$G:$G,$G46)&gt;1,"Doppelte Monatsstunden",""))</f>
        <v/>
      </c>
    </row>
    <row r="47" spans="1:10" ht="24" customHeight="1" thickBot="1">
      <c r="A47" s="364" t="s">
        <v>305</v>
      </c>
      <c r="B47" s="351">
        <v>45778</v>
      </c>
      <c r="C47" s="351">
        <v>46142</v>
      </c>
      <c r="D47" s="352" t="s">
        <v>4</v>
      </c>
      <c r="E47" s="352" t="s">
        <v>2</v>
      </c>
      <c r="F47" s="352" t="s">
        <v>295</v>
      </c>
      <c r="G47" s="189">
        <v>32.01</v>
      </c>
      <c r="H47" s="190">
        <v>392.76</v>
      </c>
      <c r="I47" s="352" t="str">
        <f>IF($A47="","",IF(OR($B47="",$C47="",$D47="",$E47="",$F47=""),"Stammdaten fehlen",IF(AND($G47="",$H47=""),"Werte fehlen",IF($G47="","Monatsstunden fehlen",IF($H47="","Monatslohn fehlt","OK")))))</f>
        <v>OK</v>
      </c>
      <c r="J47" s="371" t="str">
        <f>IF($G47="","",IF(COUNTIFS($A:$A,$A47,$D:$D,$D47,$G:$G,$G47)&gt;1,"Doppelte Monatsstunden",""))</f>
        <v/>
      </c>
    </row>
    <row r="48" spans="1:10" ht="24" customHeight="1">
      <c r="A48" s="365" t="s">
        <v>305</v>
      </c>
      <c r="B48" s="353">
        <v>45778</v>
      </c>
      <c r="C48" s="353">
        <v>46142</v>
      </c>
      <c r="D48" s="354" t="s">
        <v>5</v>
      </c>
      <c r="E48" s="354" t="s">
        <v>2</v>
      </c>
      <c r="F48" s="354" t="s">
        <v>296</v>
      </c>
      <c r="G48" s="187">
        <v>173</v>
      </c>
      <c r="H48" s="188">
        <v>2183</v>
      </c>
      <c r="I48" s="354" t="str">
        <f>IF($A48="","",IF(OR($B48="",$C48="",$D48="",$E48="",$F48=""),"Stammdaten fehlen",IF(AND($G48="",$H48=""),"Werte fehlen",IF($G48="","Monatsstunden fehlen",IF($H48="","Monatslohn fehlt","OK")))))</f>
        <v>OK</v>
      </c>
      <c r="J48" s="372" t="str">
        <f>IF($G48="","",IF(COUNTIFS($A:$A,$A48,$D:$D,$D48,$G:$G,$G48)&gt;1,"Doppelte Monatsstunden",""))</f>
        <v/>
      </c>
    </row>
    <row r="49" spans="1:10" ht="24" customHeight="1">
      <c r="A49" s="364" t="s">
        <v>305</v>
      </c>
      <c r="B49" s="351">
        <v>45778</v>
      </c>
      <c r="C49" s="351">
        <v>46142</v>
      </c>
      <c r="D49" s="352" t="s">
        <v>5</v>
      </c>
      <c r="E49" s="352" t="s">
        <v>2</v>
      </c>
      <c r="F49" s="352" t="s">
        <v>296</v>
      </c>
      <c r="G49" s="189">
        <v>151.38</v>
      </c>
      <c r="H49" s="190">
        <v>1910.13</v>
      </c>
      <c r="I49" s="352" t="str">
        <f>IF($A49="","",IF(OR($B49="",$C49="",$D49="",$E49="",$F49=""),"Stammdaten fehlen",IF(AND($G49="",$H49=""),"Werte fehlen",IF($G49="","Monatsstunden fehlen",IF($H49="","Monatslohn fehlt","OK")))))</f>
        <v>OK</v>
      </c>
      <c r="J49" s="371" t="str">
        <f>IF($G49="","",IF(COUNTIFS($A:$A,$A49,$D:$D,$D49,$G:$G,$G49)&gt;1,"Doppelte Monatsstunden",""))</f>
        <v/>
      </c>
    </row>
    <row r="50" spans="1:10" ht="24" customHeight="1">
      <c r="A50" s="364" t="s">
        <v>305</v>
      </c>
      <c r="B50" s="351">
        <v>45778</v>
      </c>
      <c r="C50" s="351">
        <v>46142</v>
      </c>
      <c r="D50" s="352" t="s">
        <v>5</v>
      </c>
      <c r="E50" s="352" t="s">
        <v>2</v>
      </c>
      <c r="F50" s="352" t="s">
        <v>296</v>
      </c>
      <c r="G50" s="189">
        <v>138.4</v>
      </c>
      <c r="H50" s="190">
        <v>1746.4</v>
      </c>
      <c r="I50" s="352" t="str">
        <f>IF($A50="","",IF(OR($B50="",$C50="",$D50="",$E50="",$F50=""),"Stammdaten fehlen",IF(AND($G50="",$H50=""),"Werte fehlen",IF($G50="","Monatsstunden fehlen",IF($H50="","Monatslohn fehlt","OK")))))</f>
        <v>OK</v>
      </c>
      <c r="J50" s="371" t="str">
        <f>IF($G50="","",IF(COUNTIFS($A:$A,$A50,$D:$D,$D50,$G:$G,$G50)&gt;1,"Doppelte Monatsstunden",""))</f>
        <v/>
      </c>
    </row>
    <row r="51" spans="1:10" ht="24" customHeight="1">
      <c r="A51" s="364" t="s">
        <v>305</v>
      </c>
      <c r="B51" s="351">
        <v>45778</v>
      </c>
      <c r="C51" s="351">
        <v>46142</v>
      </c>
      <c r="D51" s="352" t="s">
        <v>5</v>
      </c>
      <c r="E51" s="352" t="s">
        <v>2</v>
      </c>
      <c r="F51" s="352" t="s">
        <v>296</v>
      </c>
      <c r="G51" s="189">
        <v>129.75</v>
      </c>
      <c r="H51" s="190">
        <v>1637.25</v>
      </c>
      <c r="I51" s="352" t="str">
        <f>IF($A51="","",IF(OR($B51="",$C51="",$D51="",$E51="",$F51=""),"Stammdaten fehlen",IF(AND($G51="",$H51=""),"Werte fehlen",IF($G51="","Monatsstunden fehlen",IF($H51="","Monatslohn fehlt","OK")))))</f>
        <v>OK</v>
      </c>
      <c r="J51" s="371" t="str">
        <f>IF($G51="","",IF(COUNTIFS($A:$A,$A51,$D:$D,$D51,$G:$G,$G51)&gt;1,"Doppelte Monatsstunden",""))</f>
        <v/>
      </c>
    </row>
    <row r="52" spans="1:10" ht="24" customHeight="1">
      <c r="A52" s="364" t="s">
        <v>305</v>
      </c>
      <c r="B52" s="351">
        <v>45778</v>
      </c>
      <c r="C52" s="351">
        <v>46142</v>
      </c>
      <c r="D52" s="352" t="s">
        <v>5</v>
      </c>
      <c r="E52" s="352" t="s">
        <v>2</v>
      </c>
      <c r="F52" s="352" t="s">
        <v>296</v>
      </c>
      <c r="G52" s="189">
        <v>108.13</v>
      </c>
      <c r="H52" s="190">
        <v>1364.38</v>
      </c>
      <c r="I52" s="352" t="str">
        <f>IF($A52="","",IF(OR($B52="",$C52="",$D52="",$E52="",$F52=""),"Stammdaten fehlen",IF(AND($G52="",$H52=""),"Werte fehlen",IF($G52="","Monatsstunden fehlen",IF($H52="","Monatslohn fehlt","OK")))))</f>
        <v>OK</v>
      </c>
      <c r="J52" s="371" t="str">
        <f>IF($G52="","",IF(COUNTIFS($A:$A,$A52,$D:$D,$D52,$G:$G,$G52)&gt;1,"Doppelte Monatsstunden",""))</f>
        <v/>
      </c>
    </row>
    <row r="53" spans="1:10" ht="24" customHeight="1">
      <c r="A53" s="364" t="s">
        <v>305</v>
      </c>
      <c r="B53" s="351">
        <v>45778</v>
      </c>
      <c r="C53" s="351">
        <v>46142</v>
      </c>
      <c r="D53" s="352" t="s">
        <v>5</v>
      </c>
      <c r="E53" s="352" t="s">
        <v>2</v>
      </c>
      <c r="F53" s="352" t="s">
        <v>296</v>
      </c>
      <c r="G53" s="189">
        <v>103.8</v>
      </c>
      <c r="H53" s="190">
        <v>1309.8</v>
      </c>
      <c r="I53" s="352" t="str">
        <f>IF($A53="","",IF(OR($B53="",$C53="",$D53="",$E53="",$F53=""),"Stammdaten fehlen",IF(AND($G53="",$H53=""),"Werte fehlen",IF($G53="","Monatsstunden fehlen",IF($H53="","Monatslohn fehlt","OK")))))</f>
        <v>OK</v>
      </c>
      <c r="J53" s="371" t="str">
        <f>IF($G53="","",IF(COUNTIFS($A:$A,$A53,$D:$D,$D53,$G:$G,$G53)&gt;1,"Doppelte Monatsstunden",""))</f>
        <v/>
      </c>
    </row>
    <row r="54" spans="1:10" ht="24" customHeight="1">
      <c r="A54" s="364" t="s">
        <v>305</v>
      </c>
      <c r="B54" s="351">
        <v>45778</v>
      </c>
      <c r="C54" s="351">
        <v>46142</v>
      </c>
      <c r="D54" s="352" t="s">
        <v>5</v>
      </c>
      <c r="E54" s="352" t="s">
        <v>2</v>
      </c>
      <c r="F54" s="352" t="s">
        <v>296</v>
      </c>
      <c r="G54" s="189">
        <v>86.5</v>
      </c>
      <c r="H54" s="190">
        <v>1091.5</v>
      </c>
      <c r="I54" s="352" t="str">
        <f>IF($A54="","",IF(OR($B54="",$C54="",$D54="",$E54="",$F54=""),"Stammdaten fehlen",IF(AND($G54="",$H54=""),"Werte fehlen",IF($G54="","Monatsstunden fehlen",IF($H54="","Monatslohn fehlt","OK")))))</f>
        <v>OK</v>
      </c>
      <c r="J54" s="371" t="str">
        <f>IF($G54="","",IF(COUNTIFS($A:$A,$A54,$D:$D,$D54,$G:$G,$G54)&gt;1,"Doppelte Monatsstunden",""))</f>
        <v/>
      </c>
    </row>
    <row r="55" spans="1:10" ht="24" customHeight="1">
      <c r="A55" s="364" t="s">
        <v>305</v>
      </c>
      <c r="B55" s="351">
        <v>45778</v>
      </c>
      <c r="C55" s="351">
        <v>46142</v>
      </c>
      <c r="D55" s="352" t="s">
        <v>5</v>
      </c>
      <c r="E55" s="352" t="s">
        <v>2</v>
      </c>
      <c r="F55" s="352" t="s">
        <v>296</v>
      </c>
      <c r="G55" s="189">
        <v>69.2</v>
      </c>
      <c r="H55" s="190">
        <v>873.2</v>
      </c>
      <c r="I55" s="352" t="str">
        <f>IF($A55="","",IF(OR($B55="",$C55="",$D55="",$E55="",$F55=""),"Stammdaten fehlen",IF(AND($G55="",$H55=""),"Werte fehlen",IF($G55="","Monatsstunden fehlen",IF($H55="","Monatslohn fehlt","OK")))))</f>
        <v>OK</v>
      </c>
      <c r="J55" s="371" t="str">
        <f>IF($G55="","",IF(COUNTIFS($A:$A,$A55,$D:$D,$D55,$G:$G,$G55)&gt;1,"Doppelte Monatsstunden",""))</f>
        <v/>
      </c>
    </row>
    <row r="56" spans="1:10" ht="24" customHeight="1">
      <c r="A56" s="364" t="s">
        <v>305</v>
      </c>
      <c r="B56" s="351">
        <v>45778</v>
      </c>
      <c r="C56" s="351">
        <v>46142</v>
      </c>
      <c r="D56" s="352" t="s">
        <v>5</v>
      </c>
      <c r="E56" s="352" t="s">
        <v>2</v>
      </c>
      <c r="F56" s="352" t="s">
        <v>296</v>
      </c>
      <c r="G56" s="189">
        <v>51.9</v>
      </c>
      <c r="H56" s="190">
        <v>654.9</v>
      </c>
      <c r="I56" s="352" t="str">
        <f>IF($A56="","",IF(OR($B56="",$C56="",$D56="",$E56="",$F56=""),"Stammdaten fehlen",IF(AND($G56="",$H56=""),"Werte fehlen",IF($G56="","Monatsstunden fehlen",IF($H56="","Monatslohn fehlt","OK")))))</f>
        <v>OK</v>
      </c>
      <c r="J56" s="371" t="str">
        <f>IF($G56="","",IF(COUNTIFS($A:$A,$A56,$D:$D,$D56,$G:$G,$G56)&gt;1,"Doppelte Monatsstunden",""))</f>
        <v/>
      </c>
    </row>
    <row r="57" spans="1:10" ht="24" customHeight="1">
      <c r="A57" s="364" t="s">
        <v>305</v>
      </c>
      <c r="B57" s="351">
        <v>45778</v>
      </c>
      <c r="C57" s="351">
        <v>46142</v>
      </c>
      <c r="D57" s="352" t="s">
        <v>5</v>
      </c>
      <c r="E57" s="352" t="s">
        <v>2</v>
      </c>
      <c r="F57" s="352" t="s">
        <v>296</v>
      </c>
      <c r="G57" s="189">
        <v>47.58</v>
      </c>
      <c r="H57" s="190">
        <v>600.33000000000004</v>
      </c>
      <c r="I57" s="352" t="str">
        <f>IF($A57="","",IF(OR($B57="",$C57="",$D57="",$E57="",$F57=""),"Stammdaten fehlen",IF(AND($G57="",$H57=""),"Werte fehlen",IF($G57="","Monatsstunden fehlen",IF($H57="","Monatslohn fehlt","OK")))))</f>
        <v>OK</v>
      </c>
      <c r="J57" s="371" t="str">
        <f>IF($G57="","",IF(COUNTIFS($A:$A,$A57,$D:$D,$D57,$G:$G,$G57)&gt;1,"Doppelte Monatsstunden",""))</f>
        <v/>
      </c>
    </row>
    <row r="58" spans="1:10" ht="24" customHeight="1">
      <c r="A58" s="364" t="s">
        <v>305</v>
      </c>
      <c r="B58" s="351">
        <v>45778</v>
      </c>
      <c r="C58" s="351">
        <v>46142</v>
      </c>
      <c r="D58" s="352" t="s">
        <v>5</v>
      </c>
      <c r="E58" s="352" t="s">
        <v>2</v>
      </c>
      <c r="F58" s="352" t="s">
        <v>296</v>
      </c>
      <c r="G58" s="189">
        <v>43.25</v>
      </c>
      <c r="H58" s="190">
        <v>545.75</v>
      </c>
      <c r="I58" s="352" t="str">
        <f>IF($A58="","",IF(OR($B58="",$C58="",$D58="",$E58="",$F58=""),"Stammdaten fehlen",IF(AND($G58="",$H58=""),"Werte fehlen",IF($G58="","Monatsstunden fehlen",IF($H58="","Monatslohn fehlt","OK")))))</f>
        <v>OK</v>
      </c>
      <c r="J58" s="371" t="str">
        <f>IF($G58="","",IF(COUNTIFS($A:$A,$A58,$D:$D,$D58,$G:$G,$G58)&gt;1,"Doppelte Monatsstunden",""))</f>
        <v/>
      </c>
    </row>
    <row r="59" spans="1:10" ht="24" customHeight="1">
      <c r="A59" s="364" t="s">
        <v>305</v>
      </c>
      <c r="B59" s="351">
        <v>45778</v>
      </c>
      <c r="C59" s="351">
        <v>46142</v>
      </c>
      <c r="D59" s="352" t="s">
        <v>5</v>
      </c>
      <c r="E59" s="352" t="s">
        <v>2</v>
      </c>
      <c r="F59" s="352" t="s">
        <v>296</v>
      </c>
      <c r="G59" s="189">
        <v>34.6</v>
      </c>
      <c r="H59" s="190">
        <v>436.6</v>
      </c>
      <c r="I59" s="352" t="str">
        <f>IF($A59="","",IF(OR($B59="",$C59="",$D59="",$E59="",$F59=""),"Stammdaten fehlen",IF(AND($G59="",$H59=""),"Werte fehlen",IF($G59="","Monatsstunden fehlen",IF($H59="","Monatslohn fehlt","OK")))))</f>
        <v>OK</v>
      </c>
      <c r="J59" s="371" t="str">
        <f>IF($G59="","",IF(COUNTIFS($A:$A,$A59,$D:$D,$D59,$G:$G,$G59)&gt;1,"Doppelte Monatsstunden",""))</f>
        <v/>
      </c>
    </row>
    <row r="60" spans="1:10" ht="24" customHeight="1" thickBot="1">
      <c r="A60" s="364" t="s">
        <v>305</v>
      </c>
      <c r="B60" s="351">
        <v>45778</v>
      </c>
      <c r="C60" s="351">
        <v>46142</v>
      </c>
      <c r="D60" s="352" t="s">
        <v>5</v>
      </c>
      <c r="E60" s="352" t="s">
        <v>2</v>
      </c>
      <c r="F60" s="352" t="s">
        <v>296</v>
      </c>
      <c r="G60" s="189">
        <v>32.01</v>
      </c>
      <c r="H60" s="190">
        <v>403.86</v>
      </c>
      <c r="I60" s="352" t="str">
        <f>IF($A60="","",IF(OR($B60="",$C60="",$D60="",$E60="",$F60=""),"Stammdaten fehlen",IF(AND($G60="",$H60=""),"Werte fehlen",IF($G60="","Monatsstunden fehlen",IF($H60="","Monatslohn fehlt","OK")))))</f>
        <v>OK</v>
      </c>
      <c r="J60" s="371" t="str">
        <f>IF($G60="","",IF(COUNTIFS($A:$A,$A60,$D:$D,$D60,$G:$G,$G60)&gt;1,"Doppelte Monatsstunden",""))</f>
        <v/>
      </c>
    </row>
    <row r="61" spans="1:10" ht="24" customHeight="1">
      <c r="A61" s="366" t="s">
        <v>305</v>
      </c>
      <c r="B61" s="355">
        <v>45778</v>
      </c>
      <c r="C61" s="355">
        <v>46142</v>
      </c>
      <c r="D61" s="356" t="s">
        <v>303</v>
      </c>
      <c r="E61" s="356" t="s">
        <v>6</v>
      </c>
      <c r="F61" s="356" t="s">
        <v>293</v>
      </c>
      <c r="G61" s="191">
        <v>173</v>
      </c>
      <c r="H61" s="192">
        <v>2160</v>
      </c>
      <c r="I61" s="356" t="str">
        <f>IF($A61="","",IF(OR($B61="",$C61="",$D61="",$E61="",$F61=""),"Stammdaten fehlen",IF(AND($G61="",$H61=""),"Werte fehlen",IF($G61="","Monatsstunden fehlen",IF($H61="","Monatslohn fehlt","OK")))))</f>
        <v>OK</v>
      </c>
      <c r="J61" s="373" t="str">
        <f>IF($G61="","",IF(COUNTIFS($A:$A,$A61,$D:$D,$D61,$G:$G,$G61)&gt;1,"Doppelte Monatsstunden",""))</f>
        <v/>
      </c>
    </row>
    <row r="62" spans="1:10" ht="24" customHeight="1">
      <c r="A62" s="367" t="s">
        <v>305</v>
      </c>
      <c r="B62" s="357">
        <v>45778</v>
      </c>
      <c r="C62" s="357">
        <v>46142</v>
      </c>
      <c r="D62" s="358" t="s">
        <v>303</v>
      </c>
      <c r="E62" s="358" t="s">
        <v>6</v>
      </c>
      <c r="F62" s="358" t="s">
        <v>293</v>
      </c>
      <c r="G62" s="193">
        <v>151.38</v>
      </c>
      <c r="H62" s="194">
        <v>1890</v>
      </c>
      <c r="I62" s="358" t="str">
        <f>IF($A62="","",IF(OR($B62="",$C62="",$D62="",$E62="",$F62=""),"Stammdaten fehlen",IF(AND($G62="",$H62=""),"Werte fehlen",IF($G62="","Monatsstunden fehlen",IF($H62="","Monatslohn fehlt","OK")))))</f>
        <v>OK</v>
      </c>
      <c r="J62" s="374" t="str">
        <f>IF($G62="","",IF(COUNTIFS($A:$A,$A62,$D:$D,$D62,$G:$G,$G62)&gt;1,"Doppelte Monatsstunden",""))</f>
        <v/>
      </c>
    </row>
    <row r="63" spans="1:10" ht="24" customHeight="1">
      <c r="A63" s="367" t="s">
        <v>305</v>
      </c>
      <c r="B63" s="357">
        <v>45778</v>
      </c>
      <c r="C63" s="357">
        <v>46142</v>
      </c>
      <c r="D63" s="358" t="s">
        <v>303</v>
      </c>
      <c r="E63" s="358" t="s">
        <v>6</v>
      </c>
      <c r="F63" s="358" t="s">
        <v>293</v>
      </c>
      <c r="G63" s="193">
        <v>138.4</v>
      </c>
      <c r="H63" s="194">
        <v>1728</v>
      </c>
      <c r="I63" s="358" t="str">
        <f>IF($A63="","",IF(OR($B63="",$C63="",$D63="",$E63="",$F63=""),"Stammdaten fehlen",IF(AND($G63="",$H63=""),"Werte fehlen",IF($G63="","Monatsstunden fehlen",IF($H63="","Monatslohn fehlt","OK")))))</f>
        <v>OK</v>
      </c>
      <c r="J63" s="374" t="str">
        <f>IF($G63="","",IF(COUNTIFS($A:$A,$A63,$D:$D,$D63,$G:$G,$G63)&gt;1,"Doppelte Monatsstunden",""))</f>
        <v/>
      </c>
    </row>
    <row r="64" spans="1:10" ht="24" customHeight="1">
      <c r="A64" s="367" t="s">
        <v>305</v>
      </c>
      <c r="B64" s="357">
        <v>45778</v>
      </c>
      <c r="C64" s="357">
        <v>46142</v>
      </c>
      <c r="D64" s="358" t="s">
        <v>303</v>
      </c>
      <c r="E64" s="358" t="s">
        <v>6</v>
      </c>
      <c r="F64" s="358" t="s">
        <v>293</v>
      </c>
      <c r="G64" s="193">
        <v>129.75</v>
      </c>
      <c r="H64" s="194">
        <v>1620</v>
      </c>
      <c r="I64" s="358" t="str">
        <f>IF($A64="","",IF(OR($B64="",$C64="",$D64="",$E64="",$F64=""),"Stammdaten fehlen",IF(AND($G64="",$H64=""),"Werte fehlen",IF($G64="","Monatsstunden fehlen",IF($H64="","Monatslohn fehlt","OK")))))</f>
        <v>OK</v>
      </c>
      <c r="J64" s="374" t="str">
        <f>IF($G64="","",IF(COUNTIFS($A:$A,$A64,$D:$D,$D64,$G:$G,$G64)&gt;1,"Doppelte Monatsstunden",""))</f>
        <v/>
      </c>
    </row>
    <row r="65" spans="1:10" ht="24" customHeight="1">
      <c r="A65" s="367" t="s">
        <v>305</v>
      </c>
      <c r="B65" s="357">
        <v>45778</v>
      </c>
      <c r="C65" s="357">
        <v>46142</v>
      </c>
      <c r="D65" s="358" t="s">
        <v>303</v>
      </c>
      <c r="E65" s="358" t="s">
        <v>6</v>
      </c>
      <c r="F65" s="358" t="s">
        <v>293</v>
      </c>
      <c r="G65" s="193">
        <v>108.13</v>
      </c>
      <c r="H65" s="194">
        <v>1350</v>
      </c>
      <c r="I65" s="358" t="str">
        <f>IF($A65="","",IF(OR($B65="",$C65="",$D65="",$E65="",$F65=""),"Stammdaten fehlen",IF(AND($G65="",$H65=""),"Werte fehlen",IF($G65="","Monatsstunden fehlen",IF($H65="","Monatslohn fehlt","OK")))))</f>
        <v>OK</v>
      </c>
      <c r="J65" s="374" t="str">
        <f>IF($G65="","",IF(COUNTIFS($A:$A,$A65,$D:$D,$D65,$G:$G,$G65)&gt;1,"Doppelte Monatsstunden",""))</f>
        <v/>
      </c>
    </row>
    <row r="66" spans="1:10" ht="24" customHeight="1">
      <c r="A66" s="367" t="s">
        <v>305</v>
      </c>
      <c r="B66" s="357">
        <v>45778</v>
      </c>
      <c r="C66" s="357">
        <v>46142</v>
      </c>
      <c r="D66" s="358" t="s">
        <v>303</v>
      </c>
      <c r="E66" s="358" t="s">
        <v>6</v>
      </c>
      <c r="F66" s="358" t="s">
        <v>293</v>
      </c>
      <c r="G66" s="193">
        <v>103.8</v>
      </c>
      <c r="H66" s="194">
        <v>1296</v>
      </c>
      <c r="I66" s="358" t="str">
        <f>IF($A66="","",IF(OR($B66="",$C66="",$D66="",$E66="",$F66=""),"Stammdaten fehlen",IF(AND($G66="",$H66=""),"Werte fehlen",IF($G66="","Monatsstunden fehlen",IF($H66="","Monatslohn fehlt","OK")))))</f>
        <v>OK</v>
      </c>
      <c r="J66" s="374" t="str">
        <f>IF($G66="","",IF(COUNTIFS($A:$A,$A66,$D:$D,$D66,$G:$G,$G66)&gt;1,"Doppelte Monatsstunden",""))</f>
        <v/>
      </c>
    </row>
    <row r="67" spans="1:10" ht="24" customHeight="1">
      <c r="A67" s="367" t="s">
        <v>305</v>
      </c>
      <c r="B67" s="357">
        <v>45778</v>
      </c>
      <c r="C67" s="357">
        <v>46142</v>
      </c>
      <c r="D67" s="358" t="s">
        <v>303</v>
      </c>
      <c r="E67" s="358" t="s">
        <v>6</v>
      </c>
      <c r="F67" s="358" t="s">
        <v>293</v>
      </c>
      <c r="G67" s="193">
        <v>86.5</v>
      </c>
      <c r="H67" s="194">
        <v>1080</v>
      </c>
      <c r="I67" s="358" t="str">
        <f>IF($A67="","",IF(OR($B67="",$C67="",$D67="",$E67="",$F67=""),"Stammdaten fehlen",IF(AND($G67="",$H67=""),"Werte fehlen",IF($G67="","Monatsstunden fehlen",IF($H67="","Monatslohn fehlt","OK")))))</f>
        <v>OK</v>
      </c>
      <c r="J67" s="374" t="str">
        <f>IF($G67="","",IF(COUNTIFS($A:$A,$A67,$D:$D,$D67,$G:$G,$G67)&gt;1,"Doppelte Monatsstunden",""))</f>
        <v/>
      </c>
    </row>
    <row r="68" spans="1:10" ht="24" customHeight="1">
      <c r="A68" s="367" t="s">
        <v>305</v>
      </c>
      <c r="B68" s="357">
        <v>45778</v>
      </c>
      <c r="C68" s="357">
        <v>46142</v>
      </c>
      <c r="D68" s="358" t="s">
        <v>303</v>
      </c>
      <c r="E68" s="358" t="s">
        <v>6</v>
      </c>
      <c r="F68" s="358" t="s">
        <v>293</v>
      </c>
      <c r="G68" s="193">
        <v>69.2</v>
      </c>
      <c r="H68" s="194">
        <v>864</v>
      </c>
      <c r="I68" s="358" t="str">
        <f>IF($A68="","",IF(OR($B68="",$C68="",$D68="",$E68="",$F68=""),"Stammdaten fehlen",IF(AND($G68="",$H68=""),"Werte fehlen",IF($G68="","Monatsstunden fehlen",IF($H68="","Monatslohn fehlt","OK")))))</f>
        <v>OK</v>
      </c>
      <c r="J68" s="374" t="str">
        <f>IF($G68="","",IF(COUNTIFS($A:$A,$A68,$D:$D,$D68,$G:$G,$G68)&gt;1,"Doppelte Monatsstunden",""))</f>
        <v/>
      </c>
    </row>
    <row r="69" spans="1:10" ht="24" customHeight="1">
      <c r="A69" s="367" t="s">
        <v>305</v>
      </c>
      <c r="B69" s="357">
        <v>45778</v>
      </c>
      <c r="C69" s="357">
        <v>46142</v>
      </c>
      <c r="D69" s="358" t="s">
        <v>303</v>
      </c>
      <c r="E69" s="358" t="s">
        <v>6</v>
      </c>
      <c r="F69" s="358" t="s">
        <v>293</v>
      </c>
      <c r="G69" s="193">
        <v>51.9</v>
      </c>
      <c r="H69" s="194">
        <v>648</v>
      </c>
      <c r="I69" s="358" t="str">
        <f>IF($A69="","",IF(OR($B69="",$C69="",$D69="",$E69="",$F69=""),"Stammdaten fehlen",IF(AND($G69="",$H69=""),"Werte fehlen",IF($G69="","Monatsstunden fehlen",IF($H69="","Monatslohn fehlt","OK")))))</f>
        <v>OK</v>
      </c>
      <c r="J69" s="374" t="str">
        <f>IF($G69="","",IF(COUNTIFS($A:$A,$A69,$D:$D,$D69,$G:$G,$G69)&gt;1,"Doppelte Monatsstunden",""))</f>
        <v/>
      </c>
    </row>
    <row r="70" spans="1:10" ht="24" customHeight="1">
      <c r="A70" s="367" t="s">
        <v>305</v>
      </c>
      <c r="B70" s="357">
        <v>45778</v>
      </c>
      <c r="C70" s="357">
        <v>46142</v>
      </c>
      <c r="D70" s="358" t="s">
        <v>303</v>
      </c>
      <c r="E70" s="358" t="s">
        <v>6</v>
      </c>
      <c r="F70" s="358" t="s">
        <v>293</v>
      </c>
      <c r="G70" s="193">
        <v>47.58</v>
      </c>
      <c r="H70" s="194">
        <v>594</v>
      </c>
      <c r="I70" s="358" t="str">
        <f>IF($A70="","",IF(OR($B70="",$C70="",$D70="",$E70="",$F70=""),"Stammdaten fehlen",IF(AND($G70="",$H70=""),"Werte fehlen",IF($G70="","Monatsstunden fehlen",IF($H70="","Monatslohn fehlt","OK")))))</f>
        <v>OK</v>
      </c>
      <c r="J70" s="374" t="str">
        <f>IF($G70="","",IF(COUNTIFS($A:$A,$A70,$D:$D,$D70,$G:$G,$G70)&gt;1,"Doppelte Monatsstunden",""))</f>
        <v/>
      </c>
    </row>
    <row r="71" spans="1:10" ht="24" customHeight="1">
      <c r="A71" s="367" t="s">
        <v>305</v>
      </c>
      <c r="B71" s="357">
        <v>45778</v>
      </c>
      <c r="C71" s="357">
        <v>46142</v>
      </c>
      <c r="D71" s="358" t="s">
        <v>303</v>
      </c>
      <c r="E71" s="358" t="s">
        <v>6</v>
      </c>
      <c r="F71" s="358" t="s">
        <v>293</v>
      </c>
      <c r="G71" s="193">
        <v>43.25</v>
      </c>
      <c r="H71" s="194">
        <v>540</v>
      </c>
      <c r="I71" s="358" t="str">
        <f>IF($A71="","",IF(OR($B71="",$C71="",$D71="",$E71="",$F71=""),"Stammdaten fehlen",IF(AND($G71="",$H71=""),"Werte fehlen",IF($G71="","Monatsstunden fehlen",IF($H71="","Monatslohn fehlt","OK")))))</f>
        <v>OK</v>
      </c>
      <c r="J71" s="374" t="str">
        <f>IF($G71="","",IF(COUNTIFS($A:$A,$A71,$D:$D,$D71,$G:$G,$G71)&gt;1,"Doppelte Monatsstunden",""))</f>
        <v/>
      </c>
    </row>
    <row r="72" spans="1:10" ht="24" customHeight="1">
      <c r="A72" s="367" t="s">
        <v>305</v>
      </c>
      <c r="B72" s="357">
        <v>45778</v>
      </c>
      <c r="C72" s="357">
        <v>46142</v>
      </c>
      <c r="D72" s="358" t="s">
        <v>303</v>
      </c>
      <c r="E72" s="358" t="s">
        <v>6</v>
      </c>
      <c r="F72" s="358" t="s">
        <v>293</v>
      </c>
      <c r="G72" s="193">
        <v>34.6</v>
      </c>
      <c r="H72" s="194">
        <v>432</v>
      </c>
      <c r="I72" s="358" t="str">
        <f>IF($A72="","",IF(OR($B72="",$C72="",$D72="",$E72="",$F72=""),"Stammdaten fehlen",IF(AND($G72="",$H72=""),"Werte fehlen",IF($G72="","Monatsstunden fehlen",IF($H72="","Monatslohn fehlt","OK")))))</f>
        <v>OK</v>
      </c>
      <c r="J72" s="374" t="str">
        <f>IF($G72="","",IF(COUNTIFS($A:$A,$A72,$D:$D,$D72,$G:$G,$G72)&gt;1,"Doppelte Monatsstunden",""))</f>
        <v/>
      </c>
    </row>
    <row r="73" spans="1:10" ht="24" customHeight="1" thickBot="1">
      <c r="A73" s="367" t="s">
        <v>305</v>
      </c>
      <c r="B73" s="357">
        <v>45778</v>
      </c>
      <c r="C73" s="357">
        <v>46142</v>
      </c>
      <c r="D73" s="358" t="s">
        <v>303</v>
      </c>
      <c r="E73" s="358" t="s">
        <v>6</v>
      </c>
      <c r="F73" s="358" t="s">
        <v>293</v>
      </c>
      <c r="G73" s="193">
        <v>32.01</v>
      </c>
      <c r="H73" s="194">
        <v>399.6</v>
      </c>
      <c r="I73" s="358" t="str">
        <f>IF($A73="","",IF(OR($B73="",$C73="",$D73="",$E73="",$F73=""),"Stammdaten fehlen",IF(AND($G73="",$H73=""),"Werte fehlen",IF($G73="","Monatsstunden fehlen",IF($H73="","Monatslohn fehlt","OK")))))</f>
        <v>OK</v>
      </c>
      <c r="J73" s="374" t="str">
        <f>IF($G73="","",IF(COUNTIFS($A:$A,$A73,$D:$D,$D73,$G:$G,$G73)&gt;1,"Doppelte Monatsstunden",""))</f>
        <v/>
      </c>
    </row>
    <row r="74" spans="1:10" ht="24" customHeight="1">
      <c r="A74" s="366" t="s">
        <v>305</v>
      </c>
      <c r="B74" s="355">
        <v>45778</v>
      </c>
      <c r="C74" s="355">
        <v>46142</v>
      </c>
      <c r="D74" s="356" t="s">
        <v>7</v>
      </c>
      <c r="E74" s="356" t="s">
        <v>6</v>
      </c>
      <c r="F74" s="356" t="s">
        <v>294</v>
      </c>
      <c r="G74" s="191">
        <v>173</v>
      </c>
      <c r="H74" s="192">
        <v>2160</v>
      </c>
      <c r="I74" s="356" t="str">
        <f>IF($A74="","",IF(OR($B74="",$C74="",$D74="",$E74="",$F74=""),"Stammdaten fehlen",IF(AND($G74="",$H74=""),"Werte fehlen",IF($G74="","Monatsstunden fehlen",IF($H74="","Monatslohn fehlt","OK")))))</f>
        <v>OK</v>
      </c>
      <c r="J74" s="373" t="str">
        <f>IF($G74="","",IF(COUNTIFS($A:$A,$A74,$D:$D,$D74,$G:$G,$G74)&gt;1,"Doppelte Monatsstunden",""))</f>
        <v/>
      </c>
    </row>
    <row r="75" spans="1:10" ht="24" customHeight="1">
      <c r="A75" s="367" t="s">
        <v>305</v>
      </c>
      <c r="B75" s="357">
        <v>45778</v>
      </c>
      <c r="C75" s="357">
        <v>46142</v>
      </c>
      <c r="D75" s="358" t="s">
        <v>7</v>
      </c>
      <c r="E75" s="358" t="s">
        <v>6</v>
      </c>
      <c r="F75" s="358" t="s">
        <v>294</v>
      </c>
      <c r="G75" s="193">
        <v>151.38</v>
      </c>
      <c r="H75" s="194">
        <v>1890</v>
      </c>
      <c r="I75" s="358" t="str">
        <f>IF($A75="","",IF(OR($B75="",$C75="",$D75="",$E75="",$F75=""),"Stammdaten fehlen",IF(AND($G75="",$H75=""),"Werte fehlen",IF($G75="","Monatsstunden fehlen",IF($H75="","Monatslohn fehlt","OK")))))</f>
        <v>OK</v>
      </c>
      <c r="J75" s="374" t="str">
        <f>IF($G75="","",IF(COUNTIFS($A:$A,$A75,$D:$D,$D75,$G:$G,$G75)&gt;1,"Doppelte Monatsstunden",""))</f>
        <v/>
      </c>
    </row>
    <row r="76" spans="1:10" ht="24" customHeight="1">
      <c r="A76" s="367" t="s">
        <v>305</v>
      </c>
      <c r="B76" s="357">
        <v>45778</v>
      </c>
      <c r="C76" s="357">
        <v>46142</v>
      </c>
      <c r="D76" s="358" t="s">
        <v>7</v>
      </c>
      <c r="E76" s="358" t="s">
        <v>6</v>
      </c>
      <c r="F76" s="358" t="s">
        <v>294</v>
      </c>
      <c r="G76" s="193">
        <v>138.4</v>
      </c>
      <c r="H76" s="194">
        <v>1728</v>
      </c>
      <c r="I76" s="358" t="str">
        <f>IF($A76="","",IF(OR($B76="",$C76="",$D76="",$E76="",$F76=""),"Stammdaten fehlen",IF(AND($G76="",$H76=""),"Werte fehlen",IF($G76="","Monatsstunden fehlen",IF($H76="","Monatslohn fehlt","OK")))))</f>
        <v>OK</v>
      </c>
      <c r="J76" s="374" t="str">
        <f>IF($G76="","",IF(COUNTIFS($A:$A,$A76,$D:$D,$D76,$G:$G,$G76)&gt;1,"Doppelte Monatsstunden",""))</f>
        <v/>
      </c>
    </row>
    <row r="77" spans="1:10" ht="24" customHeight="1">
      <c r="A77" s="367" t="s">
        <v>305</v>
      </c>
      <c r="B77" s="357">
        <v>45778</v>
      </c>
      <c r="C77" s="357">
        <v>46142</v>
      </c>
      <c r="D77" s="358" t="s">
        <v>7</v>
      </c>
      <c r="E77" s="358" t="s">
        <v>6</v>
      </c>
      <c r="F77" s="358" t="s">
        <v>294</v>
      </c>
      <c r="G77" s="193">
        <v>129.75</v>
      </c>
      <c r="H77" s="194">
        <v>1620</v>
      </c>
      <c r="I77" s="358" t="str">
        <f>IF($A77="","",IF(OR($B77="",$C77="",$D77="",$E77="",$F77=""),"Stammdaten fehlen",IF(AND($G77="",$H77=""),"Werte fehlen",IF($G77="","Monatsstunden fehlen",IF($H77="","Monatslohn fehlt","OK")))))</f>
        <v>OK</v>
      </c>
      <c r="J77" s="374" t="str">
        <f>IF($G77="","",IF(COUNTIFS($A:$A,$A77,$D:$D,$D77,$G:$G,$G77)&gt;1,"Doppelte Monatsstunden",""))</f>
        <v/>
      </c>
    </row>
    <row r="78" spans="1:10" ht="24" customHeight="1">
      <c r="A78" s="367" t="s">
        <v>305</v>
      </c>
      <c r="B78" s="357">
        <v>45778</v>
      </c>
      <c r="C78" s="357">
        <v>46142</v>
      </c>
      <c r="D78" s="358" t="s">
        <v>7</v>
      </c>
      <c r="E78" s="358" t="s">
        <v>6</v>
      </c>
      <c r="F78" s="358" t="s">
        <v>294</v>
      </c>
      <c r="G78" s="193">
        <v>108.13</v>
      </c>
      <c r="H78" s="194">
        <v>1350</v>
      </c>
      <c r="I78" s="358" t="str">
        <f>IF($A78="","",IF(OR($B78="",$C78="",$D78="",$E78="",$F78=""),"Stammdaten fehlen",IF(AND($G78="",$H78=""),"Werte fehlen",IF($G78="","Monatsstunden fehlen",IF($H78="","Monatslohn fehlt","OK")))))</f>
        <v>OK</v>
      </c>
      <c r="J78" s="374" t="str">
        <f>IF($G78="","",IF(COUNTIFS($A:$A,$A78,$D:$D,$D78,$G:$G,$G78)&gt;1,"Doppelte Monatsstunden",""))</f>
        <v/>
      </c>
    </row>
    <row r="79" spans="1:10" ht="24" customHeight="1">
      <c r="A79" s="367" t="s">
        <v>305</v>
      </c>
      <c r="B79" s="357">
        <v>45778</v>
      </c>
      <c r="C79" s="357">
        <v>46142</v>
      </c>
      <c r="D79" s="358" t="s">
        <v>7</v>
      </c>
      <c r="E79" s="358" t="s">
        <v>6</v>
      </c>
      <c r="F79" s="358" t="s">
        <v>294</v>
      </c>
      <c r="G79" s="193">
        <v>103.8</v>
      </c>
      <c r="H79" s="194">
        <v>1296</v>
      </c>
      <c r="I79" s="358" t="str">
        <f>IF($A79="","",IF(OR($B79="",$C79="",$D79="",$E79="",$F79=""),"Stammdaten fehlen",IF(AND($G79="",$H79=""),"Werte fehlen",IF($G79="","Monatsstunden fehlen",IF($H79="","Monatslohn fehlt","OK")))))</f>
        <v>OK</v>
      </c>
      <c r="J79" s="374" t="str">
        <f>IF($G79="","",IF(COUNTIFS($A:$A,$A79,$D:$D,$D79,$G:$G,$G79)&gt;1,"Doppelte Monatsstunden",""))</f>
        <v/>
      </c>
    </row>
    <row r="80" spans="1:10" ht="24" customHeight="1">
      <c r="A80" s="367" t="s">
        <v>305</v>
      </c>
      <c r="B80" s="357">
        <v>45778</v>
      </c>
      <c r="C80" s="357">
        <v>46142</v>
      </c>
      <c r="D80" s="358" t="s">
        <v>7</v>
      </c>
      <c r="E80" s="358" t="s">
        <v>6</v>
      </c>
      <c r="F80" s="358" t="s">
        <v>294</v>
      </c>
      <c r="G80" s="193">
        <v>86.5</v>
      </c>
      <c r="H80" s="194">
        <v>1080</v>
      </c>
      <c r="I80" s="358" t="str">
        <f>IF($A80="","",IF(OR($B80="",$C80="",$D80="",$E80="",$F80=""),"Stammdaten fehlen",IF(AND($G80="",$H80=""),"Werte fehlen",IF($G80="","Monatsstunden fehlen",IF($H80="","Monatslohn fehlt","OK")))))</f>
        <v>OK</v>
      </c>
      <c r="J80" s="374" t="str">
        <f>IF($G80="","",IF(COUNTIFS($A:$A,$A80,$D:$D,$D80,$G:$G,$G80)&gt;1,"Doppelte Monatsstunden",""))</f>
        <v/>
      </c>
    </row>
    <row r="81" spans="1:10" ht="24" customHeight="1">
      <c r="A81" s="367" t="s">
        <v>305</v>
      </c>
      <c r="B81" s="357">
        <v>45778</v>
      </c>
      <c r="C81" s="357">
        <v>46142</v>
      </c>
      <c r="D81" s="358" t="s">
        <v>7</v>
      </c>
      <c r="E81" s="358" t="s">
        <v>6</v>
      </c>
      <c r="F81" s="358" t="s">
        <v>294</v>
      </c>
      <c r="G81" s="193">
        <v>69.2</v>
      </c>
      <c r="H81" s="194">
        <v>864</v>
      </c>
      <c r="I81" s="358" t="str">
        <f>IF($A81="","",IF(OR($B81="",$C81="",$D81="",$E81="",$F81=""),"Stammdaten fehlen",IF(AND($G81="",$H81=""),"Werte fehlen",IF($G81="","Monatsstunden fehlen",IF($H81="","Monatslohn fehlt","OK")))))</f>
        <v>OK</v>
      </c>
      <c r="J81" s="374" t="str">
        <f>IF($G81="","",IF(COUNTIFS($A:$A,$A81,$D:$D,$D81,$G:$G,$G81)&gt;1,"Doppelte Monatsstunden",""))</f>
        <v/>
      </c>
    </row>
    <row r="82" spans="1:10" ht="24" customHeight="1">
      <c r="A82" s="367" t="s">
        <v>305</v>
      </c>
      <c r="B82" s="357">
        <v>45778</v>
      </c>
      <c r="C82" s="357">
        <v>46142</v>
      </c>
      <c r="D82" s="358" t="s">
        <v>7</v>
      </c>
      <c r="E82" s="358" t="s">
        <v>6</v>
      </c>
      <c r="F82" s="358" t="s">
        <v>294</v>
      </c>
      <c r="G82" s="193">
        <v>51.9</v>
      </c>
      <c r="H82" s="194">
        <v>648</v>
      </c>
      <c r="I82" s="358" t="str">
        <f>IF($A82="","",IF(OR($B82="",$C82="",$D82="",$E82="",$F82=""),"Stammdaten fehlen",IF(AND($G82="",$H82=""),"Werte fehlen",IF($G82="","Monatsstunden fehlen",IF($H82="","Monatslohn fehlt","OK")))))</f>
        <v>OK</v>
      </c>
      <c r="J82" s="374" t="str">
        <f>IF($G82="","",IF(COUNTIFS($A:$A,$A82,$D:$D,$D82,$G:$G,$G82)&gt;1,"Doppelte Monatsstunden",""))</f>
        <v/>
      </c>
    </row>
    <row r="83" spans="1:10" ht="24" customHeight="1">
      <c r="A83" s="367" t="s">
        <v>305</v>
      </c>
      <c r="B83" s="357">
        <v>45778</v>
      </c>
      <c r="C83" s="357">
        <v>46142</v>
      </c>
      <c r="D83" s="358" t="s">
        <v>7</v>
      </c>
      <c r="E83" s="358" t="s">
        <v>6</v>
      </c>
      <c r="F83" s="358" t="s">
        <v>294</v>
      </c>
      <c r="G83" s="193">
        <v>47.58</v>
      </c>
      <c r="H83" s="194">
        <v>594</v>
      </c>
      <c r="I83" s="358" t="str">
        <f>IF($A83="","",IF(OR($B83="",$C83="",$D83="",$E83="",$F83=""),"Stammdaten fehlen",IF(AND($G83="",$H83=""),"Werte fehlen",IF($G83="","Monatsstunden fehlen",IF($H83="","Monatslohn fehlt","OK")))))</f>
        <v>OK</v>
      </c>
      <c r="J83" s="374" t="str">
        <f>IF($G83="","",IF(COUNTIFS($A:$A,$A83,$D:$D,$D83,$G:$G,$G83)&gt;1,"Doppelte Monatsstunden",""))</f>
        <v/>
      </c>
    </row>
    <row r="84" spans="1:10" ht="24" customHeight="1">
      <c r="A84" s="367" t="s">
        <v>305</v>
      </c>
      <c r="B84" s="357">
        <v>45778</v>
      </c>
      <c r="C84" s="357">
        <v>46142</v>
      </c>
      <c r="D84" s="358" t="s">
        <v>7</v>
      </c>
      <c r="E84" s="358" t="s">
        <v>6</v>
      </c>
      <c r="F84" s="358" t="s">
        <v>294</v>
      </c>
      <c r="G84" s="193">
        <v>43.25</v>
      </c>
      <c r="H84" s="194">
        <v>540</v>
      </c>
      <c r="I84" s="358" t="str">
        <f>IF($A84="","",IF(OR($B84="",$C84="",$D84="",$E84="",$F84=""),"Stammdaten fehlen",IF(AND($G84="",$H84=""),"Werte fehlen",IF($G84="","Monatsstunden fehlen",IF($H84="","Monatslohn fehlt","OK")))))</f>
        <v>OK</v>
      </c>
      <c r="J84" s="374" t="str">
        <f>IF($G84="","",IF(COUNTIFS($A:$A,$A84,$D:$D,$D84,$G:$G,$G84)&gt;1,"Doppelte Monatsstunden",""))</f>
        <v/>
      </c>
    </row>
    <row r="85" spans="1:10" ht="24" customHeight="1">
      <c r="A85" s="367" t="s">
        <v>305</v>
      </c>
      <c r="B85" s="357">
        <v>45778</v>
      </c>
      <c r="C85" s="357">
        <v>46142</v>
      </c>
      <c r="D85" s="358" t="s">
        <v>7</v>
      </c>
      <c r="E85" s="358" t="s">
        <v>6</v>
      </c>
      <c r="F85" s="358" t="s">
        <v>294</v>
      </c>
      <c r="G85" s="193">
        <v>34.6</v>
      </c>
      <c r="H85" s="194">
        <v>432</v>
      </c>
      <c r="I85" s="358" t="str">
        <f>IF($A85="","",IF(OR($B85="",$C85="",$D85="",$E85="",$F85=""),"Stammdaten fehlen",IF(AND($G85="",$H85=""),"Werte fehlen",IF($G85="","Monatsstunden fehlen",IF($H85="","Monatslohn fehlt","OK")))))</f>
        <v>OK</v>
      </c>
      <c r="J85" s="374" t="str">
        <f>IF($G85="","",IF(COUNTIFS($A:$A,$A85,$D:$D,$D85,$G:$G,$G85)&gt;1,"Doppelte Monatsstunden",""))</f>
        <v/>
      </c>
    </row>
    <row r="86" spans="1:10" ht="24" customHeight="1" thickBot="1">
      <c r="A86" s="367" t="s">
        <v>305</v>
      </c>
      <c r="B86" s="357">
        <v>45778</v>
      </c>
      <c r="C86" s="357">
        <v>46142</v>
      </c>
      <c r="D86" s="358" t="s">
        <v>7</v>
      </c>
      <c r="E86" s="358" t="s">
        <v>6</v>
      </c>
      <c r="F86" s="358" t="s">
        <v>294</v>
      </c>
      <c r="G86" s="193">
        <v>32.01</v>
      </c>
      <c r="H86" s="194">
        <v>399.6</v>
      </c>
      <c r="I86" s="358" t="str">
        <f>IF($A86="","",IF(OR($B86="",$C86="",$D86="",$E86="",$F86=""),"Stammdaten fehlen",IF(AND($G86="",$H86=""),"Werte fehlen",IF($G86="","Monatsstunden fehlen",IF($H86="","Monatslohn fehlt","OK")))))</f>
        <v>OK</v>
      </c>
      <c r="J86" s="374" t="str">
        <f>IF($G86="","",IF(COUNTIFS($A:$A,$A86,$D:$D,$D86,$G:$G,$G86)&gt;1,"Doppelte Monatsstunden",""))</f>
        <v/>
      </c>
    </row>
    <row r="87" spans="1:10" ht="24" customHeight="1">
      <c r="A87" s="366" t="s">
        <v>305</v>
      </c>
      <c r="B87" s="355">
        <v>45778</v>
      </c>
      <c r="C87" s="355">
        <v>46142</v>
      </c>
      <c r="D87" s="356" t="s">
        <v>8</v>
      </c>
      <c r="E87" s="356" t="s">
        <v>6</v>
      </c>
      <c r="F87" s="356" t="s">
        <v>295</v>
      </c>
      <c r="G87" s="191">
        <v>173</v>
      </c>
      <c r="H87" s="192">
        <v>2163</v>
      </c>
      <c r="I87" s="356" t="str">
        <f>IF($A87="","",IF(OR($B87="",$C87="",$D87="",$E87="",$F87=""),"Stammdaten fehlen",IF(AND($G87="",$H87=""),"Werte fehlen",IF($G87="","Monatsstunden fehlen",IF($H87="","Monatslohn fehlt","OK")))))</f>
        <v>OK</v>
      </c>
      <c r="J87" s="373" t="str">
        <f>IF($G87="","",IF(COUNTIFS($A:$A,$A87,$D:$D,$D87,$G:$G,$G87)&gt;1,"Doppelte Monatsstunden",""))</f>
        <v/>
      </c>
    </row>
    <row r="88" spans="1:10" ht="24" customHeight="1">
      <c r="A88" s="367" t="s">
        <v>305</v>
      </c>
      <c r="B88" s="357">
        <v>45778</v>
      </c>
      <c r="C88" s="357">
        <v>46142</v>
      </c>
      <c r="D88" s="358" t="s">
        <v>8</v>
      </c>
      <c r="E88" s="358" t="s">
        <v>6</v>
      </c>
      <c r="F88" s="358" t="s">
        <v>295</v>
      </c>
      <c r="G88" s="193">
        <v>151.38</v>
      </c>
      <c r="H88" s="194">
        <v>1892.63</v>
      </c>
      <c r="I88" s="358" t="str">
        <f>IF($A88="","",IF(OR($B88="",$C88="",$D88="",$E88="",$F88=""),"Stammdaten fehlen",IF(AND($G88="",$H88=""),"Werte fehlen",IF($G88="","Monatsstunden fehlen",IF($H88="","Monatslohn fehlt","OK")))))</f>
        <v>OK</v>
      </c>
      <c r="J88" s="374" t="str">
        <f>IF($G88="","",IF(COUNTIFS($A:$A,$A88,$D:$D,$D88,$G:$G,$G88)&gt;1,"Doppelte Monatsstunden",""))</f>
        <v/>
      </c>
    </row>
    <row r="89" spans="1:10" ht="24" customHeight="1">
      <c r="A89" s="367" t="s">
        <v>305</v>
      </c>
      <c r="B89" s="357">
        <v>45778</v>
      </c>
      <c r="C89" s="357">
        <v>46142</v>
      </c>
      <c r="D89" s="358" t="s">
        <v>8</v>
      </c>
      <c r="E89" s="358" t="s">
        <v>6</v>
      </c>
      <c r="F89" s="358" t="s">
        <v>295</v>
      </c>
      <c r="G89" s="193">
        <v>138.4</v>
      </c>
      <c r="H89" s="194">
        <v>1730.4</v>
      </c>
      <c r="I89" s="358" t="str">
        <f>IF($A89="","",IF(OR($B89="",$C89="",$D89="",$E89="",$F89=""),"Stammdaten fehlen",IF(AND($G89="",$H89=""),"Werte fehlen",IF($G89="","Monatsstunden fehlen",IF($H89="","Monatslohn fehlt","OK")))))</f>
        <v>OK</v>
      </c>
      <c r="J89" s="374" t="str">
        <f>IF($G89="","",IF(COUNTIFS($A:$A,$A89,$D:$D,$D89,$G:$G,$G89)&gt;1,"Doppelte Monatsstunden",""))</f>
        <v/>
      </c>
    </row>
    <row r="90" spans="1:10" ht="24" customHeight="1">
      <c r="A90" s="367" t="s">
        <v>305</v>
      </c>
      <c r="B90" s="357">
        <v>45778</v>
      </c>
      <c r="C90" s="357">
        <v>46142</v>
      </c>
      <c r="D90" s="358" t="s">
        <v>8</v>
      </c>
      <c r="E90" s="358" t="s">
        <v>6</v>
      </c>
      <c r="F90" s="358" t="s">
        <v>295</v>
      </c>
      <c r="G90" s="193">
        <v>129.75</v>
      </c>
      <c r="H90" s="194">
        <v>1622.25</v>
      </c>
      <c r="I90" s="358" t="str">
        <f>IF($A90="","",IF(OR($B90="",$C90="",$D90="",$E90="",$F90=""),"Stammdaten fehlen",IF(AND($G90="",$H90=""),"Werte fehlen",IF($G90="","Monatsstunden fehlen",IF($H90="","Monatslohn fehlt","OK")))))</f>
        <v>OK</v>
      </c>
      <c r="J90" s="374" t="str">
        <f>IF($G90="","",IF(COUNTIFS($A:$A,$A90,$D:$D,$D90,$G:$G,$G90)&gt;1,"Doppelte Monatsstunden",""))</f>
        <v/>
      </c>
    </row>
    <row r="91" spans="1:10" ht="24" customHeight="1">
      <c r="A91" s="367" t="s">
        <v>305</v>
      </c>
      <c r="B91" s="357">
        <v>45778</v>
      </c>
      <c r="C91" s="357">
        <v>46142</v>
      </c>
      <c r="D91" s="358" t="s">
        <v>8</v>
      </c>
      <c r="E91" s="358" t="s">
        <v>6</v>
      </c>
      <c r="F91" s="358" t="s">
        <v>295</v>
      </c>
      <c r="G91" s="193">
        <v>108.13</v>
      </c>
      <c r="H91" s="194">
        <v>1351.88</v>
      </c>
      <c r="I91" s="358" t="str">
        <f>IF($A91="","",IF(OR($B91="",$C91="",$D91="",$E91="",$F91=""),"Stammdaten fehlen",IF(AND($G91="",$H91=""),"Werte fehlen",IF($G91="","Monatsstunden fehlen",IF($H91="","Monatslohn fehlt","OK")))))</f>
        <v>OK</v>
      </c>
      <c r="J91" s="374" t="str">
        <f>IF($G91="","",IF(COUNTIFS($A:$A,$A91,$D:$D,$D91,$G:$G,$G91)&gt;1,"Doppelte Monatsstunden",""))</f>
        <v/>
      </c>
    </row>
    <row r="92" spans="1:10" ht="24" customHeight="1">
      <c r="A92" s="367" t="s">
        <v>305</v>
      </c>
      <c r="B92" s="357">
        <v>45778</v>
      </c>
      <c r="C92" s="357">
        <v>46142</v>
      </c>
      <c r="D92" s="358" t="s">
        <v>8</v>
      </c>
      <c r="E92" s="358" t="s">
        <v>6</v>
      </c>
      <c r="F92" s="358" t="s">
        <v>295</v>
      </c>
      <c r="G92" s="193">
        <v>103.8</v>
      </c>
      <c r="H92" s="194">
        <v>1297.8</v>
      </c>
      <c r="I92" s="358" t="str">
        <f>IF($A92="","",IF(OR($B92="",$C92="",$D92="",$E92="",$F92=""),"Stammdaten fehlen",IF(AND($G92="",$H92=""),"Werte fehlen",IF($G92="","Monatsstunden fehlen",IF($H92="","Monatslohn fehlt","OK")))))</f>
        <v>OK</v>
      </c>
      <c r="J92" s="374" t="str">
        <f>IF($G92="","",IF(COUNTIFS($A:$A,$A92,$D:$D,$D92,$G:$G,$G92)&gt;1,"Doppelte Monatsstunden",""))</f>
        <v/>
      </c>
    </row>
    <row r="93" spans="1:10" ht="24" customHeight="1">
      <c r="A93" s="367" t="s">
        <v>305</v>
      </c>
      <c r="B93" s="357">
        <v>45778</v>
      </c>
      <c r="C93" s="357">
        <v>46142</v>
      </c>
      <c r="D93" s="358" t="s">
        <v>8</v>
      </c>
      <c r="E93" s="358" t="s">
        <v>6</v>
      </c>
      <c r="F93" s="358" t="s">
        <v>295</v>
      </c>
      <c r="G93" s="193">
        <v>86.5</v>
      </c>
      <c r="H93" s="194">
        <v>1081.5</v>
      </c>
      <c r="I93" s="358" t="str">
        <f>IF($A93="","",IF(OR($B93="",$C93="",$D93="",$E93="",$F93=""),"Stammdaten fehlen",IF(AND($G93="",$H93=""),"Werte fehlen",IF($G93="","Monatsstunden fehlen",IF($H93="","Monatslohn fehlt","OK")))))</f>
        <v>OK</v>
      </c>
      <c r="J93" s="374" t="str">
        <f>IF($G93="","",IF(COUNTIFS($A:$A,$A93,$D:$D,$D93,$G:$G,$G93)&gt;1,"Doppelte Monatsstunden",""))</f>
        <v/>
      </c>
    </row>
    <row r="94" spans="1:10" ht="24" customHeight="1">
      <c r="A94" s="367" t="s">
        <v>305</v>
      </c>
      <c r="B94" s="357">
        <v>45778</v>
      </c>
      <c r="C94" s="357">
        <v>46142</v>
      </c>
      <c r="D94" s="358" t="s">
        <v>8</v>
      </c>
      <c r="E94" s="358" t="s">
        <v>6</v>
      </c>
      <c r="F94" s="358" t="s">
        <v>295</v>
      </c>
      <c r="G94" s="193">
        <v>69.2</v>
      </c>
      <c r="H94" s="194">
        <v>865.2</v>
      </c>
      <c r="I94" s="358" t="str">
        <f>IF($A94="","",IF(OR($B94="",$C94="",$D94="",$E94="",$F94=""),"Stammdaten fehlen",IF(AND($G94="",$H94=""),"Werte fehlen",IF($G94="","Monatsstunden fehlen",IF($H94="","Monatslohn fehlt","OK")))))</f>
        <v>OK</v>
      </c>
      <c r="J94" s="374" t="str">
        <f>IF($G94="","",IF(COUNTIFS($A:$A,$A94,$D:$D,$D94,$G:$G,$G94)&gt;1,"Doppelte Monatsstunden",""))</f>
        <v/>
      </c>
    </row>
    <row r="95" spans="1:10" ht="24" customHeight="1">
      <c r="A95" s="367" t="s">
        <v>305</v>
      </c>
      <c r="B95" s="357">
        <v>45778</v>
      </c>
      <c r="C95" s="357">
        <v>46142</v>
      </c>
      <c r="D95" s="358" t="s">
        <v>8</v>
      </c>
      <c r="E95" s="358" t="s">
        <v>6</v>
      </c>
      <c r="F95" s="358" t="s">
        <v>295</v>
      </c>
      <c r="G95" s="193">
        <v>51.9</v>
      </c>
      <c r="H95" s="194">
        <v>648.9</v>
      </c>
      <c r="I95" s="358" t="str">
        <f>IF($A95="","",IF(OR($B95="",$C95="",$D95="",$E95="",$F95=""),"Stammdaten fehlen",IF(AND($G95="",$H95=""),"Werte fehlen",IF($G95="","Monatsstunden fehlen",IF($H95="","Monatslohn fehlt","OK")))))</f>
        <v>OK</v>
      </c>
      <c r="J95" s="374" t="str">
        <f>IF($G95="","",IF(COUNTIFS($A:$A,$A95,$D:$D,$D95,$G:$G,$G95)&gt;1,"Doppelte Monatsstunden",""))</f>
        <v/>
      </c>
    </row>
    <row r="96" spans="1:10" ht="24" customHeight="1">
      <c r="A96" s="367" t="s">
        <v>305</v>
      </c>
      <c r="B96" s="357">
        <v>45778</v>
      </c>
      <c r="C96" s="357">
        <v>46142</v>
      </c>
      <c r="D96" s="358" t="s">
        <v>8</v>
      </c>
      <c r="E96" s="358" t="s">
        <v>6</v>
      </c>
      <c r="F96" s="358" t="s">
        <v>295</v>
      </c>
      <c r="G96" s="193">
        <v>47.58</v>
      </c>
      <c r="H96" s="194">
        <v>594.83000000000004</v>
      </c>
      <c r="I96" s="358" t="str">
        <f>IF($A96="","",IF(OR($B96="",$C96="",$D96="",$E96="",$F96=""),"Stammdaten fehlen",IF(AND($G96="",$H96=""),"Werte fehlen",IF($G96="","Monatsstunden fehlen",IF($H96="","Monatslohn fehlt","OK")))))</f>
        <v>OK</v>
      </c>
      <c r="J96" s="374" t="str">
        <f>IF($G96="","",IF(COUNTIFS($A:$A,$A96,$D:$D,$D96,$G:$G,$G96)&gt;1,"Doppelte Monatsstunden",""))</f>
        <v/>
      </c>
    </row>
    <row r="97" spans="1:10" ht="24" customHeight="1">
      <c r="A97" s="367" t="s">
        <v>305</v>
      </c>
      <c r="B97" s="357">
        <v>45778</v>
      </c>
      <c r="C97" s="357">
        <v>46142</v>
      </c>
      <c r="D97" s="358" t="s">
        <v>8</v>
      </c>
      <c r="E97" s="358" t="s">
        <v>6</v>
      </c>
      <c r="F97" s="358" t="s">
        <v>295</v>
      </c>
      <c r="G97" s="193">
        <v>43.25</v>
      </c>
      <c r="H97" s="194">
        <v>540.75</v>
      </c>
      <c r="I97" s="358" t="str">
        <f>IF($A97="","",IF(OR($B97="",$C97="",$D97="",$E97="",$F97=""),"Stammdaten fehlen",IF(AND($G97="",$H97=""),"Werte fehlen",IF($G97="","Monatsstunden fehlen",IF($H97="","Monatslohn fehlt","OK")))))</f>
        <v>OK</v>
      </c>
      <c r="J97" s="374" t="str">
        <f>IF($G97="","",IF(COUNTIFS($A:$A,$A97,$D:$D,$D97,$G:$G,$G97)&gt;1,"Doppelte Monatsstunden",""))</f>
        <v/>
      </c>
    </row>
    <row r="98" spans="1:10" ht="24" customHeight="1">
      <c r="A98" s="367" t="s">
        <v>305</v>
      </c>
      <c r="B98" s="357">
        <v>45778</v>
      </c>
      <c r="C98" s="357">
        <v>46142</v>
      </c>
      <c r="D98" s="358" t="s">
        <v>8</v>
      </c>
      <c r="E98" s="358" t="s">
        <v>6</v>
      </c>
      <c r="F98" s="358" t="s">
        <v>295</v>
      </c>
      <c r="G98" s="193">
        <v>34.6</v>
      </c>
      <c r="H98" s="194">
        <v>432.6</v>
      </c>
      <c r="I98" s="358" t="str">
        <f>IF($A98="","",IF(OR($B98="",$C98="",$D98="",$E98="",$F98=""),"Stammdaten fehlen",IF(AND($G98="",$H98=""),"Werte fehlen",IF($G98="","Monatsstunden fehlen",IF($H98="","Monatslohn fehlt","OK")))))</f>
        <v>OK</v>
      </c>
      <c r="J98" s="374" t="str">
        <f>IF($G98="","",IF(COUNTIFS($A:$A,$A98,$D:$D,$D98,$G:$G,$G98)&gt;1,"Doppelte Monatsstunden",""))</f>
        <v/>
      </c>
    </row>
    <row r="99" spans="1:10" ht="24" customHeight="1" thickBot="1">
      <c r="A99" s="367" t="s">
        <v>305</v>
      </c>
      <c r="B99" s="357">
        <v>45778</v>
      </c>
      <c r="C99" s="357">
        <v>46142</v>
      </c>
      <c r="D99" s="358" t="s">
        <v>8</v>
      </c>
      <c r="E99" s="358" t="s">
        <v>6</v>
      </c>
      <c r="F99" s="358" t="s">
        <v>295</v>
      </c>
      <c r="G99" s="193">
        <v>32.01</v>
      </c>
      <c r="H99" s="194">
        <v>400.16</v>
      </c>
      <c r="I99" s="358" t="str">
        <f>IF($A99="","",IF(OR($B99="",$C99="",$D99="",$E99="",$F99=""),"Stammdaten fehlen",IF(AND($G99="",$H99=""),"Werte fehlen",IF($G99="","Monatsstunden fehlen",IF($H99="","Monatslohn fehlt","OK")))))</f>
        <v>OK</v>
      </c>
      <c r="J99" s="374" t="str">
        <f>IF($G99="","",IF(COUNTIFS($A:$A,$A99,$D:$D,$D99,$G:$G,$G99)&gt;1,"Doppelte Monatsstunden",""))</f>
        <v/>
      </c>
    </row>
    <row r="100" spans="1:10" ht="24" customHeight="1">
      <c r="A100" s="366" t="s">
        <v>305</v>
      </c>
      <c r="B100" s="355">
        <v>45778</v>
      </c>
      <c r="C100" s="355">
        <v>46142</v>
      </c>
      <c r="D100" s="356" t="s">
        <v>9</v>
      </c>
      <c r="E100" s="356" t="s">
        <v>6</v>
      </c>
      <c r="F100" s="356" t="s">
        <v>296</v>
      </c>
      <c r="G100" s="191">
        <v>173</v>
      </c>
      <c r="H100" s="192">
        <v>2225</v>
      </c>
      <c r="I100" s="356" t="str">
        <f>IF($A100="","",IF(OR($B100="",$C100="",$D100="",$E100="",$F100=""),"Stammdaten fehlen",IF(AND($G100="",$H100=""),"Werte fehlen",IF($G100="","Monatsstunden fehlen",IF($H100="","Monatslohn fehlt","OK")))))</f>
        <v>OK</v>
      </c>
      <c r="J100" s="373" t="str">
        <f>IF($G100="","",IF(COUNTIFS($A:$A,$A100,$D:$D,$D100,$G:$G,$G100)&gt;1,"Doppelte Monatsstunden",""))</f>
        <v/>
      </c>
    </row>
    <row r="101" spans="1:10" ht="24" customHeight="1">
      <c r="A101" s="367" t="s">
        <v>305</v>
      </c>
      <c r="B101" s="357">
        <v>45778</v>
      </c>
      <c r="C101" s="357">
        <v>46142</v>
      </c>
      <c r="D101" s="358" t="s">
        <v>9</v>
      </c>
      <c r="E101" s="358" t="s">
        <v>6</v>
      </c>
      <c r="F101" s="358" t="s">
        <v>296</v>
      </c>
      <c r="G101" s="193">
        <v>151.38</v>
      </c>
      <c r="H101" s="194">
        <v>1946.88</v>
      </c>
      <c r="I101" s="358" t="str">
        <f>IF($A101="","",IF(OR($B101="",$C101="",$D101="",$E101="",$F101=""),"Stammdaten fehlen",IF(AND($G101="",$H101=""),"Werte fehlen",IF($G101="","Monatsstunden fehlen",IF($H101="","Monatslohn fehlt","OK")))))</f>
        <v>OK</v>
      </c>
      <c r="J101" s="374" t="str">
        <f>IF($G101="","",IF(COUNTIFS($A:$A,$A101,$D:$D,$D101,$G:$G,$G101)&gt;1,"Doppelte Monatsstunden",""))</f>
        <v/>
      </c>
    </row>
    <row r="102" spans="1:10" ht="24" customHeight="1">
      <c r="A102" s="367" t="s">
        <v>305</v>
      </c>
      <c r="B102" s="357">
        <v>45778</v>
      </c>
      <c r="C102" s="357">
        <v>46142</v>
      </c>
      <c r="D102" s="358" t="s">
        <v>9</v>
      </c>
      <c r="E102" s="358" t="s">
        <v>6</v>
      </c>
      <c r="F102" s="358" t="s">
        <v>296</v>
      </c>
      <c r="G102" s="193">
        <v>138.4</v>
      </c>
      <c r="H102" s="194">
        <v>1780</v>
      </c>
      <c r="I102" s="358" t="str">
        <f>IF($A102="","",IF(OR($B102="",$C102="",$D102="",$E102="",$F102=""),"Stammdaten fehlen",IF(AND($G102="",$H102=""),"Werte fehlen",IF($G102="","Monatsstunden fehlen",IF($H102="","Monatslohn fehlt","OK")))))</f>
        <v>OK</v>
      </c>
      <c r="J102" s="374" t="str">
        <f>IF($G102="","",IF(COUNTIFS($A:$A,$A102,$D:$D,$D102,$G:$G,$G102)&gt;1,"Doppelte Monatsstunden",""))</f>
        <v/>
      </c>
    </row>
    <row r="103" spans="1:10" ht="24" customHeight="1">
      <c r="A103" s="367" t="s">
        <v>305</v>
      </c>
      <c r="B103" s="357">
        <v>45778</v>
      </c>
      <c r="C103" s="357">
        <v>46142</v>
      </c>
      <c r="D103" s="358" t="s">
        <v>9</v>
      </c>
      <c r="E103" s="358" t="s">
        <v>6</v>
      </c>
      <c r="F103" s="358" t="s">
        <v>296</v>
      </c>
      <c r="G103" s="193">
        <v>129.75</v>
      </c>
      <c r="H103" s="194">
        <v>1668.75</v>
      </c>
      <c r="I103" s="358" t="str">
        <f>IF($A103="","",IF(OR($B103="",$C103="",$D103="",$E103="",$F103=""),"Stammdaten fehlen",IF(AND($G103="",$H103=""),"Werte fehlen",IF($G103="","Monatsstunden fehlen",IF($H103="","Monatslohn fehlt","OK")))))</f>
        <v>OK</v>
      </c>
      <c r="J103" s="374" t="str">
        <f>IF($G103="","",IF(COUNTIFS($A:$A,$A103,$D:$D,$D103,$G:$G,$G103)&gt;1,"Doppelte Monatsstunden",""))</f>
        <v/>
      </c>
    </row>
    <row r="104" spans="1:10" ht="24" customHeight="1">
      <c r="A104" s="367" t="s">
        <v>305</v>
      </c>
      <c r="B104" s="357">
        <v>45778</v>
      </c>
      <c r="C104" s="357">
        <v>46142</v>
      </c>
      <c r="D104" s="358" t="s">
        <v>9</v>
      </c>
      <c r="E104" s="358" t="s">
        <v>6</v>
      </c>
      <c r="F104" s="358" t="s">
        <v>296</v>
      </c>
      <c r="G104" s="193">
        <v>108.13</v>
      </c>
      <c r="H104" s="194">
        <v>1390.63</v>
      </c>
      <c r="I104" s="358" t="str">
        <f>IF($A104="","",IF(OR($B104="",$C104="",$D104="",$E104="",$F104=""),"Stammdaten fehlen",IF(AND($G104="",$H104=""),"Werte fehlen",IF($G104="","Monatsstunden fehlen",IF($H104="","Monatslohn fehlt","OK")))))</f>
        <v>OK</v>
      </c>
      <c r="J104" s="374" t="str">
        <f>IF($G104="","",IF(COUNTIFS($A:$A,$A104,$D:$D,$D104,$G:$G,$G104)&gt;1,"Doppelte Monatsstunden",""))</f>
        <v/>
      </c>
    </row>
    <row r="105" spans="1:10" ht="24" customHeight="1">
      <c r="A105" s="367" t="s">
        <v>305</v>
      </c>
      <c r="B105" s="357">
        <v>45778</v>
      </c>
      <c r="C105" s="357">
        <v>46142</v>
      </c>
      <c r="D105" s="358" t="s">
        <v>9</v>
      </c>
      <c r="E105" s="358" t="s">
        <v>6</v>
      </c>
      <c r="F105" s="358" t="s">
        <v>296</v>
      </c>
      <c r="G105" s="193">
        <v>103.8</v>
      </c>
      <c r="H105" s="194">
        <v>1335</v>
      </c>
      <c r="I105" s="358" t="str">
        <f>IF($A105="","",IF(OR($B105="",$C105="",$D105="",$E105="",$F105=""),"Stammdaten fehlen",IF(AND($G105="",$H105=""),"Werte fehlen",IF($G105="","Monatsstunden fehlen",IF($H105="","Monatslohn fehlt","OK")))))</f>
        <v>OK</v>
      </c>
      <c r="J105" s="374" t="str">
        <f>IF($G105="","",IF(COUNTIFS($A:$A,$A105,$D:$D,$D105,$G:$G,$G105)&gt;1,"Doppelte Monatsstunden",""))</f>
        <v/>
      </c>
    </row>
    <row r="106" spans="1:10" ht="24" customHeight="1">
      <c r="A106" s="367" t="s">
        <v>305</v>
      </c>
      <c r="B106" s="357">
        <v>45778</v>
      </c>
      <c r="C106" s="357">
        <v>46142</v>
      </c>
      <c r="D106" s="358" t="s">
        <v>9</v>
      </c>
      <c r="E106" s="358" t="s">
        <v>6</v>
      </c>
      <c r="F106" s="358" t="s">
        <v>296</v>
      </c>
      <c r="G106" s="193">
        <v>86.5</v>
      </c>
      <c r="H106" s="194">
        <v>1112.5</v>
      </c>
      <c r="I106" s="358" t="str">
        <f>IF($A106="","",IF(OR($B106="",$C106="",$D106="",$E106="",$F106=""),"Stammdaten fehlen",IF(AND($G106="",$H106=""),"Werte fehlen",IF($G106="","Monatsstunden fehlen",IF($H106="","Monatslohn fehlt","OK")))))</f>
        <v>OK</v>
      </c>
      <c r="J106" s="374" t="str">
        <f>IF($G106="","",IF(COUNTIFS($A:$A,$A106,$D:$D,$D106,$G:$G,$G106)&gt;1,"Doppelte Monatsstunden",""))</f>
        <v/>
      </c>
    </row>
    <row r="107" spans="1:10" ht="24" customHeight="1">
      <c r="A107" s="367" t="s">
        <v>305</v>
      </c>
      <c r="B107" s="357">
        <v>45778</v>
      </c>
      <c r="C107" s="357">
        <v>46142</v>
      </c>
      <c r="D107" s="358" t="s">
        <v>9</v>
      </c>
      <c r="E107" s="358" t="s">
        <v>6</v>
      </c>
      <c r="F107" s="358" t="s">
        <v>296</v>
      </c>
      <c r="G107" s="193">
        <v>69.2</v>
      </c>
      <c r="H107" s="194">
        <v>890</v>
      </c>
      <c r="I107" s="358" t="str">
        <f>IF($A107="","",IF(OR($B107="",$C107="",$D107="",$E107="",$F107=""),"Stammdaten fehlen",IF(AND($G107="",$H107=""),"Werte fehlen",IF($G107="","Monatsstunden fehlen",IF($H107="","Monatslohn fehlt","OK")))))</f>
        <v>OK</v>
      </c>
      <c r="J107" s="374" t="str">
        <f>IF($G107="","",IF(COUNTIFS($A:$A,$A107,$D:$D,$D107,$G:$G,$G107)&gt;1,"Doppelte Monatsstunden",""))</f>
        <v/>
      </c>
    </row>
    <row r="108" spans="1:10" ht="24" customHeight="1">
      <c r="A108" s="367" t="s">
        <v>305</v>
      </c>
      <c r="B108" s="357">
        <v>45778</v>
      </c>
      <c r="C108" s="357">
        <v>46142</v>
      </c>
      <c r="D108" s="358" t="s">
        <v>9</v>
      </c>
      <c r="E108" s="358" t="s">
        <v>6</v>
      </c>
      <c r="F108" s="358" t="s">
        <v>296</v>
      </c>
      <c r="G108" s="193">
        <v>51.9</v>
      </c>
      <c r="H108" s="194">
        <v>667.5</v>
      </c>
      <c r="I108" s="358" t="str">
        <f>IF($A108="","",IF(OR($B108="",$C108="",$D108="",$E108="",$F108=""),"Stammdaten fehlen",IF(AND($G108="",$H108=""),"Werte fehlen",IF($G108="","Monatsstunden fehlen",IF($H108="","Monatslohn fehlt","OK")))))</f>
        <v>OK</v>
      </c>
      <c r="J108" s="374" t="str">
        <f>IF($G108="","",IF(COUNTIFS($A:$A,$A108,$D:$D,$D108,$G:$G,$G108)&gt;1,"Doppelte Monatsstunden",""))</f>
        <v/>
      </c>
    </row>
    <row r="109" spans="1:10" ht="24" customHeight="1">
      <c r="A109" s="367" t="s">
        <v>305</v>
      </c>
      <c r="B109" s="357">
        <v>45778</v>
      </c>
      <c r="C109" s="357">
        <v>46142</v>
      </c>
      <c r="D109" s="358" t="s">
        <v>9</v>
      </c>
      <c r="E109" s="358" t="s">
        <v>6</v>
      </c>
      <c r="F109" s="358" t="s">
        <v>296</v>
      </c>
      <c r="G109" s="193">
        <v>47.58</v>
      </c>
      <c r="H109" s="194">
        <v>611.88</v>
      </c>
      <c r="I109" s="358" t="str">
        <f>IF($A109="","",IF(OR($B109="",$C109="",$D109="",$E109="",$F109=""),"Stammdaten fehlen",IF(AND($G109="",$H109=""),"Werte fehlen",IF($G109="","Monatsstunden fehlen",IF($H109="","Monatslohn fehlt","OK")))))</f>
        <v>OK</v>
      </c>
      <c r="J109" s="374" t="str">
        <f>IF($G109="","",IF(COUNTIFS($A:$A,$A109,$D:$D,$D109,$G:$G,$G109)&gt;1,"Doppelte Monatsstunden",""))</f>
        <v/>
      </c>
    </row>
    <row r="110" spans="1:10" ht="24" customHeight="1">
      <c r="A110" s="367" t="s">
        <v>305</v>
      </c>
      <c r="B110" s="357">
        <v>45778</v>
      </c>
      <c r="C110" s="357">
        <v>46142</v>
      </c>
      <c r="D110" s="358" t="s">
        <v>9</v>
      </c>
      <c r="E110" s="358" t="s">
        <v>6</v>
      </c>
      <c r="F110" s="358" t="s">
        <v>296</v>
      </c>
      <c r="G110" s="193">
        <v>43.25</v>
      </c>
      <c r="H110" s="194">
        <v>556.25</v>
      </c>
      <c r="I110" s="358" t="str">
        <f>IF($A110="","",IF(OR($B110="",$C110="",$D110="",$E110="",$F110=""),"Stammdaten fehlen",IF(AND($G110="",$H110=""),"Werte fehlen",IF($G110="","Monatsstunden fehlen",IF($H110="","Monatslohn fehlt","OK")))))</f>
        <v>OK</v>
      </c>
      <c r="J110" s="374" t="str">
        <f>IF($G110="","",IF(COUNTIFS($A:$A,$A110,$D:$D,$D110,$G:$G,$G110)&gt;1,"Doppelte Monatsstunden",""))</f>
        <v/>
      </c>
    </row>
    <row r="111" spans="1:10" ht="24" customHeight="1">
      <c r="A111" s="367" t="s">
        <v>305</v>
      </c>
      <c r="B111" s="357">
        <v>45778</v>
      </c>
      <c r="C111" s="357">
        <v>46142</v>
      </c>
      <c r="D111" s="358" t="s">
        <v>9</v>
      </c>
      <c r="E111" s="358" t="s">
        <v>6</v>
      </c>
      <c r="F111" s="358" t="s">
        <v>296</v>
      </c>
      <c r="G111" s="193">
        <v>34.6</v>
      </c>
      <c r="H111" s="194">
        <v>445</v>
      </c>
      <c r="I111" s="358" t="str">
        <f>IF($A111="","",IF(OR($B111="",$C111="",$D111="",$E111="",$F111=""),"Stammdaten fehlen",IF(AND($G111="",$H111=""),"Werte fehlen",IF($G111="","Monatsstunden fehlen",IF($H111="","Monatslohn fehlt","OK")))))</f>
        <v>OK</v>
      </c>
      <c r="J111" s="374" t="str">
        <f>IF($G111="","",IF(COUNTIFS($A:$A,$A111,$D:$D,$D111,$G:$G,$G111)&gt;1,"Doppelte Monatsstunden",""))</f>
        <v/>
      </c>
    </row>
    <row r="112" spans="1:10" ht="24" customHeight="1" thickBot="1">
      <c r="A112" s="367" t="s">
        <v>305</v>
      </c>
      <c r="B112" s="357">
        <v>45778</v>
      </c>
      <c r="C112" s="357">
        <v>46142</v>
      </c>
      <c r="D112" s="358" t="s">
        <v>9</v>
      </c>
      <c r="E112" s="358" t="s">
        <v>6</v>
      </c>
      <c r="F112" s="358" t="s">
        <v>296</v>
      </c>
      <c r="G112" s="193">
        <v>32.01</v>
      </c>
      <c r="H112" s="194">
        <v>411.63</v>
      </c>
      <c r="I112" s="358" t="str">
        <f>IF($A112="","",IF(OR($B112="",$C112="",$D112="",$E112="",$F112=""),"Stammdaten fehlen",IF(AND($G112="",$H112=""),"Werte fehlen",IF($G112="","Monatsstunden fehlen",IF($H112="","Monatslohn fehlt","OK")))))</f>
        <v>OK</v>
      </c>
      <c r="J112" s="374" t="str">
        <f>IF($G112="","",IF(COUNTIFS($A:$A,$A112,$D:$D,$D112,$G:$G,$G112)&gt;1,"Doppelte Monatsstunden",""))</f>
        <v/>
      </c>
    </row>
    <row r="113" spans="1:10" ht="24" customHeight="1">
      <c r="A113" s="368" t="s">
        <v>305</v>
      </c>
      <c r="B113" s="359">
        <v>45778</v>
      </c>
      <c r="C113" s="359">
        <v>46142</v>
      </c>
      <c r="D113" s="360" t="s">
        <v>304</v>
      </c>
      <c r="E113" s="360" t="s">
        <v>10</v>
      </c>
      <c r="F113" s="360" t="s">
        <v>293</v>
      </c>
      <c r="G113" s="195">
        <v>173</v>
      </c>
      <c r="H113" s="196">
        <v>2300</v>
      </c>
      <c r="I113" s="360" t="str">
        <f>IF($A113="","",IF(OR($B113="",$C113="",$D113="",$E113="",$F113=""),"Stammdaten fehlen",IF(AND($G113="",$H113=""),"Werte fehlen",IF($G113="","Monatsstunden fehlen",IF($H113="","Monatslohn fehlt","OK")))))</f>
        <v>OK</v>
      </c>
      <c r="J113" s="375" t="str">
        <f>IF($G113="","",IF(COUNTIFS($A:$A,$A113,$D:$D,$D113,$G:$G,$G113)&gt;1,"Doppelte Monatsstunden",""))</f>
        <v/>
      </c>
    </row>
    <row r="114" spans="1:10" ht="24" customHeight="1">
      <c r="A114" s="369" t="s">
        <v>305</v>
      </c>
      <c r="B114" s="361">
        <v>45778</v>
      </c>
      <c r="C114" s="361">
        <v>46142</v>
      </c>
      <c r="D114" s="362" t="s">
        <v>304</v>
      </c>
      <c r="E114" s="362" t="s">
        <v>10</v>
      </c>
      <c r="F114" s="362" t="s">
        <v>293</v>
      </c>
      <c r="G114" s="197">
        <v>151.38</v>
      </c>
      <c r="H114" s="198">
        <v>2012.5</v>
      </c>
      <c r="I114" s="362" t="str">
        <f>IF($A114="","",IF(OR($B114="",$C114="",$D114="",$E114="",$F114=""),"Stammdaten fehlen",IF(AND($G114="",$H114=""),"Werte fehlen",IF($G114="","Monatsstunden fehlen",IF($H114="","Monatslohn fehlt","OK")))))</f>
        <v>OK</v>
      </c>
      <c r="J114" s="376" t="str">
        <f>IF($G114="","",IF(COUNTIFS($A:$A,$A114,$D:$D,$D114,$G:$G,$G114)&gt;1,"Doppelte Monatsstunden",""))</f>
        <v/>
      </c>
    </row>
    <row r="115" spans="1:10" ht="24" customHeight="1">
      <c r="A115" s="369" t="s">
        <v>305</v>
      </c>
      <c r="B115" s="361">
        <v>45778</v>
      </c>
      <c r="C115" s="361">
        <v>46142</v>
      </c>
      <c r="D115" s="362" t="s">
        <v>304</v>
      </c>
      <c r="E115" s="362" t="s">
        <v>10</v>
      </c>
      <c r="F115" s="362" t="s">
        <v>293</v>
      </c>
      <c r="G115" s="197">
        <v>138.4</v>
      </c>
      <c r="H115" s="198">
        <v>1840</v>
      </c>
      <c r="I115" s="362" t="str">
        <f>IF($A115="","",IF(OR($B115="",$C115="",$D115="",$E115="",$F115=""),"Stammdaten fehlen",IF(AND($G115="",$H115=""),"Werte fehlen",IF($G115="","Monatsstunden fehlen",IF($H115="","Monatslohn fehlt","OK")))))</f>
        <v>OK</v>
      </c>
      <c r="J115" s="376" t="str">
        <f>IF($G115="","",IF(COUNTIFS($A:$A,$A115,$D:$D,$D115,$G:$G,$G115)&gt;1,"Doppelte Monatsstunden",""))</f>
        <v/>
      </c>
    </row>
    <row r="116" spans="1:10" ht="24" customHeight="1">
      <c r="A116" s="369" t="s">
        <v>305</v>
      </c>
      <c r="B116" s="361">
        <v>45778</v>
      </c>
      <c r="C116" s="361">
        <v>46142</v>
      </c>
      <c r="D116" s="362" t="s">
        <v>304</v>
      </c>
      <c r="E116" s="362" t="s">
        <v>10</v>
      </c>
      <c r="F116" s="362" t="s">
        <v>293</v>
      </c>
      <c r="G116" s="197">
        <v>129.75</v>
      </c>
      <c r="H116" s="198">
        <v>1725</v>
      </c>
      <c r="I116" s="362" t="str">
        <f>IF($A116="","",IF(OR($B116="",$C116="",$D116="",$E116="",$F116=""),"Stammdaten fehlen",IF(AND($G116="",$H116=""),"Werte fehlen",IF($G116="","Monatsstunden fehlen",IF($H116="","Monatslohn fehlt","OK")))))</f>
        <v>OK</v>
      </c>
      <c r="J116" s="376" t="str">
        <f>IF($G116="","",IF(COUNTIFS($A:$A,$A116,$D:$D,$D116,$G:$G,$G116)&gt;1,"Doppelte Monatsstunden",""))</f>
        <v/>
      </c>
    </row>
    <row r="117" spans="1:10" ht="24" customHeight="1">
      <c r="A117" s="369" t="s">
        <v>305</v>
      </c>
      <c r="B117" s="361">
        <v>45778</v>
      </c>
      <c r="C117" s="361">
        <v>46142</v>
      </c>
      <c r="D117" s="362" t="s">
        <v>304</v>
      </c>
      <c r="E117" s="362" t="s">
        <v>10</v>
      </c>
      <c r="F117" s="362" t="s">
        <v>293</v>
      </c>
      <c r="G117" s="197">
        <v>108.13</v>
      </c>
      <c r="H117" s="198">
        <v>1437.5</v>
      </c>
      <c r="I117" s="362" t="str">
        <f>IF($A117="","",IF(OR($B117="",$C117="",$D117="",$E117="",$F117=""),"Stammdaten fehlen",IF(AND($G117="",$H117=""),"Werte fehlen",IF($G117="","Monatsstunden fehlen",IF($H117="","Monatslohn fehlt","OK")))))</f>
        <v>OK</v>
      </c>
      <c r="J117" s="376" t="str">
        <f>IF($G117="","",IF(COUNTIFS($A:$A,$A117,$D:$D,$D117,$G:$G,$G117)&gt;1,"Doppelte Monatsstunden",""))</f>
        <v/>
      </c>
    </row>
    <row r="118" spans="1:10" ht="24" customHeight="1">
      <c r="A118" s="369" t="s">
        <v>305</v>
      </c>
      <c r="B118" s="361">
        <v>45778</v>
      </c>
      <c r="C118" s="361">
        <v>46142</v>
      </c>
      <c r="D118" s="362" t="s">
        <v>304</v>
      </c>
      <c r="E118" s="362" t="s">
        <v>10</v>
      </c>
      <c r="F118" s="362" t="s">
        <v>293</v>
      </c>
      <c r="G118" s="197">
        <v>103.8</v>
      </c>
      <c r="H118" s="198">
        <v>1380</v>
      </c>
      <c r="I118" s="362" t="str">
        <f>IF($A118="","",IF(OR($B118="",$C118="",$D118="",$E118="",$F118=""),"Stammdaten fehlen",IF(AND($G118="",$H118=""),"Werte fehlen",IF($G118="","Monatsstunden fehlen",IF($H118="","Monatslohn fehlt","OK")))))</f>
        <v>OK</v>
      </c>
      <c r="J118" s="376" t="str">
        <f>IF($G118="","",IF(COUNTIFS($A:$A,$A118,$D:$D,$D118,$G:$G,$G118)&gt;1,"Doppelte Monatsstunden",""))</f>
        <v/>
      </c>
    </row>
    <row r="119" spans="1:10" ht="24" customHeight="1">
      <c r="A119" s="369" t="s">
        <v>305</v>
      </c>
      <c r="B119" s="361">
        <v>45778</v>
      </c>
      <c r="C119" s="361">
        <v>46142</v>
      </c>
      <c r="D119" s="362" t="s">
        <v>304</v>
      </c>
      <c r="E119" s="362" t="s">
        <v>10</v>
      </c>
      <c r="F119" s="362" t="s">
        <v>293</v>
      </c>
      <c r="G119" s="197">
        <v>86.5</v>
      </c>
      <c r="H119" s="198">
        <v>1150</v>
      </c>
      <c r="I119" s="362" t="str">
        <f>IF($A119="","",IF(OR($B119="",$C119="",$D119="",$E119="",$F119=""),"Stammdaten fehlen",IF(AND($G119="",$H119=""),"Werte fehlen",IF($G119="","Monatsstunden fehlen",IF($H119="","Monatslohn fehlt","OK")))))</f>
        <v>OK</v>
      </c>
      <c r="J119" s="376" t="str">
        <f>IF($G119="","",IF(COUNTIFS($A:$A,$A119,$D:$D,$D119,$G:$G,$G119)&gt;1,"Doppelte Monatsstunden",""))</f>
        <v/>
      </c>
    </row>
    <row r="120" spans="1:10" ht="24" customHeight="1">
      <c r="A120" s="369" t="s">
        <v>305</v>
      </c>
      <c r="B120" s="361">
        <v>45778</v>
      </c>
      <c r="C120" s="361">
        <v>46142</v>
      </c>
      <c r="D120" s="362" t="s">
        <v>304</v>
      </c>
      <c r="E120" s="362" t="s">
        <v>10</v>
      </c>
      <c r="F120" s="362" t="s">
        <v>293</v>
      </c>
      <c r="G120" s="197">
        <v>69.2</v>
      </c>
      <c r="H120" s="198">
        <v>920</v>
      </c>
      <c r="I120" s="362" t="str">
        <f>IF($A120="","",IF(OR($B120="",$C120="",$D120="",$E120="",$F120=""),"Stammdaten fehlen",IF(AND($G120="",$H120=""),"Werte fehlen",IF($G120="","Monatsstunden fehlen",IF($H120="","Monatslohn fehlt","OK")))))</f>
        <v>OK</v>
      </c>
      <c r="J120" s="376" t="str">
        <f>IF($G120="","",IF(COUNTIFS($A:$A,$A120,$D:$D,$D120,$G:$G,$G120)&gt;1,"Doppelte Monatsstunden",""))</f>
        <v/>
      </c>
    </row>
    <row r="121" spans="1:10" ht="24" customHeight="1">
      <c r="A121" s="369" t="s">
        <v>305</v>
      </c>
      <c r="B121" s="361">
        <v>45778</v>
      </c>
      <c r="C121" s="361">
        <v>46142</v>
      </c>
      <c r="D121" s="362" t="s">
        <v>304</v>
      </c>
      <c r="E121" s="362" t="s">
        <v>10</v>
      </c>
      <c r="F121" s="362" t="s">
        <v>293</v>
      </c>
      <c r="G121" s="197">
        <v>51.9</v>
      </c>
      <c r="H121" s="198">
        <v>690</v>
      </c>
      <c r="I121" s="362" t="str">
        <f>IF($A121="","",IF(OR($B121="",$C121="",$D121="",$E121="",$F121=""),"Stammdaten fehlen",IF(AND($G121="",$H121=""),"Werte fehlen",IF($G121="","Monatsstunden fehlen",IF($H121="","Monatslohn fehlt","OK")))))</f>
        <v>OK</v>
      </c>
      <c r="J121" s="376" t="str">
        <f>IF($G121="","",IF(COUNTIFS($A:$A,$A121,$D:$D,$D121,$G:$G,$G121)&gt;1,"Doppelte Monatsstunden",""))</f>
        <v/>
      </c>
    </row>
    <row r="122" spans="1:10" ht="24" customHeight="1">
      <c r="A122" s="369" t="s">
        <v>305</v>
      </c>
      <c r="B122" s="361">
        <v>45778</v>
      </c>
      <c r="C122" s="361">
        <v>46142</v>
      </c>
      <c r="D122" s="362" t="s">
        <v>304</v>
      </c>
      <c r="E122" s="362" t="s">
        <v>10</v>
      </c>
      <c r="F122" s="362" t="s">
        <v>293</v>
      </c>
      <c r="G122" s="197">
        <v>47.58</v>
      </c>
      <c r="H122" s="198">
        <v>632.5</v>
      </c>
      <c r="I122" s="362" t="str">
        <f>IF($A122="","",IF(OR($B122="",$C122="",$D122="",$E122="",$F122=""),"Stammdaten fehlen",IF(AND($G122="",$H122=""),"Werte fehlen",IF($G122="","Monatsstunden fehlen",IF($H122="","Monatslohn fehlt","OK")))))</f>
        <v>OK</v>
      </c>
      <c r="J122" s="376" t="str">
        <f>IF($G122="","",IF(COUNTIFS($A:$A,$A122,$D:$D,$D122,$G:$G,$G122)&gt;1,"Doppelte Monatsstunden",""))</f>
        <v/>
      </c>
    </row>
    <row r="123" spans="1:10" ht="24" customHeight="1">
      <c r="A123" s="369" t="s">
        <v>305</v>
      </c>
      <c r="B123" s="361">
        <v>45778</v>
      </c>
      <c r="C123" s="361">
        <v>46142</v>
      </c>
      <c r="D123" s="362" t="s">
        <v>304</v>
      </c>
      <c r="E123" s="362" t="s">
        <v>10</v>
      </c>
      <c r="F123" s="362" t="s">
        <v>293</v>
      </c>
      <c r="G123" s="197">
        <v>43.25</v>
      </c>
      <c r="H123" s="198">
        <v>575</v>
      </c>
      <c r="I123" s="362" t="str">
        <f>IF($A123="","",IF(OR($B123="",$C123="",$D123="",$E123="",$F123=""),"Stammdaten fehlen",IF(AND($G123="",$H123=""),"Werte fehlen",IF($G123="","Monatsstunden fehlen",IF($H123="","Monatslohn fehlt","OK")))))</f>
        <v>OK</v>
      </c>
      <c r="J123" s="376" t="str">
        <f>IF($G123="","",IF(COUNTIFS($A:$A,$A123,$D:$D,$D123,$G:$G,$G123)&gt;1,"Doppelte Monatsstunden",""))</f>
        <v/>
      </c>
    </row>
    <row r="124" spans="1:10" ht="24" customHeight="1">
      <c r="A124" s="369" t="s">
        <v>305</v>
      </c>
      <c r="B124" s="361">
        <v>45778</v>
      </c>
      <c r="C124" s="361">
        <v>46142</v>
      </c>
      <c r="D124" s="362" t="s">
        <v>304</v>
      </c>
      <c r="E124" s="362" t="s">
        <v>10</v>
      </c>
      <c r="F124" s="362" t="s">
        <v>293</v>
      </c>
      <c r="G124" s="197">
        <v>34.6</v>
      </c>
      <c r="H124" s="198">
        <v>460</v>
      </c>
      <c r="I124" s="362" t="str">
        <f>IF($A124="","",IF(OR($B124="",$C124="",$D124="",$E124="",$F124=""),"Stammdaten fehlen",IF(AND($G124="",$H124=""),"Werte fehlen",IF($G124="","Monatsstunden fehlen",IF($H124="","Monatslohn fehlt","OK")))))</f>
        <v>OK</v>
      </c>
      <c r="J124" s="376" t="str">
        <f>IF($G124="","",IF(COUNTIFS($A:$A,$A124,$D:$D,$D124,$G:$G,$G124)&gt;1,"Doppelte Monatsstunden",""))</f>
        <v/>
      </c>
    </row>
    <row r="125" spans="1:10" ht="24" customHeight="1" thickBot="1">
      <c r="A125" s="369" t="s">
        <v>305</v>
      </c>
      <c r="B125" s="361">
        <v>45778</v>
      </c>
      <c r="C125" s="361">
        <v>46142</v>
      </c>
      <c r="D125" s="362" t="s">
        <v>304</v>
      </c>
      <c r="E125" s="362" t="s">
        <v>10</v>
      </c>
      <c r="F125" s="362" t="s">
        <v>293</v>
      </c>
      <c r="G125" s="197">
        <v>32.01</v>
      </c>
      <c r="H125" s="198">
        <v>425.5</v>
      </c>
      <c r="I125" s="362" t="str">
        <f>IF($A125="","",IF(OR($B125="",$C125="",$D125="",$E125="",$F125=""),"Stammdaten fehlen",IF(AND($G125="",$H125=""),"Werte fehlen",IF($G125="","Monatsstunden fehlen",IF($H125="","Monatslohn fehlt","OK")))))</f>
        <v>OK</v>
      </c>
      <c r="J125" s="376" t="str">
        <f>IF($G125="","",IF(COUNTIFS($A:$A,$A125,$D:$D,$D125,$G:$G,$G125)&gt;1,"Doppelte Monatsstunden",""))</f>
        <v/>
      </c>
    </row>
    <row r="126" spans="1:10" ht="24" customHeight="1">
      <c r="A126" s="368" t="s">
        <v>305</v>
      </c>
      <c r="B126" s="359">
        <v>45778</v>
      </c>
      <c r="C126" s="359">
        <v>46142</v>
      </c>
      <c r="D126" s="360" t="s">
        <v>11</v>
      </c>
      <c r="E126" s="360" t="s">
        <v>10</v>
      </c>
      <c r="F126" s="360" t="s">
        <v>294</v>
      </c>
      <c r="G126" s="195">
        <v>173</v>
      </c>
      <c r="H126" s="196">
        <v>2300</v>
      </c>
      <c r="I126" s="360" t="str">
        <f>IF($A126="","",IF(OR($B126="",$C126="",$D126="",$E126="",$F126=""),"Stammdaten fehlen",IF(AND($G126="",$H126=""),"Werte fehlen",IF($G126="","Monatsstunden fehlen",IF($H126="","Monatslohn fehlt","OK")))))</f>
        <v>OK</v>
      </c>
      <c r="J126" s="375" t="str">
        <f>IF($G126="","",IF(COUNTIFS($A:$A,$A126,$D:$D,$D126,$G:$G,$G126)&gt;1,"Doppelte Monatsstunden",""))</f>
        <v/>
      </c>
    </row>
    <row r="127" spans="1:10" ht="24" customHeight="1">
      <c r="A127" s="369" t="s">
        <v>305</v>
      </c>
      <c r="B127" s="361">
        <v>45778</v>
      </c>
      <c r="C127" s="361">
        <v>46142</v>
      </c>
      <c r="D127" s="362" t="s">
        <v>11</v>
      </c>
      <c r="E127" s="362" t="s">
        <v>10</v>
      </c>
      <c r="F127" s="362" t="s">
        <v>294</v>
      </c>
      <c r="G127" s="197">
        <v>151.38</v>
      </c>
      <c r="H127" s="198">
        <v>2012.5</v>
      </c>
      <c r="I127" s="362" t="str">
        <f>IF($A127="","",IF(OR($B127="",$C127="",$D127="",$E127="",$F127=""),"Stammdaten fehlen",IF(AND($G127="",$H127=""),"Werte fehlen",IF($G127="","Monatsstunden fehlen",IF($H127="","Monatslohn fehlt","OK")))))</f>
        <v>OK</v>
      </c>
      <c r="J127" s="376" t="str">
        <f>IF($G127="","",IF(COUNTIFS($A:$A,$A127,$D:$D,$D127,$G:$G,$G127)&gt;1,"Doppelte Monatsstunden",""))</f>
        <v/>
      </c>
    </row>
    <row r="128" spans="1:10" ht="24" customHeight="1">
      <c r="A128" s="369" t="s">
        <v>305</v>
      </c>
      <c r="B128" s="361">
        <v>45778</v>
      </c>
      <c r="C128" s="361">
        <v>46142</v>
      </c>
      <c r="D128" s="362" t="s">
        <v>11</v>
      </c>
      <c r="E128" s="362" t="s">
        <v>10</v>
      </c>
      <c r="F128" s="362" t="s">
        <v>294</v>
      </c>
      <c r="G128" s="197">
        <v>138.4</v>
      </c>
      <c r="H128" s="198">
        <v>1840</v>
      </c>
      <c r="I128" s="362" t="str">
        <f>IF($A128="","",IF(OR($B128="",$C128="",$D128="",$E128="",$F128=""),"Stammdaten fehlen",IF(AND($G128="",$H128=""),"Werte fehlen",IF($G128="","Monatsstunden fehlen",IF($H128="","Monatslohn fehlt","OK")))))</f>
        <v>OK</v>
      </c>
      <c r="J128" s="376" t="str">
        <f>IF($G128="","",IF(COUNTIFS($A:$A,$A128,$D:$D,$D128,$G:$G,$G128)&gt;1,"Doppelte Monatsstunden",""))</f>
        <v/>
      </c>
    </row>
    <row r="129" spans="1:10" ht="24" customHeight="1">
      <c r="A129" s="369" t="s">
        <v>305</v>
      </c>
      <c r="B129" s="361">
        <v>45778</v>
      </c>
      <c r="C129" s="361">
        <v>46142</v>
      </c>
      <c r="D129" s="362" t="s">
        <v>11</v>
      </c>
      <c r="E129" s="362" t="s">
        <v>10</v>
      </c>
      <c r="F129" s="362" t="s">
        <v>294</v>
      </c>
      <c r="G129" s="197">
        <v>129.75</v>
      </c>
      <c r="H129" s="198">
        <v>1725</v>
      </c>
      <c r="I129" s="362" t="str">
        <f>IF($A129="","",IF(OR($B129="",$C129="",$D129="",$E129="",$F129=""),"Stammdaten fehlen",IF(AND($G129="",$H129=""),"Werte fehlen",IF($G129="","Monatsstunden fehlen",IF($H129="","Monatslohn fehlt","OK")))))</f>
        <v>OK</v>
      </c>
      <c r="J129" s="376" t="str">
        <f>IF($G129="","",IF(COUNTIFS($A:$A,$A129,$D:$D,$D129,$G:$G,$G129)&gt;1,"Doppelte Monatsstunden",""))</f>
        <v/>
      </c>
    </row>
    <row r="130" spans="1:10" ht="24" customHeight="1">
      <c r="A130" s="369" t="s">
        <v>305</v>
      </c>
      <c r="B130" s="361">
        <v>45778</v>
      </c>
      <c r="C130" s="361">
        <v>46142</v>
      </c>
      <c r="D130" s="362" t="s">
        <v>11</v>
      </c>
      <c r="E130" s="362" t="s">
        <v>10</v>
      </c>
      <c r="F130" s="362" t="s">
        <v>294</v>
      </c>
      <c r="G130" s="197">
        <v>108.13</v>
      </c>
      <c r="H130" s="198">
        <v>1437.5</v>
      </c>
      <c r="I130" s="362" t="str">
        <f>IF($A130="","",IF(OR($B130="",$C130="",$D130="",$E130="",$F130=""),"Stammdaten fehlen",IF(AND($G130="",$H130=""),"Werte fehlen",IF($G130="","Monatsstunden fehlen",IF($H130="","Monatslohn fehlt","OK")))))</f>
        <v>OK</v>
      </c>
      <c r="J130" s="376" t="str">
        <f>IF($G130="","",IF(COUNTIFS($A:$A,$A130,$D:$D,$D130,$G:$G,$G130)&gt;1,"Doppelte Monatsstunden",""))</f>
        <v/>
      </c>
    </row>
    <row r="131" spans="1:10" ht="24" customHeight="1">
      <c r="A131" s="369" t="s">
        <v>305</v>
      </c>
      <c r="B131" s="361">
        <v>45778</v>
      </c>
      <c r="C131" s="361">
        <v>46142</v>
      </c>
      <c r="D131" s="362" t="s">
        <v>11</v>
      </c>
      <c r="E131" s="362" t="s">
        <v>10</v>
      </c>
      <c r="F131" s="362" t="s">
        <v>294</v>
      </c>
      <c r="G131" s="197">
        <v>103.8</v>
      </c>
      <c r="H131" s="198">
        <v>1380</v>
      </c>
      <c r="I131" s="362" t="str">
        <f>IF($A131="","",IF(OR($B131="",$C131="",$D131="",$E131="",$F131=""),"Stammdaten fehlen",IF(AND($G131="",$H131=""),"Werte fehlen",IF($G131="","Monatsstunden fehlen",IF($H131="","Monatslohn fehlt","OK")))))</f>
        <v>OK</v>
      </c>
      <c r="J131" s="376" t="str">
        <f>IF($G131="","",IF(COUNTIFS($A:$A,$A131,$D:$D,$D131,$G:$G,$G131)&gt;1,"Doppelte Monatsstunden",""))</f>
        <v/>
      </c>
    </row>
    <row r="132" spans="1:10" ht="24" customHeight="1">
      <c r="A132" s="369" t="s">
        <v>305</v>
      </c>
      <c r="B132" s="361">
        <v>45778</v>
      </c>
      <c r="C132" s="361">
        <v>46142</v>
      </c>
      <c r="D132" s="362" t="s">
        <v>11</v>
      </c>
      <c r="E132" s="362" t="s">
        <v>10</v>
      </c>
      <c r="F132" s="362" t="s">
        <v>294</v>
      </c>
      <c r="G132" s="197">
        <v>86.5</v>
      </c>
      <c r="H132" s="198">
        <v>1150</v>
      </c>
      <c r="I132" s="362" t="str">
        <f>IF($A132="","",IF(OR($B132="",$C132="",$D132="",$E132="",$F132=""),"Stammdaten fehlen",IF(AND($G132="",$H132=""),"Werte fehlen",IF($G132="","Monatsstunden fehlen",IF($H132="","Monatslohn fehlt","OK")))))</f>
        <v>OK</v>
      </c>
      <c r="J132" s="376" t="str">
        <f>IF($G132="","",IF(COUNTIFS($A:$A,$A132,$D:$D,$D132,$G:$G,$G132)&gt;1,"Doppelte Monatsstunden",""))</f>
        <v/>
      </c>
    </row>
    <row r="133" spans="1:10" ht="24" customHeight="1">
      <c r="A133" s="369" t="s">
        <v>305</v>
      </c>
      <c r="B133" s="361">
        <v>45778</v>
      </c>
      <c r="C133" s="361">
        <v>46142</v>
      </c>
      <c r="D133" s="362" t="s">
        <v>11</v>
      </c>
      <c r="E133" s="362" t="s">
        <v>10</v>
      </c>
      <c r="F133" s="362" t="s">
        <v>294</v>
      </c>
      <c r="G133" s="197">
        <v>69.2</v>
      </c>
      <c r="H133" s="198">
        <v>920</v>
      </c>
      <c r="I133" s="362" t="str">
        <f>IF($A133="","",IF(OR($B133="",$C133="",$D133="",$E133="",$F133=""),"Stammdaten fehlen",IF(AND($G133="",$H133=""),"Werte fehlen",IF($G133="","Monatsstunden fehlen",IF($H133="","Monatslohn fehlt","OK")))))</f>
        <v>OK</v>
      </c>
      <c r="J133" s="376" t="str">
        <f>IF($G133="","",IF(COUNTIFS($A:$A,$A133,$D:$D,$D133,$G:$G,$G133)&gt;1,"Doppelte Monatsstunden",""))</f>
        <v/>
      </c>
    </row>
    <row r="134" spans="1:10" ht="24" customHeight="1">
      <c r="A134" s="369" t="s">
        <v>305</v>
      </c>
      <c r="B134" s="361">
        <v>45778</v>
      </c>
      <c r="C134" s="361">
        <v>46142</v>
      </c>
      <c r="D134" s="362" t="s">
        <v>11</v>
      </c>
      <c r="E134" s="362" t="s">
        <v>10</v>
      </c>
      <c r="F134" s="362" t="s">
        <v>294</v>
      </c>
      <c r="G134" s="197">
        <v>51.9</v>
      </c>
      <c r="H134" s="198">
        <v>690</v>
      </c>
      <c r="I134" s="362" t="str">
        <f>IF($A134="","",IF(OR($B134="",$C134="",$D134="",$E134="",$F134=""),"Stammdaten fehlen",IF(AND($G134="",$H134=""),"Werte fehlen",IF($G134="","Monatsstunden fehlen",IF($H134="","Monatslohn fehlt","OK")))))</f>
        <v>OK</v>
      </c>
      <c r="J134" s="376" t="str">
        <f>IF($G134="","",IF(COUNTIFS($A:$A,$A134,$D:$D,$D134,$G:$G,$G134)&gt;1,"Doppelte Monatsstunden",""))</f>
        <v/>
      </c>
    </row>
    <row r="135" spans="1:10" ht="24" customHeight="1">
      <c r="A135" s="369" t="s">
        <v>305</v>
      </c>
      <c r="B135" s="361">
        <v>45778</v>
      </c>
      <c r="C135" s="361">
        <v>46142</v>
      </c>
      <c r="D135" s="362" t="s">
        <v>11</v>
      </c>
      <c r="E135" s="362" t="s">
        <v>10</v>
      </c>
      <c r="F135" s="362" t="s">
        <v>294</v>
      </c>
      <c r="G135" s="197">
        <v>47.58</v>
      </c>
      <c r="H135" s="198">
        <v>632.5</v>
      </c>
      <c r="I135" s="362" t="str">
        <f>IF($A135="","",IF(OR($B135="",$C135="",$D135="",$E135="",$F135=""),"Stammdaten fehlen",IF(AND($G135="",$H135=""),"Werte fehlen",IF($G135="","Monatsstunden fehlen",IF($H135="","Monatslohn fehlt","OK")))))</f>
        <v>OK</v>
      </c>
      <c r="J135" s="376" t="str">
        <f>IF($G135="","",IF(COUNTIFS($A:$A,$A135,$D:$D,$D135,$G:$G,$G135)&gt;1,"Doppelte Monatsstunden",""))</f>
        <v/>
      </c>
    </row>
    <row r="136" spans="1:10" ht="24" customHeight="1">
      <c r="A136" s="369" t="s">
        <v>305</v>
      </c>
      <c r="B136" s="361">
        <v>45778</v>
      </c>
      <c r="C136" s="361">
        <v>46142</v>
      </c>
      <c r="D136" s="362" t="s">
        <v>11</v>
      </c>
      <c r="E136" s="362" t="s">
        <v>10</v>
      </c>
      <c r="F136" s="362" t="s">
        <v>294</v>
      </c>
      <c r="G136" s="197">
        <v>43.25</v>
      </c>
      <c r="H136" s="198">
        <v>575</v>
      </c>
      <c r="I136" s="362" t="str">
        <f>IF($A136="","",IF(OR($B136="",$C136="",$D136="",$E136="",$F136=""),"Stammdaten fehlen",IF(AND($G136="",$H136=""),"Werte fehlen",IF($G136="","Monatsstunden fehlen",IF($H136="","Monatslohn fehlt","OK")))))</f>
        <v>OK</v>
      </c>
      <c r="J136" s="376" t="str">
        <f>IF($G136="","",IF(COUNTIFS($A:$A,$A136,$D:$D,$D136,$G:$G,$G136)&gt;1,"Doppelte Monatsstunden",""))</f>
        <v/>
      </c>
    </row>
    <row r="137" spans="1:10" ht="24" customHeight="1">
      <c r="A137" s="369" t="s">
        <v>305</v>
      </c>
      <c r="B137" s="361">
        <v>45778</v>
      </c>
      <c r="C137" s="361">
        <v>46142</v>
      </c>
      <c r="D137" s="362" t="s">
        <v>11</v>
      </c>
      <c r="E137" s="362" t="s">
        <v>10</v>
      </c>
      <c r="F137" s="362" t="s">
        <v>294</v>
      </c>
      <c r="G137" s="197">
        <v>34.6</v>
      </c>
      <c r="H137" s="198">
        <v>460</v>
      </c>
      <c r="I137" s="362" t="str">
        <f>IF($A137="","",IF(OR($B137="",$C137="",$D137="",$E137="",$F137=""),"Stammdaten fehlen",IF(AND($G137="",$H137=""),"Werte fehlen",IF($G137="","Monatsstunden fehlen",IF($H137="","Monatslohn fehlt","OK")))))</f>
        <v>OK</v>
      </c>
      <c r="J137" s="376" t="str">
        <f>IF($G137="","",IF(COUNTIFS($A:$A,$A137,$D:$D,$D137,$G:$G,$G137)&gt;1,"Doppelte Monatsstunden",""))</f>
        <v/>
      </c>
    </row>
    <row r="138" spans="1:10" ht="24" customHeight="1" thickBot="1">
      <c r="A138" s="369" t="s">
        <v>305</v>
      </c>
      <c r="B138" s="361">
        <v>45778</v>
      </c>
      <c r="C138" s="361">
        <v>46142</v>
      </c>
      <c r="D138" s="362" t="s">
        <v>11</v>
      </c>
      <c r="E138" s="362" t="s">
        <v>10</v>
      </c>
      <c r="F138" s="362" t="s">
        <v>294</v>
      </c>
      <c r="G138" s="197">
        <v>32.01</v>
      </c>
      <c r="H138" s="198">
        <v>425.5</v>
      </c>
      <c r="I138" s="362" t="str">
        <f>IF($A138="","",IF(OR($B138="",$C138="",$D138="",$E138="",$F138=""),"Stammdaten fehlen",IF(AND($G138="",$H138=""),"Werte fehlen",IF($G138="","Monatsstunden fehlen",IF($H138="","Monatslohn fehlt","OK")))))</f>
        <v>OK</v>
      </c>
      <c r="J138" s="376" t="str">
        <f>IF($G138="","",IF(COUNTIFS($A:$A,$A138,$D:$D,$D138,$G:$G,$G138)&gt;1,"Doppelte Monatsstunden",""))</f>
        <v/>
      </c>
    </row>
    <row r="139" spans="1:10" ht="24" customHeight="1">
      <c r="A139" s="368" t="s">
        <v>305</v>
      </c>
      <c r="B139" s="359">
        <v>45778</v>
      </c>
      <c r="C139" s="359">
        <v>46142</v>
      </c>
      <c r="D139" s="360" t="s">
        <v>12</v>
      </c>
      <c r="E139" s="360" t="s">
        <v>10</v>
      </c>
      <c r="F139" s="360" t="s">
        <v>295</v>
      </c>
      <c r="G139" s="195">
        <v>173</v>
      </c>
      <c r="H139" s="196">
        <v>2300</v>
      </c>
      <c r="I139" s="360" t="str">
        <f>IF($A139="","",IF(OR($B139="",$C139="",$D139="",$E139="",$F139=""),"Stammdaten fehlen",IF(AND($G139="",$H139=""),"Werte fehlen",IF($G139="","Monatsstunden fehlen",IF($H139="","Monatslohn fehlt","OK")))))</f>
        <v>OK</v>
      </c>
      <c r="J139" s="375" t="str">
        <f>IF($G139="","",IF(COUNTIFS($A:$A,$A139,$D:$D,$D139,$G:$G,$G139)&gt;1,"Doppelte Monatsstunden",""))</f>
        <v/>
      </c>
    </row>
    <row r="140" spans="1:10" ht="24" customHeight="1">
      <c r="A140" s="369" t="s">
        <v>305</v>
      </c>
      <c r="B140" s="361">
        <v>45778</v>
      </c>
      <c r="C140" s="361">
        <v>46142</v>
      </c>
      <c r="D140" s="362" t="s">
        <v>12</v>
      </c>
      <c r="E140" s="362" t="s">
        <v>10</v>
      </c>
      <c r="F140" s="362" t="s">
        <v>295</v>
      </c>
      <c r="G140" s="197">
        <v>151.38</v>
      </c>
      <c r="H140" s="198">
        <v>2012.5</v>
      </c>
      <c r="I140" s="362" t="str">
        <f>IF($A140="","",IF(OR($B140="",$C140="",$D140="",$E140="",$F140=""),"Stammdaten fehlen",IF(AND($G140="",$H140=""),"Werte fehlen",IF($G140="","Monatsstunden fehlen",IF($H140="","Monatslohn fehlt","OK")))))</f>
        <v>OK</v>
      </c>
      <c r="J140" s="376" t="str">
        <f>IF($G140="","",IF(COUNTIFS($A:$A,$A140,$D:$D,$D140,$G:$G,$G140)&gt;1,"Doppelte Monatsstunden",""))</f>
        <v/>
      </c>
    </row>
    <row r="141" spans="1:10" ht="24" customHeight="1">
      <c r="A141" s="369" t="s">
        <v>305</v>
      </c>
      <c r="B141" s="361">
        <v>45778</v>
      </c>
      <c r="C141" s="361">
        <v>46142</v>
      </c>
      <c r="D141" s="362" t="s">
        <v>12</v>
      </c>
      <c r="E141" s="362" t="s">
        <v>10</v>
      </c>
      <c r="F141" s="362" t="s">
        <v>295</v>
      </c>
      <c r="G141" s="197">
        <v>138.4</v>
      </c>
      <c r="H141" s="198">
        <v>1840</v>
      </c>
      <c r="I141" s="362" t="str">
        <f>IF($A141="","",IF(OR($B141="",$C141="",$D141="",$E141="",$F141=""),"Stammdaten fehlen",IF(AND($G141="",$H141=""),"Werte fehlen",IF($G141="","Monatsstunden fehlen",IF($H141="","Monatslohn fehlt","OK")))))</f>
        <v>OK</v>
      </c>
      <c r="J141" s="376" t="str">
        <f>IF($G141="","",IF(COUNTIFS($A:$A,$A141,$D:$D,$D141,$G:$G,$G141)&gt;1,"Doppelte Monatsstunden",""))</f>
        <v/>
      </c>
    </row>
    <row r="142" spans="1:10" ht="24" customHeight="1">
      <c r="A142" s="369" t="s">
        <v>305</v>
      </c>
      <c r="B142" s="361">
        <v>45778</v>
      </c>
      <c r="C142" s="361">
        <v>46142</v>
      </c>
      <c r="D142" s="362" t="s">
        <v>12</v>
      </c>
      <c r="E142" s="362" t="s">
        <v>10</v>
      </c>
      <c r="F142" s="362" t="s">
        <v>295</v>
      </c>
      <c r="G142" s="197">
        <v>129.75</v>
      </c>
      <c r="H142" s="198">
        <v>1725</v>
      </c>
      <c r="I142" s="362" t="str">
        <f>IF($A142="","",IF(OR($B142="",$C142="",$D142="",$E142="",$F142=""),"Stammdaten fehlen",IF(AND($G142="",$H142=""),"Werte fehlen",IF($G142="","Monatsstunden fehlen",IF($H142="","Monatslohn fehlt","OK")))))</f>
        <v>OK</v>
      </c>
      <c r="J142" s="376" t="str">
        <f>IF($G142="","",IF(COUNTIFS($A:$A,$A142,$D:$D,$D142,$G:$G,$G142)&gt;1,"Doppelte Monatsstunden",""))</f>
        <v/>
      </c>
    </row>
    <row r="143" spans="1:10" ht="24" customHeight="1">
      <c r="A143" s="369" t="s">
        <v>305</v>
      </c>
      <c r="B143" s="361">
        <v>45778</v>
      </c>
      <c r="C143" s="361">
        <v>46142</v>
      </c>
      <c r="D143" s="362" t="s">
        <v>12</v>
      </c>
      <c r="E143" s="362" t="s">
        <v>10</v>
      </c>
      <c r="F143" s="362" t="s">
        <v>295</v>
      </c>
      <c r="G143" s="197">
        <v>108.13</v>
      </c>
      <c r="H143" s="198">
        <v>1437.5</v>
      </c>
      <c r="I143" s="362" t="str">
        <f>IF($A143="","",IF(OR($B143="",$C143="",$D143="",$E143="",$F143=""),"Stammdaten fehlen",IF(AND($G143="",$H143=""),"Werte fehlen",IF($G143="","Monatsstunden fehlen",IF($H143="","Monatslohn fehlt","OK")))))</f>
        <v>OK</v>
      </c>
      <c r="J143" s="376" t="str">
        <f>IF($G143="","",IF(COUNTIFS($A:$A,$A143,$D:$D,$D143,$G:$G,$G143)&gt;1,"Doppelte Monatsstunden",""))</f>
        <v/>
      </c>
    </row>
    <row r="144" spans="1:10" ht="24" customHeight="1">
      <c r="A144" s="369" t="s">
        <v>305</v>
      </c>
      <c r="B144" s="361">
        <v>45778</v>
      </c>
      <c r="C144" s="361">
        <v>46142</v>
      </c>
      <c r="D144" s="362" t="s">
        <v>12</v>
      </c>
      <c r="E144" s="362" t="s">
        <v>10</v>
      </c>
      <c r="F144" s="362" t="s">
        <v>295</v>
      </c>
      <c r="G144" s="197">
        <v>103.8</v>
      </c>
      <c r="H144" s="198">
        <v>1380</v>
      </c>
      <c r="I144" s="362" t="str">
        <f>IF($A144="","",IF(OR($B144="",$C144="",$D144="",$E144="",$F144=""),"Stammdaten fehlen",IF(AND($G144="",$H144=""),"Werte fehlen",IF($G144="","Monatsstunden fehlen",IF($H144="","Monatslohn fehlt","OK")))))</f>
        <v>OK</v>
      </c>
      <c r="J144" s="376" t="str">
        <f>IF($G144="","",IF(COUNTIFS($A:$A,$A144,$D:$D,$D144,$G:$G,$G144)&gt;1,"Doppelte Monatsstunden",""))</f>
        <v/>
      </c>
    </row>
    <row r="145" spans="1:10" ht="24" customHeight="1">
      <c r="A145" s="369" t="s">
        <v>305</v>
      </c>
      <c r="B145" s="361">
        <v>45778</v>
      </c>
      <c r="C145" s="361">
        <v>46142</v>
      </c>
      <c r="D145" s="362" t="s">
        <v>12</v>
      </c>
      <c r="E145" s="362" t="s">
        <v>10</v>
      </c>
      <c r="F145" s="362" t="s">
        <v>295</v>
      </c>
      <c r="G145" s="197">
        <v>86.5</v>
      </c>
      <c r="H145" s="198">
        <v>1150</v>
      </c>
      <c r="I145" s="362" t="str">
        <f>IF($A145="","",IF(OR($B145="",$C145="",$D145="",$E145="",$F145=""),"Stammdaten fehlen",IF(AND($G145="",$H145=""),"Werte fehlen",IF($G145="","Monatsstunden fehlen",IF($H145="","Monatslohn fehlt","OK")))))</f>
        <v>OK</v>
      </c>
      <c r="J145" s="376" t="str">
        <f>IF($G145="","",IF(COUNTIFS($A:$A,$A145,$D:$D,$D145,$G:$G,$G145)&gt;1,"Doppelte Monatsstunden",""))</f>
        <v/>
      </c>
    </row>
    <row r="146" spans="1:10" ht="24" customHeight="1">
      <c r="A146" s="369" t="s">
        <v>305</v>
      </c>
      <c r="B146" s="361">
        <v>45778</v>
      </c>
      <c r="C146" s="361">
        <v>46142</v>
      </c>
      <c r="D146" s="362" t="s">
        <v>12</v>
      </c>
      <c r="E146" s="362" t="s">
        <v>10</v>
      </c>
      <c r="F146" s="362" t="s">
        <v>295</v>
      </c>
      <c r="G146" s="197">
        <v>69.2</v>
      </c>
      <c r="H146" s="198">
        <v>920</v>
      </c>
      <c r="I146" s="362" t="str">
        <f>IF($A146="","",IF(OR($B146="",$C146="",$D146="",$E146="",$F146=""),"Stammdaten fehlen",IF(AND($G146="",$H146=""),"Werte fehlen",IF($G146="","Monatsstunden fehlen",IF($H146="","Monatslohn fehlt","OK")))))</f>
        <v>OK</v>
      </c>
      <c r="J146" s="376" t="str">
        <f>IF($G146="","",IF(COUNTIFS($A:$A,$A146,$D:$D,$D146,$G:$G,$G146)&gt;1,"Doppelte Monatsstunden",""))</f>
        <v/>
      </c>
    </row>
    <row r="147" spans="1:10" ht="24" customHeight="1">
      <c r="A147" s="369" t="s">
        <v>305</v>
      </c>
      <c r="B147" s="361">
        <v>45778</v>
      </c>
      <c r="C147" s="361">
        <v>46142</v>
      </c>
      <c r="D147" s="362" t="s">
        <v>12</v>
      </c>
      <c r="E147" s="362" t="s">
        <v>10</v>
      </c>
      <c r="F147" s="362" t="s">
        <v>295</v>
      </c>
      <c r="G147" s="197">
        <v>51.9</v>
      </c>
      <c r="H147" s="198">
        <v>690</v>
      </c>
      <c r="I147" s="362" t="str">
        <f>IF($A147="","",IF(OR($B147="",$C147="",$D147="",$E147="",$F147=""),"Stammdaten fehlen",IF(AND($G147="",$H147=""),"Werte fehlen",IF($G147="","Monatsstunden fehlen",IF($H147="","Monatslohn fehlt","OK")))))</f>
        <v>OK</v>
      </c>
      <c r="J147" s="376" t="str">
        <f>IF($G147="","",IF(COUNTIFS($A:$A,$A147,$D:$D,$D147,$G:$G,$G147)&gt;1,"Doppelte Monatsstunden",""))</f>
        <v/>
      </c>
    </row>
    <row r="148" spans="1:10" ht="24" customHeight="1">
      <c r="A148" s="369" t="s">
        <v>305</v>
      </c>
      <c r="B148" s="361">
        <v>45778</v>
      </c>
      <c r="C148" s="361">
        <v>46142</v>
      </c>
      <c r="D148" s="362" t="s">
        <v>12</v>
      </c>
      <c r="E148" s="362" t="s">
        <v>10</v>
      </c>
      <c r="F148" s="362" t="s">
        <v>295</v>
      </c>
      <c r="G148" s="197">
        <v>47.58</v>
      </c>
      <c r="H148" s="198">
        <v>632.5</v>
      </c>
      <c r="I148" s="362" t="str">
        <f>IF($A148="","",IF(OR($B148="",$C148="",$D148="",$E148="",$F148=""),"Stammdaten fehlen",IF(AND($G148="",$H148=""),"Werte fehlen",IF($G148="","Monatsstunden fehlen",IF($H148="","Monatslohn fehlt","OK")))))</f>
        <v>OK</v>
      </c>
      <c r="J148" s="376" t="str">
        <f>IF($G148="","",IF(COUNTIFS($A:$A,$A148,$D:$D,$D148,$G:$G,$G148)&gt;1,"Doppelte Monatsstunden",""))</f>
        <v/>
      </c>
    </row>
    <row r="149" spans="1:10" ht="24" customHeight="1">
      <c r="A149" s="369" t="s">
        <v>305</v>
      </c>
      <c r="B149" s="361">
        <v>45778</v>
      </c>
      <c r="C149" s="361">
        <v>46142</v>
      </c>
      <c r="D149" s="362" t="s">
        <v>12</v>
      </c>
      <c r="E149" s="362" t="s">
        <v>10</v>
      </c>
      <c r="F149" s="362" t="s">
        <v>295</v>
      </c>
      <c r="G149" s="197">
        <v>43.25</v>
      </c>
      <c r="H149" s="198">
        <v>575</v>
      </c>
      <c r="I149" s="362" t="str">
        <f>IF($A149="","",IF(OR($B149="",$C149="",$D149="",$E149="",$F149=""),"Stammdaten fehlen",IF(AND($G149="",$H149=""),"Werte fehlen",IF($G149="","Monatsstunden fehlen",IF($H149="","Monatslohn fehlt","OK")))))</f>
        <v>OK</v>
      </c>
      <c r="J149" s="376" t="str">
        <f>IF($G149="","",IF(COUNTIFS($A:$A,$A149,$D:$D,$D149,$G:$G,$G149)&gt;1,"Doppelte Monatsstunden",""))</f>
        <v/>
      </c>
    </row>
    <row r="150" spans="1:10" ht="24" customHeight="1">
      <c r="A150" s="369" t="s">
        <v>305</v>
      </c>
      <c r="B150" s="361">
        <v>45778</v>
      </c>
      <c r="C150" s="361">
        <v>46142</v>
      </c>
      <c r="D150" s="362" t="s">
        <v>12</v>
      </c>
      <c r="E150" s="362" t="s">
        <v>10</v>
      </c>
      <c r="F150" s="362" t="s">
        <v>295</v>
      </c>
      <c r="G150" s="197">
        <v>34.6</v>
      </c>
      <c r="H150" s="198">
        <v>460</v>
      </c>
      <c r="I150" s="362" t="str">
        <f>IF($A150="","",IF(OR($B150="",$C150="",$D150="",$E150="",$F150=""),"Stammdaten fehlen",IF(AND($G150="",$H150=""),"Werte fehlen",IF($G150="","Monatsstunden fehlen",IF($H150="","Monatslohn fehlt","OK")))))</f>
        <v>OK</v>
      </c>
      <c r="J150" s="376" t="str">
        <f>IF($G150="","",IF(COUNTIFS($A:$A,$A150,$D:$D,$D150,$G:$G,$G150)&gt;1,"Doppelte Monatsstunden",""))</f>
        <v/>
      </c>
    </row>
    <row r="151" spans="1:10" ht="24" customHeight="1" thickBot="1">
      <c r="A151" s="369" t="s">
        <v>305</v>
      </c>
      <c r="B151" s="361">
        <v>45778</v>
      </c>
      <c r="C151" s="361">
        <v>46142</v>
      </c>
      <c r="D151" s="362" t="s">
        <v>12</v>
      </c>
      <c r="E151" s="362" t="s">
        <v>10</v>
      </c>
      <c r="F151" s="362" t="s">
        <v>295</v>
      </c>
      <c r="G151" s="197">
        <v>32.01</v>
      </c>
      <c r="H151" s="198">
        <v>425.5</v>
      </c>
      <c r="I151" s="362" t="str">
        <f>IF($A151="","",IF(OR($B151="",$C151="",$D151="",$E151="",$F151=""),"Stammdaten fehlen",IF(AND($G151="",$H151=""),"Werte fehlen",IF($G151="","Monatsstunden fehlen",IF($H151="","Monatslohn fehlt","OK")))))</f>
        <v>OK</v>
      </c>
      <c r="J151" s="376" t="str">
        <f>IF($G151="","",IF(COUNTIFS($A:$A,$A151,$D:$D,$D151,$G:$G,$G151)&gt;1,"Doppelte Monatsstunden",""))</f>
        <v/>
      </c>
    </row>
    <row r="152" spans="1:10" ht="24" customHeight="1">
      <c r="A152" s="368" t="s">
        <v>305</v>
      </c>
      <c r="B152" s="359">
        <v>45778</v>
      </c>
      <c r="C152" s="359">
        <v>46142</v>
      </c>
      <c r="D152" s="360" t="s">
        <v>13</v>
      </c>
      <c r="E152" s="360" t="s">
        <v>10</v>
      </c>
      <c r="F152" s="360" t="s">
        <v>296</v>
      </c>
      <c r="G152" s="195">
        <v>173</v>
      </c>
      <c r="H152" s="196">
        <v>2328</v>
      </c>
      <c r="I152" s="360" t="str">
        <f>IF($A152="","",IF(OR($B152="",$C152="",$D152="",$E152="",$F152=""),"Stammdaten fehlen",IF(AND($G152="",$H152=""),"Werte fehlen",IF($G152="","Monatsstunden fehlen",IF($H152="","Monatslohn fehlt","OK")))))</f>
        <v>OK</v>
      </c>
      <c r="J152" s="375" t="str">
        <f>IF($G152="","",IF(COUNTIFS($A:$A,$A152,$D:$D,$D152,$G:$G,$G152)&gt;1,"Doppelte Monatsstunden",""))</f>
        <v/>
      </c>
    </row>
    <row r="153" spans="1:10" ht="24" customHeight="1">
      <c r="A153" s="369" t="s">
        <v>305</v>
      </c>
      <c r="B153" s="361">
        <v>45778</v>
      </c>
      <c r="C153" s="361">
        <v>46142</v>
      </c>
      <c r="D153" s="362" t="s">
        <v>13</v>
      </c>
      <c r="E153" s="362" t="s">
        <v>10</v>
      </c>
      <c r="F153" s="362" t="s">
        <v>296</v>
      </c>
      <c r="G153" s="197">
        <v>151.38</v>
      </c>
      <c r="H153" s="198">
        <v>2037</v>
      </c>
      <c r="I153" s="362" t="str">
        <f>IF($A153="","",IF(OR($B153="",$C153="",$D153="",$E153="",$F153=""),"Stammdaten fehlen",IF(AND($G153="",$H153=""),"Werte fehlen",IF($G153="","Monatsstunden fehlen",IF($H153="","Monatslohn fehlt","OK")))))</f>
        <v>OK</v>
      </c>
      <c r="J153" s="376" t="str">
        <f>IF($G153="","",IF(COUNTIFS($A:$A,$A153,$D:$D,$D153,$G:$G,$G153)&gt;1,"Doppelte Monatsstunden",""))</f>
        <v/>
      </c>
    </row>
    <row r="154" spans="1:10" ht="24" customHeight="1">
      <c r="A154" s="369" t="s">
        <v>305</v>
      </c>
      <c r="B154" s="361">
        <v>45778</v>
      </c>
      <c r="C154" s="361">
        <v>46142</v>
      </c>
      <c r="D154" s="362" t="s">
        <v>13</v>
      </c>
      <c r="E154" s="362" t="s">
        <v>10</v>
      </c>
      <c r="F154" s="362" t="s">
        <v>296</v>
      </c>
      <c r="G154" s="197">
        <v>138.4</v>
      </c>
      <c r="H154" s="198">
        <v>1862.4</v>
      </c>
      <c r="I154" s="362" t="str">
        <f>IF($A154="","",IF(OR($B154="",$C154="",$D154="",$E154="",$F154=""),"Stammdaten fehlen",IF(AND($G154="",$H154=""),"Werte fehlen",IF($G154="","Monatsstunden fehlen",IF($H154="","Monatslohn fehlt","OK")))))</f>
        <v>OK</v>
      </c>
      <c r="J154" s="376" t="str">
        <f>IF($G154="","",IF(COUNTIFS($A:$A,$A154,$D:$D,$D154,$G:$G,$G154)&gt;1,"Doppelte Monatsstunden",""))</f>
        <v/>
      </c>
    </row>
    <row r="155" spans="1:10" ht="24" customHeight="1">
      <c r="A155" s="369" t="s">
        <v>305</v>
      </c>
      <c r="B155" s="361">
        <v>45778</v>
      </c>
      <c r="C155" s="361">
        <v>46142</v>
      </c>
      <c r="D155" s="362" t="s">
        <v>13</v>
      </c>
      <c r="E155" s="362" t="s">
        <v>10</v>
      </c>
      <c r="F155" s="362" t="s">
        <v>296</v>
      </c>
      <c r="G155" s="197">
        <v>129.75</v>
      </c>
      <c r="H155" s="198">
        <v>1476</v>
      </c>
      <c r="I155" s="362" t="str">
        <f>IF($A155="","",IF(OR($B155="",$C155="",$D155="",$E155="",$F155=""),"Stammdaten fehlen",IF(AND($G155="",$H155=""),"Werte fehlen",IF($G155="","Monatsstunden fehlen",IF($H155="","Monatslohn fehlt","OK")))))</f>
        <v>OK</v>
      </c>
      <c r="J155" s="376" t="str">
        <f>IF($G155="","",IF(COUNTIFS($A:$A,$A155,$D:$D,$D155,$G:$G,$G155)&gt;1,"Doppelte Monatsstunden",""))</f>
        <v/>
      </c>
    </row>
    <row r="156" spans="1:10" ht="24" customHeight="1">
      <c r="A156" s="369" t="s">
        <v>305</v>
      </c>
      <c r="B156" s="361">
        <v>45778</v>
      </c>
      <c r="C156" s="361">
        <v>46142</v>
      </c>
      <c r="D156" s="362" t="s">
        <v>13</v>
      </c>
      <c r="E156" s="362" t="s">
        <v>10</v>
      </c>
      <c r="F156" s="362" t="s">
        <v>296</v>
      </c>
      <c r="G156" s="197">
        <v>108.13</v>
      </c>
      <c r="H156" s="198">
        <v>1455</v>
      </c>
      <c r="I156" s="362" t="str">
        <f>IF($A156="","",IF(OR($B156="",$C156="",$D156="",$E156="",$F156=""),"Stammdaten fehlen",IF(AND($G156="",$H156=""),"Werte fehlen",IF($G156="","Monatsstunden fehlen",IF($H156="","Monatslohn fehlt","OK")))))</f>
        <v>OK</v>
      </c>
      <c r="J156" s="376" t="str">
        <f>IF($G156="","",IF(COUNTIFS($A:$A,$A156,$D:$D,$D156,$G:$G,$G156)&gt;1,"Doppelte Monatsstunden",""))</f>
        <v/>
      </c>
    </row>
    <row r="157" spans="1:10" ht="24" customHeight="1">
      <c r="A157" s="369" t="s">
        <v>305</v>
      </c>
      <c r="B157" s="361">
        <v>45778</v>
      </c>
      <c r="C157" s="361">
        <v>46142</v>
      </c>
      <c r="D157" s="362" t="s">
        <v>13</v>
      </c>
      <c r="E157" s="362" t="s">
        <v>10</v>
      </c>
      <c r="F157" s="362" t="s">
        <v>296</v>
      </c>
      <c r="G157" s="197">
        <v>103.8</v>
      </c>
      <c r="H157" s="198">
        <v>1396.8</v>
      </c>
      <c r="I157" s="362" t="str">
        <f>IF($A157="","",IF(OR($B157="",$C157="",$D157="",$E157="",$F157=""),"Stammdaten fehlen",IF(AND($G157="",$H157=""),"Werte fehlen",IF($G157="","Monatsstunden fehlen",IF($H157="","Monatslohn fehlt","OK")))))</f>
        <v>OK</v>
      </c>
      <c r="J157" s="376" t="str">
        <f>IF($G157="","",IF(COUNTIFS($A:$A,$A157,$D:$D,$D157,$G:$G,$G157)&gt;1,"Doppelte Monatsstunden",""))</f>
        <v/>
      </c>
    </row>
    <row r="158" spans="1:10" ht="24" customHeight="1">
      <c r="A158" s="369" t="s">
        <v>305</v>
      </c>
      <c r="B158" s="361">
        <v>45778</v>
      </c>
      <c r="C158" s="361">
        <v>46142</v>
      </c>
      <c r="D158" s="362" t="s">
        <v>13</v>
      </c>
      <c r="E158" s="362" t="s">
        <v>10</v>
      </c>
      <c r="F158" s="362" t="s">
        <v>296</v>
      </c>
      <c r="G158" s="197">
        <v>86.5</v>
      </c>
      <c r="H158" s="198">
        <v>1164</v>
      </c>
      <c r="I158" s="362" t="str">
        <f>IF($A158="","",IF(OR($B158="",$C158="",$D158="",$E158="",$F158=""),"Stammdaten fehlen",IF(AND($G158="",$H158=""),"Werte fehlen",IF($G158="","Monatsstunden fehlen",IF($H158="","Monatslohn fehlt","OK")))))</f>
        <v>OK</v>
      </c>
      <c r="J158" s="376" t="str">
        <f>IF($G158="","",IF(COUNTIFS($A:$A,$A158,$D:$D,$D158,$G:$G,$G158)&gt;1,"Doppelte Monatsstunden",""))</f>
        <v/>
      </c>
    </row>
    <row r="159" spans="1:10" ht="24" customHeight="1">
      <c r="A159" s="369" t="s">
        <v>305</v>
      </c>
      <c r="B159" s="361">
        <v>45778</v>
      </c>
      <c r="C159" s="361">
        <v>46142</v>
      </c>
      <c r="D159" s="362" t="s">
        <v>13</v>
      </c>
      <c r="E159" s="362" t="s">
        <v>10</v>
      </c>
      <c r="F159" s="362" t="s">
        <v>296</v>
      </c>
      <c r="G159" s="197">
        <v>69.2</v>
      </c>
      <c r="H159" s="198">
        <v>931.2</v>
      </c>
      <c r="I159" s="362" t="str">
        <f>IF($A159="","",IF(OR($B159="",$C159="",$D159="",$E159="",$F159=""),"Stammdaten fehlen",IF(AND($G159="",$H159=""),"Werte fehlen",IF($G159="","Monatsstunden fehlen",IF($H159="","Monatslohn fehlt","OK")))))</f>
        <v>OK</v>
      </c>
      <c r="J159" s="376" t="str">
        <f>IF($G159="","",IF(COUNTIFS($A:$A,$A159,$D:$D,$D159,$G:$G,$G159)&gt;1,"Doppelte Monatsstunden",""))</f>
        <v/>
      </c>
    </row>
    <row r="160" spans="1:10" ht="24" customHeight="1">
      <c r="A160" s="369" t="s">
        <v>305</v>
      </c>
      <c r="B160" s="361">
        <v>45778</v>
      </c>
      <c r="C160" s="361">
        <v>46142</v>
      </c>
      <c r="D160" s="362" t="s">
        <v>13</v>
      </c>
      <c r="E160" s="362" t="s">
        <v>10</v>
      </c>
      <c r="F160" s="362" t="s">
        <v>296</v>
      </c>
      <c r="G160" s="197">
        <v>51.9</v>
      </c>
      <c r="H160" s="198">
        <v>698.4</v>
      </c>
      <c r="I160" s="362" t="str">
        <f>IF($A160="","",IF(OR($B160="",$C160="",$D160="",$E160="",$F160=""),"Stammdaten fehlen",IF(AND($G160="",$H160=""),"Werte fehlen",IF($G160="","Monatsstunden fehlen",IF($H160="","Monatslohn fehlt","OK")))))</f>
        <v>OK</v>
      </c>
      <c r="J160" s="376" t="str">
        <f>IF($G160="","",IF(COUNTIFS($A:$A,$A160,$D:$D,$D160,$G:$G,$G160)&gt;1,"Doppelte Monatsstunden",""))</f>
        <v/>
      </c>
    </row>
    <row r="161" spans="1:10" ht="24" customHeight="1">
      <c r="A161" s="369" t="s">
        <v>305</v>
      </c>
      <c r="B161" s="361">
        <v>45778</v>
      </c>
      <c r="C161" s="361">
        <v>46142</v>
      </c>
      <c r="D161" s="362" t="s">
        <v>13</v>
      </c>
      <c r="E161" s="362" t="s">
        <v>10</v>
      </c>
      <c r="F161" s="362" t="s">
        <v>296</v>
      </c>
      <c r="G161" s="197">
        <v>47.58</v>
      </c>
      <c r="H161" s="198">
        <v>640</v>
      </c>
      <c r="I161" s="362" t="str">
        <f>IF($A161="","",IF(OR($B161="",$C161="",$D161="",$E161="",$F161=""),"Stammdaten fehlen",IF(AND($G161="",$H161=""),"Werte fehlen",IF($G161="","Monatsstunden fehlen",IF($H161="","Monatslohn fehlt","OK")))))</f>
        <v>OK</v>
      </c>
      <c r="J161" s="376" t="str">
        <f>IF($G161="","",IF(COUNTIFS($A:$A,$A161,$D:$D,$D161,$G:$G,$G161)&gt;1,"Doppelte Monatsstunden",""))</f>
        <v/>
      </c>
    </row>
    <row r="162" spans="1:10" ht="24" customHeight="1">
      <c r="A162" s="369" t="s">
        <v>305</v>
      </c>
      <c r="B162" s="361">
        <v>45778</v>
      </c>
      <c r="C162" s="361">
        <v>46142</v>
      </c>
      <c r="D162" s="362" t="s">
        <v>13</v>
      </c>
      <c r="E162" s="362" t="s">
        <v>10</v>
      </c>
      <c r="F162" s="362" t="s">
        <v>296</v>
      </c>
      <c r="G162" s="197">
        <v>43.25</v>
      </c>
      <c r="H162" s="198">
        <v>582</v>
      </c>
      <c r="I162" s="362" t="str">
        <f>IF($A162="","",IF(OR($B162="",$C162="",$D162="",$E162="",$F162=""),"Stammdaten fehlen",IF(AND($G162="",$H162=""),"Werte fehlen",IF($G162="","Monatsstunden fehlen",IF($H162="","Monatslohn fehlt","OK")))))</f>
        <v>OK</v>
      </c>
      <c r="J162" s="376" t="str">
        <f>IF($G162="","",IF(COUNTIFS($A:$A,$A162,$D:$D,$D162,$G:$G,$G162)&gt;1,"Doppelte Monatsstunden",""))</f>
        <v/>
      </c>
    </row>
    <row r="163" spans="1:10" ht="24" customHeight="1">
      <c r="A163" s="369" t="s">
        <v>305</v>
      </c>
      <c r="B163" s="361">
        <v>45778</v>
      </c>
      <c r="C163" s="361">
        <v>46142</v>
      </c>
      <c r="D163" s="362" t="s">
        <v>13</v>
      </c>
      <c r="E163" s="362" t="s">
        <v>10</v>
      </c>
      <c r="F163" s="362" t="s">
        <v>296</v>
      </c>
      <c r="G163" s="197">
        <v>34.6</v>
      </c>
      <c r="H163" s="198">
        <v>465.6</v>
      </c>
      <c r="I163" s="362" t="str">
        <f>IF($A163="","",IF(OR($B163="",$C163="",$D163="",$E163="",$F163=""),"Stammdaten fehlen",IF(AND($G163="",$H163=""),"Werte fehlen",IF($G163="","Monatsstunden fehlen",IF($H163="","Monatslohn fehlt","OK")))))</f>
        <v>OK</v>
      </c>
      <c r="J163" s="376" t="str">
        <f>IF($G163="","",IF(COUNTIFS($A:$A,$A163,$D:$D,$D163,$G:$G,$G163)&gt;1,"Doppelte Monatsstunden",""))</f>
        <v/>
      </c>
    </row>
    <row r="164" spans="1:10" ht="24" customHeight="1" thickBot="1">
      <c r="A164" s="377" t="s">
        <v>305</v>
      </c>
      <c r="B164" s="378">
        <v>45778</v>
      </c>
      <c r="C164" s="378">
        <v>46142</v>
      </c>
      <c r="D164" s="379" t="s">
        <v>13</v>
      </c>
      <c r="E164" s="379" t="s">
        <v>10</v>
      </c>
      <c r="F164" s="379" t="s">
        <v>296</v>
      </c>
      <c r="G164" s="199">
        <v>32.01</v>
      </c>
      <c r="H164" s="200">
        <v>430.68</v>
      </c>
      <c r="I164" s="379" t="str">
        <f>IF($A164="","",IF(OR($B164="",$C164="",$D164="",$E164="",$F164=""),"Stammdaten fehlen",IF(AND($G164="",$H164=""),"Werte fehlen",IF($G164="","Monatsstunden fehlen",IF($H164="","Monatslohn fehlt","OK")))))</f>
        <v>OK</v>
      </c>
      <c r="J164" s="380" t="str">
        <f>IF($G164="","",IF(COUNTIFS($A:$A,$A164,$D:$D,$D164,$G:$G,$G164)&gt;1,"Doppelte Monatsstunden",""))</f>
        <v/>
      </c>
    </row>
  </sheetData>
  <sheetProtection algorithmName="SHA-512" hashValue="62tAHF5J8KH48nXsxbfuCNZ+eQ8o6HEDG5uwcZxc5/j/njRK2T/ku9/AHaGFYl5NM5pOjaisvF1AU+HKUE8kyg==" saltValue="JA4GdrFHZIiOIDEkZtaphQ==" spinCount="100000" sheet="1" objects="1" scenarios="1" sort="0" autoFilter="0"/>
  <mergeCells count="2">
    <mergeCell ref="A1:J1"/>
    <mergeCell ref="A4:J4"/>
  </mergeCells>
  <phoneticPr fontId="10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Normal="100" workbookViewId="0">
      <selection activeCell="R19" sqref="R19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21" ht="28" customHeight="1">
      <c r="B1" s="280" t="s">
        <v>412</v>
      </c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  <c r="P1" s="280"/>
      <c r="Q1" s="280"/>
      <c r="R1" s="280"/>
      <c r="S1" s="280"/>
      <c r="T1" s="280"/>
      <c r="U1" s="280"/>
    </row>
    <row r="2" spans="2:21" ht="17.25" customHeight="1"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5"/>
      <c r="Q2" s="65"/>
      <c r="R2" s="65"/>
      <c r="S2" s="65"/>
      <c r="T2" s="65"/>
      <c r="U2" s="65"/>
    </row>
    <row r="3" spans="2:21" ht="20" customHeight="1">
      <c r="B3" s="281" t="s">
        <v>14</v>
      </c>
      <c r="C3" s="281"/>
      <c r="D3" s="281"/>
      <c r="E3" s="281"/>
      <c r="F3" s="281"/>
      <c r="G3" s="65"/>
      <c r="H3" s="281" t="s">
        <v>15</v>
      </c>
      <c r="I3" s="281"/>
      <c r="J3" s="65"/>
      <c r="K3" s="281" t="s">
        <v>16</v>
      </c>
      <c r="L3" s="281"/>
      <c r="M3" s="65"/>
      <c r="N3" s="281" t="s">
        <v>17</v>
      </c>
      <c r="O3" s="281"/>
      <c r="P3" s="65"/>
      <c r="Q3" s="65"/>
      <c r="R3" s="65"/>
      <c r="S3" s="65"/>
      <c r="T3" s="65"/>
      <c r="U3" s="65"/>
    </row>
    <row r="4" spans="2:21" ht="20" customHeight="1" thickBot="1">
      <c r="B4" s="281"/>
      <c r="C4" s="282"/>
      <c r="D4" s="282"/>
      <c r="E4" s="282"/>
      <c r="F4" s="282"/>
      <c r="G4" s="65"/>
      <c r="H4" s="282"/>
      <c r="I4" s="282"/>
      <c r="J4" s="65"/>
      <c r="K4" s="282"/>
      <c r="L4" s="282"/>
      <c r="M4" s="65"/>
      <c r="N4" s="282"/>
      <c r="O4" s="282"/>
      <c r="P4" s="65"/>
      <c r="Q4" s="65"/>
      <c r="R4" s="65"/>
      <c r="S4" s="65"/>
      <c r="T4" s="65"/>
      <c r="U4" s="65"/>
    </row>
    <row r="5" spans="2:21" ht="18" customHeight="1">
      <c r="B5" s="81"/>
      <c r="C5" s="66" t="s">
        <v>18</v>
      </c>
      <c r="D5" s="67" t="s">
        <v>19</v>
      </c>
      <c r="E5" s="67" t="s">
        <v>20</v>
      </c>
      <c r="F5" s="68" t="s">
        <v>21</v>
      </c>
      <c r="G5" s="65"/>
      <c r="H5" s="283" t="s">
        <v>22</v>
      </c>
      <c r="I5" s="284"/>
      <c r="J5" s="65"/>
      <c r="K5" s="283" t="s">
        <v>22</v>
      </c>
      <c r="L5" s="284"/>
      <c r="M5" s="65"/>
      <c r="N5" s="283" t="s">
        <v>23</v>
      </c>
      <c r="O5" s="284"/>
      <c r="P5" s="65"/>
      <c r="Q5" s="65"/>
      <c r="R5" s="65"/>
      <c r="S5" s="65"/>
      <c r="T5" s="65"/>
      <c r="U5" s="65"/>
    </row>
    <row r="6" spans="2:21" ht="22" customHeight="1">
      <c r="B6" s="79" t="s">
        <v>24</v>
      </c>
      <c r="C6" s="34">
        <v>400000</v>
      </c>
      <c r="D6" s="35">
        <v>100000</v>
      </c>
      <c r="E6" s="82">
        <f>Januar!$Q$37</f>
        <v>0.25</v>
      </c>
      <c r="F6" s="36">
        <v>30000</v>
      </c>
      <c r="G6" s="65"/>
      <c r="H6" s="86" t="s">
        <v>24</v>
      </c>
      <c r="I6" s="37">
        <v>600</v>
      </c>
      <c r="J6" s="65"/>
      <c r="K6" s="86" t="s">
        <v>24</v>
      </c>
      <c r="L6" s="37">
        <v>9300</v>
      </c>
      <c r="M6" s="65"/>
      <c r="N6" s="86" t="s">
        <v>24</v>
      </c>
      <c r="O6" s="37">
        <v>1250</v>
      </c>
      <c r="P6" s="65"/>
      <c r="Q6" s="65"/>
      <c r="R6" s="65"/>
      <c r="S6" s="65"/>
      <c r="T6" s="65"/>
      <c r="U6" s="65"/>
    </row>
    <row r="7" spans="2:21" ht="22" customHeight="1">
      <c r="B7" s="79" t="s">
        <v>25</v>
      </c>
      <c r="C7" s="34">
        <v>400000</v>
      </c>
      <c r="D7" s="35">
        <v>100000</v>
      </c>
      <c r="E7" s="82">
        <f>Februar!$Q$37</f>
        <v>0.25</v>
      </c>
      <c r="F7" s="36">
        <v>30000</v>
      </c>
      <c r="G7" s="65"/>
      <c r="H7" s="86" t="s">
        <v>26</v>
      </c>
      <c r="I7" s="37">
        <v>600</v>
      </c>
      <c r="J7" s="65"/>
      <c r="K7" s="86" t="s">
        <v>26</v>
      </c>
      <c r="L7" s="37">
        <v>9300</v>
      </c>
      <c r="M7" s="65"/>
      <c r="N7" s="86" t="s">
        <v>26</v>
      </c>
      <c r="O7" s="37">
        <v>1250</v>
      </c>
      <c r="P7" s="65"/>
      <c r="Q7" s="65"/>
      <c r="R7" s="65"/>
      <c r="S7" s="65"/>
      <c r="T7" s="65"/>
      <c r="U7" s="65"/>
    </row>
    <row r="8" spans="2:21" ht="22" customHeight="1">
      <c r="B8" s="79" t="s">
        <v>27</v>
      </c>
      <c r="C8" s="34">
        <v>400000</v>
      </c>
      <c r="D8" s="35">
        <v>100000</v>
      </c>
      <c r="E8" s="82">
        <f>Marz!$Q$37</f>
        <v>0.25</v>
      </c>
      <c r="F8" s="36">
        <v>30000</v>
      </c>
      <c r="G8" s="65"/>
      <c r="H8" s="86" t="s">
        <v>27</v>
      </c>
      <c r="I8" s="37">
        <v>600</v>
      </c>
      <c r="J8" s="65"/>
      <c r="K8" s="86" t="s">
        <v>27</v>
      </c>
      <c r="L8" s="37">
        <v>9300</v>
      </c>
      <c r="M8" s="65"/>
      <c r="N8" s="86" t="s">
        <v>27</v>
      </c>
      <c r="O8" s="37">
        <v>1250</v>
      </c>
      <c r="P8" s="65"/>
      <c r="Q8" s="65"/>
      <c r="R8" s="65"/>
      <c r="S8" s="65"/>
      <c r="T8" s="65"/>
      <c r="U8" s="65"/>
    </row>
    <row r="9" spans="2:21" ht="22" customHeight="1">
      <c r="B9" s="79" t="s">
        <v>28</v>
      </c>
      <c r="C9" s="34">
        <v>400000</v>
      </c>
      <c r="D9" s="35">
        <v>100000</v>
      </c>
      <c r="E9" s="82">
        <f>April!$Q$37</f>
        <v>0.25</v>
      </c>
      <c r="F9" s="36">
        <v>30000</v>
      </c>
      <c r="G9" s="65"/>
      <c r="H9" s="86" t="s">
        <v>28</v>
      </c>
      <c r="I9" s="37">
        <v>600</v>
      </c>
      <c r="J9" s="65"/>
      <c r="K9" s="86" t="s">
        <v>28</v>
      </c>
      <c r="L9" s="37">
        <v>9300</v>
      </c>
      <c r="M9" s="65"/>
      <c r="N9" s="86" t="s">
        <v>28</v>
      </c>
      <c r="O9" s="37">
        <v>1250</v>
      </c>
      <c r="P9" s="65"/>
      <c r="Q9" s="65"/>
      <c r="R9" s="65"/>
      <c r="S9" s="65"/>
      <c r="T9" s="65"/>
      <c r="U9" s="65"/>
    </row>
    <row r="10" spans="2:21" ht="22" customHeight="1">
      <c r="B10" s="79" t="s">
        <v>29</v>
      </c>
      <c r="C10" s="34">
        <v>400000</v>
      </c>
      <c r="D10" s="35">
        <v>100000</v>
      </c>
      <c r="E10" s="82">
        <f>Mai!$Q$37</f>
        <v>0.25</v>
      </c>
      <c r="F10" s="36">
        <v>30000</v>
      </c>
      <c r="G10" s="65"/>
      <c r="H10" s="86" t="s">
        <v>29</v>
      </c>
      <c r="I10" s="37">
        <v>600</v>
      </c>
      <c r="J10" s="65"/>
      <c r="K10" s="86" t="s">
        <v>29</v>
      </c>
      <c r="L10" s="37">
        <v>9300</v>
      </c>
      <c r="M10" s="65"/>
      <c r="N10" s="86" t="s">
        <v>29</v>
      </c>
      <c r="O10" s="37">
        <v>1250</v>
      </c>
      <c r="P10" s="65"/>
      <c r="Q10" s="65"/>
      <c r="R10" s="65"/>
      <c r="S10" s="65"/>
      <c r="T10" s="65"/>
      <c r="U10" s="65"/>
    </row>
    <row r="11" spans="2:21" ht="22" customHeight="1">
      <c r="B11" s="79" t="s">
        <v>30</v>
      </c>
      <c r="C11" s="34">
        <v>400000</v>
      </c>
      <c r="D11" s="35">
        <v>100000</v>
      </c>
      <c r="E11" s="82">
        <f>Juni!$Q$37</f>
        <v>0.25</v>
      </c>
      <c r="F11" s="36">
        <v>30000</v>
      </c>
      <c r="G11" s="65"/>
      <c r="H11" s="86" t="s">
        <v>30</v>
      </c>
      <c r="I11" s="37">
        <v>600</v>
      </c>
      <c r="J11" s="65"/>
      <c r="K11" s="86" t="s">
        <v>30</v>
      </c>
      <c r="L11" s="37">
        <v>9300</v>
      </c>
      <c r="M11" s="65"/>
      <c r="N11" s="86" t="s">
        <v>30</v>
      </c>
      <c r="O11" s="37">
        <v>1250</v>
      </c>
      <c r="P11" s="65"/>
      <c r="Q11" s="65"/>
      <c r="R11" s="65"/>
      <c r="S11" s="65"/>
      <c r="T11" s="65"/>
      <c r="U11" s="65"/>
    </row>
    <row r="12" spans="2:21" ht="22" customHeight="1">
      <c r="B12" s="79" t="s">
        <v>31</v>
      </c>
      <c r="C12" s="34">
        <v>400000</v>
      </c>
      <c r="D12" s="35">
        <v>100000</v>
      </c>
      <c r="E12" s="82">
        <f>Juli!$Q$37</f>
        <v>0.25</v>
      </c>
      <c r="F12" s="36">
        <v>30000</v>
      </c>
      <c r="G12" s="65"/>
      <c r="H12" s="86" t="s">
        <v>31</v>
      </c>
      <c r="I12" s="37">
        <v>600</v>
      </c>
      <c r="J12" s="65"/>
      <c r="K12" s="86" t="s">
        <v>31</v>
      </c>
      <c r="L12" s="37">
        <v>9300</v>
      </c>
      <c r="M12" s="65"/>
      <c r="N12" s="86" t="s">
        <v>31</v>
      </c>
      <c r="O12" s="37">
        <v>1250</v>
      </c>
      <c r="P12" s="65"/>
      <c r="Q12" s="65"/>
      <c r="R12" s="65"/>
      <c r="S12" s="65"/>
      <c r="T12" s="65"/>
      <c r="U12" s="65"/>
    </row>
    <row r="13" spans="2:21" ht="22" customHeight="1">
      <c r="B13" s="79" t="s">
        <v>32</v>
      </c>
      <c r="C13" s="34">
        <v>400000</v>
      </c>
      <c r="D13" s="35">
        <v>100000</v>
      </c>
      <c r="E13" s="82">
        <f>August!$Q$37</f>
        <v>0.25</v>
      </c>
      <c r="F13" s="36">
        <v>30000</v>
      </c>
      <c r="G13" s="65"/>
      <c r="H13" s="86" t="s">
        <v>32</v>
      </c>
      <c r="I13" s="37">
        <v>620</v>
      </c>
      <c r="J13" s="65"/>
      <c r="K13" s="86" t="s">
        <v>32</v>
      </c>
      <c r="L13" s="37">
        <v>9300</v>
      </c>
      <c r="M13" s="65"/>
      <c r="N13" s="86" t="s">
        <v>32</v>
      </c>
      <c r="O13" s="37">
        <v>1250</v>
      </c>
      <c r="P13" s="65"/>
      <c r="Q13" s="65"/>
      <c r="R13" s="65"/>
      <c r="S13" s="65"/>
      <c r="T13" s="65"/>
      <c r="U13" s="65"/>
    </row>
    <row r="14" spans="2:21" ht="22" customHeight="1">
      <c r="B14" s="79" t="s">
        <v>33</v>
      </c>
      <c r="C14" s="34">
        <v>400000</v>
      </c>
      <c r="D14" s="35">
        <v>100000</v>
      </c>
      <c r="E14" s="82">
        <f>September!$Q$37</f>
        <v>0.25</v>
      </c>
      <c r="F14" s="36">
        <v>30000</v>
      </c>
      <c r="G14" s="65"/>
      <c r="H14" s="86" t="s">
        <v>33</v>
      </c>
      <c r="I14" s="37">
        <v>600</v>
      </c>
      <c r="J14" s="65"/>
      <c r="K14" s="86" t="s">
        <v>33</v>
      </c>
      <c r="L14" s="37">
        <v>9300</v>
      </c>
      <c r="M14" s="65"/>
      <c r="N14" s="86" t="s">
        <v>33</v>
      </c>
      <c r="O14" s="37">
        <v>1250</v>
      </c>
      <c r="P14" s="65"/>
      <c r="Q14" s="65"/>
      <c r="R14" s="65"/>
      <c r="S14" s="65"/>
      <c r="T14" s="65"/>
      <c r="U14" s="65"/>
    </row>
    <row r="15" spans="2:21" ht="22" customHeight="1">
      <c r="B15" s="79" t="s">
        <v>34</v>
      </c>
      <c r="C15" s="34">
        <v>400000</v>
      </c>
      <c r="D15" s="35">
        <v>100000</v>
      </c>
      <c r="E15" s="82">
        <f>Oktober!$Q$37</f>
        <v>0.25</v>
      </c>
      <c r="F15" s="36">
        <v>30000</v>
      </c>
      <c r="G15" s="65"/>
      <c r="H15" s="86" t="s">
        <v>34</v>
      </c>
      <c r="I15" s="37">
        <v>600</v>
      </c>
      <c r="J15" s="65"/>
      <c r="K15" s="86" t="s">
        <v>34</v>
      </c>
      <c r="L15" s="37">
        <v>9300</v>
      </c>
      <c r="M15" s="65"/>
      <c r="N15" s="86" t="s">
        <v>34</v>
      </c>
      <c r="O15" s="37">
        <v>1250</v>
      </c>
      <c r="P15" s="65"/>
      <c r="Q15" s="65"/>
      <c r="R15" s="65"/>
      <c r="S15" s="65"/>
      <c r="T15" s="65"/>
      <c r="U15" s="65"/>
    </row>
    <row r="16" spans="2:21" ht="22" customHeight="1">
      <c r="B16" s="79" t="s">
        <v>35</v>
      </c>
      <c r="C16" s="34">
        <v>400000</v>
      </c>
      <c r="D16" s="35">
        <v>100000</v>
      </c>
      <c r="E16" s="82">
        <f>November!$Q$37</f>
        <v>0.25</v>
      </c>
      <c r="F16" s="36">
        <v>30000</v>
      </c>
      <c r="G16" s="65"/>
      <c r="H16" s="86" t="s">
        <v>35</v>
      </c>
      <c r="I16" s="37">
        <v>600</v>
      </c>
      <c r="J16" s="65"/>
      <c r="K16" s="86" t="s">
        <v>35</v>
      </c>
      <c r="L16" s="37">
        <v>9300</v>
      </c>
      <c r="M16" s="65"/>
      <c r="N16" s="86" t="s">
        <v>35</v>
      </c>
      <c r="O16" s="37">
        <v>1250</v>
      </c>
      <c r="P16" s="65"/>
      <c r="Q16" s="65"/>
      <c r="R16" s="65"/>
      <c r="S16" s="65"/>
      <c r="T16" s="65"/>
      <c r="U16" s="65"/>
    </row>
    <row r="17" spans="2:21" ht="22" customHeight="1" thickBot="1">
      <c r="B17" s="79" t="s">
        <v>36</v>
      </c>
      <c r="C17" s="60">
        <v>400000</v>
      </c>
      <c r="D17" s="61">
        <v>100000</v>
      </c>
      <c r="E17" s="83">
        <f>Dezember!$Q$37</f>
        <v>0.25</v>
      </c>
      <c r="F17" s="62">
        <v>30000</v>
      </c>
      <c r="G17" s="65"/>
      <c r="H17" s="87" t="s">
        <v>36</v>
      </c>
      <c r="I17" s="63">
        <v>600</v>
      </c>
      <c r="J17" s="65"/>
      <c r="K17" s="87" t="s">
        <v>36</v>
      </c>
      <c r="L17" s="63">
        <v>9300</v>
      </c>
      <c r="M17" s="65"/>
      <c r="N17" s="87" t="s">
        <v>36</v>
      </c>
      <c r="O17" s="63">
        <v>1250</v>
      </c>
      <c r="P17" s="65"/>
      <c r="Q17" s="65"/>
      <c r="R17" s="65"/>
      <c r="S17" s="65"/>
      <c r="T17" s="65"/>
      <c r="U17" s="65"/>
    </row>
    <row r="18" spans="2:21"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</row>
    <row r="19" spans="2:21" ht="20" customHeight="1">
      <c r="B19" s="281" t="s">
        <v>37</v>
      </c>
      <c r="C19" s="281"/>
      <c r="D19" s="281"/>
      <c r="E19" s="281"/>
      <c r="F19" s="281"/>
      <c r="G19" s="65"/>
      <c r="H19" s="281" t="s">
        <v>38</v>
      </c>
      <c r="I19" s="281"/>
      <c r="J19" s="65"/>
      <c r="K19" s="281" t="s">
        <v>39</v>
      </c>
      <c r="L19" s="281"/>
      <c r="M19" s="65"/>
      <c r="N19" s="69"/>
      <c r="O19" s="69"/>
      <c r="P19" s="69"/>
      <c r="Q19" s="69"/>
      <c r="R19" s="69"/>
      <c r="S19" s="69"/>
      <c r="T19" s="69"/>
      <c r="U19" s="69"/>
    </row>
    <row r="20" spans="2:21" ht="20" customHeight="1" thickBot="1">
      <c r="B20" s="281"/>
      <c r="C20" s="282"/>
      <c r="D20" s="282"/>
      <c r="E20" s="282"/>
      <c r="F20" s="282"/>
      <c r="G20" s="65"/>
      <c r="H20" s="282"/>
      <c r="I20" s="282"/>
      <c r="J20" s="65"/>
      <c r="K20" s="282"/>
      <c r="L20" s="282"/>
      <c r="M20" s="65"/>
      <c r="N20" s="69"/>
      <c r="O20" s="69"/>
      <c r="P20" s="69"/>
      <c r="Q20" s="69"/>
      <c r="R20" s="69"/>
      <c r="S20" s="69"/>
      <c r="T20" s="69"/>
      <c r="U20" s="69"/>
    </row>
    <row r="21" spans="2:21" ht="18" customHeight="1">
      <c r="B21" s="81"/>
      <c r="C21" s="66" t="s">
        <v>18</v>
      </c>
      <c r="D21" s="67" t="s">
        <v>19</v>
      </c>
      <c r="E21" s="67" t="s">
        <v>20</v>
      </c>
      <c r="F21" s="68" t="s">
        <v>21</v>
      </c>
      <c r="G21" s="65"/>
      <c r="H21" s="283" t="s">
        <v>22</v>
      </c>
      <c r="I21" s="284"/>
      <c r="J21" s="65"/>
      <c r="K21" s="283" t="s">
        <v>22</v>
      </c>
      <c r="L21" s="284"/>
      <c r="M21" s="65"/>
      <c r="N21" s="69"/>
      <c r="O21" s="69"/>
      <c r="P21" s="69"/>
      <c r="Q21" s="69"/>
      <c r="R21" s="69"/>
      <c r="S21" s="69"/>
      <c r="T21" s="69"/>
      <c r="U21" s="69"/>
    </row>
    <row r="22" spans="2:21" ht="22" customHeight="1">
      <c r="B22" s="79" t="s">
        <v>24</v>
      </c>
      <c r="C22" s="34">
        <v>425000</v>
      </c>
      <c r="D22" s="84">
        <f>UBERSICHT!G7</f>
        <v>92394.621100000004</v>
      </c>
      <c r="E22" s="82">
        <v>0.21739910847058824</v>
      </c>
      <c r="F22" s="36">
        <v>29000</v>
      </c>
      <c r="G22" s="65"/>
      <c r="H22" s="86" t="s">
        <v>24</v>
      </c>
      <c r="I22" s="37">
        <v>150</v>
      </c>
      <c r="J22" s="65"/>
      <c r="K22" s="86" t="s">
        <v>24</v>
      </c>
      <c r="L22" s="37">
        <v>1</v>
      </c>
      <c r="M22" s="65"/>
      <c r="N22" s="69"/>
      <c r="O22" s="69"/>
      <c r="P22" s="69"/>
      <c r="Q22" s="69"/>
      <c r="R22" s="69"/>
      <c r="S22" s="69"/>
      <c r="T22" s="69"/>
      <c r="U22" s="69"/>
    </row>
    <row r="23" spans="2:21" ht="22" customHeight="1">
      <c r="B23" s="79" t="s">
        <v>25</v>
      </c>
      <c r="C23" s="34">
        <v>425000</v>
      </c>
      <c r="D23" s="84">
        <f>UBERSICHT!G8</f>
        <v>105747.14290000001</v>
      </c>
      <c r="E23" s="82">
        <v>0.24881680682352941</v>
      </c>
      <c r="F23" s="36">
        <v>29000</v>
      </c>
      <c r="G23" s="65"/>
      <c r="H23" s="86" t="s">
        <v>26</v>
      </c>
      <c r="I23" s="37">
        <v>0</v>
      </c>
      <c r="J23" s="65"/>
      <c r="K23" s="86" t="s">
        <v>26</v>
      </c>
      <c r="L23" s="37">
        <v>2</v>
      </c>
      <c r="M23" s="65"/>
      <c r="N23" s="69"/>
      <c r="O23" s="69"/>
      <c r="P23" s="69"/>
      <c r="Q23" s="69"/>
      <c r="R23" s="69"/>
      <c r="S23" s="69"/>
      <c r="T23" s="69"/>
      <c r="U23" s="69"/>
    </row>
    <row r="24" spans="2:21" ht="22" customHeight="1">
      <c r="B24" s="79" t="s">
        <v>27</v>
      </c>
      <c r="C24" s="34">
        <v>430000</v>
      </c>
      <c r="D24" s="84">
        <f>UBERSICHT!G9</f>
        <v>108970.1535</v>
      </c>
      <c r="E24" s="82">
        <v>0.253418961627907</v>
      </c>
      <c r="F24" s="36">
        <v>29000</v>
      </c>
      <c r="G24" s="65"/>
      <c r="H24" s="86" t="s">
        <v>27</v>
      </c>
      <c r="I24" s="37">
        <v>0</v>
      </c>
      <c r="J24" s="65"/>
      <c r="K24" s="86" t="s">
        <v>27</v>
      </c>
      <c r="L24" s="37">
        <v>3</v>
      </c>
      <c r="M24" s="65"/>
      <c r="N24" s="69"/>
      <c r="O24" s="69"/>
      <c r="P24" s="69"/>
      <c r="Q24" s="69"/>
      <c r="R24" s="69"/>
      <c r="S24" s="69"/>
      <c r="T24" s="69"/>
      <c r="U24" s="69"/>
    </row>
    <row r="25" spans="2:21" ht="22" customHeight="1">
      <c r="B25" s="79" t="s">
        <v>28</v>
      </c>
      <c r="C25" s="34">
        <v>423000</v>
      </c>
      <c r="D25" s="84">
        <f>UBERSICHT!G11</f>
        <v>93006.83</v>
      </c>
      <c r="E25" s="82">
        <v>0.2198743026004728</v>
      </c>
      <c r="F25" s="36">
        <v>29000</v>
      </c>
      <c r="G25" s="65"/>
      <c r="H25" s="86" t="s">
        <v>28</v>
      </c>
      <c r="I25" s="37">
        <v>150</v>
      </c>
      <c r="J25" s="65"/>
      <c r="K25" s="86" t="s">
        <v>28</v>
      </c>
      <c r="L25" s="37">
        <v>4</v>
      </c>
      <c r="M25" s="65"/>
      <c r="N25" s="69"/>
      <c r="O25" s="69"/>
      <c r="P25" s="69"/>
      <c r="Q25" s="69"/>
      <c r="R25" s="69"/>
      <c r="S25" s="69"/>
      <c r="T25" s="69"/>
      <c r="U25" s="69"/>
    </row>
    <row r="26" spans="2:21" ht="22" customHeight="1">
      <c r="B26" s="79" t="s">
        <v>29</v>
      </c>
      <c r="C26" s="34">
        <v>420000</v>
      </c>
      <c r="D26" s="84">
        <f>UBERSICHT!G12</f>
        <v>114625.75810000001</v>
      </c>
      <c r="E26" s="82">
        <v>0.27291847166666666</v>
      </c>
      <c r="F26" s="36">
        <v>31000</v>
      </c>
      <c r="G26" s="65"/>
      <c r="H26" s="86" t="s">
        <v>29</v>
      </c>
      <c r="I26" s="37">
        <v>450</v>
      </c>
      <c r="J26" s="65"/>
      <c r="K26" s="86" t="s">
        <v>29</v>
      </c>
      <c r="L26" s="37">
        <v>5</v>
      </c>
      <c r="M26" s="70"/>
      <c r="N26" s="69"/>
      <c r="O26" s="69"/>
      <c r="P26" s="69"/>
      <c r="Q26" s="69"/>
      <c r="R26" s="69"/>
      <c r="S26" s="69"/>
      <c r="T26" s="69"/>
      <c r="U26" s="69"/>
    </row>
    <row r="27" spans="2:21" ht="22" customHeight="1">
      <c r="B27" s="79" t="s">
        <v>30</v>
      </c>
      <c r="C27" s="34">
        <v>435000</v>
      </c>
      <c r="D27" s="84">
        <f>UBERSICHT!G13</f>
        <v>111498.80499999999</v>
      </c>
      <c r="E27" s="82">
        <v>0.25631909195402297</v>
      </c>
      <c r="F27" s="36">
        <v>31000</v>
      </c>
      <c r="G27" s="65"/>
      <c r="H27" s="86" t="s">
        <v>30</v>
      </c>
      <c r="I27" s="37">
        <v>150</v>
      </c>
      <c r="J27" s="65"/>
      <c r="K27" s="86" t="s">
        <v>30</v>
      </c>
      <c r="L27" s="37">
        <v>6</v>
      </c>
      <c r="M27" s="70"/>
      <c r="N27" s="69"/>
      <c r="O27" s="69"/>
      <c r="P27" s="69"/>
      <c r="Q27" s="69"/>
      <c r="R27" s="69"/>
      <c r="S27" s="69"/>
      <c r="T27" s="69"/>
      <c r="U27" s="69"/>
    </row>
    <row r="28" spans="2:21" ht="22" customHeight="1">
      <c r="B28" s="79" t="s">
        <v>31</v>
      </c>
      <c r="C28" s="34">
        <v>435000</v>
      </c>
      <c r="D28" s="84">
        <f>UBERSICHT!G15</f>
        <v>98304.618700000006</v>
      </c>
      <c r="E28" s="82">
        <v>0.2259876291954023</v>
      </c>
      <c r="F28" s="36">
        <v>31000</v>
      </c>
      <c r="G28" s="65"/>
      <c r="H28" s="86" t="s">
        <v>31</v>
      </c>
      <c r="I28" s="37">
        <v>0</v>
      </c>
      <c r="J28" s="65"/>
      <c r="K28" s="86" t="s">
        <v>31</v>
      </c>
      <c r="L28" s="37">
        <v>7</v>
      </c>
      <c r="M28" s="70"/>
      <c r="N28" s="69"/>
      <c r="O28" s="69"/>
      <c r="P28" s="69"/>
      <c r="Q28" s="69"/>
      <c r="R28" s="69"/>
      <c r="S28" s="69"/>
      <c r="T28" s="69"/>
      <c r="U28" s="69"/>
    </row>
    <row r="29" spans="2:21" ht="22" customHeight="1">
      <c r="B29" s="79" t="s">
        <v>32</v>
      </c>
      <c r="C29" s="34">
        <v>435000</v>
      </c>
      <c r="D29" s="84">
        <f>UBERSICHT!G16</f>
        <v>96270.58</v>
      </c>
      <c r="E29" s="82">
        <v>0.22131167816091954</v>
      </c>
      <c r="F29" s="36">
        <v>31000</v>
      </c>
      <c r="G29" s="65"/>
      <c r="H29" s="86" t="s">
        <v>32</v>
      </c>
      <c r="I29" s="37">
        <v>150</v>
      </c>
      <c r="J29" s="65"/>
      <c r="K29" s="86" t="s">
        <v>32</v>
      </c>
      <c r="L29" s="37">
        <v>8</v>
      </c>
      <c r="M29" s="70"/>
      <c r="N29" s="69"/>
      <c r="O29" s="69"/>
      <c r="P29" s="69"/>
      <c r="Q29" s="69"/>
      <c r="R29" s="69"/>
      <c r="S29" s="69"/>
      <c r="T29" s="69"/>
      <c r="U29" s="69"/>
    </row>
    <row r="30" spans="2:21" ht="22" customHeight="1">
      <c r="B30" s="79" t="s">
        <v>33</v>
      </c>
      <c r="C30" s="34">
        <v>450000</v>
      </c>
      <c r="D30" s="84">
        <f>UBERSICHT!G17</f>
        <v>95192.713300000003</v>
      </c>
      <c r="E30" s="82">
        <v>0.21153936288888889</v>
      </c>
      <c r="F30" s="36">
        <v>31000</v>
      </c>
      <c r="G30" s="65"/>
      <c r="H30" s="86" t="s">
        <v>33</v>
      </c>
      <c r="I30" s="37">
        <v>0</v>
      </c>
      <c r="J30" s="65"/>
      <c r="K30" s="86" t="s">
        <v>33</v>
      </c>
      <c r="L30" s="37">
        <v>9</v>
      </c>
      <c r="M30" s="65"/>
      <c r="N30" s="69"/>
      <c r="O30" s="69"/>
      <c r="P30" s="69"/>
      <c r="Q30" s="69"/>
      <c r="R30" s="69"/>
      <c r="S30" s="69"/>
      <c r="T30" s="69"/>
      <c r="U30" s="69"/>
    </row>
    <row r="31" spans="2:21" ht="22" customHeight="1">
      <c r="B31" s="79" t="s">
        <v>34</v>
      </c>
      <c r="C31" s="34">
        <v>401000</v>
      </c>
      <c r="D31" s="84">
        <f>UBERSICHT!G19</f>
        <v>94249.58</v>
      </c>
      <c r="E31" s="82">
        <v>0.23503635910224438</v>
      </c>
      <c r="F31" s="36">
        <v>31000</v>
      </c>
      <c r="G31" s="65"/>
      <c r="H31" s="86" t="s">
        <v>34</v>
      </c>
      <c r="I31" s="37">
        <v>0</v>
      </c>
      <c r="J31" s="65"/>
      <c r="K31" s="86" t="s">
        <v>34</v>
      </c>
      <c r="L31" s="37">
        <v>10</v>
      </c>
      <c r="M31" s="65"/>
      <c r="N31" s="69"/>
      <c r="O31" s="69"/>
      <c r="P31" s="69"/>
      <c r="Q31" s="69"/>
      <c r="R31" s="69"/>
      <c r="S31" s="69"/>
      <c r="T31" s="69"/>
      <c r="U31" s="69"/>
    </row>
    <row r="32" spans="2:21" ht="22" customHeight="1">
      <c r="B32" s="79" t="s">
        <v>35</v>
      </c>
      <c r="C32" s="34">
        <v>398000</v>
      </c>
      <c r="D32" s="84">
        <f>UBERSICHT!G20</f>
        <v>93239.08</v>
      </c>
      <c r="E32" s="82">
        <v>0.23426904522613065</v>
      </c>
      <c r="F32" s="36">
        <v>31000</v>
      </c>
      <c r="G32" s="65"/>
      <c r="H32" s="86" t="s">
        <v>35</v>
      </c>
      <c r="I32" s="37">
        <v>150</v>
      </c>
      <c r="J32" s="65"/>
      <c r="K32" s="86" t="s">
        <v>35</v>
      </c>
      <c r="L32" s="37">
        <v>11</v>
      </c>
      <c r="M32" s="65"/>
      <c r="N32" s="69"/>
      <c r="O32" s="69"/>
      <c r="P32" s="69"/>
      <c r="Q32" s="69"/>
      <c r="R32" s="69"/>
      <c r="S32" s="69"/>
      <c r="T32" s="69"/>
      <c r="U32" s="69"/>
    </row>
    <row r="33" spans="2:21" ht="22" customHeight="1" thickBot="1">
      <c r="B33" s="79" t="s">
        <v>36</v>
      </c>
      <c r="C33" s="60">
        <v>390000</v>
      </c>
      <c r="D33" s="85">
        <f>UBERSICHT!G21</f>
        <v>92228.58</v>
      </c>
      <c r="E33" s="83">
        <v>0.23648353846153847</v>
      </c>
      <c r="F33" s="62">
        <v>31000</v>
      </c>
      <c r="G33" s="65"/>
      <c r="H33" s="87" t="s">
        <v>36</v>
      </c>
      <c r="I33" s="63">
        <v>400</v>
      </c>
      <c r="J33" s="65"/>
      <c r="K33" s="87" t="s">
        <v>36</v>
      </c>
      <c r="L33" s="63">
        <v>12</v>
      </c>
      <c r="M33" s="65"/>
      <c r="N33" s="69"/>
      <c r="O33" s="69"/>
      <c r="P33" s="69"/>
      <c r="Q33" s="69"/>
      <c r="R33" s="69"/>
      <c r="S33" s="69"/>
      <c r="T33" s="69"/>
      <c r="U33" s="69"/>
    </row>
    <row r="34" spans="2:21" ht="16" thickBot="1"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9"/>
      <c r="O34" s="69"/>
      <c r="P34" s="69"/>
      <c r="Q34" s="69"/>
      <c r="R34" s="69"/>
      <c r="S34" s="69"/>
      <c r="T34" s="69"/>
      <c r="U34" s="69"/>
    </row>
    <row r="35" spans="2:21" ht="24" customHeight="1" thickBot="1">
      <c r="B35" s="80" t="s">
        <v>328</v>
      </c>
      <c r="C35" s="59">
        <v>2026</v>
      </c>
      <c r="D35" s="71"/>
      <c r="E35" s="71"/>
      <c r="F35" s="65"/>
      <c r="G35" s="65"/>
      <c r="H35" s="65"/>
      <c r="I35" s="65"/>
      <c r="J35" s="65"/>
      <c r="K35" s="65"/>
      <c r="L35" s="65"/>
      <c r="M35" s="65"/>
      <c r="N35" s="69"/>
      <c r="O35" s="69"/>
      <c r="P35" s="69"/>
      <c r="Q35" s="69"/>
      <c r="R35" s="69"/>
      <c r="S35" s="69"/>
      <c r="T35" s="69"/>
      <c r="U35" s="69"/>
    </row>
    <row r="36" spans="2:21">
      <c r="B36" s="71"/>
      <c r="C36" s="71"/>
      <c r="D36" s="71"/>
      <c r="E36" s="65"/>
      <c r="F36" s="65"/>
      <c r="G36" s="65"/>
      <c r="H36" s="65"/>
      <c r="I36" s="65"/>
      <c r="J36" s="65"/>
      <c r="K36" s="65"/>
      <c r="L36" s="65"/>
      <c r="M36" s="65"/>
      <c r="N36" s="69"/>
      <c r="O36" s="69"/>
      <c r="P36" s="69"/>
      <c r="Q36" s="69"/>
      <c r="R36" s="69"/>
      <c r="S36" s="69"/>
      <c r="T36" s="69"/>
      <c r="U36" s="69"/>
    </row>
    <row r="37" spans="2:21" ht="18" hidden="1" customHeight="1">
      <c r="B37" s="72" t="s">
        <v>194</v>
      </c>
      <c r="C37" s="73" t="s">
        <v>198</v>
      </c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9"/>
      <c r="O37" s="69"/>
      <c r="P37" s="69"/>
      <c r="Q37" s="69"/>
      <c r="R37" s="69"/>
      <c r="S37" s="69"/>
      <c r="T37" s="69"/>
      <c r="U37" s="69"/>
    </row>
    <row r="38" spans="2:21" ht="22" hidden="1" customHeight="1">
      <c r="B38" s="74" t="s">
        <v>199</v>
      </c>
      <c r="C38" s="75">
        <v>0</v>
      </c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9"/>
      <c r="O38" s="69"/>
      <c r="P38" s="69"/>
      <c r="Q38" s="69"/>
      <c r="R38" s="69"/>
      <c r="S38" s="69"/>
      <c r="T38" s="69"/>
      <c r="U38" s="69"/>
    </row>
    <row r="39" spans="2:21" ht="22" hidden="1" customHeight="1">
      <c r="B39" s="74" t="s">
        <v>200</v>
      </c>
      <c r="C39" s="75">
        <v>0</v>
      </c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9"/>
      <c r="O39" s="69"/>
      <c r="P39" s="69"/>
      <c r="Q39" s="69"/>
      <c r="R39" s="69"/>
      <c r="S39" s="69"/>
      <c r="T39" s="69"/>
      <c r="U39" s="69"/>
    </row>
    <row r="40" spans="2:21" ht="22" hidden="1" customHeight="1">
      <c r="B40" s="74" t="s">
        <v>196</v>
      </c>
      <c r="C40" s="75">
        <v>0</v>
      </c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9"/>
      <c r="O40" s="69"/>
      <c r="P40" s="69"/>
      <c r="Q40" s="69"/>
      <c r="R40" s="69"/>
      <c r="S40" s="69"/>
      <c r="T40" s="69"/>
      <c r="U40" s="69"/>
    </row>
    <row r="41" spans="2:21" ht="22" hidden="1" customHeight="1">
      <c r="B41" s="74" t="s">
        <v>201</v>
      </c>
      <c r="C41" s="75">
        <v>0</v>
      </c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9"/>
      <c r="O41" s="69"/>
      <c r="P41" s="69"/>
      <c r="Q41" s="69"/>
      <c r="R41" s="69"/>
      <c r="S41" s="69"/>
      <c r="T41" s="69"/>
      <c r="U41" s="69"/>
    </row>
    <row r="42" spans="2:21" ht="22" hidden="1" customHeight="1">
      <c r="B42" s="74" t="s">
        <v>202</v>
      </c>
      <c r="C42" s="75">
        <v>0.35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9"/>
      <c r="O42" s="69"/>
      <c r="P42" s="69"/>
      <c r="Q42" s="69"/>
      <c r="R42" s="69"/>
      <c r="S42" s="69"/>
      <c r="T42" s="69"/>
      <c r="U42" s="69"/>
    </row>
    <row r="43" spans="2:21" ht="22" hidden="1" customHeight="1">
      <c r="B43" s="74" t="s">
        <v>203</v>
      </c>
      <c r="C43" s="75">
        <v>0.35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</row>
    <row r="44" spans="2:21" ht="22" hidden="1" customHeight="1">
      <c r="B44" s="74" t="s">
        <v>197</v>
      </c>
      <c r="C44" s="75">
        <v>0.5</v>
      </c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</row>
    <row r="45" spans="2:21" ht="22" hidden="1" customHeight="1">
      <c r="B45" s="74" t="s">
        <v>204</v>
      </c>
      <c r="C45" s="75">
        <v>0.6</v>
      </c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</row>
    <row r="46" spans="2:21" ht="22" hidden="1" customHeight="1">
      <c r="B46" s="74" t="s">
        <v>195</v>
      </c>
      <c r="C46" s="75">
        <v>0.75</v>
      </c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</row>
    <row r="47" spans="2:21" ht="22" hidden="1" customHeight="1">
      <c r="B47" s="74" t="s">
        <v>205</v>
      </c>
      <c r="C47" s="75">
        <v>1</v>
      </c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</row>
    <row r="48" spans="2:21" ht="22" hidden="1" customHeight="1">
      <c r="B48" s="74" t="s">
        <v>206</v>
      </c>
      <c r="C48" s="75">
        <v>1.1000000000000001</v>
      </c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</row>
    <row r="49" spans="2:21" ht="22" hidden="1" customHeight="1" thickBot="1">
      <c r="B49" s="76" t="s">
        <v>207</v>
      </c>
      <c r="C49" s="77">
        <v>0.7</v>
      </c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</row>
    <row r="50" spans="2:21" ht="16" hidden="1">
      <c r="B50" s="78"/>
      <c r="C50" s="78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</row>
    <row r="51" spans="2:21" ht="16" hidden="1">
      <c r="B51" s="78"/>
      <c r="C51" s="78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</row>
    <row r="52" spans="2:21" ht="18" hidden="1" customHeight="1">
      <c r="B52" s="72" t="s">
        <v>208</v>
      </c>
      <c r="C52" s="73" t="s">
        <v>209</v>
      </c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</row>
    <row r="53" spans="2:21" ht="22" hidden="1" customHeight="1">
      <c r="B53" s="74" t="s">
        <v>210</v>
      </c>
      <c r="C53" s="75">
        <v>0.3</v>
      </c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</row>
    <row r="54" spans="2:21" ht="22" hidden="1" customHeight="1">
      <c r="B54" s="74" t="s">
        <v>211</v>
      </c>
      <c r="C54" s="75">
        <v>0.5</v>
      </c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</row>
    <row r="55" spans="2:21" ht="22" hidden="1" customHeight="1">
      <c r="B55" s="74" t="s">
        <v>212</v>
      </c>
      <c r="C55" s="75">
        <v>0.75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</row>
    <row r="56" spans="2:21" ht="22" hidden="1" customHeight="1">
      <c r="B56" s="74" t="s">
        <v>213</v>
      </c>
      <c r="C56" s="75">
        <v>1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</row>
    <row r="57" spans="2:21" ht="22" hidden="1" customHeight="1">
      <c r="B57" s="74" t="s">
        <v>214</v>
      </c>
      <c r="C57" s="75">
        <v>1.25</v>
      </c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</row>
    <row r="58" spans="2:21" ht="22" hidden="1" customHeight="1">
      <c r="B58" s="74" t="s">
        <v>215</v>
      </c>
      <c r="C58" s="75">
        <v>1.5</v>
      </c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</row>
    <row r="59" spans="2:21" ht="22" hidden="1" customHeight="1" thickBot="1">
      <c r="B59" s="76" t="s">
        <v>216</v>
      </c>
      <c r="C59" s="77">
        <v>2</v>
      </c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</row>
  </sheetData>
  <sheetProtection algorithmName="SHA-512" hashValue="OJqsNbthkXMqNfxQT3JYNRleLSdrqFlPcWCd1LTgmil3W6Oxo8ZAmiq0q1lZnLWWnNlxadH9tV9dj3HGemCTKw==" saltValue="LP0stHnp8mHBB6EV8CxM4Q==" spinCount="100000" sheet="1" objects="1" scenarios="1" sort="0" autoFilter="0"/>
  <mergeCells count="13">
    <mergeCell ref="B1:U1"/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tabSelected="1" zoomScaleNormal="100" workbookViewId="0">
      <pane ySplit="2" topLeftCell="A14" activePane="bottomLeft" state="frozen"/>
      <selection activeCell="T24" sqref="T24"/>
      <selection pane="bottomLeft" activeCell="F20" sqref="F20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8" customHeight="1">
      <c r="A1" s="18">
        <v>1</v>
      </c>
      <c r="B1" s="211" t="s">
        <v>191</v>
      </c>
      <c r="C1" s="223" t="s">
        <v>40</v>
      </c>
      <c r="D1" s="223" t="s">
        <v>192</v>
      </c>
      <c r="E1" s="223" t="s">
        <v>0</v>
      </c>
      <c r="F1" s="223" t="s">
        <v>41</v>
      </c>
      <c r="G1" s="223" t="s">
        <v>42</v>
      </c>
      <c r="H1" s="223" t="s">
        <v>43</v>
      </c>
      <c r="I1" s="223" t="s">
        <v>193</v>
      </c>
      <c r="J1" s="223" t="s">
        <v>44</v>
      </c>
      <c r="K1" s="223" t="s">
        <v>45</v>
      </c>
      <c r="L1" s="223" t="s">
        <v>46</v>
      </c>
      <c r="M1" s="223" t="s">
        <v>47</v>
      </c>
      <c r="N1" s="213" t="s">
        <v>194</v>
      </c>
      <c r="AB1" s="6">
        <f>DATE(EINSTELLUNG!$C$35,$A$1,1)</f>
        <v>46023</v>
      </c>
    </row>
    <row r="2" spans="1:28" ht="18" customHeight="1" thickBot="1">
      <c r="A2" s="19"/>
      <c r="B2" s="212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14"/>
      <c r="AB2" s="6">
        <f>EOMONTH(DATE(EINSTELLUNG!$C$35,$A$1,1),0)</f>
        <v>46053</v>
      </c>
    </row>
    <row r="3" spans="1:28" ht="22" customHeight="1">
      <c r="A3" s="20" t="s">
        <v>48</v>
      </c>
      <c r="B3" s="127">
        <v>401006</v>
      </c>
      <c r="C3" s="128" t="s">
        <v>235</v>
      </c>
      <c r="D3" s="129">
        <v>38188</v>
      </c>
      <c r="E3" s="130" t="s">
        <v>2</v>
      </c>
      <c r="F3" s="131">
        <v>173</v>
      </c>
      <c r="G3" s="132">
        <v>2021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83.7</v>
      </c>
      <c r="I3" s="134">
        <v>46037</v>
      </c>
      <c r="J3" s="135">
        <v>2</v>
      </c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130.38709677419354</v>
      </c>
      <c r="L3" s="204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1108.2903225806449</v>
      </c>
      <c r="M3" s="136"/>
      <c r="N3" s="137" t="s">
        <v>205</v>
      </c>
      <c r="O3" s="227" t="s">
        <v>49</v>
      </c>
      <c r="P3" s="227" t="s">
        <v>50</v>
      </c>
      <c r="Q3" s="227" t="s">
        <v>51</v>
      </c>
      <c r="R3" s="229" t="s">
        <v>52</v>
      </c>
      <c r="S3" s="171"/>
      <c r="T3" s="171"/>
      <c r="U3" s="171"/>
      <c r="V3" s="171"/>
      <c r="AB3" s="8"/>
    </row>
    <row r="4" spans="1:28" ht="22" customHeight="1">
      <c r="A4" s="20" t="s">
        <v>53</v>
      </c>
      <c r="B4" s="138">
        <v>401010</v>
      </c>
      <c r="C4" s="139" t="s">
        <v>236</v>
      </c>
      <c r="D4" s="140">
        <v>39388</v>
      </c>
      <c r="E4" s="141" t="s">
        <v>5</v>
      </c>
      <c r="F4" s="142">
        <v>173</v>
      </c>
      <c r="G4" s="143">
        <v>2183</v>
      </c>
      <c r="H4" s="14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5"/>
      <c r="J4" s="146"/>
      <c r="K4" s="143">
        <f t="shared" si="0"/>
        <v>0</v>
      </c>
      <c r="L4" s="205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7"/>
      <c r="N4" s="148"/>
      <c r="O4" s="228"/>
      <c r="P4" s="228"/>
      <c r="Q4" s="228"/>
      <c r="R4" s="230"/>
      <c r="S4" s="171"/>
      <c r="T4" s="171"/>
      <c r="U4" s="171"/>
      <c r="V4" s="171"/>
    </row>
    <row r="5" spans="1:28" ht="22" customHeight="1">
      <c r="A5" s="21" t="s">
        <v>54</v>
      </c>
      <c r="B5" s="149">
        <v>401049</v>
      </c>
      <c r="C5" s="150" t="s">
        <v>237</v>
      </c>
      <c r="D5" s="151">
        <v>41130</v>
      </c>
      <c r="E5" s="152" t="s">
        <v>4</v>
      </c>
      <c r="F5" s="153">
        <v>173</v>
      </c>
      <c r="G5" s="143">
        <v>2123</v>
      </c>
      <c r="H5" s="14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4"/>
      <c r="J5" s="155"/>
      <c r="K5" s="143">
        <f t="shared" si="0"/>
        <v>0</v>
      </c>
      <c r="L5" s="205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6"/>
      <c r="N5" s="157"/>
      <c r="O5" s="174" cm="1">
        <f t="array" ref="O5">SUMPRODUCT((F3:F82/4.310808)/5*2.08)</f>
        <v>752.72815676318658</v>
      </c>
      <c r="P5" s="175">
        <f>EINSTELLUNG!I6</f>
        <v>600</v>
      </c>
      <c r="Q5" s="175">
        <f>P5-O5</f>
        <v>-152.72815676318658</v>
      </c>
      <c r="R5" s="176">
        <f>IFERROR(Q5*Q42, 0)</f>
        <v>-1830.1415440540986</v>
      </c>
      <c r="S5" s="171"/>
      <c r="T5" s="171"/>
      <c r="U5" s="171"/>
      <c r="V5" s="171"/>
    </row>
    <row r="6" spans="1:28" ht="22" customHeight="1">
      <c r="A6" s="20" t="s">
        <v>55</v>
      </c>
      <c r="B6" s="138">
        <v>401047</v>
      </c>
      <c r="C6" s="139" t="s">
        <v>238</v>
      </c>
      <c r="D6" s="140">
        <v>41154</v>
      </c>
      <c r="E6" s="141" t="s">
        <v>4</v>
      </c>
      <c r="F6" s="142">
        <v>173</v>
      </c>
      <c r="G6" s="143">
        <v>2123</v>
      </c>
      <c r="H6" s="14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5"/>
      <c r="J6" s="146"/>
      <c r="K6" s="143">
        <f t="shared" si="0"/>
        <v>0</v>
      </c>
      <c r="L6" s="205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7"/>
      <c r="N6" s="148"/>
      <c r="O6" s="231" t="str">
        <f>IF(Q5&lt;0, "Schlecht! Zu wenig Urlaub abgebaut.", IF(Q5&gt;0, "Gut! Mehr Urlaub abgebaut als aufgebaut.", ""))</f>
        <v>Schlecht! Zu wenig Urlaub abgebaut.</v>
      </c>
      <c r="P6" s="232"/>
      <c r="Q6" s="232"/>
      <c r="R6" s="233"/>
      <c r="S6" s="171"/>
      <c r="T6" s="171"/>
      <c r="U6" s="171"/>
      <c r="V6" s="171"/>
    </row>
    <row r="7" spans="1:28" ht="22" customHeight="1" thickBot="1">
      <c r="A7" s="20" t="s">
        <v>56</v>
      </c>
      <c r="B7" s="149">
        <v>401051</v>
      </c>
      <c r="C7" s="150" t="s">
        <v>239</v>
      </c>
      <c r="D7" s="151">
        <v>41176</v>
      </c>
      <c r="E7" s="152" t="s">
        <v>2</v>
      </c>
      <c r="F7" s="153">
        <v>173</v>
      </c>
      <c r="G7" s="143">
        <v>2021</v>
      </c>
      <c r="H7" s="14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4"/>
      <c r="J7" s="155"/>
      <c r="K7" s="143">
        <f t="shared" si="0"/>
        <v>0</v>
      </c>
      <c r="L7" s="205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2021</v>
      </c>
      <c r="M7" s="156"/>
      <c r="N7" s="157"/>
      <c r="O7" s="171"/>
      <c r="P7" s="171"/>
      <c r="Q7" s="171"/>
      <c r="R7" s="171"/>
      <c r="S7" s="171"/>
      <c r="T7" s="171"/>
      <c r="U7" s="171"/>
      <c r="V7" s="171"/>
    </row>
    <row r="8" spans="1:28" ht="22" customHeight="1">
      <c r="A8" s="20" t="s">
        <v>57</v>
      </c>
      <c r="B8" s="138">
        <v>401138</v>
      </c>
      <c r="C8" s="139" t="s">
        <v>240</v>
      </c>
      <c r="D8" s="140">
        <v>42006</v>
      </c>
      <c r="E8" s="141" t="s">
        <v>4</v>
      </c>
      <c r="F8" s="142">
        <v>173</v>
      </c>
      <c r="G8" s="143">
        <v>2123</v>
      </c>
      <c r="H8" s="14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5"/>
      <c r="J8" s="146"/>
      <c r="K8" s="143">
        <f t="shared" si="0"/>
        <v>0</v>
      </c>
      <c r="L8" s="205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47"/>
      <c r="N8" s="170"/>
      <c r="O8" s="234" t="s">
        <v>58</v>
      </c>
      <c r="P8" s="235"/>
      <c r="Q8" s="236">
        <f>SUM(H3:H82)</f>
        <v>7589.4699999999993</v>
      </c>
      <c r="R8" s="237"/>
      <c r="S8" s="171"/>
      <c r="T8" s="171"/>
      <c r="U8" s="171"/>
      <c r="V8" s="171"/>
    </row>
    <row r="9" spans="1:28" ht="22" customHeight="1">
      <c r="A9" s="21" t="s">
        <v>59</v>
      </c>
      <c r="B9" s="149">
        <v>401197</v>
      </c>
      <c r="C9" s="150" t="s">
        <v>241</v>
      </c>
      <c r="D9" s="151">
        <v>42644</v>
      </c>
      <c r="E9" s="152" t="s">
        <v>3</v>
      </c>
      <c r="F9" s="153">
        <v>173</v>
      </c>
      <c r="G9" s="143">
        <v>2082</v>
      </c>
      <c r="H9" s="14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4"/>
      <c r="J9" s="155"/>
      <c r="K9" s="143">
        <f t="shared" si="0"/>
        <v>0</v>
      </c>
      <c r="L9" s="205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56"/>
      <c r="N9" s="169"/>
      <c r="O9" s="221" t="s">
        <v>60</v>
      </c>
      <c r="P9" s="222"/>
      <c r="Q9" s="219">
        <f>EINSTELLUNG!L22</f>
        <v>1</v>
      </c>
      <c r="R9" s="220"/>
      <c r="S9" s="181">
        <f>IFERROR(Q9/Q8, 0)</f>
        <v>1.317615064029504E-4</v>
      </c>
      <c r="T9" s="171"/>
      <c r="U9" s="171"/>
      <c r="V9" s="171"/>
    </row>
    <row r="10" spans="1:28" ht="22" customHeight="1">
      <c r="A10" s="20" t="s">
        <v>61</v>
      </c>
      <c r="B10" s="138">
        <v>401276</v>
      </c>
      <c r="C10" s="139" t="s">
        <v>242</v>
      </c>
      <c r="D10" s="140">
        <v>43252</v>
      </c>
      <c r="E10" s="141" t="s">
        <v>3</v>
      </c>
      <c r="F10" s="142">
        <v>173</v>
      </c>
      <c r="G10" s="143">
        <v>2082</v>
      </c>
      <c r="H10" s="14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5"/>
      <c r="J10" s="146"/>
      <c r="K10" s="143">
        <f t="shared" si="0"/>
        <v>0</v>
      </c>
      <c r="L10" s="205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7"/>
      <c r="N10" s="170"/>
      <c r="O10" s="221" t="s">
        <v>62</v>
      </c>
      <c r="P10" s="222"/>
      <c r="Q10" s="219">
        <f>EINSTELLUNG!I22</f>
        <v>150</v>
      </c>
      <c r="R10" s="220"/>
      <c r="S10" s="171"/>
      <c r="T10" s="171"/>
      <c r="U10" s="171"/>
      <c r="V10" s="171"/>
    </row>
    <row r="11" spans="1:28" ht="22" customHeight="1">
      <c r="A11" s="20" t="s">
        <v>63</v>
      </c>
      <c r="B11" s="149">
        <v>401307</v>
      </c>
      <c r="C11" s="150" t="s">
        <v>243</v>
      </c>
      <c r="D11" s="151">
        <v>43571</v>
      </c>
      <c r="E11" s="152" t="s">
        <v>3</v>
      </c>
      <c r="F11" s="153">
        <v>173</v>
      </c>
      <c r="G11" s="143">
        <v>2082</v>
      </c>
      <c r="H11" s="14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4"/>
      <c r="J11" s="155"/>
      <c r="K11" s="143">
        <f t="shared" si="0"/>
        <v>0</v>
      </c>
      <c r="L11" s="205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6"/>
      <c r="N11" s="169"/>
      <c r="O11" s="221" t="s">
        <v>64</v>
      </c>
      <c r="P11" s="222"/>
      <c r="Q11" s="219">
        <f>P5</f>
        <v>600</v>
      </c>
      <c r="R11" s="220"/>
      <c r="S11" s="171"/>
      <c r="T11" s="171"/>
      <c r="U11" s="171"/>
      <c r="V11" s="171"/>
    </row>
    <row r="12" spans="1:28" ht="22" customHeight="1">
      <c r="A12" s="20" t="s">
        <v>65</v>
      </c>
      <c r="B12" s="138">
        <v>401308</v>
      </c>
      <c r="C12" s="139" t="s">
        <v>244</v>
      </c>
      <c r="D12" s="140">
        <v>43579</v>
      </c>
      <c r="E12" s="141" t="s">
        <v>3</v>
      </c>
      <c r="F12" s="142">
        <v>173</v>
      </c>
      <c r="G12" s="143">
        <v>2082</v>
      </c>
      <c r="H12" s="14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5"/>
      <c r="J12" s="146"/>
      <c r="K12" s="143">
        <f t="shared" si="0"/>
        <v>0</v>
      </c>
      <c r="L12" s="205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47"/>
      <c r="N12" s="170"/>
      <c r="O12" s="221" t="s">
        <v>66</v>
      </c>
      <c r="P12" s="222"/>
      <c r="Q12" s="256">
        <v>300</v>
      </c>
      <c r="R12" s="257"/>
      <c r="S12" s="171"/>
      <c r="T12" s="171"/>
      <c r="U12" s="171"/>
      <c r="V12" s="171"/>
    </row>
    <row r="13" spans="1:28" ht="22" customHeight="1">
      <c r="A13" s="21" t="s">
        <v>67</v>
      </c>
      <c r="B13" s="149">
        <v>401394</v>
      </c>
      <c r="C13" s="150" t="s">
        <v>245</v>
      </c>
      <c r="D13" s="151">
        <v>44379</v>
      </c>
      <c r="E13" s="152" t="s">
        <v>2</v>
      </c>
      <c r="F13" s="153">
        <v>173</v>
      </c>
      <c r="G13" s="143">
        <v>2021</v>
      </c>
      <c r="H13" s="14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4"/>
      <c r="J13" s="155"/>
      <c r="K13" s="143">
        <f t="shared" si="0"/>
        <v>0</v>
      </c>
      <c r="L13" s="205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2021</v>
      </c>
      <c r="M13" s="156"/>
      <c r="N13" s="169"/>
      <c r="O13" s="221" t="s">
        <v>68</v>
      </c>
      <c r="P13" s="222"/>
      <c r="Q13" s="219">
        <f>Q8-Q9-Q10-Q11-Q12</f>
        <v>6538.4699999999993</v>
      </c>
      <c r="R13" s="220"/>
      <c r="S13" s="171"/>
      <c r="T13" s="171"/>
      <c r="U13" s="171"/>
      <c r="V13" s="171"/>
    </row>
    <row r="14" spans="1:28" ht="22" customHeight="1">
      <c r="A14" s="20" t="s">
        <v>69</v>
      </c>
      <c r="B14" s="138">
        <v>401389</v>
      </c>
      <c r="C14" s="139" t="s">
        <v>246</v>
      </c>
      <c r="D14" s="140">
        <v>44384</v>
      </c>
      <c r="E14" s="141" t="s">
        <v>11</v>
      </c>
      <c r="F14" s="142">
        <v>173</v>
      </c>
      <c r="G14" s="143">
        <v>2300</v>
      </c>
      <c r="H14" s="14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5"/>
      <c r="J14" s="146"/>
      <c r="K14" s="143">
        <f t="shared" si="0"/>
        <v>0</v>
      </c>
      <c r="L14" s="205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47"/>
      <c r="N14" s="170"/>
      <c r="O14" s="221" t="s">
        <v>70</v>
      </c>
      <c r="P14" s="222"/>
      <c r="Q14" s="219">
        <f>EINSTELLUNG!L6</f>
        <v>9300</v>
      </c>
      <c r="R14" s="220"/>
      <c r="S14" s="171"/>
      <c r="T14" s="171"/>
      <c r="U14" s="171"/>
      <c r="V14" s="171"/>
    </row>
    <row r="15" spans="1:28" ht="22" customHeight="1" thickBot="1">
      <c r="A15" s="20" t="s">
        <v>71</v>
      </c>
      <c r="B15" s="149">
        <v>401432</v>
      </c>
      <c r="C15" s="150" t="s">
        <v>247</v>
      </c>
      <c r="D15" s="151">
        <v>44441</v>
      </c>
      <c r="E15" s="152" t="s">
        <v>2</v>
      </c>
      <c r="F15" s="153">
        <v>190</v>
      </c>
      <c r="G15" s="143">
        <v>2350</v>
      </c>
      <c r="H15" s="144">
        <f>IF(AND(ISNUMBER(D15),ISNUMBER(F15)),ROUNDDOWN(MIN(IF(OR(ISBLANK(I15),I15=""),EOMONTH(DATE(EINSTELLUNG!$C$35,$A$1,1),0),I15)-MAX(D15,DATE(EINSTELLUNG!$C$35,$A$1,1))+1)/DAY(EOMONTH(DATE(EINSTELLUNG!$C$35,$A$1,1),0))*F15,2),"")</f>
        <v>190</v>
      </c>
      <c r="I15" s="154"/>
      <c r="J15" s="155"/>
      <c r="K15" s="143">
        <f t="shared" si="0"/>
        <v>0</v>
      </c>
      <c r="L15" s="205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2350</v>
      </c>
      <c r="M15" s="156"/>
      <c r="N15" s="169"/>
      <c r="O15" s="225" t="s">
        <v>72</v>
      </c>
      <c r="P15" s="226"/>
      <c r="Q15" s="238">
        <f>Q13-Q14</f>
        <v>-2761.5300000000007</v>
      </c>
      <c r="R15" s="239"/>
      <c r="S15" s="172"/>
      <c r="T15" s="172"/>
      <c r="U15" s="172"/>
      <c r="V15" s="171"/>
    </row>
    <row r="16" spans="1:28" ht="22" customHeight="1" thickBot="1">
      <c r="A16" s="20" t="s">
        <v>73</v>
      </c>
      <c r="B16" s="138">
        <v>401558</v>
      </c>
      <c r="C16" s="139" t="s">
        <v>248</v>
      </c>
      <c r="D16" s="140">
        <v>44460</v>
      </c>
      <c r="E16" s="141" t="s">
        <v>2</v>
      </c>
      <c r="F16" s="142">
        <v>173</v>
      </c>
      <c r="G16" s="143">
        <v>2021</v>
      </c>
      <c r="H16" s="14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5"/>
      <c r="J16" s="146"/>
      <c r="K16" s="143">
        <f t="shared" si="0"/>
        <v>0</v>
      </c>
      <c r="L16" s="205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7"/>
      <c r="N16" s="170"/>
      <c r="O16" s="215" t="str">
        <f>IF(Q15&lt;0, "Schlecht! Zu wenig Stunden für Dienstplan.", IF(Q15&gt;0, "Du hast mehr als genug Stunden für Dienstplan.", ""))</f>
        <v>Schlecht! Zu wenig Stunden für Dienstplan.</v>
      </c>
      <c r="P16" s="216"/>
      <c r="Q16" s="217"/>
      <c r="R16" s="218"/>
      <c r="S16" s="171"/>
      <c r="T16" s="171"/>
      <c r="U16" s="171"/>
      <c r="V16" s="171"/>
      <c r="W16" s="10"/>
    </row>
    <row r="17" spans="1:29" ht="22" customHeight="1">
      <c r="A17" s="21" t="s">
        <v>74</v>
      </c>
      <c r="B17" s="149">
        <v>401476</v>
      </c>
      <c r="C17" s="150" t="s">
        <v>249</v>
      </c>
      <c r="D17" s="151">
        <v>44504</v>
      </c>
      <c r="E17" s="152" t="s">
        <v>2</v>
      </c>
      <c r="F17" s="153">
        <v>173</v>
      </c>
      <c r="G17" s="143">
        <v>2021</v>
      </c>
      <c r="H17" s="14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4"/>
      <c r="J17" s="155"/>
      <c r="K17" s="143">
        <f t="shared" si="0"/>
        <v>0</v>
      </c>
      <c r="L17" s="205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56"/>
      <c r="N17" s="169"/>
      <c r="O17" s="234" t="s">
        <v>75</v>
      </c>
      <c r="P17" s="235"/>
      <c r="Q17" s="258">
        <f>SUM(L3:L82)</f>
        <v>90944.62107526882</v>
      </c>
      <c r="R17" s="259"/>
      <c r="S17" s="171"/>
      <c r="T17" s="171"/>
      <c r="U17" s="171"/>
      <c r="V17" s="171"/>
      <c r="W17" s="10"/>
    </row>
    <row r="18" spans="1:29" ht="22" customHeight="1">
      <c r="A18" s="20" t="s">
        <v>76</v>
      </c>
      <c r="B18" s="138">
        <v>401479</v>
      </c>
      <c r="C18" s="139" t="s">
        <v>250</v>
      </c>
      <c r="D18" s="140">
        <v>44511</v>
      </c>
      <c r="E18" s="141" t="s">
        <v>6</v>
      </c>
      <c r="F18" s="142">
        <v>173</v>
      </c>
      <c r="G18" s="143">
        <v>2160</v>
      </c>
      <c r="H18" s="14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5"/>
      <c r="J18" s="146"/>
      <c r="K18" s="143">
        <f t="shared" si="0"/>
        <v>0</v>
      </c>
      <c r="L18" s="205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2160</v>
      </c>
      <c r="M18" s="147"/>
      <c r="N18" s="170"/>
      <c r="O18" s="245" t="s">
        <v>475</v>
      </c>
      <c r="P18" s="246"/>
      <c r="Q18" s="240">
        <v>20</v>
      </c>
      <c r="R18" s="241"/>
      <c r="S18" s="171"/>
      <c r="T18" s="171"/>
      <c r="U18" s="171"/>
      <c r="V18" s="171"/>
    </row>
    <row r="19" spans="1:29" ht="22" customHeight="1">
      <c r="A19" s="20" t="s">
        <v>77</v>
      </c>
      <c r="B19" s="149">
        <v>401481</v>
      </c>
      <c r="C19" s="150" t="s">
        <v>251</v>
      </c>
      <c r="D19" s="151">
        <v>44531</v>
      </c>
      <c r="E19" s="152" t="s">
        <v>2</v>
      </c>
      <c r="F19" s="153">
        <v>173</v>
      </c>
      <c r="G19" s="143">
        <v>2021</v>
      </c>
      <c r="H19" s="14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4"/>
      <c r="J19" s="155"/>
      <c r="K19" s="143">
        <f t="shared" si="0"/>
        <v>0</v>
      </c>
      <c r="L19" s="205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56"/>
      <c r="N19" s="169"/>
      <c r="O19" s="245" t="s">
        <v>308</v>
      </c>
      <c r="P19" s="246"/>
      <c r="Q19" s="240">
        <v>333</v>
      </c>
      <c r="R19" s="241"/>
      <c r="S19" s="171"/>
      <c r="T19" s="171"/>
      <c r="U19" s="171"/>
      <c r="V19" s="171"/>
    </row>
    <row r="20" spans="1:29" ht="22" customHeight="1">
      <c r="A20" s="20" t="s">
        <v>78</v>
      </c>
      <c r="B20" s="138">
        <v>401564</v>
      </c>
      <c r="C20" s="139" t="s">
        <v>252</v>
      </c>
      <c r="D20" s="140">
        <v>44824</v>
      </c>
      <c r="E20" s="141" t="s">
        <v>2</v>
      </c>
      <c r="F20" s="142">
        <v>169</v>
      </c>
      <c r="G20" s="143">
        <v>1980</v>
      </c>
      <c r="H20" s="144">
        <f>IF(AND(ISNUMBER(D20),ISNUMBER(F20)),ROUNDDOWN(MIN(IF(OR(ISBLANK(I20),I20=""),EOMONTH(DATE(EINSTELLUNG!$C$35,$A$1,1),0),I20)-MAX(D20,DATE(EINSTELLUNG!$C$35,$A$1,1))+1)/DAY(EOMONTH(DATE(EINSTELLUNG!$C$35,$A$1,1),0))*F20,2),"")</f>
        <v>169</v>
      </c>
      <c r="I20" s="145"/>
      <c r="J20" s="146"/>
      <c r="K20" s="143">
        <f t="shared" si="0"/>
        <v>0</v>
      </c>
      <c r="L20" s="205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1980</v>
      </c>
      <c r="M20" s="147"/>
      <c r="N20" s="170"/>
      <c r="O20" s="245" t="s">
        <v>308</v>
      </c>
      <c r="P20" s="246"/>
      <c r="Q20" s="240">
        <v>35</v>
      </c>
      <c r="R20" s="247"/>
      <c r="S20" s="171"/>
      <c r="T20" s="171"/>
      <c r="U20" s="171"/>
      <c r="V20" s="171"/>
    </row>
    <row r="21" spans="1:29" ht="22" customHeight="1">
      <c r="A21" s="21" t="s">
        <v>80</v>
      </c>
      <c r="B21" s="149">
        <v>401089</v>
      </c>
      <c r="C21" s="150" t="s">
        <v>253</v>
      </c>
      <c r="D21" s="151">
        <v>44868</v>
      </c>
      <c r="E21" s="152" t="s">
        <v>3</v>
      </c>
      <c r="F21" s="153">
        <v>173</v>
      </c>
      <c r="G21" s="143">
        <v>2082</v>
      </c>
      <c r="H21" s="14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4"/>
      <c r="J21" s="155"/>
      <c r="K21" s="143">
        <f t="shared" si="0"/>
        <v>0</v>
      </c>
      <c r="L21" s="205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2082</v>
      </c>
      <c r="M21" s="156"/>
      <c r="N21" s="169"/>
      <c r="O21" s="245" t="s">
        <v>308</v>
      </c>
      <c r="P21" s="246"/>
      <c r="Q21" s="240">
        <v>100</v>
      </c>
      <c r="R21" s="241"/>
      <c r="S21" s="171"/>
      <c r="T21" s="171"/>
      <c r="U21" s="171"/>
      <c r="V21" s="171"/>
    </row>
    <row r="22" spans="1:29" ht="22" customHeight="1">
      <c r="A22" s="20" t="s">
        <v>81</v>
      </c>
      <c r="B22" s="138">
        <v>401583</v>
      </c>
      <c r="C22" s="139" t="s">
        <v>254</v>
      </c>
      <c r="D22" s="140">
        <v>44900</v>
      </c>
      <c r="E22" s="141" t="s">
        <v>13</v>
      </c>
      <c r="F22" s="142">
        <v>173</v>
      </c>
      <c r="G22" s="143">
        <v>2328</v>
      </c>
      <c r="H22" s="14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5"/>
      <c r="J22" s="146"/>
      <c r="K22" s="143">
        <f t="shared" si="0"/>
        <v>0</v>
      </c>
      <c r="L22" s="205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2328</v>
      </c>
      <c r="M22" s="147"/>
      <c r="N22" s="170"/>
      <c r="O22" s="245" t="s">
        <v>308</v>
      </c>
      <c r="P22" s="246"/>
      <c r="Q22" s="240"/>
      <c r="R22" s="241"/>
      <c r="S22" s="171"/>
      <c r="T22" s="171"/>
      <c r="U22" s="171"/>
      <c r="V22" s="171"/>
    </row>
    <row r="23" spans="1:29" ht="22" customHeight="1">
      <c r="A23" s="20" t="s">
        <v>82</v>
      </c>
      <c r="B23" s="149">
        <v>401589</v>
      </c>
      <c r="C23" s="150" t="s">
        <v>255</v>
      </c>
      <c r="D23" s="151">
        <v>44926</v>
      </c>
      <c r="E23" s="152" t="s">
        <v>10</v>
      </c>
      <c r="F23" s="153">
        <v>173</v>
      </c>
      <c r="G23" s="143">
        <v>2300</v>
      </c>
      <c r="H23" s="14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54"/>
      <c r="J23" s="155"/>
      <c r="K23" s="143">
        <f t="shared" si="0"/>
        <v>0</v>
      </c>
      <c r="L23" s="205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56"/>
      <c r="N23" s="169"/>
      <c r="O23" s="245" t="s">
        <v>308</v>
      </c>
      <c r="P23" s="246"/>
      <c r="Q23" s="240"/>
      <c r="R23" s="241"/>
      <c r="S23" s="171"/>
      <c r="T23" s="171"/>
      <c r="U23" s="171"/>
      <c r="V23" s="171"/>
      <c r="W23" s="10"/>
    </row>
    <row r="24" spans="1:29" ht="22" customHeight="1">
      <c r="A24" s="20" t="s">
        <v>83</v>
      </c>
      <c r="B24" s="138">
        <v>401602</v>
      </c>
      <c r="C24" s="139" t="s">
        <v>256</v>
      </c>
      <c r="D24" s="140">
        <v>45975</v>
      </c>
      <c r="E24" s="141" t="s">
        <v>2</v>
      </c>
      <c r="F24" s="142">
        <v>173</v>
      </c>
      <c r="G24" s="143">
        <v>2021</v>
      </c>
      <c r="H24" s="14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45"/>
      <c r="J24" s="146"/>
      <c r="K24" s="143">
        <f t="shared" si="0"/>
        <v>0</v>
      </c>
      <c r="L24" s="205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2021</v>
      </c>
      <c r="M24" s="147"/>
      <c r="N24" s="170"/>
      <c r="O24" s="245"/>
      <c r="P24" s="246"/>
      <c r="Q24" s="240"/>
      <c r="R24" s="241"/>
      <c r="S24" s="171"/>
      <c r="T24" s="171"/>
      <c r="U24" s="171"/>
      <c r="V24" s="171"/>
      <c r="W24" s="10"/>
    </row>
    <row r="25" spans="1:29" ht="22" customHeight="1" thickBot="1">
      <c r="A25" s="21" t="s">
        <v>84</v>
      </c>
      <c r="B25" s="149">
        <v>401605</v>
      </c>
      <c r="C25" s="150" t="s">
        <v>257</v>
      </c>
      <c r="D25" s="151">
        <v>44986</v>
      </c>
      <c r="E25" s="152" t="s">
        <v>2</v>
      </c>
      <c r="F25" s="153">
        <v>173</v>
      </c>
      <c r="G25" s="143">
        <v>2021</v>
      </c>
      <c r="H25" s="14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54"/>
      <c r="J25" s="155"/>
      <c r="K25" s="143">
        <f t="shared" si="0"/>
        <v>0</v>
      </c>
      <c r="L25" s="205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2021</v>
      </c>
      <c r="M25" s="156"/>
      <c r="N25" s="169"/>
      <c r="O25" s="248"/>
      <c r="P25" s="249"/>
      <c r="Q25" s="250"/>
      <c r="R25" s="251"/>
      <c r="S25" s="171"/>
      <c r="T25" s="171"/>
      <c r="U25" s="171"/>
      <c r="V25" s="171"/>
    </row>
    <row r="26" spans="1:29" ht="22" customHeight="1">
      <c r="A26" s="20" t="s">
        <v>85</v>
      </c>
      <c r="B26" s="138">
        <v>401626</v>
      </c>
      <c r="C26" s="139" t="s">
        <v>258</v>
      </c>
      <c r="D26" s="140">
        <v>45063</v>
      </c>
      <c r="E26" s="141" t="s">
        <v>2</v>
      </c>
      <c r="F26" s="142">
        <v>173</v>
      </c>
      <c r="G26" s="143">
        <v>2021</v>
      </c>
      <c r="H26" s="14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45"/>
      <c r="J26" s="146"/>
      <c r="K26" s="143">
        <f t="shared" si="0"/>
        <v>0</v>
      </c>
      <c r="L26" s="205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2021</v>
      </c>
      <c r="M26" s="147"/>
      <c r="N26" s="170"/>
      <c r="O26" s="252"/>
      <c r="P26" s="253"/>
      <c r="Q26" s="254"/>
      <c r="R26" s="255"/>
      <c r="S26" s="171"/>
      <c r="T26" s="171"/>
      <c r="U26" s="171"/>
      <c r="V26" s="171"/>
    </row>
    <row r="27" spans="1:29" ht="22" customHeight="1">
      <c r="A27" s="20" t="s">
        <v>86</v>
      </c>
      <c r="B27" s="149">
        <v>401633</v>
      </c>
      <c r="C27" s="150" t="s">
        <v>259</v>
      </c>
      <c r="D27" s="151">
        <v>45089</v>
      </c>
      <c r="E27" s="152" t="s">
        <v>10</v>
      </c>
      <c r="F27" s="153">
        <v>173</v>
      </c>
      <c r="G27" s="143">
        <v>2300</v>
      </c>
      <c r="H27" s="14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54"/>
      <c r="J27" s="155"/>
      <c r="K27" s="143">
        <f t="shared" si="0"/>
        <v>0</v>
      </c>
      <c r="L27" s="205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2300</v>
      </c>
      <c r="M27" s="156"/>
      <c r="N27" s="169"/>
      <c r="O27" s="245"/>
      <c r="P27" s="246"/>
      <c r="Q27" s="240"/>
      <c r="R27" s="241"/>
      <c r="S27" s="276" t="s">
        <v>87</v>
      </c>
      <c r="T27" s="276"/>
      <c r="U27" s="276"/>
      <c r="V27" s="276"/>
    </row>
    <row r="28" spans="1:29" ht="22" customHeight="1">
      <c r="A28" s="20" t="s">
        <v>88</v>
      </c>
      <c r="B28" s="138">
        <v>401647</v>
      </c>
      <c r="C28" s="139" t="s">
        <v>260</v>
      </c>
      <c r="D28" s="140">
        <v>45182</v>
      </c>
      <c r="E28" s="141" t="s">
        <v>2</v>
      </c>
      <c r="F28" s="142">
        <v>173</v>
      </c>
      <c r="G28" s="143">
        <v>2021</v>
      </c>
      <c r="H28" s="14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45"/>
      <c r="J28" s="146"/>
      <c r="K28" s="143">
        <f t="shared" si="0"/>
        <v>0</v>
      </c>
      <c r="L28" s="205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2021</v>
      </c>
      <c r="M28" s="147"/>
      <c r="N28" s="170"/>
      <c r="O28" s="245"/>
      <c r="P28" s="246"/>
      <c r="Q28" s="240"/>
      <c r="R28" s="241"/>
      <c r="S28" s="171"/>
      <c r="T28" s="171"/>
      <c r="U28" s="171"/>
      <c r="V28" s="171"/>
    </row>
    <row r="29" spans="1:29" ht="22" customHeight="1" thickBot="1">
      <c r="A29" s="21" t="s">
        <v>89</v>
      </c>
      <c r="B29" s="149">
        <v>401661</v>
      </c>
      <c r="C29" s="150" t="s">
        <v>261</v>
      </c>
      <c r="D29" s="151">
        <v>45261</v>
      </c>
      <c r="E29" s="152" t="s">
        <v>2</v>
      </c>
      <c r="F29" s="153">
        <v>173</v>
      </c>
      <c r="G29" s="143">
        <v>2021</v>
      </c>
      <c r="H29" s="14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4"/>
      <c r="J29" s="155"/>
      <c r="K29" s="143">
        <f t="shared" si="0"/>
        <v>0</v>
      </c>
      <c r="L29" s="205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56"/>
      <c r="N29" s="169"/>
      <c r="O29" s="242" t="s">
        <v>90</v>
      </c>
      <c r="P29" s="243"/>
      <c r="Q29" s="263">
        <f>EINSTELLUNG!O6</f>
        <v>1250</v>
      </c>
      <c r="R29" s="264"/>
      <c r="S29" s="171"/>
      <c r="T29" s="171"/>
      <c r="U29" s="171"/>
      <c r="V29" s="171"/>
    </row>
    <row r="30" spans="1:29" ht="22" customHeight="1" thickBot="1">
      <c r="A30" s="20" t="s">
        <v>91</v>
      </c>
      <c r="B30" s="138">
        <v>401670</v>
      </c>
      <c r="C30" s="139" t="s">
        <v>262</v>
      </c>
      <c r="D30" s="140">
        <v>45358</v>
      </c>
      <c r="E30" s="141" t="s">
        <v>2</v>
      </c>
      <c r="F30" s="142">
        <v>173</v>
      </c>
      <c r="G30" s="143">
        <v>2021</v>
      </c>
      <c r="H30" s="14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5"/>
      <c r="J30" s="146"/>
      <c r="K30" s="143">
        <f t="shared" si="0"/>
        <v>0</v>
      </c>
      <c r="L30" s="205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47"/>
      <c r="N30" s="148"/>
      <c r="O30" s="171"/>
      <c r="P30" s="171"/>
      <c r="Q30" s="171"/>
      <c r="R30" s="171"/>
      <c r="S30" s="171"/>
      <c r="T30" s="171"/>
      <c r="U30" s="171"/>
      <c r="V30" s="17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49">
        <v>401678</v>
      </c>
      <c r="C31" s="150" t="s">
        <v>263</v>
      </c>
      <c r="D31" s="151">
        <v>45414</v>
      </c>
      <c r="E31" s="152" t="s">
        <v>2</v>
      </c>
      <c r="F31" s="153">
        <v>173</v>
      </c>
      <c r="G31" s="143">
        <v>2021</v>
      </c>
      <c r="H31" s="14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4"/>
      <c r="J31" s="155"/>
      <c r="K31" s="143">
        <f t="shared" si="0"/>
        <v>0</v>
      </c>
      <c r="L31" s="205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56"/>
      <c r="N31" s="169"/>
      <c r="O31" s="265">
        <v>0</v>
      </c>
      <c r="P31" s="266"/>
      <c r="Q31" s="267">
        <v>3.9215686274509803E-2</v>
      </c>
      <c r="R31" s="268"/>
      <c r="S31" s="171"/>
      <c r="T31" s="171"/>
      <c r="U31" s="171"/>
      <c r="V31" s="171"/>
    </row>
    <row r="32" spans="1:29" ht="22" customHeight="1" thickBot="1">
      <c r="A32" s="20" t="s">
        <v>94</v>
      </c>
      <c r="B32" s="138">
        <v>401691</v>
      </c>
      <c r="C32" s="139" t="s">
        <v>264</v>
      </c>
      <c r="D32" s="140">
        <v>45539</v>
      </c>
      <c r="E32" s="141" t="s">
        <v>2</v>
      </c>
      <c r="F32" s="142">
        <v>173</v>
      </c>
      <c r="G32" s="143">
        <v>2021</v>
      </c>
      <c r="H32" s="144">
        <f>IF(AND(ISNUMBER(D32),ISNUMBER(F32)),ROUNDDOWN(MIN(IF(OR(ISBLANK(I32),I32=""),EOMONTH(DATE(EINSTELLUNG!$C$35,$A$1,1),0),I32)-MAX(D32,DATE(EINSTELLUNG!$C$35,$A$1,1))+1)/DAY(EOMONTH(DATE(EINSTELLUNG!$C$35,$A$1,1),0))*F32,2),"")</f>
        <v>139.51</v>
      </c>
      <c r="I32" s="145">
        <v>46047</v>
      </c>
      <c r="J32" s="146">
        <v>2</v>
      </c>
      <c r="K32" s="143">
        <f t="shared" si="0"/>
        <v>134.73333333333332</v>
      </c>
      <c r="L32" s="205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1764.5720430107526</v>
      </c>
      <c r="M32" s="147"/>
      <c r="N32" s="148" t="s">
        <v>197</v>
      </c>
      <c r="O32" s="171"/>
      <c r="P32" s="171"/>
      <c r="Q32" s="171"/>
      <c r="R32" s="171"/>
      <c r="S32" s="173"/>
      <c r="T32" s="171"/>
      <c r="U32" s="171"/>
      <c r="V32" s="171"/>
    </row>
    <row r="33" spans="1:22" ht="22" customHeight="1">
      <c r="A33" s="21" t="s">
        <v>95</v>
      </c>
      <c r="B33" s="149">
        <v>401690</v>
      </c>
      <c r="C33" s="150" t="s">
        <v>265</v>
      </c>
      <c r="D33" s="151">
        <v>45536</v>
      </c>
      <c r="E33" s="152" t="s">
        <v>2</v>
      </c>
      <c r="F33" s="153">
        <v>80</v>
      </c>
      <c r="G33" s="143">
        <v>700</v>
      </c>
      <c r="H33" s="144">
        <f>IF(AND(ISNUMBER(D33),ISNUMBER(F33)),ROUNDDOWN(MIN(IF(OR(ISBLANK(I33),I33=""),EOMONTH(DATE(EINSTELLUNG!$C$35,$A$1,1),0),I33)-MAX(D33,DATE(EINSTELLUNG!$C$35,$A$1,1))+1)/DAY(EOMONTH(DATE(EINSTELLUNG!$C$35,$A$1,1),0))*F33,2),"")</f>
        <v>80</v>
      </c>
      <c r="I33" s="154"/>
      <c r="J33" s="155"/>
      <c r="K33" s="143">
        <f t="shared" si="0"/>
        <v>0</v>
      </c>
      <c r="L33" s="205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700</v>
      </c>
      <c r="M33" s="156"/>
      <c r="N33" s="169"/>
      <c r="O33" s="269"/>
      <c r="P33" s="270"/>
      <c r="Q33" s="223" t="s">
        <v>96</v>
      </c>
      <c r="R33" s="223"/>
      <c r="S33" s="223" t="s">
        <v>97</v>
      </c>
      <c r="T33" s="223"/>
      <c r="U33" s="223" t="s">
        <v>98</v>
      </c>
      <c r="V33" s="213"/>
    </row>
    <row r="34" spans="1:22" ht="22" customHeight="1">
      <c r="A34" s="20" t="s">
        <v>99</v>
      </c>
      <c r="B34" s="138">
        <v>401703</v>
      </c>
      <c r="C34" s="139" t="s">
        <v>266</v>
      </c>
      <c r="D34" s="140">
        <v>45616</v>
      </c>
      <c r="E34" s="141" t="s">
        <v>2</v>
      </c>
      <c r="F34" s="142">
        <v>173</v>
      </c>
      <c r="G34" s="143">
        <v>2021</v>
      </c>
      <c r="H34" s="14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45"/>
      <c r="J34" s="146"/>
      <c r="K34" s="143">
        <f t="shared" si="0"/>
        <v>0</v>
      </c>
      <c r="L34" s="205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2021</v>
      </c>
      <c r="M34" s="147"/>
      <c r="N34" s="170"/>
      <c r="O34" s="271"/>
      <c r="P34" s="272"/>
      <c r="Q34" s="273"/>
      <c r="R34" s="273"/>
      <c r="S34" s="273"/>
      <c r="T34" s="273"/>
      <c r="U34" s="273"/>
      <c r="V34" s="274"/>
    </row>
    <row r="35" spans="1:22" ht="22" customHeight="1">
      <c r="A35" s="20" t="s">
        <v>100</v>
      </c>
      <c r="B35" s="149">
        <v>401214</v>
      </c>
      <c r="C35" s="150" t="s">
        <v>267</v>
      </c>
      <c r="D35" s="151">
        <v>45636</v>
      </c>
      <c r="E35" s="152" t="s">
        <v>3</v>
      </c>
      <c r="F35" s="153">
        <v>173</v>
      </c>
      <c r="G35" s="143">
        <v>2082</v>
      </c>
      <c r="H35" s="14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54"/>
      <c r="J35" s="155"/>
      <c r="K35" s="143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5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2082</v>
      </c>
      <c r="M35" s="156"/>
      <c r="N35" s="169"/>
      <c r="O35" s="244" t="s">
        <v>101</v>
      </c>
      <c r="P35" s="222"/>
      <c r="Q35" s="261">
        <f>EINSTELLUNG!C6</f>
        <v>400000</v>
      </c>
      <c r="R35" s="261"/>
      <c r="S35" s="261">
        <f>EINSTELLUNG!C22</f>
        <v>425000</v>
      </c>
      <c r="T35" s="261"/>
      <c r="U35" s="261">
        <f>S35-Q35</f>
        <v>25000</v>
      </c>
      <c r="V35" s="262"/>
    </row>
    <row r="36" spans="1:22" ht="22" customHeight="1">
      <c r="A36" s="20" t="s">
        <v>102</v>
      </c>
      <c r="B36" s="138">
        <v>401715</v>
      </c>
      <c r="C36" s="139" t="s">
        <v>268</v>
      </c>
      <c r="D36" s="140">
        <v>45755</v>
      </c>
      <c r="E36" s="141" t="s">
        <v>2</v>
      </c>
      <c r="F36" s="142">
        <v>173</v>
      </c>
      <c r="G36" s="143">
        <v>2021</v>
      </c>
      <c r="H36" s="14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45"/>
      <c r="J36" s="146"/>
      <c r="K36" s="143">
        <f t="shared" si="1"/>
        <v>0</v>
      </c>
      <c r="L36" s="205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2021</v>
      </c>
      <c r="M36" s="147"/>
      <c r="N36" s="170"/>
      <c r="O36" s="244" t="s">
        <v>103</v>
      </c>
      <c r="P36" s="222"/>
      <c r="Q36" s="261">
        <f>EINSTELLUNG!D6</f>
        <v>100000</v>
      </c>
      <c r="R36" s="261"/>
      <c r="S36" s="261">
        <f ca="1">SumMergedCells(Q17:R29)</f>
        <v>92682.621100000004</v>
      </c>
      <c r="T36" s="261"/>
      <c r="U36" s="261">
        <f t="shared" ref="U36:U41" ca="1" si="2">S36-Q36</f>
        <v>-7317.3788999999961</v>
      </c>
      <c r="V36" s="262"/>
    </row>
    <row r="37" spans="1:22" ht="22" customHeight="1">
      <c r="A37" s="21" t="s">
        <v>104</v>
      </c>
      <c r="B37" s="149">
        <v>401716</v>
      </c>
      <c r="C37" s="150" t="s">
        <v>269</v>
      </c>
      <c r="D37" s="151">
        <v>45800</v>
      </c>
      <c r="E37" s="152" t="s">
        <v>2</v>
      </c>
      <c r="F37" s="153">
        <v>173</v>
      </c>
      <c r="G37" s="143">
        <v>2021</v>
      </c>
      <c r="H37" s="14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54"/>
      <c r="J37" s="155"/>
      <c r="K37" s="143">
        <f t="shared" si="1"/>
        <v>0</v>
      </c>
      <c r="L37" s="205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2021</v>
      </c>
      <c r="M37" s="156"/>
      <c r="N37" s="169"/>
      <c r="O37" s="244" t="s">
        <v>105</v>
      </c>
      <c r="P37" s="222"/>
      <c r="Q37" s="277">
        <f>IF(ISERROR(Q36/Q35), 0, Q36/Q35)</f>
        <v>0.25</v>
      </c>
      <c r="R37" s="277"/>
      <c r="S37" s="277">
        <f ca="1">IF(ISERROR(S36/S35), 0, S36/S35)</f>
        <v>0.21807675552941178</v>
      </c>
      <c r="T37" s="277"/>
      <c r="U37" s="277">
        <f t="shared" ca="1" si="2"/>
        <v>-3.1923244470588225E-2</v>
      </c>
      <c r="V37" s="278"/>
    </row>
    <row r="38" spans="1:22" ht="22" customHeight="1">
      <c r="A38" s="20" t="s">
        <v>106</v>
      </c>
      <c r="B38" s="138">
        <v>401717</v>
      </c>
      <c r="C38" s="139" t="s">
        <v>270</v>
      </c>
      <c r="D38" s="140">
        <v>45814</v>
      </c>
      <c r="E38" s="141" t="s">
        <v>2</v>
      </c>
      <c r="F38" s="142">
        <v>86.5</v>
      </c>
      <c r="G38" s="143">
        <v>1010.5</v>
      </c>
      <c r="H38" s="14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5"/>
      <c r="J38" s="146"/>
      <c r="K38" s="143">
        <f t="shared" si="1"/>
        <v>0</v>
      </c>
      <c r="L38" s="205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7"/>
      <c r="N38" s="170"/>
      <c r="O38" s="244" t="s">
        <v>107</v>
      </c>
      <c r="P38" s="222"/>
      <c r="Q38" s="260">
        <f>EINSTELLUNG!F6</f>
        <v>30000</v>
      </c>
      <c r="R38" s="260"/>
      <c r="S38" s="260">
        <f>EINSTELLUNG!F22</f>
        <v>29000</v>
      </c>
      <c r="T38" s="260"/>
      <c r="U38" s="260">
        <f t="shared" si="2"/>
        <v>-1000</v>
      </c>
      <c r="V38" s="219"/>
    </row>
    <row r="39" spans="1:22" ht="22" customHeight="1">
      <c r="A39" s="20" t="s">
        <v>108</v>
      </c>
      <c r="B39" s="149">
        <v>401722</v>
      </c>
      <c r="C39" s="150" t="s">
        <v>271</v>
      </c>
      <c r="D39" s="151">
        <v>45848</v>
      </c>
      <c r="E39" s="152" t="s">
        <v>2</v>
      </c>
      <c r="F39" s="153">
        <v>86.5</v>
      </c>
      <c r="G39" s="143">
        <v>1010.5</v>
      </c>
      <c r="H39" s="14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4"/>
      <c r="J39" s="155"/>
      <c r="K39" s="143">
        <f t="shared" si="1"/>
        <v>0</v>
      </c>
      <c r="L39" s="205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6"/>
      <c r="N39" s="169"/>
      <c r="O39" s="244" t="s">
        <v>109</v>
      </c>
      <c r="P39" s="222"/>
      <c r="Q39" s="261">
        <f>IF(Q38=0, 0, Q35/Q38)</f>
        <v>13.333333333333334</v>
      </c>
      <c r="R39" s="261"/>
      <c r="S39" s="261">
        <f>IF(S38=0, 0, S35/S38)</f>
        <v>14.655172413793103</v>
      </c>
      <c r="T39" s="261"/>
      <c r="U39" s="261">
        <f t="shared" si="2"/>
        <v>1.3218390804597693</v>
      </c>
      <c r="V39" s="262"/>
    </row>
    <row r="40" spans="1:22" ht="22" customHeight="1">
      <c r="A40" s="20" t="s">
        <v>110</v>
      </c>
      <c r="B40" s="138">
        <v>401723</v>
      </c>
      <c r="C40" s="139" t="s">
        <v>272</v>
      </c>
      <c r="D40" s="140">
        <v>45852</v>
      </c>
      <c r="E40" s="141" t="s">
        <v>2</v>
      </c>
      <c r="F40" s="142">
        <v>86.5</v>
      </c>
      <c r="G40" s="143">
        <v>1010.5</v>
      </c>
      <c r="H40" s="14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5"/>
      <c r="J40" s="146"/>
      <c r="K40" s="143">
        <f t="shared" si="1"/>
        <v>0</v>
      </c>
      <c r="L40" s="205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7"/>
      <c r="N40" s="170"/>
      <c r="O40" s="244" t="s">
        <v>111</v>
      </c>
      <c r="P40" s="222"/>
      <c r="Q40" s="261">
        <f>IF(Q13=0, 0, Q35/Q13)</f>
        <v>61.176391418787581</v>
      </c>
      <c r="R40" s="261"/>
      <c r="S40" s="261">
        <f>IF(Q13=0, 0, S35/Q13)</f>
        <v>64.999915882461806</v>
      </c>
      <c r="T40" s="261"/>
      <c r="U40" s="261">
        <f t="shared" si="2"/>
        <v>3.8235244636742252</v>
      </c>
      <c r="V40" s="262"/>
    </row>
    <row r="41" spans="1:22" ht="22" customHeight="1">
      <c r="A41" s="21" t="s">
        <v>112</v>
      </c>
      <c r="B41" s="149">
        <v>401726</v>
      </c>
      <c r="C41" s="150" t="s">
        <v>273</v>
      </c>
      <c r="D41" s="151">
        <v>45870</v>
      </c>
      <c r="E41" s="152" t="s">
        <v>2</v>
      </c>
      <c r="F41" s="153">
        <v>86.5</v>
      </c>
      <c r="G41" s="143">
        <v>1010.5</v>
      </c>
      <c r="H41" s="14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4"/>
      <c r="J41" s="155"/>
      <c r="K41" s="143">
        <f t="shared" si="1"/>
        <v>0</v>
      </c>
      <c r="L41" s="205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6"/>
      <c r="N41" s="169"/>
      <c r="O41" s="244" t="s">
        <v>113</v>
      </c>
      <c r="P41" s="222"/>
      <c r="Q41" s="260">
        <f>IF(Q13=0, 0, Q38/Q13)</f>
        <v>4.5882293564090686</v>
      </c>
      <c r="R41" s="260"/>
      <c r="S41" s="260">
        <f>IF(Q13=0, 0, S38/Q13)</f>
        <v>4.4352883778620997</v>
      </c>
      <c r="T41" s="260"/>
      <c r="U41" s="260">
        <f t="shared" si="2"/>
        <v>-0.15294097854696886</v>
      </c>
      <c r="V41" s="219"/>
    </row>
    <row r="42" spans="1:22" ht="22" customHeight="1" thickBot="1">
      <c r="A42" s="20" t="s">
        <v>114</v>
      </c>
      <c r="B42" s="138">
        <v>401731</v>
      </c>
      <c r="C42" s="139" t="s">
        <v>274</v>
      </c>
      <c r="D42" s="140">
        <v>45899</v>
      </c>
      <c r="E42" s="141" t="s">
        <v>2</v>
      </c>
      <c r="F42" s="142">
        <v>86.5</v>
      </c>
      <c r="G42" s="143">
        <v>1010.5</v>
      </c>
      <c r="H42" s="14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5"/>
      <c r="J42" s="146"/>
      <c r="K42" s="143">
        <f t="shared" si="1"/>
        <v>0</v>
      </c>
      <c r="L42" s="205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7"/>
      <c r="N42" s="170"/>
      <c r="O42" s="242" t="s">
        <v>115</v>
      </c>
      <c r="P42" s="243"/>
      <c r="Q42" s="275">
        <f>IFERROR(Q17/Q8, 0)</f>
        <v>11.983000272122933</v>
      </c>
      <c r="R42" s="275"/>
      <c r="S42" s="275"/>
      <c r="T42" s="275"/>
      <c r="U42" s="275"/>
      <c r="V42" s="264"/>
    </row>
    <row r="43" spans="1:22" ht="22" customHeight="1">
      <c r="A43" s="20" t="s">
        <v>116</v>
      </c>
      <c r="B43" s="149">
        <v>401730</v>
      </c>
      <c r="C43" s="150" t="s">
        <v>275</v>
      </c>
      <c r="D43" s="151">
        <v>45895</v>
      </c>
      <c r="E43" s="152" t="s">
        <v>2</v>
      </c>
      <c r="F43" s="153">
        <v>86.5</v>
      </c>
      <c r="G43" s="143">
        <v>1010.5</v>
      </c>
      <c r="H43" s="14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4"/>
      <c r="J43" s="155"/>
      <c r="K43" s="143">
        <f t="shared" si="1"/>
        <v>0</v>
      </c>
      <c r="L43" s="205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6"/>
      <c r="N43" s="169"/>
      <c r="O43" s="177"/>
      <c r="P43" s="178"/>
      <c r="Q43" s="178"/>
      <c r="R43" s="171"/>
      <c r="S43" s="171"/>
      <c r="T43" s="171"/>
      <c r="U43" s="171"/>
      <c r="V43" s="171"/>
    </row>
    <row r="44" spans="1:22" ht="22" customHeight="1" thickBot="1">
      <c r="A44" s="20" t="s">
        <v>117</v>
      </c>
      <c r="B44" s="138">
        <v>401734</v>
      </c>
      <c r="C44" s="139" t="s">
        <v>276</v>
      </c>
      <c r="D44" s="140">
        <v>45904</v>
      </c>
      <c r="E44" s="141" t="s">
        <v>2</v>
      </c>
      <c r="F44" s="142">
        <v>86.5</v>
      </c>
      <c r="G44" s="143">
        <v>1010.5</v>
      </c>
      <c r="H44" s="14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5"/>
      <c r="J44" s="146"/>
      <c r="K44" s="143">
        <f t="shared" si="1"/>
        <v>0</v>
      </c>
      <c r="L44" s="205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7"/>
      <c r="N44" s="170"/>
      <c r="O44" s="207" t="s">
        <v>118</v>
      </c>
      <c r="P44" s="208"/>
      <c r="Q44" s="208"/>
      <c r="R44" s="208"/>
      <c r="S44" s="208"/>
      <c r="T44" s="208"/>
      <c r="U44" s="208"/>
      <c r="V44" s="208"/>
    </row>
    <row r="45" spans="1:22" ht="22" customHeight="1">
      <c r="A45" s="21" t="s">
        <v>119</v>
      </c>
      <c r="B45" s="149">
        <v>401736</v>
      </c>
      <c r="C45" s="150" t="s">
        <v>277</v>
      </c>
      <c r="D45" s="151">
        <v>45906</v>
      </c>
      <c r="E45" s="152" t="s">
        <v>2</v>
      </c>
      <c r="F45" s="153">
        <v>86.5</v>
      </c>
      <c r="G45" s="143">
        <v>1010.5</v>
      </c>
      <c r="H45" s="14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4"/>
      <c r="J45" s="155"/>
      <c r="K45" s="143">
        <f t="shared" si="1"/>
        <v>0</v>
      </c>
      <c r="L45" s="205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6"/>
      <c r="N45" s="179"/>
      <c r="O45" s="209"/>
      <c r="P45" s="210"/>
      <c r="Q45" s="210"/>
      <c r="R45" s="210"/>
      <c r="S45" s="210"/>
      <c r="T45" s="210"/>
      <c r="U45" s="210"/>
      <c r="V45" s="171"/>
    </row>
    <row r="46" spans="1:22" ht="22" customHeight="1">
      <c r="A46" s="20" t="s">
        <v>120</v>
      </c>
      <c r="B46" s="138">
        <v>401737</v>
      </c>
      <c r="C46" s="139" t="s">
        <v>278</v>
      </c>
      <c r="D46" s="140">
        <v>45906</v>
      </c>
      <c r="E46" s="141" t="s">
        <v>2</v>
      </c>
      <c r="F46" s="142">
        <v>86.5</v>
      </c>
      <c r="G46" s="143">
        <v>1010.5</v>
      </c>
      <c r="H46" s="14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5"/>
      <c r="J46" s="146"/>
      <c r="K46" s="143">
        <f t="shared" si="1"/>
        <v>0</v>
      </c>
      <c r="L46" s="205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7"/>
      <c r="N46" s="180"/>
      <c r="O46" s="171"/>
      <c r="P46" s="171"/>
      <c r="Q46" s="171"/>
      <c r="R46" s="171"/>
      <c r="S46" s="171"/>
      <c r="T46" s="171"/>
      <c r="U46" s="171"/>
      <c r="V46" s="171"/>
    </row>
    <row r="47" spans="1:22" ht="22" customHeight="1">
      <c r="A47" s="20" t="s">
        <v>121</v>
      </c>
      <c r="B47" s="149">
        <v>401738</v>
      </c>
      <c r="C47" s="150" t="s">
        <v>279</v>
      </c>
      <c r="D47" s="151">
        <v>45909</v>
      </c>
      <c r="E47" s="152" t="s">
        <v>2</v>
      </c>
      <c r="F47" s="153">
        <v>86.5</v>
      </c>
      <c r="G47" s="143">
        <v>1010.5</v>
      </c>
      <c r="H47" s="14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4"/>
      <c r="J47" s="155"/>
      <c r="K47" s="143">
        <f t="shared" si="1"/>
        <v>0</v>
      </c>
      <c r="L47" s="205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6"/>
      <c r="N47" s="179"/>
      <c r="O47" s="171"/>
      <c r="P47" s="171"/>
      <c r="Q47" s="171"/>
      <c r="R47" s="171"/>
      <c r="S47" s="171"/>
      <c r="T47" s="171"/>
      <c r="U47" s="171"/>
      <c r="V47" s="171"/>
    </row>
    <row r="48" spans="1:22" ht="22" customHeight="1">
      <c r="A48" s="20" t="s">
        <v>122</v>
      </c>
      <c r="B48" s="138">
        <v>401747</v>
      </c>
      <c r="C48" s="139" t="s">
        <v>280</v>
      </c>
      <c r="D48" s="145">
        <v>45941</v>
      </c>
      <c r="E48" s="141" t="s">
        <v>2</v>
      </c>
      <c r="F48" s="142">
        <v>86.5</v>
      </c>
      <c r="G48" s="143">
        <v>1010.5</v>
      </c>
      <c r="H48" s="14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5"/>
      <c r="J48" s="146"/>
      <c r="K48" s="143">
        <f t="shared" si="1"/>
        <v>0</v>
      </c>
      <c r="L48" s="205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7"/>
      <c r="N48" s="180"/>
      <c r="O48" s="171"/>
      <c r="P48" s="171"/>
      <c r="Q48" s="171"/>
      <c r="R48" s="171"/>
      <c r="S48" s="171"/>
      <c r="T48" s="171"/>
      <c r="U48" s="171"/>
      <c r="V48" s="171"/>
    </row>
    <row r="49" spans="1:22" ht="22" customHeight="1">
      <c r="A49" s="21" t="s">
        <v>123</v>
      </c>
      <c r="B49" s="149">
        <v>401748</v>
      </c>
      <c r="C49" s="150" t="s">
        <v>281</v>
      </c>
      <c r="D49" s="154">
        <v>45941</v>
      </c>
      <c r="E49" s="152" t="s">
        <v>2</v>
      </c>
      <c r="F49" s="153">
        <v>138.4</v>
      </c>
      <c r="G49" s="143">
        <v>1616.8</v>
      </c>
      <c r="H49" s="144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54"/>
      <c r="J49" s="155"/>
      <c r="K49" s="143">
        <f t="shared" si="1"/>
        <v>0</v>
      </c>
      <c r="L49" s="205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1616.8</v>
      </c>
      <c r="M49" s="156"/>
      <c r="N49" s="179"/>
      <c r="O49" s="171"/>
      <c r="P49" s="171"/>
      <c r="Q49" s="171"/>
      <c r="R49" s="171"/>
      <c r="S49" s="171"/>
      <c r="T49" s="171"/>
      <c r="U49" s="171"/>
      <c r="V49" s="171"/>
    </row>
    <row r="50" spans="1:22" ht="22" customHeight="1">
      <c r="A50" s="20" t="s">
        <v>124</v>
      </c>
      <c r="B50" s="138">
        <v>401746</v>
      </c>
      <c r="C50" s="158" t="s">
        <v>282</v>
      </c>
      <c r="D50" s="145">
        <v>45941</v>
      </c>
      <c r="E50" s="141" t="s">
        <v>2</v>
      </c>
      <c r="F50" s="142">
        <v>86.5</v>
      </c>
      <c r="G50" s="143">
        <v>1010.5</v>
      </c>
      <c r="H50" s="14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5"/>
      <c r="J50" s="146"/>
      <c r="K50" s="143">
        <f t="shared" si="1"/>
        <v>0</v>
      </c>
      <c r="L50" s="205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47"/>
      <c r="N50" s="180"/>
      <c r="O50" s="171"/>
      <c r="P50" s="171"/>
      <c r="Q50" s="171"/>
      <c r="R50" s="171"/>
      <c r="S50" s="171"/>
      <c r="T50" s="171"/>
      <c r="U50" s="171"/>
      <c r="V50" s="171"/>
    </row>
    <row r="51" spans="1:22" ht="22" customHeight="1">
      <c r="A51" s="20" t="s">
        <v>125</v>
      </c>
      <c r="B51" s="149">
        <v>401745</v>
      </c>
      <c r="C51" s="150" t="s">
        <v>283</v>
      </c>
      <c r="D51" s="154">
        <v>45934</v>
      </c>
      <c r="E51" s="152" t="s">
        <v>2</v>
      </c>
      <c r="F51" s="153">
        <v>86.5</v>
      </c>
      <c r="G51" s="143">
        <v>1010.5</v>
      </c>
      <c r="H51" s="14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54"/>
      <c r="J51" s="155"/>
      <c r="K51" s="143">
        <f t="shared" si="1"/>
        <v>0</v>
      </c>
      <c r="L51" s="205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56"/>
      <c r="N51" s="179"/>
    </row>
    <row r="52" spans="1:22" ht="22" customHeight="1">
      <c r="A52" s="20" t="s">
        <v>126</v>
      </c>
      <c r="B52" s="138">
        <v>401751</v>
      </c>
      <c r="C52" s="139" t="s">
        <v>284</v>
      </c>
      <c r="D52" s="145">
        <v>45961</v>
      </c>
      <c r="E52" s="141" t="s">
        <v>2</v>
      </c>
      <c r="F52" s="142">
        <v>86.5</v>
      </c>
      <c r="G52" s="143">
        <v>1010.5</v>
      </c>
      <c r="H52" s="14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45"/>
      <c r="J52" s="146"/>
      <c r="K52" s="143">
        <f t="shared" si="1"/>
        <v>0</v>
      </c>
      <c r="L52" s="205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1010.5</v>
      </c>
      <c r="M52" s="147"/>
      <c r="N52" s="148"/>
    </row>
    <row r="53" spans="1:22" ht="22" customHeight="1">
      <c r="A53" s="21" t="s">
        <v>127</v>
      </c>
      <c r="B53" s="149">
        <v>401752</v>
      </c>
      <c r="C53" s="150" t="s">
        <v>285</v>
      </c>
      <c r="D53" s="154">
        <v>45986</v>
      </c>
      <c r="E53" s="152" t="s">
        <v>2</v>
      </c>
      <c r="F53" s="153">
        <v>173</v>
      </c>
      <c r="G53" s="143">
        <v>2021</v>
      </c>
      <c r="H53" s="14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4"/>
      <c r="J53" s="155"/>
      <c r="K53" s="143">
        <f t="shared" si="1"/>
        <v>0</v>
      </c>
      <c r="L53" s="205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56"/>
      <c r="N53" s="157"/>
    </row>
    <row r="54" spans="1:22" ht="22" customHeight="1">
      <c r="A54" s="20" t="s">
        <v>128</v>
      </c>
      <c r="B54" s="138">
        <v>401754</v>
      </c>
      <c r="C54" s="139" t="s">
        <v>286</v>
      </c>
      <c r="D54" s="145">
        <v>46014</v>
      </c>
      <c r="E54" s="141" t="s">
        <v>2</v>
      </c>
      <c r="F54" s="142">
        <v>151.38</v>
      </c>
      <c r="G54" s="143">
        <v>1768.38</v>
      </c>
      <c r="H54" s="144">
        <f>IF(AND(ISNUMBER(D54),ISNUMBER(F54)),ROUNDDOWN(MIN(IF(OR(ISBLANK(I54),I54=""),EOMONTH(DATE(EINSTELLUNG!$C$35,$A$1,1),0),I54)-MAX(D54,DATE(EINSTELLUNG!$C$35,$A$1,1))+1)/DAY(EOMONTH(DATE(EINSTELLUNG!$C$35,$A$1,1),0))*F54,2),"")</f>
        <v>151.38</v>
      </c>
      <c r="I54" s="145"/>
      <c r="J54" s="146"/>
      <c r="K54" s="143">
        <f t="shared" si="1"/>
        <v>0</v>
      </c>
      <c r="L54" s="205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1768.38</v>
      </c>
      <c r="M54" s="147"/>
      <c r="N54" s="148"/>
    </row>
    <row r="55" spans="1:22" ht="22" customHeight="1">
      <c r="A55" s="20" t="s">
        <v>129</v>
      </c>
      <c r="B55" s="149">
        <v>401999</v>
      </c>
      <c r="C55" s="150" t="s">
        <v>436</v>
      </c>
      <c r="D55" s="154">
        <v>46041</v>
      </c>
      <c r="E55" s="152" t="s">
        <v>2</v>
      </c>
      <c r="F55" s="153">
        <v>151.38</v>
      </c>
      <c r="G55" s="143">
        <v>1768.38</v>
      </c>
      <c r="H55" s="144">
        <f>IF(AND(ISNUMBER(D55),ISNUMBER(F55)),ROUNDDOWN(MIN(IF(OR(ISBLANK(I55),I55=""),EOMONTH(DATE(EINSTELLUNG!$C$35,$A$1,1),0),I55)-MAX(D55,DATE(EINSTELLUNG!$C$35,$A$1,1))+1)/DAY(EOMONTH(DATE(EINSTELLUNG!$C$35,$A$1,1),0))*F55,2),"")</f>
        <v>63.48</v>
      </c>
      <c r="I55" s="154"/>
      <c r="J55" s="155"/>
      <c r="K55" s="143">
        <f t="shared" si="1"/>
        <v>0</v>
      </c>
      <c r="L55" s="205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741.5787096774194</v>
      </c>
      <c r="M55" s="156"/>
      <c r="N55" s="157"/>
    </row>
    <row r="56" spans="1:22" ht="22" customHeight="1">
      <c r="A56" s="20" t="s">
        <v>130</v>
      </c>
      <c r="B56" s="138"/>
      <c r="C56" s="139"/>
      <c r="D56" s="145"/>
      <c r="E56" s="141"/>
      <c r="F56" s="142"/>
      <c r="G56" s="143" t="str">
        <f>IF(OR(E56="",F56=""),"",PID_KVLohnLookup($A$1,E56,F56,LOHNTABELLE!$H$4))</f>
        <v/>
      </c>
      <c r="H56" s="144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145"/>
      <c r="J56" s="146"/>
      <c r="K56" s="143">
        <f t="shared" si="1"/>
        <v>0</v>
      </c>
      <c r="L56" s="205" t="str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/>
      </c>
      <c r="M56" s="147"/>
      <c r="N56" s="148"/>
    </row>
    <row r="57" spans="1:22" ht="22" customHeight="1">
      <c r="A57" s="21" t="s">
        <v>131</v>
      </c>
      <c r="B57" s="149"/>
      <c r="C57" s="150"/>
      <c r="D57" s="154"/>
      <c r="E57" s="152"/>
      <c r="F57" s="153"/>
      <c r="G57" s="143" t="str">
        <f>IF(OR(E57="",F57=""),"",PID_KVLohnLookup($A$1,E57,F57,LOHNTABELLE!$H$4))</f>
        <v/>
      </c>
      <c r="H57" s="144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154"/>
      <c r="J57" s="155"/>
      <c r="K57" s="143">
        <f t="shared" si="1"/>
        <v>0</v>
      </c>
      <c r="L57" s="205" t="str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/>
      </c>
      <c r="M57" s="156"/>
      <c r="N57" s="157"/>
    </row>
    <row r="58" spans="1:22" ht="22" customHeight="1">
      <c r="A58" s="20" t="s">
        <v>132</v>
      </c>
      <c r="B58" s="138"/>
      <c r="C58" s="139"/>
      <c r="D58" s="145"/>
      <c r="E58" s="141"/>
      <c r="F58" s="142"/>
      <c r="G58" s="143" t="str">
        <f>IF(OR(E58="",F58=""),"",PID_KVLohnLookup($A$1,E58,F58,LOHNTABELLE!$H$4))</f>
        <v/>
      </c>
      <c r="H58" s="144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145"/>
      <c r="J58" s="146"/>
      <c r="K58" s="143">
        <f t="shared" si="1"/>
        <v>0</v>
      </c>
      <c r="L58" s="205" t="str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/>
      </c>
      <c r="M58" s="147"/>
      <c r="N58" s="148"/>
    </row>
    <row r="59" spans="1:22" ht="22" customHeight="1">
      <c r="A59" s="20" t="s">
        <v>133</v>
      </c>
      <c r="B59" s="149"/>
      <c r="C59" s="150"/>
      <c r="D59" s="154"/>
      <c r="E59" s="152"/>
      <c r="F59" s="153"/>
      <c r="G59" s="143" t="str">
        <f>IF(OR(E59="",F59=""),"",PID_KVLohnLookup($A$1,E59,F59,LOHNTABELLE!$H$4))</f>
        <v/>
      </c>
      <c r="H59" s="144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54"/>
      <c r="J59" s="155"/>
      <c r="K59" s="143">
        <f t="shared" si="1"/>
        <v>0</v>
      </c>
      <c r="L59" s="205" t="str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/>
      </c>
      <c r="M59" s="156"/>
      <c r="N59" s="157"/>
    </row>
    <row r="60" spans="1:22" ht="22" customHeight="1">
      <c r="A60" s="20" t="s">
        <v>134</v>
      </c>
      <c r="B60" s="138"/>
      <c r="C60" s="139"/>
      <c r="D60" s="145"/>
      <c r="E60" s="141"/>
      <c r="F60" s="142"/>
      <c r="G60" s="143" t="str">
        <f>IF(OR(E60="",F60=""),"",PID_KVLohnLookup($A$1,E60,F60,LOHNTABELLE!$H$4))</f>
        <v/>
      </c>
      <c r="H60" s="144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45"/>
      <c r="J60" s="146"/>
      <c r="K60" s="143">
        <f t="shared" si="1"/>
        <v>0</v>
      </c>
      <c r="L60" s="205" t="str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/>
      </c>
      <c r="M60" s="147"/>
      <c r="N60" s="148"/>
    </row>
    <row r="61" spans="1:22" ht="22" customHeight="1">
      <c r="A61" s="21" t="s">
        <v>135</v>
      </c>
      <c r="B61" s="149"/>
      <c r="C61" s="150"/>
      <c r="D61" s="154"/>
      <c r="E61" s="152"/>
      <c r="F61" s="153"/>
      <c r="G61" s="143" t="str">
        <f>IF(OR(E61="",F61=""),"",PID_KVLohnLookup($A$1,E61,F61,LOHNTABELLE!$H$4))</f>
        <v/>
      </c>
      <c r="H61" s="144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54"/>
      <c r="J61" s="155"/>
      <c r="K61" s="143">
        <f t="shared" si="1"/>
        <v>0</v>
      </c>
      <c r="L61" s="205" t="str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/>
      </c>
      <c r="M61" s="156"/>
      <c r="N61" s="157"/>
    </row>
    <row r="62" spans="1:22" ht="22" customHeight="1">
      <c r="A62" s="20" t="s">
        <v>136</v>
      </c>
      <c r="B62" s="138"/>
      <c r="C62" s="139"/>
      <c r="D62" s="145"/>
      <c r="E62" s="141"/>
      <c r="F62" s="142"/>
      <c r="G62" s="143" t="str">
        <f>IF(OR(E62="",F62=""),"",PID_KVLohnLookup($A$1,E62,F62,LOHNTABELLE!$H$4))</f>
        <v/>
      </c>
      <c r="H62" s="14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45"/>
      <c r="J62" s="146"/>
      <c r="K62" s="143">
        <f t="shared" si="1"/>
        <v>0</v>
      </c>
      <c r="L62" s="205" t="str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/>
      </c>
      <c r="M62" s="147"/>
      <c r="N62" s="148"/>
    </row>
    <row r="63" spans="1:22" ht="22" customHeight="1">
      <c r="A63" s="20" t="s">
        <v>137</v>
      </c>
      <c r="B63" s="149"/>
      <c r="C63" s="150"/>
      <c r="D63" s="154"/>
      <c r="E63" s="152"/>
      <c r="F63" s="153"/>
      <c r="G63" s="143" t="str">
        <f>IF(OR(E63="",F63=""),"",PID_KVLohnLookup($A$1,E63,F63,LOHNTABELLE!$H$4))</f>
        <v/>
      </c>
      <c r="H63" s="14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4"/>
      <c r="J63" s="155"/>
      <c r="K63" s="143">
        <f t="shared" si="1"/>
        <v>0</v>
      </c>
      <c r="L63" s="205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56"/>
      <c r="N63" s="157"/>
    </row>
    <row r="64" spans="1:22" ht="22" customHeight="1">
      <c r="A64" s="20" t="s">
        <v>138</v>
      </c>
      <c r="B64" s="138"/>
      <c r="C64" s="139"/>
      <c r="D64" s="145"/>
      <c r="E64" s="141"/>
      <c r="F64" s="142"/>
      <c r="G64" s="143" t="str">
        <f>IF(OR(E64="",F64=""),"",PID_KVLohnLookup($A$1,E64,F64,LOHNTABELLE!$H$4))</f>
        <v/>
      </c>
      <c r="H64" s="14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5"/>
      <c r="J64" s="146"/>
      <c r="K64" s="143">
        <f t="shared" si="1"/>
        <v>0</v>
      </c>
      <c r="L64" s="205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7"/>
      <c r="N64" s="148"/>
    </row>
    <row r="65" spans="1:14" ht="22" customHeight="1">
      <c r="A65" s="21" t="s">
        <v>139</v>
      </c>
      <c r="B65" s="149"/>
      <c r="C65" s="150"/>
      <c r="D65" s="154"/>
      <c r="E65" s="152"/>
      <c r="F65" s="153"/>
      <c r="G65" s="143" t="str">
        <f>IF(OR(E65="",F65=""),"",PID_KVLohnLookup($A$1,E65,F65,LOHNTABELLE!$H$4))</f>
        <v/>
      </c>
      <c r="H65" s="14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4"/>
      <c r="J65" s="155"/>
      <c r="K65" s="143">
        <f t="shared" si="1"/>
        <v>0</v>
      </c>
      <c r="L65" s="205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6"/>
      <c r="N65" s="157"/>
    </row>
    <row r="66" spans="1:14" ht="22" customHeight="1">
      <c r="A66" s="20" t="s">
        <v>140</v>
      </c>
      <c r="B66" s="138"/>
      <c r="C66" s="139"/>
      <c r="D66" s="145"/>
      <c r="E66" s="141"/>
      <c r="F66" s="142"/>
      <c r="G66" s="143" t="str">
        <f>IF(OR(E66="",F66=""),"",PID_KVLohnLookup($A$1,E66,F66,LOHNTABELLE!$H$4))</f>
        <v/>
      </c>
      <c r="H66" s="14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5"/>
      <c r="J66" s="146"/>
      <c r="K66" s="143">
        <f t="shared" si="1"/>
        <v>0</v>
      </c>
      <c r="L66" s="205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7"/>
      <c r="N66" s="148"/>
    </row>
    <row r="67" spans="1:14" ht="22" customHeight="1">
      <c r="A67" s="20" t="s">
        <v>141</v>
      </c>
      <c r="B67" s="149"/>
      <c r="C67" s="150"/>
      <c r="D67" s="154"/>
      <c r="E67" s="152"/>
      <c r="F67" s="153"/>
      <c r="G67" s="143" t="str">
        <f>IF(OR(E67="",F67=""),"",PID_KVLohnLookup($A$1,E67,F67,LOHNTABELLE!$H$4))</f>
        <v/>
      </c>
      <c r="H67" s="14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4"/>
      <c r="J67" s="155"/>
      <c r="K67" s="143">
        <f t="shared" si="1"/>
        <v>0</v>
      </c>
      <c r="L67" s="205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6"/>
      <c r="N67" s="157"/>
    </row>
    <row r="68" spans="1:14" ht="22" customHeight="1">
      <c r="A68" s="20" t="s">
        <v>142</v>
      </c>
      <c r="B68" s="138"/>
      <c r="C68" s="139"/>
      <c r="D68" s="145"/>
      <c r="E68" s="141"/>
      <c r="F68" s="142"/>
      <c r="G68" s="143" t="str">
        <f>IF(OR(E68="",F68=""),"",PID_KVLohnLookup($A$1,E68,F68,LOHNTABELLE!$H$4))</f>
        <v/>
      </c>
      <c r="H68" s="14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5"/>
      <c r="J68" s="146"/>
      <c r="K68" s="143">
        <f t="shared" si="1"/>
        <v>0</v>
      </c>
      <c r="L68" s="205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7"/>
      <c r="N68" s="148"/>
    </row>
    <row r="69" spans="1:14" ht="22" customHeight="1">
      <c r="A69" s="21" t="s">
        <v>143</v>
      </c>
      <c r="B69" s="149"/>
      <c r="C69" s="150"/>
      <c r="D69" s="154"/>
      <c r="E69" s="152"/>
      <c r="F69" s="153"/>
      <c r="G69" s="143" t="str">
        <f>IF(OR(E69="",F69=""),"",PID_KVLohnLookup($A$1,E69,F69,LOHNTABELLE!$H$4))</f>
        <v/>
      </c>
      <c r="H69" s="14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4"/>
      <c r="J69" s="155"/>
      <c r="K69" s="143">
        <f t="shared" si="1"/>
        <v>0</v>
      </c>
      <c r="L69" s="205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6"/>
      <c r="N69" s="157"/>
    </row>
    <row r="70" spans="1:14" ht="22" customHeight="1">
      <c r="A70" s="20" t="s">
        <v>144</v>
      </c>
      <c r="B70" s="138"/>
      <c r="C70" s="139"/>
      <c r="D70" s="145"/>
      <c r="E70" s="141"/>
      <c r="F70" s="142"/>
      <c r="G70" s="143" t="str">
        <f>IF(OR(E70="",F70=""),"",PID_KVLohnLookup($A$1,E70,F70,LOHNTABELLE!$H$4))</f>
        <v/>
      </c>
      <c r="H70" s="14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5"/>
      <c r="J70" s="146"/>
      <c r="K70" s="143">
        <f t="shared" si="1"/>
        <v>0</v>
      </c>
      <c r="L70" s="205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7"/>
      <c r="N70" s="148"/>
    </row>
    <row r="71" spans="1:14" ht="22" customHeight="1">
      <c r="A71" s="20" t="s">
        <v>145</v>
      </c>
      <c r="B71" s="149"/>
      <c r="C71" s="150"/>
      <c r="D71" s="154"/>
      <c r="E71" s="152"/>
      <c r="F71" s="153"/>
      <c r="G71" s="143" t="str">
        <f>IF(OR(E71="",F71=""),"",PID_KVLohnLookup($A$1,E71,F71,LOHNTABELLE!$H$4))</f>
        <v/>
      </c>
      <c r="H71" s="14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4"/>
      <c r="J71" s="155"/>
      <c r="K71" s="143">
        <f t="shared" si="1"/>
        <v>0</v>
      </c>
      <c r="L71" s="205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6"/>
      <c r="N71" s="157"/>
    </row>
    <row r="72" spans="1:14" ht="22" customHeight="1">
      <c r="A72" s="20" t="s">
        <v>146</v>
      </c>
      <c r="B72" s="138"/>
      <c r="C72" s="139"/>
      <c r="D72" s="145"/>
      <c r="E72" s="141"/>
      <c r="F72" s="142"/>
      <c r="G72" s="143" t="str">
        <f>IF(OR(E72="",F72=""),"",PID_KVLohnLookup($A$1,E72,F72,LOHNTABELLE!$H$4))</f>
        <v/>
      </c>
      <c r="H72" s="14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5"/>
      <c r="J72" s="146"/>
      <c r="K72" s="143">
        <f t="shared" si="1"/>
        <v>0</v>
      </c>
      <c r="L72" s="205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7"/>
      <c r="N72" s="148"/>
    </row>
    <row r="73" spans="1:14" ht="22" customHeight="1">
      <c r="A73" s="21" t="s">
        <v>147</v>
      </c>
      <c r="B73" s="149"/>
      <c r="C73" s="150"/>
      <c r="D73" s="154"/>
      <c r="E73" s="152"/>
      <c r="F73" s="153"/>
      <c r="G73" s="143" t="str">
        <f>IF(OR(E73="",F73=""),"",PID_KVLohnLookup($A$1,E73,F73,LOHNTABELLE!$H$4))</f>
        <v/>
      </c>
      <c r="H73" s="14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4"/>
      <c r="J73" s="155"/>
      <c r="K73" s="143">
        <f t="shared" si="1"/>
        <v>0</v>
      </c>
      <c r="L73" s="205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6"/>
      <c r="N73" s="157"/>
    </row>
    <row r="74" spans="1:14" ht="22" customHeight="1">
      <c r="A74" s="20" t="s">
        <v>148</v>
      </c>
      <c r="B74" s="138"/>
      <c r="C74" s="139"/>
      <c r="D74" s="145"/>
      <c r="E74" s="141"/>
      <c r="F74" s="142"/>
      <c r="G74" s="143" t="str">
        <f>IF(OR(E74="",F74=""),"",PID_KVLohnLookup($A$1,E74,F74,LOHNTABELLE!$H$4))</f>
        <v/>
      </c>
      <c r="H74" s="14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5"/>
      <c r="J74" s="146"/>
      <c r="K74" s="143">
        <f t="shared" si="1"/>
        <v>0</v>
      </c>
      <c r="L74" s="205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7"/>
      <c r="N74" s="148"/>
    </row>
    <row r="75" spans="1:14" ht="22" customHeight="1">
      <c r="A75" s="20" t="s">
        <v>149</v>
      </c>
      <c r="B75" s="149"/>
      <c r="C75" s="150"/>
      <c r="D75" s="154"/>
      <c r="E75" s="152"/>
      <c r="F75" s="153"/>
      <c r="G75" s="143" t="str">
        <f>IF(OR(E75="",F75=""),"",PID_KVLohnLookup($A$1,E75,F75,LOHNTABELLE!$H$4))</f>
        <v/>
      </c>
      <c r="H75" s="14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4"/>
      <c r="J75" s="155"/>
      <c r="K75" s="143">
        <f t="shared" si="1"/>
        <v>0</v>
      </c>
      <c r="L75" s="205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6"/>
      <c r="N75" s="157"/>
    </row>
    <row r="76" spans="1:14" ht="22" customHeight="1">
      <c r="A76" s="20" t="s">
        <v>150</v>
      </c>
      <c r="B76" s="138"/>
      <c r="C76" s="139"/>
      <c r="D76" s="145"/>
      <c r="E76" s="141"/>
      <c r="F76" s="142"/>
      <c r="G76" s="143" t="str">
        <f>IF(OR(E76="",F76=""),"",PID_KVLohnLookup($A$1,E76,F76,LOHNTABELLE!$H$4))</f>
        <v/>
      </c>
      <c r="H76" s="14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5"/>
      <c r="J76" s="146"/>
      <c r="K76" s="143">
        <f t="shared" si="1"/>
        <v>0</v>
      </c>
      <c r="L76" s="205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7"/>
      <c r="N76" s="148"/>
    </row>
    <row r="77" spans="1:14" ht="22" customHeight="1">
      <c r="A77" s="21" t="s">
        <v>151</v>
      </c>
      <c r="B77" s="149"/>
      <c r="C77" s="150"/>
      <c r="D77" s="154"/>
      <c r="E77" s="152"/>
      <c r="F77" s="153"/>
      <c r="G77" s="143" t="str">
        <f>IF(OR(E77="",F77=""),"",PID_KVLohnLookup($A$1,E77,F77,LOHNTABELLE!$H$4))</f>
        <v/>
      </c>
      <c r="H77" s="14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4"/>
      <c r="J77" s="155"/>
      <c r="K77" s="143">
        <f t="shared" si="1"/>
        <v>0</v>
      </c>
      <c r="L77" s="205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6"/>
      <c r="N77" s="157"/>
    </row>
    <row r="78" spans="1:14" ht="22" customHeight="1">
      <c r="A78" s="20" t="s">
        <v>152</v>
      </c>
      <c r="B78" s="138"/>
      <c r="C78" s="139"/>
      <c r="D78" s="145"/>
      <c r="E78" s="141"/>
      <c r="F78" s="142"/>
      <c r="G78" s="143" t="str">
        <f>IF(OR(E78="",F78=""),"",PID_KVLohnLookup($A$1,E78,F78,LOHNTABELLE!$H$4))</f>
        <v/>
      </c>
      <c r="H78" s="14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5"/>
      <c r="J78" s="146"/>
      <c r="K78" s="143">
        <f t="shared" si="1"/>
        <v>0</v>
      </c>
      <c r="L78" s="205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7"/>
      <c r="N78" s="148"/>
    </row>
    <row r="79" spans="1:14" ht="22" customHeight="1">
      <c r="A79" s="20" t="s">
        <v>153</v>
      </c>
      <c r="B79" s="149"/>
      <c r="C79" s="150"/>
      <c r="D79" s="154"/>
      <c r="E79" s="152"/>
      <c r="F79" s="153"/>
      <c r="G79" s="143" t="str">
        <f>IF(OR(E79="",F79=""),"",PID_KVLohnLookup($A$1,E79,F79,LOHNTABELLE!$H$4))</f>
        <v/>
      </c>
      <c r="H79" s="14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4"/>
      <c r="J79" s="155"/>
      <c r="K79" s="143">
        <f t="shared" si="1"/>
        <v>0</v>
      </c>
      <c r="L79" s="205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6"/>
      <c r="N79" s="157"/>
    </row>
    <row r="80" spans="1:14" ht="22" customHeight="1">
      <c r="A80" s="20" t="s">
        <v>154</v>
      </c>
      <c r="B80" s="138"/>
      <c r="C80" s="139"/>
      <c r="D80" s="145"/>
      <c r="E80" s="141"/>
      <c r="F80" s="142"/>
      <c r="G80" s="143" t="str">
        <f>IF(OR(E80="",F80=""),"",PID_KVLohnLookup($A$1,E80,F80,LOHNTABELLE!$H$4))</f>
        <v/>
      </c>
      <c r="H80" s="14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5"/>
      <c r="J80" s="146"/>
      <c r="K80" s="143">
        <f t="shared" si="1"/>
        <v>0</v>
      </c>
      <c r="L80" s="205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7"/>
      <c r="N80" s="148"/>
    </row>
    <row r="81" spans="1:14" ht="22" customHeight="1">
      <c r="A81" s="21" t="s">
        <v>155</v>
      </c>
      <c r="B81" s="149"/>
      <c r="C81" s="150"/>
      <c r="D81" s="154"/>
      <c r="E81" s="152"/>
      <c r="F81" s="153"/>
      <c r="G81" s="143" t="str">
        <f>IF(OR(E81="",F81=""),"",PID_KVLohnLookup($A$1,E81,F81,LOHNTABELLE!$H$4))</f>
        <v/>
      </c>
      <c r="H81" s="14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4"/>
      <c r="J81" s="155"/>
      <c r="K81" s="143">
        <f t="shared" si="1"/>
        <v>0</v>
      </c>
      <c r="L81" s="205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6"/>
      <c r="N81" s="157"/>
    </row>
    <row r="82" spans="1:14" ht="22" customHeight="1" thickBot="1">
      <c r="A82" s="20" t="s">
        <v>156</v>
      </c>
      <c r="B82" s="159"/>
      <c r="C82" s="160"/>
      <c r="D82" s="161"/>
      <c r="E82" s="162"/>
      <c r="F82" s="163"/>
      <c r="G82" s="164" t="str">
        <f>IF(OR(E82="",F82=""),"",PID_KVLohnLookup($A$1,E82,F82,LOHNTABELLE!$H$4))</f>
        <v/>
      </c>
      <c r="H82" s="16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1"/>
      <c r="J82" s="166"/>
      <c r="K82" s="164">
        <f t="shared" si="1"/>
        <v>0</v>
      </c>
      <c r="L82" s="206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7"/>
      <c r="N82" s="168"/>
    </row>
    <row r="114" spans="11:14" ht="16" customHeight="1">
      <c r="K114" s="285"/>
      <c r="L114" s="285"/>
      <c r="M114" s="285"/>
      <c r="N114" s="17"/>
    </row>
    <row r="115" spans="11:14" ht="16" customHeight="1">
      <c r="K115" s="285"/>
      <c r="L115" s="285"/>
      <c r="M115" s="285"/>
      <c r="N115" s="17"/>
    </row>
    <row r="116" spans="11:14" ht="16" customHeight="1">
      <c r="K116" s="286"/>
      <c r="L116" s="286"/>
      <c r="M116" s="13"/>
      <c r="N116" s="13"/>
    </row>
    <row r="117" spans="11:14" ht="16" customHeight="1">
      <c r="K117" s="286"/>
      <c r="L117" s="286"/>
      <c r="M117" s="13"/>
      <c r="N117" s="13"/>
    </row>
    <row r="118" spans="11:14" ht="16" customHeight="1">
      <c r="K118" s="287"/>
      <c r="L118" s="287"/>
      <c r="M118" s="14"/>
      <c r="N118" s="14"/>
    </row>
    <row r="119" spans="11:14" ht="16" customHeight="1">
      <c r="K119" s="288"/>
      <c r="L119" s="288"/>
      <c r="M119" s="15"/>
      <c r="N119" s="15"/>
    </row>
    <row r="120" spans="11:14" ht="16" customHeight="1">
      <c r="K120" s="286"/>
      <c r="L120" s="286"/>
      <c r="M120" s="13"/>
      <c r="N120" s="13"/>
    </row>
    <row r="121" spans="11:14" ht="16" customHeight="1">
      <c r="K121" s="286"/>
      <c r="L121" s="286"/>
      <c r="M121" s="13"/>
      <c r="N121" s="13"/>
    </row>
    <row r="122" spans="11:14" ht="16" customHeight="1">
      <c r="K122" s="288"/>
      <c r="L122" s="288"/>
      <c r="M122" s="15"/>
      <c r="N122" s="15"/>
    </row>
    <row r="123" spans="11:14" ht="16" customHeight="1">
      <c r="K123" s="16"/>
      <c r="L123" s="16"/>
      <c r="M123" s="16"/>
      <c r="N123" s="16"/>
    </row>
  </sheetData>
  <sheetProtection algorithmName="SHA-512" hashValue="zMsKXUYYRUZxT8INWv4+QuYmOigkG1PF15ceJwM4083FAbveS20gGahQUSY/y3UIBz+ITGqayqSylk1HIxDFvw==" saltValue="tZpgheTNatg8Mwgw2i15/w==" spinCount="100000" sheet="1" objects="1" scenarios="1" sort="0" autoFilter="0"/>
  <mergeCells count="109"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11:P11"/>
    <mergeCell ref="O40:P40"/>
    <mergeCell ref="Q40:R40"/>
    <mergeCell ref="S40:T40"/>
    <mergeCell ref="U40:V40"/>
    <mergeCell ref="Q12:R12"/>
    <mergeCell ref="Q17:R17"/>
    <mergeCell ref="O42:P42"/>
    <mergeCell ref="Q42:V42"/>
    <mergeCell ref="O6:R6"/>
    <mergeCell ref="Q18:R18"/>
    <mergeCell ref="Q19:R19"/>
    <mergeCell ref="O39:P39"/>
    <mergeCell ref="Q39:R39"/>
    <mergeCell ref="Q11:R11"/>
    <mergeCell ref="O12:P12"/>
    <mergeCell ref="S38:T38"/>
    <mergeCell ref="U38:V38"/>
    <mergeCell ref="O37:P37"/>
    <mergeCell ref="K121:L121"/>
    <mergeCell ref="K122:L122"/>
    <mergeCell ref="R3:R4"/>
    <mergeCell ref="O35:P35"/>
    <mergeCell ref="Q35:R35"/>
    <mergeCell ref="K119:L119"/>
    <mergeCell ref="K120:L120"/>
    <mergeCell ref="O44:V44"/>
    <mergeCell ref="O45:U45"/>
    <mergeCell ref="S36:T36"/>
    <mergeCell ref="U36:V36"/>
    <mergeCell ref="S39:T39"/>
    <mergeCell ref="U39:V39"/>
    <mergeCell ref="Q37:R37"/>
    <mergeCell ref="S37:T37"/>
    <mergeCell ref="U37:V37"/>
    <mergeCell ref="O38:P38"/>
    <mergeCell ref="Q38:R38"/>
    <mergeCell ref="O41:P41"/>
    <mergeCell ref="Q41:R41"/>
    <mergeCell ref="S41:T41"/>
    <mergeCell ref="U41:V41"/>
    <mergeCell ref="S33:T34"/>
    <mergeCell ref="U33:V34"/>
    <mergeCell ref="H1:H2"/>
    <mergeCell ref="I1:I2"/>
    <mergeCell ref="J1:J2"/>
    <mergeCell ref="K1:K2"/>
    <mergeCell ref="L1:L2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O36:P36"/>
    <mergeCell ref="Q36:R36"/>
    <mergeCell ref="O33:P34"/>
    <mergeCell ref="Q33:R34"/>
    <mergeCell ref="O9:P9"/>
    <mergeCell ref="Q9:R9"/>
    <mergeCell ref="Q23:R23"/>
    <mergeCell ref="Q22:R22"/>
    <mergeCell ref="O21:P21"/>
    <mergeCell ref="O10:P10"/>
    <mergeCell ref="Q10:R10"/>
    <mergeCell ref="M1:M2"/>
    <mergeCell ref="D1:D2"/>
    <mergeCell ref="C1:C2"/>
    <mergeCell ref="E1:E2"/>
    <mergeCell ref="F1:F2"/>
    <mergeCell ref="G1:G2"/>
  </mergeCells>
  <phoneticPr fontId="10" type="noConversion"/>
  <dataValidations count="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8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406B5675-EC18-46AC-81F1-79826D83E4D7}">
          <x14:formula1>
            <xm:f>KV_DROPDOWN_HELPER!$BB$1:$BB$13</xm:f>
          </x14:formula1>
          <xm:sqref>F56</xm:sqref>
        </x14:dataValidation>
        <x14:dataValidation type="list" allowBlank="1" showInputMessage="1" showErrorMessage="1" xr:uid="{5FE160EE-354D-43CC-9DC8-D1AFABC5B406}">
          <x14:formula1>
            <xm:f>KV_DROPDOWN_HELPER!$BC$1:$BC$13</xm:f>
          </x14:formula1>
          <xm:sqref>F57</xm:sqref>
        </x14:dataValidation>
        <x14:dataValidation type="list" allowBlank="1" showInputMessage="1" showErrorMessage="1" xr:uid="{673A4F71-A1A9-4B89-AFA8-FE4BB80110E4}">
          <x14:formula1>
            <xm:f>KV_DROPDOWN_HELPER!$BD$1:$BD$13</xm:f>
          </x14:formula1>
          <xm:sqref>F58</xm:sqref>
        </x14:dataValidation>
        <x14:dataValidation type="list" allowBlank="1" showInputMessage="1" showErrorMessage="1" xr:uid="{10BD8CD3-18FE-4A90-9468-F4BF5063EAE2}">
          <x14:formula1>
            <xm:f>KV_DROPDOWN_HELPER!$BE$1:$BE$13</xm:f>
          </x14:formula1>
          <xm:sqref>F59</xm:sqref>
        </x14:dataValidation>
        <x14:dataValidation type="list" allowBlank="1" showInputMessage="1" showErrorMessage="1" xr:uid="{A17388B0-25DD-40E2-9838-59CA8F0B7F56}">
          <x14:formula1>
            <xm:f>KV_DROPDOWN_HELPER!$BF$1:$BF$13</xm:f>
          </x14:formula1>
          <xm:sqref>F60</xm:sqref>
        </x14:dataValidation>
        <x14:dataValidation type="list" allowBlank="1" showInputMessage="1" showErrorMessage="1" xr:uid="{5BC177E2-F7A1-4796-AF10-DF757EC4CCF6}">
          <x14:formula1>
            <xm:f>KV_DROPDOWN_HELPER!$BG$1:$BG$13</xm:f>
          </x14:formula1>
          <xm:sqref>F61</xm:sqref>
        </x14:dataValidation>
        <x14:dataValidation type="list" allowBlank="1" showInputMessage="1" showErrorMessage="1" xr:uid="{2A676A72-3137-4CA7-B0FE-45DFDA0B32A5}">
          <x14:formula1>
            <xm:f>KV_DROPDOWN_HELPER!$BH$1:$BH$13</xm:f>
          </x14:formula1>
          <xm:sqref>F62</xm:sqref>
        </x14:dataValidation>
        <x14:dataValidation type="list" allowBlank="1" showInputMessage="1" showErrorMessage="1" xr:uid="{E863576E-022B-4C22-878C-3B00035DE923}">
          <x14:formula1>
            <xm:f>KV_DROPDOWN_HELPER!$BI$1:$BI$13</xm:f>
          </x14:formula1>
          <xm:sqref>F63</xm:sqref>
        </x14:dataValidation>
        <x14:dataValidation type="list" allowBlank="1" showInputMessage="1" showErrorMessage="1" xr:uid="{A77AD1AA-F4D3-4CE3-80A6-7E659FBEA901}">
          <x14:formula1>
            <xm:f>KV_DROPDOWN_HELPER!$BJ$1:$BJ$13</xm:f>
          </x14:formula1>
          <xm:sqref>F64</xm:sqref>
        </x14:dataValidation>
        <x14:dataValidation type="list" allowBlank="1" showInputMessage="1" showErrorMessage="1" xr:uid="{650393D1-F5D0-4159-8343-CECE2DE0D391}">
          <x14:formula1>
            <xm:f>KV_DROPDOWN_HELPER!$BK$1:$BK$13</xm:f>
          </x14:formula1>
          <xm:sqref>F65</xm:sqref>
        </x14:dataValidation>
        <x14:dataValidation type="list" allowBlank="1" showInputMessage="1" showErrorMessage="1" xr:uid="{2F2135F1-65A3-478F-98FF-E61C9EC9749E}">
          <x14:formula1>
            <xm:f>KV_DROPDOWN_HELPER!$BL$1:$BL$13</xm:f>
          </x14:formula1>
          <xm:sqref>F66</xm:sqref>
        </x14:dataValidation>
        <x14:dataValidation type="list" allowBlank="1" showInputMessage="1" showErrorMessage="1" xr:uid="{3954706E-2EEA-4EFC-9989-8B97514EFC7C}">
          <x14:formula1>
            <xm:f>KV_DROPDOWN_HELPER!$BM$1:$BM$13</xm:f>
          </x14:formula1>
          <xm:sqref>F67</xm:sqref>
        </x14:dataValidation>
        <x14:dataValidation type="list" allowBlank="1" showInputMessage="1" showErrorMessage="1" xr:uid="{B193AEC9-3C91-421A-9A52-7DDDE22C2347}">
          <x14:formula1>
            <xm:f>KV_DROPDOWN_HELPER!$BN$1:$BN$13</xm:f>
          </x14:formula1>
          <xm:sqref>F68</xm:sqref>
        </x14:dataValidation>
        <x14:dataValidation type="list" allowBlank="1" showInputMessage="1" showErrorMessage="1" xr:uid="{757EC4DF-669E-4DDB-A315-AF9216DF9D26}">
          <x14:formula1>
            <xm:f>KV_DROPDOWN_HELPER!$BO$1:$BO$13</xm:f>
          </x14:formula1>
          <xm:sqref>F69</xm:sqref>
        </x14:dataValidation>
        <x14:dataValidation type="list" allowBlank="1" showInputMessage="1" showErrorMessage="1" xr:uid="{2F0EF6E9-E487-4124-B90B-8595684DD96B}">
          <x14:formula1>
            <xm:f>KV_DROPDOWN_HELPER!$BP$1:$BP$13</xm:f>
          </x14:formula1>
          <xm:sqref>F70</xm:sqref>
        </x14:dataValidation>
        <x14:dataValidation type="list" allowBlank="1" showInputMessage="1" showErrorMessage="1" xr:uid="{817C6437-30CC-4B7C-8C2B-730D9B083F18}">
          <x14:formula1>
            <xm:f>KV_DROPDOWN_HELPER!$BQ$1:$BQ$13</xm:f>
          </x14:formula1>
          <xm:sqref>F71</xm:sqref>
        </x14:dataValidation>
        <x14:dataValidation type="list" allowBlank="1" showInputMessage="1" showErrorMessage="1" xr:uid="{DA0165DB-91E3-466D-9EE3-16A3E9E9E682}">
          <x14:formula1>
            <xm:f>KV_DROPDOWN_HELPER!$BR$1:$BR$13</xm:f>
          </x14:formula1>
          <xm:sqref>F72</xm:sqref>
        </x14:dataValidation>
        <x14:dataValidation type="list" allowBlank="1" showInputMessage="1" showErrorMessage="1" xr:uid="{7D3AF6C1-1AA1-4E0F-8F92-4F9953609608}">
          <x14:formula1>
            <xm:f>KV_DROPDOWN_HELPER!$BS$1:$BS$13</xm:f>
          </x14:formula1>
          <xm:sqref>F73</xm:sqref>
        </x14:dataValidation>
        <x14:dataValidation type="list" allowBlank="1" showInputMessage="1" showErrorMessage="1" xr:uid="{A045E412-290A-4F1E-BB6D-1A232B29A87F}">
          <x14:formula1>
            <xm:f>KV_DROPDOWN_HELPER!$BT$1:$BT$13</xm:f>
          </x14:formula1>
          <xm:sqref>F74</xm:sqref>
        </x14:dataValidation>
        <x14:dataValidation type="list" allowBlank="1" showInputMessage="1" showErrorMessage="1" xr:uid="{946C935C-B3E9-42F5-B837-E8C3D5C06826}">
          <x14:formula1>
            <xm:f>KV_DROPDOWN_HELPER!$BU$1:$BU$13</xm:f>
          </x14:formula1>
          <xm:sqref>F75</xm:sqref>
        </x14:dataValidation>
        <x14:dataValidation type="list" allowBlank="1" showInputMessage="1" showErrorMessage="1" xr:uid="{0BB7CC8F-FD3B-4067-BCCA-BEA3FD12A8ED}">
          <x14:formula1>
            <xm:f>KV_DROPDOWN_HELPER!$BV$1:$BV$13</xm:f>
          </x14:formula1>
          <xm:sqref>F76</xm:sqref>
        </x14:dataValidation>
        <x14:dataValidation type="list" allowBlank="1" showInputMessage="1" showErrorMessage="1" xr:uid="{FA779285-6078-4322-B2AD-02674D6EDA8F}">
          <x14:formula1>
            <xm:f>KV_DROPDOWN_HELPER!$BW$1:$BW$13</xm:f>
          </x14:formula1>
          <xm:sqref>F77</xm:sqref>
        </x14:dataValidation>
        <x14:dataValidation type="list" allowBlank="1" showInputMessage="1" showErrorMessage="1" xr:uid="{F2660548-3215-4694-8187-9CA6E3E862B8}">
          <x14:formula1>
            <xm:f>KV_DROPDOWN_HELPER!$BX$1:$BX$13</xm:f>
          </x14:formula1>
          <xm:sqref>F78</xm:sqref>
        </x14:dataValidation>
        <x14:dataValidation type="list" allowBlank="1" showInputMessage="1" showErrorMessage="1" xr:uid="{1D3D3C0D-DB24-4BDF-9F7C-BCA5DFD8ABE3}">
          <x14:formula1>
            <xm:f>KV_DROPDOWN_HELPER!$BY$1:$BY$13</xm:f>
          </x14:formula1>
          <xm:sqref>F79</xm:sqref>
        </x14:dataValidation>
        <x14:dataValidation type="list" allowBlank="1" showInputMessage="1" showErrorMessage="1" xr:uid="{4AF41027-CAB5-42CA-B630-9F76D23C418A}">
          <x14:formula1>
            <xm:f>KV_DROPDOWN_HELPER!$BZ$1:$BZ$13</xm:f>
          </x14:formula1>
          <xm:sqref>F80</xm:sqref>
        </x14:dataValidation>
        <x14:dataValidation type="list" allowBlank="1" showInputMessage="1" showErrorMessage="1" xr:uid="{68D3B1B8-FB2C-4605-9C28-0DCF34E610E3}">
          <x14:formula1>
            <xm:f>KV_DROPDOWN_HELPER!$CA$1:$CA$13</xm:f>
          </x14:formula1>
          <xm:sqref>F81</xm:sqref>
        </x14:dataValidation>
        <x14:dataValidation type="list" allowBlank="1" showInputMessage="1" showErrorMessage="1" xr:uid="{D0F583B0-78A9-4FA4-8FE2-A896D3A9B8C0}">
          <x14:formula1>
            <xm:f>KV_DROPDOWN_HELPER!$CB$1:$CB$13</xm:f>
          </x14:formula1>
          <xm:sqref>F82</xm:sqref>
        </x14:dataValidation>
        <x14:dataValidation type="list" allowBlank="1" showInputMessage="1" showErrorMessage="1" xr:uid="{45152D90-2379-F94C-9BBE-D3D18883E79B}">
          <x14:formula1>
            <xm:f>KV_DROPDOWN_HELPER!$B$1:$B$13</xm:f>
          </x14:formula1>
          <xm:sqref>F4</xm:sqref>
        </x14:dataValidation>
        <x14:dataValidation type="list" allowBlank="1" showInputMessage="1" showErrorMessage="1" xr:uid="{D8E30A28-84A8-064C-9799-635F2A72C293}">
          <x14:formula1>
            <xm:f>KV_DROPDOWN_HELPER!$C$1:$C$13</xm:f>
          </x14:formula1>
          <xm:sqref>F5</xm:sqref>
        </x14:dataValidation>
        <x14:dataValidation type="list" allowBlank="1" showInputMessage="1" showErrorMessage="1" xr:uid="{B893BC00-B1C4-1345-A373-612314452C4E}">
          <x14:formula1>
            <xm:f>KV_DROPDOWN_HELPER!$D$1:$D$13</xm:f>
          </x14:formula1>
          <xm:sqref>F6</xm:sqref>
        </x14:dataValidation>
        <x14:dataValidation type="list" allowBlank="1" showInputMessage="1" showErrorMessage="1" xr:uid="{975B7956-F8AB-6045-A1D6-60FF1730B613}">
          <x14:formula1>
            <xm:f>KV_DROPDOWN_HELPER!$F$1:$F$13</xm:f>
          </x14:formula1>
          <xm:sqref>F8</xm:sqref>
        </x14:dataValidation>
        <x14:dataValidation type="list" allowBlank="1" showInputMessage="1" showErrorMessage="1" xr:uid="{A31B9FAD-A4F9-224F-8CD3-9E921365C47A}">
          <x14:formula1>
            <xm:f>KV_DROPDOWN_HELPER!$G$1:$G$13</xm:f>
          </x14:formula1>
          <xm:sqref>F9</xm:sqref>
        </x14:dataValidation>
        <x14:dataValidation type="list" allowBlank="1" showInputMessage="1" showErrorMessage="1" xr:uid="{BD985A78-4496-9A4C-88C4-C0F4B04948A6}">
          <x14:formula1>
            <xm:f>KV_DROPDOWN_HELPER!$H$1:$H$13</xm:f>
          </x14:formula1>
          <xm:sqref>F10</xm:sqref>
        </x14:dataValidation>
        <x14:dataValidation type="list" allowBlank="1" showInputMessage="1" showErrorMessage="1" xr:uid="{D0B084A1-A369-3A49-9BB5-8E7FAB65BBDE}">
          <x14:formula1>
            <xm:f>KV_DROPDOWN_HELPER!$I$1:$I$13</xm:f>
          </x14:formula1>
          <xm:sqref>F11</xm:sqref>
        </x14:dataValidation>
        <x14:dataValidation type="list" allowBlank="1" showInputMessage="1" showErrorMessage="1" xr:uid="{013857FD-B5C8-E044-9C56-C460F2CB5860}">
          <x14:formula1>
            <xm:f>KV_DROPDOWN_HELPER!$J$1:$J$13</xm:f>
          </x14:formula1>
          <xm:sqref>F12</xm:sqref>
        </x14:dataValidation>
        <x14:dataValidation type="list" allowBlank="1" showInputMessage="1" showErrorMessage="1" xr:uid="{EBAFD028-021A-4748-8FCC-B14DE1AAC475}">
          <x14:formula1>
            <xm:f>KV_DROPDOWN_HELPER!$L$1:$L$13</xm:f>
          </x14:formula1>
          <xm:sqref>F14</xm:sqref>
        </x14:dataValidation>
        <x14:dataValidation type="list" allowBlank="1" showInputMessage="1" showErrorMessage="1" xr:uid="{F16AF4E4-BB2B-EF4E-9250-09CCA6977B98}">
          <x14:formula1>
            <xm:f>KV_DROPDOWN_HELPER!$P$1:$P$13</xm:f>
          </x14:formula1>
          <xm:sqref>F18</xm:sqref>
        </x14:dataValidation>
        <x14:dataValidation type="list" allowBlank="1" showInputMessage="1" showErrorMessage="1" xr:uid="{71BEBBED-03EB-4646-B581-33C05D45BCF0}">
          <x14:formula1>
            <xm:f>KV_DROPDOWN_HELPER!$S$1:$S$13</xm:f>
          </x14:formula1>
          <xm:sqref>F21</xm:sqref>
        </x14:dataValidation>
        <x14:dataValidation type="list" allowBlank="1" showInputMessage="1" showErrorMessage="1" xr:uid="{C38383BE-F7A8-5047-BCE0-016FAB3C596D}">
          <x14:formula1>
            <xm:f>KV_DROPDOWN_HELPER!$T$1:$T$13</xm:f>
          </x14:formula1>
          <xm:sqref>F22</xm:sqref>
        </x14:dataValidation>
        <x14:dataValidation type="list" allowBlank="1" showInputMessage="1" showErrorMessage="1" xr:uid="{941CFCB0-E667-464F-9F27-0B44020185CE}">
          <x14:formula1>
            <xm:f>KV_DROPDOWN_HELPER!$U$1:$U$13</xm:f>
          </x14:formula1>
          <xm:sqref>F23</xm:sqref>
        </x14:dataValidation>
        <x14:dataValidation type="list" allowBlank="1" showInputMessage="1" showErrorMessage="1" xr:uid="{CDF3CD31-5461-1A46-AEB1-468794036B49}">
          <x14:formula1>
            <xm:f>KV_DROPDOWN_HELPER!$Y$1:$Y$13</xm:f>
          </x14:formula1>
          <xm:sqref>F27</xm:sqref>
        </x14:dataValidation>
        <x14:dataValidation type="list" allowBlank="1" showInputMessage="1" showErrorMessage="1" xr:uid="{A058F11F-20AB-A24A-A0D0-2E7524884BED}">
          <x14:formula1>
            <xm:f>KV_DROPDOWN_HELPER!$AG$1:$AG$13</xm:f>
          </x14:formula1>
          <xm:sqref>F35</xm:sqref>
        </x14:dataValidation>
        <x14:dataValidation type="list" allowBlank="1" showInputMessage="1" showErrorMessage="1" xr:uid="{8D70ADA8-5352-F84A-9117-047F92FADB1F}">
          <x14:formula1>
            <xm:f>KV_DROPDOWN_HELPER!$A$1:$A$17</xm:f>
          </x14:formula1>
          <xm:sqref>F3</xm:sqref>
        </x14:dataValidation>
        <x14:dataValidation type="list" allowBlank="1" showInputMessage="1" showErrorMessage="1" xr:uid="{25B5EBD7-68CC-BE40-93E5-04148E0FCDED}">
          <x14:formula1>
            <xm:f>KV_DROPDOWN_HELPER!$E$1:$E$17</xm:f>
          </x14:formula1>
          <xm:sqref>F7</xm:sqref>
        </x14:dataValidation>
        <x14:dataValidation type="list" allowBlank="1" showInputMessage="1" showErrorMessage="1" xr:uid="{99D8E3B4-7B5C-4945-A76B-B63E8F1C9249}">
          <x14:formula1>
            <xm:f>KV_DROPDOWN_HELPER!$K$1:$K$17</xm:f>
          </x14:formula1>
          <xm:sqref>F13</xm:sqref>
        </x14:dataValidation>
        <x14:dataValidation type="list" allowBlank="1" showInputMessage="1" showErrorMessage="1" xr:uid="{340D77FB-AB6E-2C47-AE61-01C341173AC6}">
          <x14:formula1>
            <xm:f>KV_DROPDOWN_HELPER!$M$1:$M$17</xm:f>
          </x14:formula1>
          <xm:sqref>F15</xm:sqref>
        </x14:dataValidation>
        <x14:dataValidation type="list" allowBlank="1" showInputMessage="1" showErrorMessage="1" xr:uid="{D01203CD-4E21-7F49-A531-5B1E68DB48CD}">
          <x14:formula1>
            <xm:f>KV_DROPDOWN_HELPER!$N$1:$N$17</xm:f>
          </x14:formula1>
          <xm:sqref>F16</xm:sqref>
        </x14:dataValidation>
        <x14:dataValidation type="list" allowBlank="1" showInputMessage="1" showErrorMessage="1" xr:uid="{DA4CE377-10F1-944D-9184-2BD002DB2D9C}">
          <x14:formula1>
            <xm:f>KV_DROPDOWN_HELPER!$O$1:$O$17</xm:f>
          </x14:formula1>
          <xm:sqref>F17</xm:sqref>
        </x14:dataValidation>
        <x14:dataValidation type="list" allowBlank="1" showInputMessage="1" showErrorMessage="1" xr:uid="{31B55E75-1A0C-E547-B37A-B9505DE15221}">
          <x14:formula1>
            <xm:f>KV_DROPDOWN_HELPER!$Q$1:$Q$17</xm:f>
          </x14:formula1>
          <xm:sqref>F19</xm:sqref>
        </x14:dataValidation>
        <x14:dataValidation type="list" allowBlank="1" showInputMessage="1" showErrorMessage="1" xr:uid="{294F6450-6C4E-F44A-A8BC-9DC4567A7C17}">
          <x14:formula1>
            <xm:f>KV_DROPDOWN_HELPER!$R$1:$R$17</xm:f>
          </x14:formula1>
          <xm:sqref>F20</xm:sqref>
        </x14:dataValidation>
        <x14:dataValidation type="list" allowBlank="1" showInputMessage="1" showErrorMessage="1" xr:uid="{F567EF9C-C2FC-F74D-AC78-B7AE13114AA0}">
          <x14:formula1>
            <xm:f>KV_DROPDOWN_HELPER!$V$1:$V$17</xm:f>
          </x14:formula1>
          <xm:sqref>F24</xm:sqref>
        </x14:dataValidation>
        <x14:dataValidation type="list" allowBlank="1" showInputMessage="1" showErrorMessage="1" xr:uid="{D266C3A3-3028-364B-8EA9-3F1637736502}">
          <x14:formula1>
            <xm:f>KV_DROPDOWN_HELPER!$W$1:$W$17</xm:f>
          </x14:formula1>
          <xm:sqref>F25</xm:sqref>
        </x14:dataValidation>
        <x14:dataValidation type="list" allowBlank="1" showInputMessage="1" showErrorMessage="1" xr:uid="{A2169965-09EF-7C44-812F-4BBF628F92CE}">
          <x14:formula1>
            <xm:f>KV_DROPDOWN_HELPER!$X$1:$X$17</xm:f>
          </x14:formula1>
          <xm:sqref>F26</xm:sqref>
        </x14:dataValidation>
        <x14:dataValidation type="list" allowBlank="1" showInputMessage="1" showErrorMessage="1" xr:uid="{70FF189E-72E1-4947-8D20-5365BB6C74C3}">
          <x14:formula1>
            <xm:f>KV_DROPDOWN_HELPER!$Z$1:$Z$17</xm:f>
          </x14:formula1>
          <xm:sqref>F28</xm:sqref>
        </x14:dataValidation>
        <x14:dataValidation type="list" allowBlank="1" showInputMessage="1" showErrorMessage="1" xr:uid="{D546E430-F9F6-304E-94B1-2C7882563146}">
          <x14:formula1>
            <xm:f>KV_DROPDOWN_HELPER!$AA$1:$AA$17</xm:f>
          </x14:formula1>
          <xm:sqref>F29</xm:sqref>
        </x14:dataValidation>
        <x14:dataValidation type="list" allowBlank="1" showInputMessage="1" showErrorMessage="1" xr:uid="{BF13ABE0-FD6F-B44C-8CDE-9BD28E744C5D}">
          <x14:formula1>
            <xm:f>KV_DROPDOWN_HELPER!$AB$1:$AB$17</xm:f>
          </x14:formula1>
          <xm:sqref>F30</xm:sqref>
        </x14:dataValidation>
        <x14:dataValidation type="list" allowBlank="1" showInputMessage="1" showErrorMessage="1" xr:uid="{AC829E51-0492-A94F-8DC6-6F8F9C5704F3}">
          <x14:formula1>
            <xm:f>KV_DROPDOWN_HELPER!$AC$1:$AC$17</xm:f>
          </x14:formula1>
          <xm:sqref>F31</xm:sqref>
        </x14:dataValidation>
        <x14:dataValidation type="list" allowBlank="1" showInputMessage="1" showErrorMessage="1" xr:uid="{824AFB21-F7D7-E34C-A22D-9014B9EB2AB2}">
          <x14:formula1>
            <xm:f>KV_DROPDOWN_HELPER!$AD$1:$AD$17</xm:f>
          </x14:formula1>
          <xm:sqref>F32</xm:sqref>
        </x14:dataValidation>
        <x14:dataValidation type="list" allowBlank="1" showInputMessage="1" showErrorMessage="1" xr:uid="{0B31F514-8279-0C4E-AA65-BC4D2982514C}">
          <x14:formula1>
            <xm:f>KV_DROPDOWN_HELPER!$AE$1:$AE$17</xm:f>
          </x14:formula1>
          <xm:sqref>F33</xm:sqref>
        </x14:dataValidation>
        <x14:dataValidation type="list" allowBlank="1" showInputMessage="1" showErrorMessage="1" xr:uid="{53145711-C4FA-A44E-A777-398050715FF0}">
          <x14:formula1>
            <xm:f>KV_DROPDOWN_HELPER!$AF$1:$AF$17</xm:f>
          </x14:formula1>
          <xm:sqref>F34</xm:sqref>
        </x14:dataValidation>
        <x14:dataValidation type="list" allowBlank="1" showInputMessage="1" showErrorMessage="1" xr:uid="{03E4F518-9ED8-7845-B03E-13B6EA42A2ED}">
          <x14:formula1>
            <xm:f>KV_DROPDOWN_HELPER!$AH$1:$AH$17</xm:f>
          </x14:formula1>
          <xm:sqref>F36</xm:sqref>
        </x14:dataValidation>
        <x14:dataValidation type="list" allowBlank="1" showInputMessage="1" showErrorMessage="1" xr:uid="{DDE5BF6A-8FF4-3644-91E8-CF78E0EAD36A}">
          <x14:formula1>
            <xm:f>KV_DROPDOWN_HELPER!$AI$1:$AI$17</xm:f>
          </x14:formula1>
          <xm:sqref>F37</xm:sqref>
        </x14:dataValidation>
        <x14:dataValidation type="list" allowBlank="1" showInputMessage="1" showErrorMessage="1" xr:uid="{F9883FF2-EC82-344F-82A0-16922F4A4AA2}">
          <x14:formula1>
            <xm:f>KV_DROPDOWN_HELPER!$AJ$1:$AJ$17</xm:f>
          </x14:formula1>
          <xm:sqref>F38</xm:sqref>
        </x14:dataValidation>
        <x14:dataValidation type="list" allowBlank="1" showInputMessage="1" showErrorMessage="1" xr:uid="{D6750470-EC9A-824F-B221-3BD0B83FD937}">
          <x14:formula1>
            <xm:f>KV_DROPDOWN_HELPER!$AK$1:$AK$17</xm:f>
          </x14:formula1>
          <xm:sqref>F39</xm:sqref>
        </x14:dataValidation>
        <x14:dataValidation type="list" allowBlank="1" showInputMessage="1" showErrorMessage="1" xr:uid="{2708280C-E45F-C840-AC1E-D141BB13AA97}">
          <x14:formula1>
            <xm:f>KV_DROPDOWN_HELPER!$AL$1:$AL$17</xm:f>
          </x14:formula1>
          <xm:sqref>F40</xm:sqref>
        </x14:dataValidation>
        <x14:dataValidation type="list" allowBlank="1" showInputMessage="1" showErrorMessage="1" xr:uid="{F8DFD330-3EBE-D348-B7DD-F7FDE0D33C3B}">
          <x14:formula1>
            <xm:f>KV_DROPDOWN_HELPER!$AM$1:$AM$17</xm:f>
          </x14:formula1>
          <xm:sqref>F41</xm:sqref>
        </x14:dataValidation>
        <x14:dataValidation type="list" allowBlank="1" showInputMessage="1" showErrorMessage="1" xr:uid="{01E6DF11-9D2F-034D-824B-1583FBF239D6}">
          <x14:formula1>
            <xm:f>KV_DROPDOWN_HELPER!$AN$1:$AN$17</xm:f>
          </x14:formula1>
          <xm:sqref>F42</xm:sqref>
        </x14:dataValidation>
        <x14:dataValidation type="list" allowBlank="1" showInputMessage="1" showErrorMessage="1" xr:uid="{7C0969AF-E428-6144-BBFF-3E1B7247DB4E}">
          <x14:formula1>
            <xm:f>KV_DROPDOWN_HELPER!$AO$1:$AO$17</xm:f>
          </x14:formula1>
          <xm:sqref>F43</xm:sqref>
        </x14:dataValidation>
        <x14:dataValidation type="list" allowBlank="1" showInputMessage="1" showErrorMessage="1" xr:uid="{32B8273E-7567-7A4B-B9A2-7CAEC489EC8B}">
          <x14:formula1>
            <xm:f>KV_DROPDOWN_HELPER!$AP$1:$AP$17</xm:f>
          </x14:formula1>
          <xm:sqref>F44</xm:sqref>
        </x14:dataValidation>
        <x14:dataValidation type="list" allowBlank="1" showInputMessage="1" showErrorMessage="1" xr:uid="{1B05C444-AF58-4A45-90F6-704005285206}">
          <x14:formula1>
            <xm:f>KV_DROPDOWN_HELPER!$AQ$1:$AQ$17</xm:f>
          </x14:formula1>
          <xm:sqref>F45</xm:sqref>
        </x14:dataValidation>
        <x14:dataValidation type="list" allowBlank="1" showInputMessage="1" showErrorMessage="1" xr:uid="{72E4BE17-4193-9B41-8A1E-5F1AB023ECC4}">
          <x14:formula1>
            <xm:f>KV_DROPDOWN_HELPER!$AR$1:$AR$17</xm:f>
          </x14:formula1>
          <xm:sqref>F46</xm:sqref>
        </x14:dataValidation>
        <x14:dataValidation type="list" allowBlank="1" showInputMessage="1" showErrorMessage="1" xr:uid="{C66AF3C9-D56A-FB43-AF4F-5149C534B538}">
          <x14:formula1>
            <xm:f>KV_DROPDOWN_HELPER!$AS$1:$AS$17</xm:f>
          </x14:formula1>
          <xm:sqref>F47</xm:sqref>
        </x14:dataValidation>
        <x14:dataValidation type="list" allowBlank="1" showInputMessage="1" showErrorMessage="1" xr:uid="{F3CC452A-CE7E-2E4D-9219-FA34FB2016A7}">
          <x14:formula1>
            <xm:f>KV_DROPDOWN_HELPER!$AT$1:$AT$17</xm:f>
          </x14:formula1>
          <xm:sqref>F48</xm:sqref>
        </x14:dataValidation>
        <x14:dataValidation type="list" allowBlank="1" showInputMessage="1" showErrorMessage="1" xr:uid="{C0978F78-7EA7-D34E-BD54-5DD785A9F3A6}">
          <x14:formula1>
            <xm:f>KV_DROPDOWN_HELPER!$AU$1:$AU$17</xm:f>
          </x14:formula1>
          <xm:sqref>F49</xm:sqref>
        </x14:dataValidation>
        <x14:dataValidation type="list" allowBlank="1" showInputMessage="1" showErrorMessage="1" xr:uid="{AF36AB34-09FA-5240-BCC1-66BB5785E1AC}">
          <x14:formula1>
            <xm:f>KV_DROPDOWN_HELPER!$AV$1:$AV$17</xm:f>
          </x14:formula1>
          <xm:sqref>F50</xm:sqref>
        </x14:dataValidation>
        <x14:dataValidation type="list" allowBlank="1" showInputMessage="1" showErrorMessage="1" xr:uid="{2EA8AB4E-571D-0C43-B728-51EFAB6CAC23}">
          <x14:formula1>
            <xm:f>KV_DROPDOWN_HELPER!$AW$1:$AW$17</xm:f>
          </x14:formula1>
          <xm:sqref>F51</xm:sqref>
        </x14:dataValidation>
        <x14:dataValidation type="list" allowBlank="1" showInputMessage="1" showErrorMessage="1" xr:uid="{B223F7F7-0D2D-F745-9B46-83CE90DDDE4A}">
          <x14:formula1>
            <xm:f>KV_DROPDOWN_HELPER!$AX$1:$AX$17</xm:f>
          </x14:formula1>
          <xm:sqref>F52</xm:sqref>
        </x14:dataValidation>
        <x14:dataValidation type="list" allowBlank="1" showInputMessage="1" showErrorMessage="1" xr:uid="{2BA627A5-5F16-E344-8228-7198B2190ED9}">
          <x14:formula1>
            <xm:f>KV_DROPDOWN_HELPER!$AY$1:$AY$17</xm:f>
          </x14:formula1>
          <xm:sqref>F53</xm:sqref>
        </x14:dataValidation>
        <x14:dataValidation type="list" allowBlank="1" showInputMessage="1" showErrorMessage="1" xr:uid="{C4036613-3FF6-3141-99BA-B52349F7F9C3}">
          <x14:formula1>
            <xm:f>KV_DROPDOWN_HELPER!$AZ$1:$AZ$17</xm:f>
          </x14:formula1>
          <xm:sqref>F54</xm:sqref>
        </x14:dataValidation>
        <x14:dataValidation type="list" allowBlank="1" showInputMessage="1" showErrorMessage="1" xr:uid="{EA8D535C-C54D-CB44-B399-5FD0CC42A366}">
          <x14:formula1>
            <xm:f>KV_DROPDOWN_HELPER!$BA$1:$BA$17</xm:f>
          </x14:formula1>
          <xm:sqref>F55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4" t="s">
        <v>157</v>
      </c>
    </row>
    <row r="8" spans="1:13">
      <c r="M8" s="4" t="s">
        <v>158</v>
      </c>
    </row>
    <row r="9" spans="1:13">
      <c r="M9" s="4" t="s">
        <v>79</v>
      </c>
    </row>
    <row r="11" spans="1:13">
      <c r="M11" s="4" t="s">
        <v>159</v>
      </c>
    </row>
    <row r="12" spans="1:13">
      <c r="M12" s="4" t="s">
        <v>160</v>
      </c>
    </row>
    <row r="13" spans="1:13">
      <c r="M13" s="4" t="s">
        <v>161</v>
      </c>
    </row>
    <row r="14" spans="1:13">
      <c r="M14" s="4" t="s">
        <v>162</v>
      </c>
    </row>
    <row r="15" spans="1:13">
      <c r="M15" s="4" t="s">
        <v>163</v>
      </c>
    </row>
    <row r="21" spans="15:15">
      <c r="O21" s="5"/>
    </row>
    <row r="24" spans="15:15">
      <c r="O24" s="5"/>
    </row>
  </sheetData>
  <sheetProtection algorithmName="SHA-512" hashValue="K0oH23cZ5Gb/tvieNNnz0xgATfNQ5aFmsGLf3QrZ44d0kdffBqDSbjS991yA7zx1flhRpr4cGLwafTERvPtlUw==" saltValue="IfG2vAo9dS43qgSwyy2u0g==" spinCount="100000" sheet="1" objects="1" scenarios="1" sort="0" autoFilter="0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8" customHeight="1">
      <c r="A1" s="18">
        <v>2</v>
      </c>
      <c r="B1" s="211" t="s">
        <v>191</v>
      </c>
      <c r="C1" s="223" t="s">
        <v>40</v>
      </c>
      <c r="D1" s="223" t="s">
        <v>192</v>
      </c>
      <c r="E1" s="223" t="s">
        <v>0</v>
      </c>
      <c r="F1" s="223" t="s">
        <v>41</v>
      </c>
      <c r="G1" s="223" t="s">
        <v>42</v>
      </c>
      <c r="H1" s="223" t="s">
        <v>43</v>
      </c>
      <c r="I1" s="223" t="s">
        <v>193</v>
      </c>
      <c r="J1" s="223" t="s">
        <v>44</v>
      </c>
      <c r="K1" s="223" t="s">
        <v>45</v>
      </c>
      <c r="L1" s="223" t="s">
        <v>46</v>
      </c>
      <c r="M1" s="223" t="s">
        <v>47</v>
      </c>
      <c r="N1" s="213" t="s">
        <v>194</v>
      </c>
      <c r="AB1" s="6">
        <f>DATE(EINSTELLUNG!$C$35,$A$1,1)</f>
        <v>46054</v>
      </c>
    </row>
    <row r="2" spans="1:28" ht="18" customHeight="1" thickBot="1">
      <c r="A2" s="19"/>
      <c r="B2" s="212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14"/>
      <c r="AB2" s="6">
        <f>EOMONTH(DATE(EINSTELLUNG!$C$35,$A$1,1),0)</f>
        <v>46081</v>
      </c>
    </row>
    <row r="3" spans="1:28" ht="22" customHeight="1">
      <c r="A3" s="20" t="s">
        <v>48</v>
      </c>
      <c r="B3" s="127">
        <v>55</v>
      </c>
      <c r="C3" s="128" t="s">
        <v>314</v>
      </c>
      <c r="D3" s="134">
        <v>46054</v>
      </c>
      <c r="E3" s="130" t="s">
        <v>2</v>
      </c>
      <c r="F3" s="183">
        <v>173</v>
      </c>
      <c r="G3" s="132">
        <f>IF(OR(E3="",F3=""),"",PID_KVLohnLookup($A$1,E3,F3,LOHNTABELLE!$H$4))</f>
        <v>2021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4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36"/>
      <c r="N3" s="137"/>
      <c r="O3" s="227" t="s">
        <v>49</v>
      </c>
      <c r="P3" s="227" t="s">
        <v>50</v>
      </c>
      <c r="Q3" s="227" t="s">
        <v>51</v>
      </c>
      <c r="R3" s="229" t="s">
        <v>52</v>
      </c>
      <c r="S3" s="171"/>
      <c r="T3" s="171"/>
      <c r="U3" s="171"/>
      <c r="V3" s="171"/>
      <c r="AB3" s="8"/>
    </row>
    <row r="4" spans="1:28" ht="22" customHeight="1">
      <c r="A4" s="20" t="s">
        <v>53</v>
      </c>
      <c r="B4" s="138">
        <v>401010</v>
      </c>
      <c r="C4" s="139" t="s">
        <v>236</v>
      </c>
      <c r="D4" s="140">
        <v>39388</v>
      </c>
      <c r="E4" s="141" t="s">
        <v>5</v>
      </c>
      <c r="F4" s="142">
        <v>173</v>
      </c>
      <c r="G4" s="143">
        <f>IF(OR(E4="",F4=""),"",PID_KVLohnLookup($A$1,E4,F4,LOHNTABELLE!$H$4))</f>
        <v>2183</v>
      </c>
      <c r="H4" s="14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5"/>
      <c r="J4" s="146"/>
      <c r="K4" s="143">
        <f t="shared" si="0"/>
        <v>0</v>
      </c>
      <c r="L4" s="205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7"/>
      <c r="N4" s="148"/>
      <c r="O4" s="228"/>
      <c r="P4" s="228"/>
      <c r="Q4" s="228"/>
      <c r="R4" s="230"/>
      <c r="S4" s="171"/>
      <c r="T4" s="171"/>
      <c r="U4" s="171"/>
      <c r="V4" s="171"/>
    </row>
    <row r="5" spans="1:28" ht="22" customHeight="1">
      <c r="A5" s="21" t="s">
        <v>54</v>
      </c>
      <c r="B5" s="149">
        <v>401047</v>
      </c>
      <c r="C5" s="150" t="s">
        <v>238</v>
      </c>
      <c r="D5" s="151">
        <v>41154</v>
      </c>
      <c r="E5" s="152" t="s">
        <v>4</v>
      </c>
      <c r="F5" s="184">
        <v>173</v>
      </c>
      <c r="G5" s="143">
        <f>IF(OR(E5="",F5=""),"",PID_KVLohnLookup($A$1,E5,F5,LOHNTABELLE!$H$4))</f>
        <v>2123</v>
      </c>
      <c r="H5" s="14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4"/>
      <c r="J5" s="155"/>
      <c r="K5" s="143">
        <f t="shared" si="0"/>
        <v>0</v>
      </c>
      <c r="L5" s="205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6"/>
      <c r="N5" s="157"/>
      <c r="O5" s="174" cm="1">
        <f t="array" ref="O5">SUMPRODUCT((F3:F82/4.310808)/5*2.08)</f>
        <v>858.11276215502971</v>
      </c>
      <c r="P5" s="175">
        <f>EINSTELLUNG!I7</f>
        <v>600</v>
      </c>
      <c r="Q5" s="175">
        <f>P5-O5</f>
        <v>-258.11276215502971</v>
      </c>
      <c r="R5" s="176">
        <f>IFERROR(Q5*Q42, 0)</f>
        <v>-3081.352058005446</v>
      </c>
      <c r="S5" s="171"/>
      <c r="T5" s="171"/>
      <c r="U5" s="171"/>
      <c r="V5" s="171"/>
    </row>
    <row r="6" spans="1:28" ht="22" customHeight="1">
      <c r="A6" s="20" t="s">
        <v>55</v>
      </c>
      <c r="B6" s="138">
        <v>401049</v>
      </c>
      <c r="C6" s="139" t="s">
        <v>237</v>
      </c>
      <c r="D6" s="140">
        <v>41130</v>
      </c>
      <c r="E6" s="141" t="s">
        <v>4</v>
      </c>
      <c r="F6" s="142">
        <v>173</v>
      </c>
      <c r="G6" s="143">
        <f>IF(OR(E6="",F6=""),"",PID_KVLohnLookup($A$1,E6,F6,LOHNTABELLE!$H$4))</f>
        <v>2123</v>
      </c>
      <c r="H6" s="14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5"/>
      <c r="J6" s="146"/>
      <c r="K6" s="143">
        <f t="shared" si="0"/>
        <v>0</v>
      </c>
      <c r="L6" s="205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7"/>
      <c r="N6" s="148"/>
      <c r="O6" s="231" t="str">
        <f>IF(Q5&lt;0, "Schlecht! Zu wenig Urlaub abgebaut.", IF(Q5&gt;0, "Gut! Mehr Urlaub abgebaut als aufgebaut.", ""))</f>
        <v>Schlecht! Zu wenig Urlaub abgebaut.</v>
      </c>
      <c r="P6" s="232"/>
      <c r="Q6" s="232"/>
      <c r="R6" s="233"/>
      <c r="S6" s="171"/>
      <c r="T6" s="171"/>
      <c r="U6" s="171"/>
      <c r="V6" s="171"/>
    </row>
    <row r="7" spans="1:28" ht="22" customHeight="1" thickBot="1">
      <c r="A7" s="20" t="s">
        <v>56</v>
      </c>
      <c r="B7" s="149">
        <v>401051</v>
      </c>
      <c r="C7" s="150" t="s">
        <v>239</v>
      </c>
      <c r="D7" s="151">
        <v>41176</v>
      </c>
      <c r="E7" s="152" t="s">
        <v>4</v>
      </c>
      <c r="F7" s="153">
        <v>173</v>
      </c>
      <c r="G7" s="143">
        <f>IF(OR(E7="",F7=""),"",PID_KVLohnLookup($A$1,E7,F7,LOHNTABELLE!$H$4))</f>
        <v>2123</v>
      </c>
      <c r="H7" s="14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4"/>
      <c r="J7" s="155"/>
      <c r="K7" s="143">
        <f t="shared" si="0"/>
        <v>0</v>
      </c>
      <c r="L7" s="205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2123</v>
      </c>
      <c r="M7" s="156"/>
      <c r="N7" s="157"/>
      <c r="O7" s="171"/>
      <c r="P7" s="171"/>
      <c r="Q7" s="171"/>
      <c r="R7" s="171"/>
      <c r="S7" s="171"/>
      <c r="T7" s="171"/>
      <c r="U7" s="171"/>
      <c r="V7" s="171"/>
    </row>
    <row r="8" spans="1:28" ht="22" customHeight="1">
      <c r="A8" s="20" t="s">
        <v>57</v>
      </c>
      <c r="B8" s="138">
        <v>401089</v>
      </c>
      <c r="C8" s="139" t="s">
        <v>253</v>
      </c>
      <c r="D8" s="140">
        <v>44868</v>
      </c>
      <c r="E8" s="141" t="s">
        <v>3</v>
      </c>
      <c r="F8" s="142">
        <v>173</v>
      </c>
      <c r="G8" s="143">
        <f>IF(OR(E8="",F8=""),"",PID_KVLohnLookup($A$1,E8,F8,LOHNTABELLE!$H$4))</f>
        <v>2082</v>
      </c>
      <c r="H8" s="14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5"/>
      <c r="J8" s="146"/>
      <c r="K8" s="143">
        <f t="shared" si="0"/>
        <v>0</v>
      </c>
      <c r="L8" s="205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2082</v>
      </c>
      <c r="M8" s="147"/>
      <c r="N8" s="170"/>
      <c r="O8" s="234" t="s">
        <v>58</v>
      </c>
      <c r="P8" s="235"/>
      <c r="Q8" s="236">
        <f>SUM(H3:H82)</f>
        <v>8751.64</v>
      </c>
      <c r="R8" s="237"/>
      <c r="S8" s="171"/>
      <c r="T8" s="171"/>
      <c r="U8" s="171"/>
      <c r="V8" s="171"/>
    </row>
    <row r="9" spans="1:28" ht="22" customHeight="1">
      <c r="A9" s="21" t="s">
        <v>59</v>
      </c>
      <c r="B9" s="149">
        <v>401138</v>
      </c>
      <c r="C9" s="150" t="s">
        <v>240</v>
      </c>
      <c r="D9" s="151">
        <v>42006</v>
      </c>
      <c r="E9" s="152" t="s">
        <v>4</v>
      </c>
      <c r="F9" s="153">
        <v>173</v>
      </c>
      <c r="G9" s="143">
        <f>IF(OR(E9="",F9=""),"",PID_KVLohnLookup($A$1,E9,F9,LOHNTABELLE!$H$4))</f>
        <v>2123</v>
      </c>
      <c r="H9" s="14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4"/>
      <c r="J9" s="155"/>
      <c r="K9" s="143">
        <f t="shared" si="0"/>
        <v>0</v>
      </c>
      <c r="L9" s="205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2123</v>
      </c>
      <c r="M9" s="156"/>
      <c r="N9" s="169"/>
      <c r="O9" s="221" t="s">
        <v>60</v>
      </c>
      <c r="P9" s="222"/>
      <c r="Q9" s="219">
        <f>EINSTELLUNG!L23</f>
        <v>2</v>
      </c>
      <c r="R9" s="220"/>
      <c r="S9" s="181">
        <f>IFERROR(Q9/Q8, 0)</f>
        <v>2.2852859578319037E-4</v>
      </c>
      <c r="T9" s="171"/>
      <c r="U9" s="171"/>
      <c r="V9" s="171"/>
    </row>
    <row r="10" spans="1:28" ht="22" customHeight="1">
      <c r="A10" s="20" t="s">
        <v>61</v>
      </c>
      <c r="B10" s="138">
        <v>401197</v>
      </c>
      <c r="C10" s="139" t="s">
        <v>241</v>
      </c>
      <c r="D10" s="140">
        <v>42644</v>
      </c>
      <c r="E10" s="141" t="s">
        <v>3</v>
      </c>
      <c r="F10" s="142">
        <v>173</v>
      </c>
      <c r="G10" s="143">
        <f>IF(OR(E10="",F10=""),"",PID_KVLohnLookup($A$1,E10,F10,LOHNTABELLE!$H$4))</f>
        <v>2082</v>
      </c>
      <c r="H10" s="14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5"/>
      <c r="J10" s="146"/>
      <c r="K10" s="143">
        <f t="shared" si="0"/>
        <v>0</v>
      </c>
      <c r="L10" s="205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7"/>
      <c r="N10" s="170"/>
      <c r="O10" s="221" t="s">
        <v>62</v>
      </c>
      <c r="P10" s="222"/>
      <c r="Q10" s="219">
        <f>EINSTELLUNG!I23</f>
        <v>0</v>
      </c>
      <c r="R10" s="220"/>
      <c r="S10" s="171"/>
      <c r="T10" s="171"/>
      <c r="U10" s="171"/>
      <c r="V10" s="171"/>
    </row>
    <row r="11" spans="1:28" ht="22" customHeight="1">
      <c r="A11" s="20" t="s">
        <v>63</v>
      </c>
      <c r="B11" s="149">
        <v>401214</v>
      </c>
      <c r="C11" s="150" t="s">
        <v>267</v>
      </c>
      <c r="D11" s="151">
        <v>45636</v>
      </c>
      <c r="E11" s="152" t="s">
        <v>3</v>
      </c>
      <c r="F11" s="153">
        <v>173</v>
      </c>
      <c r="G11" s="143">
        <f>IF(OR(E11="",F11=""),"",PID_KVLohnLookup($A$1,E11,F11,LOHNTABELLE!$H$4))</f>
        <v>2082</v>
      </c>
      <c r="H11" s="14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4"/>
      <c r="J11" s="155"/>
      <c r="K11" s="143">
        <f t="shared" si="0"/>
        <v>0</v>
      </c>
      <c r="L11" s="205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6"/>
      <c r="N11" s="169"/>
      <c r="O11" s="221" t="s">
        <v>64</v>
      </c>
      <c r="P11" s="222"/>
      <c r="Q11" s="219">
        <f>P5</f>
        <v>600</v>
      </c>
      <c r="R11" s="220"/>
      <c r="S11" s="171"/>
      <c r="T11" s="171"/>
      <c r="U11" s="171"/>
      <c r="V11" s="171"/>
    </row>
    <row r="12" spans="1:28" ht="22" customHeight="1">
      <c r="A12" s="20" t="s">
        <v>65</v>
      </c>
      <c r="B12" s="138">
        <v>401276</v>
      </c>
      <c r="C12" s="139" t="s">
        <v>242</v>
      </c>
      <c r="D12" s="140">
        <v>43252</v>
      </c>
      <c r="E12" s="141" t="s">
        <v>3</v>
      </c>
      <c r="F12" s="142">
        <v>173</v>
      </c>
      <c r="G12" s="143">
        <f>IF(OR(E12="",F12=""),"",PID_KVLohnLookup($A$1,E12,F12,LOHNTABELLE!$H$4))</f>
        <v>2082</v>
      </c>
      <c r="H12" s="14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5"/>
      <c r="J12" s="146"/>
      <c r="K12" s="143">
        <f t="shared" si="0"/>
        <v>0</v>
      </c>
      <c r="L12" s="205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47"/>
      <c r="N12" s="170"/>
      <c r="O12" s="221" t="s">
        <v>68</v>
      </c>
      <c r="P12" s="222"/>
      <c r="Q12" s="256">
        <f>Q8-Q9-Q10-Q11</f>
        <v>8149.6399999999994</v>
      </c>
      <c r="R12" s="257"/>
      <c r="S12" s="171"/>
      <c r="T12" s="171"/>
      <c r="U12" s="171"/>
      <c r="V12" s="171"/>
    </row>
    <row r="13" spans="1:28" ht="22" customHeight="1">
      <c r="A13" s="21" t="s">
        <v>67</v>
      </c>
      <c r="B13" s="149">
        <v>401307</v>
      </c>
      <c r="C13" s="150" t="s">
        <v>243</v>
      </c>
      <c r="D13" s="151">
        <v>43571</v>
      </c>
      <c r="E13" s="152" t="s">
        <v>3</v>
      </c>
      <c r="F13" s="153">
        <v>173</v>
      </c>
      <c r="G13" s="143">
        <f>IF(OR(E13="",F13=""),"",PID_KVLohnLookup($A$1,E13,F13,LOHNTABELLE!$H$4))</f>
        <v>2082</v>
      </c>
      <c r="H13" s="14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4"/>
      <c r="J13" s="155"/>
      <c r="K13" s="143">
        <f t="shared" si="0"/>
        <v>0</v>
      </c>
      <c r="L13" s="205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6"/>
      <c r="N13" s="169"/>
      <c r="O13" s="221" t="s">
        <v>70</v>
      </c>
      <c r="P13" s="222"/>
      <c r="Q13" s="219">
        <f>EINSTELLUNG!L7</f>
        <v>9300</v>
      </c>
      <c r="R13" s="220"/>
      <c r="S13" s="171"/>
      <c r="T13" s="171"/>
      <c r="U13" s="171"/>
      <c r="V13" s="171"/>
    </row>
    <row r="14" spans="1:28" ht="22" customHeight="1">
      <c r="A14" s="20" t="s">
        <v>69</v>
      </c>
      <c r="B14" s="138">
        <v>401308</v>
      </c>
      <c r="C14" s="139" t="s">
        <v>244</v>
      </c>
      <c r="D14" s="140">
        <v>43579</v>
      </c>
      <c r="E14" s="141" t="s">
        <v>3</v>
      </c>
      <c r="F14" s="142">
        <v>173</v>
      </c>
      <c r="G14" s="143">
        <f>IF(OR(E14="",F14=""),"",PID_KVLohnLookup($A$1,E14,F14,LOHNTABELLE!$H$4))</f>
        <v>2082</v>
      </c>
      <c r="H14" s="14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5"/>
      <c r="J14" s="146"/>
      <c r="K14" s="143">
        <f t="shared" si="0"/>
        <v>0</v>
      </c>
      <c r="L14" s="205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2082</v>
      </c>
      <c r="M14" s="147"/>
      <c r="N14" s="170"/>
      <c r="O14" s="221" t="s">
        <v>72</v>
      </c>
      <c r="P14" s="222"/>
      <c r="Q14" s="219">
        <f>Q12-Q13</f>
        <v>-1150.3600000000006</v>
      </c>
      <c r="R14" s="220"/>
      <c r="S14" s="171"/>
      <c r="T14" s="171"/>
      <c r="U14" s="171"/>
      <c r="V14" s="171"/>
    </row>
    <row r="15" spans="1:28" ht="22" customHeight="1" thickBot="1">
      <c r="A15" s="20" t="s">
        <v>71</v>
      </c>
      <c r="B15" s="149">
        <v>401389</v>
      </c>
      <c r="C15" s="150" t="s">
        <v>246</v>
      </c>
      <c r="D15" s="151">
        <v>44384</v>
      </c>
      <c r="E15" s="152" t="s">
        <v>11</v>
      </c>
      <c r="F15" s="153">
        <v>173</v>
      </c>
      <c r="G15" s="143">
        <f>IF(OR(E15="",F15=""),"",PID_KVLohnLookup($A$1,E15,F15,LOHNTABELLE!$H$4))</f>
        <v>2300</v>
      </c>
      <c r="H15" s="14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4"/>
      <c r="J15" s="155"/>
      <c r="K15" s="143">
        <f t="shared" si="0"/>
        <v>0</v>
      </c>
      <c r="L15" s="205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2300</v>
      </c>
      <c r="M15" s="156"/>
      <c r="N15" s="169"/>
      <c r="O15" s="225" t="str">
        <f>IF(Q14&lt;0, "Schlecht! Zu wenig Stunden für Dienstplan.", IF(Q14&gt;0, "Du hast mehr als genug Stunden für Dienstplan.", ""))</f>
        <v>Schlecht! Zu wenig Stunden für Dienstplan.</v>
      </c>
      <c r="P15" s="226"/>
      <c r="Q15" s="238"/>
      <c r="R15" s="239"/>
      <c r="S15" s="172"/>
      <c r="T15" s="172"/>
      <c r="U15" s="172"/>
      <c r="V15" s="171"/>
    </row>
    <row r="16" spans="1:28" ht="22" customHeight="1" thickBot="1">
      <c r="A16" s="20" t="s">
        <v>73</v>
      </c>
      <c r="B16" s="138">
        <v>401394</v>
      </c>
      <c r="C16" s="139" t="s">
        <v>245</v>
      </c>
      <c r="D16" s="140">
        <v>44379</v>
      </c>
      <c r="E16" s="141" t="s">
        <v>2</v>
      </c>
      <c r="F16" s="142">
        <v>173</v>
      </c>
      <c r="G16" s="143">
        <f>IF(OR(E16="",F16=""),"",PID_KVLohnLookup($A$1,E16,F16,LOHNTABELLE!$H$4))</f>
        <v>2021</v>
      </c>
      <c r="H16" s="14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5"/>
      <c r="J16" s="146"/>
      <c r="K16" s="143">
        <f t="shared" si="0"/>
        <v>0</v>
      </c>
      <c r="L16" s="205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7"/>
      <c r="N16" s="170"/>
      <c r="O16" s="215"/>
      <c r="P16" s="216"/>
      <c r="Q16" s="217"/>
      <c r="R16" s="218"/>
      <c r="S16" s="171"/>
      <c r="T16" s="171"/>
      <c r="U16" s="171"/>
      <c r="V16" s="171"/>
      <c r="W16" s="10"/>
    </row>
    <row r="17" spans="1:29" ht="22" customHeight="1">
      <c r="A17" s="21" t="s">
        <v>74</v>
      </c>
      <c r="B17" s="149">
        <v>401432</v>
      </c>
      <c r="C17" s="150" t="s">
        <v>247</v>
      </c>
      <c r="D17" s="151">
        <v>44441</v>
      </c>
      <c r="E17" s="152" t="s">
        <v>2</v>
      </c>
      <c r="F17" s="153">
        <v>173</v>
      </c>
      <c r="G17" s="143">
        <f>IF(OR(E17="",F17=""),"",PID_KVLohnLookup($A$1,E17,F17,LOHNTABELLE!$H$4))</f>
        <v>2021</v>
      </c>
      <c r="H17" s="14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4"/>
      <c r="J17" s="155"/>
      <c r="K17" s="143">
        <f t="shared" si="0"/>
        <v>0</v>
      </c>
      <c r="L17" s="205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56"/>
      <c r="N17" s="169"/>
      <c r="O17" s="234" t="s">
        <v>75</v>
      </c>
      <c r="P17" s="235"/>
      <c r="Q17" s="258">
        <f>SUM(L3:L82)</f>
        <v>104477.14285714287</v>
      </c>
      <c r="R17" s="259"/>
      <c r="S17" s="171"/>
      <c r="T17" s="171"/>
      <c r="U17" s="171"/>
      <c r="V17" s="171"/>
      <c r="W17" s="10"/>
    </row>
    <row r="18" spans="1:29" ht="22" customHeight="1">
      <c r="A18" s="20" t="s">
        <v>76</v>
      </c>
      <c r="B18" s="138">
        <v>401476</v>
      </c>
      <c r="C18" s="139" t="s">
        <v>249</v>
      </c>
      <c r="D18" s="140">
        <v>44504</v>
      </c>
      <c r="E18" s="141" t="s">
        <v>2</v>
      </c>
      <c r="F18" s="142">
        <v>173</v>
      </c>
      <c r="G18" s="143">
        <f>IF(OR(E18="",F18=""),"",PID_KVLohnLookup($A$1,E18,F18,LOHNTABELLE!$H$4))</f>
        <v>2021</v>
      </c>
      <c r="H18" s="14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5"/>
      <c r="J18" s="146"/>
      <c r="K18" s="143">
        <f t="shared" si="0"/>
        <v>0</v>
      </c>
      <c r="L18" s="205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7"/>
      <c r="N18" s="170"/>
      <c r="O18" s="245" t="s">
        <v>475</v>
      </c>
      <c r="P18" s="246"/>
      <c r="Q18" s="240">
        <v>20</v>
      </c>
      <c r="R18" s="241"/>
      <c r="S18" s="171"/>
      <c r="T18" s="171"/>
      <c r="U18" s="171"/>
      <c r="V18" s="171"/>
    </row>
    <row r="19" spans="1:29" ht="22" customHeight="1">
      <c r="A19" s="20" t="s">
        <v>77</v>
      </c>
      <c r="B19" s="149">
        <v>401479</v>
      </c>
      <c r="C19" s="150" t="s">
        <v>250</v>
      </c>
      <c r="D19" s="151">
        <v>44511</v>
      </c>
      <c r="E19" s="152" t="s">
        <v>6</v>
      </c>
      <c r="F19" s="153">
        <v>173</v>
      </c>
      <c r="G19" s="143">
        <f>IF(OR(E19="",F19=""),"",PID_KVLohnLookup($A$1,E19,F19,LOHNTABELLE!$H$4))</f>
        <v>2160</v>
      </c>
      <c r="H19" s="14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4"/>
      <c r="J19" s="155"/>
      <c r="K19" s="143">
        <f t="shared" si="0"/>
        <v>0</v>
      </c>
      <c r="L19" s="205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2160</v>
      </c>
      <c r="M19" s="156"/>
      <c r="N19" s="169"/>
      <c r="O19" s="245" t="s">
        <v>308</v>
      </c>
      <c r="P19" s="246"/>
      <c r="Q19" s="240">
        <v>333</v>
      </c>
      <c r="R19" s="241"/>
      <c r="S19" s="171"/>
      <c r="T19" s="171"/>
      <c r="U19" s="171"/>
      <c r="V19" s="171"/>
    </row>
    <row r="20" spans="1:29" ht="22" customHeight="1">
      <c r="A20" s="20" t="s">
        <v>78</v>
      </c>
      <c r="B20" s="138">
        <v>401481</v>
      </c>
      <c r="C20" s="139" t="s">
        <v>251</v>
      </c>
      <c r="D20" s="140">
        <v>44531</v>
      </c>
      <c r="E20" s="141" t="s">
        <v>2</v>
      </c>
      <c r="F20" s="142">
        <v>173</v>
      </c>
      <c r="G20" s="143">
        <f>IF(OR(E20="",F20=""),"",PID_KVLohnLookup($A$1,E20,F20,LOHNTABELLE!$H$4))</f>
        <v>2021</v>
      </c>
      <c r="H20" s="14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5"/>
      <c r="J20" s="146"/>
      <c r="K20" s="143">
        <f t="shared" si="0"/>
        <v>0</v>
      </c>
      <c r="L20" s="205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47"/>
      <c r="N20" s="170"/>
      <c r="O20" s="245" t="s">
        <v>308</v>
      </c>
      <c r="P20" s="246"/>
      <c r="Q20" s="240">
        <v>35</v>
      </c>
      <c r="R20" s="247"/>
      <c r="S20" s="171"/>
      <c r="T20" s="171"/>
      <c r="U20" s="171"/>
      <c r="V20" s="171"/>
    </row>
    <row r="21" spans="1:29" ht="22" customHeight="1">
      <c r="A21" s="21" t="s">
        <v>80</v>
      </c>
      <c r="B21" s="149">
        <v>401558</v>
      </c>
      <c r="C21" s="150" t="s">
        <v>248</v>
      </c>
      <c r="D21" s="151">
        <v>44460</v>
      </c>
      <c r="E21" s="152" t="s">
        <v>2</v>
      </c>
      <c r="F21" s="153">
        <v>173</v>
      </c>
      <c r="G21" s="143">
        <f>IF(OR(E21="",F21=""),"",PID_KVLohnLookup($A$1,E21,F21,LOHNTABELLE!$H$4))</f>
        <v>2021</v>
      </c>
      <c r="H21" s="14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4"/>
      <c r="J21" s="155"/>
      <c r="K21" s="143">
        <f t="shared" si="0"/>
        <v>0</v>
      </c>
      <c r="L21" s="205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56"/>
      <c r="N21" s="169"/>
      <c r="O21" s="245" t="s">
        <v>308</v>
      </c>
      <c r="P21" s="246"/>
      <c r="Q21" s="240">
        <v>100</v>
      </c>
      <c r="R21" s="241"/>
      <c r="S21" s="171"/>
      <c r="T21" s="171"/>
      <c r="U21" s="171"/>
      <c r="V21" s="171"/>
    </row>
    <row r="22" spans="1:29" ht="22" customHeight="1">
      <c r="A22" s="20" t="s">
        <v>81</v>
      </c>
      <c r="B22" s="138">
        <v>401564</v>
      </c>
      <c r="C22" s="139" t="s">
        <v>252</v>
      </c>
      <c r="D22" s="140">
        <v>44824</v>
      </c>
      <c r="E22" s="141" t="s">
        <v>2</v>
      </c>
      <c r="F22" s="142">
        <v>173</v>
      </c>
      <c r="G22" s="143">
        <f>IF(OR(E22="",F22=""),"",PID_KVLohnLookup($A$1,E22,F22,LOHNTABELLE!$H$4))</f>
        <v>2021</v>
      </c>
      <c r="H22" s="14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5"/>
      <c r="J22" s="146"/>
      <c r="K22" s="143">
        <f t="shared" si="0"/>
        <v>0</v>
      </c>
      <c r="L22" s="205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2021</v>
      </c>
      <c r="M22" s="147"/>
      <c r="N22" s="170"/>
      <c r="O22" s="245" t="s">
        <v>308</v>
      </c>
      <c r="P22" s="246"/>
      <c r="Q22" s="240"/>
      <c r="R22" s="241"/>
      <c r="S22" s="171"/>
      <c r="T22" s="171"/>
      <c r="U22" s="171"/>
      <c r="V22" s="171"/>
    </row>
    <row r="23" spans="1:29" ht="22" customHeight="1">
      <c r="A23" s="20" t="s">
        <v>82</v>
      </c>
      <c r="B23" s="149">
        <v>401583</v>
      </c>
      <c r="C23" s="150" t="s">
        <v>254</v>
      </c>
      <c r="D23" s="151">
        <v>44900</v>
      </c>
      <c r="E23" s="152" t="s">
        <v>10</v>
      </c>
      <c r="F23" s="153">
        <v>173</v>
      </c>
      <c r="G23" s="143">
        <f>IF(OR(E23="",F23=""),"",PID_KVLohnLookup($A$1,E23,F23,LOHNTABELLE!$H$4))</f>
        <v>2300</v>
      </c>
      <c r="H23" s="14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54"/>
      <c r="J23" s="155"/>
      <c r="K23" s="143">
        <f t="shared" si="0"/>
        <v>0</v>
      </c>
      <c r="L23" s="205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56"/>
      <c r="N23" s="169"/>
      <c r="O23" s="245" t="s">
        <v>308</v>
      </c>
      <c r="P23" s="246"/>
      <c r="Q23" s="240"/>
      <c r="R23" s="241"/>
      <c r="S23" s="171"/>
      <c r="T23" s="171"/>
      <c r="U23" s="171"/>
      <c r="V23" s="171"/>
      <c r="W23" s="10"/>
    </row>
    <row r="24" spans="1:29" ht="22" customHeight="1">
      <c r="A24" s="20" t="s">
        <v>83</v>
      </c>
      <c r="B24" s="138">
        <v>401589</v>
      </c>
      <c r="C24" s="139" t="s">
        <v>255</v>
      </c>
      <c r="D24" s="140">
        <v>44926</v>
      </c>
      <c r="E24" s="141" t="s">
        <v>10</v>
      </c>
      <c r="F24" s="142">
        <v>173</v>
      </c>
      <c r="G24" s="143">
        <f>IF(OR(E24="",F24=""),"",PID_KVLohnLookup($A$1,E24,F24,LOHNTABELLE!$H$4))</f>
        <v>2300</v>
      </c>
      <c r="H24" s="14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45"/>
      <c r="J24" s="146"/>
      <c r="K24" s="143">
        <f t="shared" si="0"/>
        <v>0</v>
      </c>
      <c r="L24" s="205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2300</v>
      </c>
      <c r="M24" s="147"/>
      <c r="N24" s="170"/>
      <c r="O24" s="245"/>
      <c r="P24" s="246"/>
      <c r="Q24" s="240"/>
      <c r="R24" s="241"/>
      <c r="S24" s="171"/>
      <c r="T24" s="171"/>
      <c r="U24" s="171"/>
      <c r="V24" s="171"/>
      <c r="W24" s="10"/>
    </row>
    <row r="25" spans="1:29" ht="22" customHeight="1" thickBot="1">
      <c r="A25" s="21" t="s">
        <v>84</v>
      </c>
      <c r="B25" s="149">
        <v>401602</v>
      </c>
      <c r="C25" s="150" t="s">
        <v>256</v>
      </c>
      <c r="D25" s="151">
        <v>45975</v>
      </c>
      <c r="E25" s="152" t="s">
        <v>2</v>
      </c>
      <c r="F25" s="153">
        <v>173</v>
      </c>
      <c r="G25" s="143">
        <f>IF(OR(E25="",F25=""),"",PID_KVLohnLookup($A$1,E25,F25,LOHNTABELLE!$H$4))</f>
        <v>2021</v>
      </c>
      <c r="H25" s="14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54"/>
      <c r="J25" s="155"/>
      <c r="K25" s="143">
        <f t="shared" si="0"/>
        <v>0</v>
      </c>
      <c r="L25" s="205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2021</v>
      </c>
      <c r="M25" s="156"/>
      <c r="N25" s="169"/>
      <c r="O25" s="248"/>
      <c r="P25" s="249"/>
      <c r="Q25" s="250"/>
      <c r="R25" s="251"/>
      <c r="S25" s="171"/>
      <c r="T25" s="171"/>
      <c r="U25" s="171"/>
      <c r="V25" s="171"/>
    </row>
    <row r="26" spans="1:29" ht="22" customHeight="1">
      <c r="A26" s="20" t="s">
        <v>85</v>
      </c>
      <c r="B26" s="138">
        <v>401605</v>
      </c>
      <c r="C26" s="139" t="s">
        <v>257</v>
      </c>
      <c r="D26" s="140">
        <v>44986</v>
      </c>
      <c r="E26" s="141" t="s">
        <v>2</v>
      </c>
      <c r="F26" s="142">
        <v>173</v>
      </c>
      <c r="G26" s="143">
        <f>IF(OR(E26="",F26=""),"",PID_KVLohnLookup($A$1,E26,F26,LOHNTABELLE!$H$4))</f>
        <v>2021</v>
      </c>
      <c r="H26" s="14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45"/>
      <c r="J26" s="146"/>
      <c r="K26" s="143">
        <f t="shared" si="0"/>
        <v>0</v>
      </c>
      <c r="L26" s="205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2021</v>
      </c>
      <c r="M26" s="147"/>
      <c r="N26" s="170"/>
      <c r="O26" s="252"/>
      <c r="P26" s="253"/>
      <c r="Q26" s="254"/>
      <c r="R26" s="255"/>
      <c r="S26" s="171"/>
      <c r="T26" s="171"/>
      <c r="U26" s="171"/>
      <c r="V26" s="171"/>
    </row>
    <row r="27" spans="1:29" ht="22" customHeight="1">
      <c r="A27" s="20" t="s">
        <v>86</v>
      </c>
      <c r="B27" s="149">
        <v>401626</v>
      </c>
      <c r="C27" s="150" t="s">
        <v>258</v>
      </c>
      <c r="D27" s="151">
        <v>45063</v>
      </c>
      <c r="E27" s="152" t="s">
        <v>2</v>
      </c>
      <c r="F27" s="153">
        <v>173</v>
      </c>
      <c r="G27" s="143">
        <f>IF(OR(E27="",F27=""),"",PID_KVLohnLookup($A$1,E27,F27,LOHNTABELLE!$H$4))</f>
        <v>2021</v>
      </c>
      <c r="H27" s="14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54"/>
      <c r="J27" s="155"/>
      <c r="K27" s="143">
        <f t="shared" si="0"/>
        <v>0</v>
      </c>
      <c r="L27" s="205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2021</v>
      </c>
      <c r="M27" s="156"/>
      <c r="N27" s="169"/>
      <c r="O27" s="245"/>
      <c r="P27" s="246"/>
      <c r="Q27" s="240"/>
      <c r="R27" s="241"/>
      <c r="S27" s="276" t="s">
        <v>87</v>
      </c>
      <c r="T27" s="276"/>
      <c r="U27" s="276"/>
      <c r="V27" s="276"/>
    </row>
    <row r="28" spans="1:29" ht="22" customHeight="1">
      <c r="A28" s="20" t="s">
        <v>88</v>
      </c>
      <c r="B28" s="138">
        <v>401633</v>
      </c>
      <c r="C28" s="139" t="s">
        <v>259</v>
      </c>
      <c r="D28" s="140">
        <v>45089</v>
      </c>
      <c r="E28" s="141" t="s">
        <v>10</v>
      </c>
      <c r="F28" s="142">
        <v>173</v>
      </c>
      <c r="G28" s="143">
        <f>IF(OR(E28="",F28=""),"",PID_KVLohnLookup($A$1,E28,F28,LOHNTABELLE!$H$4))</f>
        <v>2300</v>
      </c>
      <c r="H28" s="14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45"/>
      <c r="J28" s="146"/>
      <c r="K28" s="143">
        <f t="shared" si="0"/>
        <v>0</v>
      </c>
      <c r="L28" s="205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2300</v>
      </c>
      <c r="M28" s="147"/>
      <c r="N28" s="170"/>
      <c r="O28" s="245"/>
      <c r="P28" s="246"/>
      <c r="Q28" s="240"/>
      <c r="R28" s="241"/>
      <c r="S28" s="171"/>
      <c r="T28" s="171"/>
      <c r="U28" s="171"/>
      <c r="V28" s="171"/>
    </row>
    <row r="29" spans="1:29" ht="22" customHeight="1" thickBot="1">
      <c r="A29" s="21" t="s">
        <v>89</v>
      </c>
      <c r="B29" s="149">
        <v>401647</v>
      </c>
      <c r="C29" s="150" t="s">
        <v>260</v>
      </c>
      <c r="D29" s="151">
        <v>45182</v>
      </c>
      <c r="E29" s="152" t="s">
        <v>2</v>
      </c>
      <c r="F29" s="153">
        <v>173</v>
      </c>
      <c r="G29" s="143">
        <f>IF(OR(E29="",F29=""),"",PID_KVLohnLookup($A$1,E29,F29,LOHNTABELLE!$H$4))</f>
        <v>2021</v>
      </c>
      <c r="H29" s="14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4"/>
      <c r="J29" s="155"/>
      <c r="K29" s="143">
        <f t="shared" si="0"/>
        <v>0</v>
      </c>
      <c r="L29" s="205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56"/>
      <c r="N29" s="169"/>
      <c r="O29" s="242" t="s">
        <v>90</v>
      </c>
      <c r="P29" s="243"/>
      <c r="Q29" s="263">
        <f>EINSTELLUNG!O7</f>
        <v>1250</v>
      </c>
      <c r="R29" s="264"/>
      <c r="S29" s="171"/>
      <c r="T29" s="171"/>
      <c r="U29" s="171"/>
      <c r="V29" s="171"/>
    </row>
    <row r="30" spans="1:29" ht="22" customHeight="1" thickBot="1">
      <c r="A30" s="20" t="s">
        <v>91</v>
      </c>
      <c r="B30" s="138">
        <v>401661</v>
      </c>
      <c r="C30" s="139" t="s">
        <v>261</v>
      </c>
      <c r="D30" s="140">
        <v>45261</v>
      </c>
      <c r="E30" s="141" t="s">
        <v>2</v>
      </c>
      <c r="F30" s="142">
        <v>173</v>
      </c>
      <c r="G30" s="143">
        <f>IF(OR(E30="",F30=""),"",PID_KVLohnLookup($A$1,E30,F30,LOHNTABELLE!$H$4))</f>
        <v>2021</v>
      </c>
      <c r="H30" s="14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5"/>
      <c r="J30" s="146"/>
      <c r="K30" s="143">
        <f t="shared" si="0"/>
        <v>0</v>
      </c>
      <c r="L30" s="205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47"/>
      <c r="N30" s="148"/>
      <c r="O30" s="171"/>
      <c r="P30" s="171"/>
      <c r="Q30" s="171"/>
      <c r="R30" s="171"/>
      <c r="S30" s="171"/>
      <c r="T30" s="171"/>
      <c r="U30" s="171"/>
      <c r="V30" s="17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49">
        <v>401670</v>
      </c>
      <c r="C31" s="150" t="s">
        <v>262</v>
      </c>
      <c r="D31" s="151">
        <v>45358</v>
      </c>
      <c r="E31" s="152" t="s">
        <v>2</v>
      </c>
      <c r="F31" s="153">
        <v>173</v>
      </c>
      <c r="G31" s="143">
        <f>IF(OR(E31="",F31=""),"",PID_KVLohnLookup($A$1,E31,F31,LOHNTABELLE!$H$4))</f>
        <v>2021</v>
      </c>
      <c r="H31" s="14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4"/>
      <c r="J31" s="155"/>
      <c r="K31" s="143">
        <f t="shared" si="0"/>
        <v>0</v>
      </c>
      <c r="L31" s="205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56"/>
      <c r="N31" s="169"/>
      <c r="O31" s="265">
        <v>0</v>
      </c>
      <c r="P31" s="266"/>
      <c r="Q31" s="267">
        <v>1.6949152542372881E-2</v>
      </c>
      <c r="R31" s="268"/>
      <c r="S31" s="171"/>
      <c r="T31" s="171"/>
      <c r="U31" s="171"/>
      <c r="V31" s="171"/>
    </row>
    <row r="32" spans="1:29" ht="22" customHeight="1" thickBot="1">
      <c r="A32" s="20" t="s">
        <v>94</v>
      </c>
      <c r="B32" s="138">
        <v>401678</v>
      </c>
      <c r="C32" s="139" t="s">
        <v>263</v>
      </c>
      <c r="D32" s="140">
        <v>45414</v>
      </c>
      <c r="E32" s="141" t="s">
        <v>2</v>
      </c>
      <c r="F32" s="142">
        <v>173</v>
      </c>
      <c r="G32" s="143">
        <f>IF(OR(E32="",F32=""),"",PID_KVLohnLookup($A$1,E32,F32,LOHNTABELLE!$H$4))</f>
        <v>2021</v>
      </c>
      <c r="H32" s="14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45"/>
      <c r="J32" s="146"/>
      <c r="K32" s="143">
        <f t="shared" si="0"/>
        <v>0</v>
      </c>
      <c r="L32" s="205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2021</v>
      </c>
      <c r="M32" s="147"/>
      <c r="N32" s="148"/>
      <c r="O32" s="171"/>
      <c r="P32" s="171"/>
      <c r="Q32" s="171"/>
      <c r="R32" s="171"/>
      <c r="S32" s="173"/>
      <c r="T32" s="171"/>
      <c r="U32" s="171"/>
      <c r="V32" s="171"/>
    </row>
    <row r="33" spans="1:22" ht="22" customHeight="1">
      <c r="A33" s="21" t="s">
        <v>95</v>
      </c>
      <c r="B33" s="149">
        <v>401690</v>
      </c>
      <c r="C33" s="150" t="s">
        <v>265</v>
      </c>
      <c r="D33" s="151">
        <v>45536</v>
      </c>
      <c r="E33" s="152" t="s">
        <v>2</v>
      </c>
      <c r="F33" s="153">
        <v>173</v>
      </c>
      <c r="G33" s="143">
        <f>IF(OR(E33="",F33=""),"",PID_KVLohnLookup($A$1,E33,F33,LOHNTABELLE!$H$4))</f>
        <v>2021</v>
      </c>
      <c r="H33" s="14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54"/>
      <c r="J33" s="155"/>
      <c r="K33" s="143">
        <f t="shared" si="0"/>
        <v>0</v>
      </c>
      <c r="L33" s="205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2021</v>
      </c>
      <c r="M33" s="156"/>
      <c r="N33" s="169"/>
      <c r="O33" s="269"/>
      <c r="P33" s="270"/>
      <c r="Q33" s="223" t="s">
        <v>96</v>
      </c>
      <c r="R33" s="223"/>
      <c r="S33" s="223" t="s">
        <v>97</v>
      </c>
      <c r="T33" s="223"/>
      <c r="U33" s="223" t="s">
        <v>98</v>
      </c>
      <c r="V33" s="213"/>
    </row>
    <row r="34" spans="1:22" ht="22" customHeight="1">
      <c r="A34" s="20" t="s">
        <v>99</v>
      </c>
      <c r="B34" s="138">
        <v>401703</v>
      </c>
      <c r="C34" s="139" t="s">
        <v>266</v>
      </c>
      <c r="D34" s="140">
        <v>45616</v>
      </c>
      <c r="E34" s="141" t="s">
        <v>2</v>
      </c>
      <c r="F34" s="142">
        <v>173</v>
      </c>
      <c r="G34" s="143">
        <f>IF(OR(E34="",F34=""),"",PID_KVLohnLookup($A$1,E34,F34,LOHNTABELLE!$H$4))</f>
        <v>2021</v>
      </c>
      <c r="H34" s="14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45"/>
      <c r="J34" s="146"/>
      <c r="K34" s="143">
        <f t="shared" si="0"/>
        <v>0</v>
      </c>
      <c r="L34" s="205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2021</v>
      </c>
      <c r="M34" s="147"/>
      <c r="N34" s="170"/>
      <c r="O34" s="271"/>
      <c r="P34" s="272"/>
      <c r="Q34" s="273"/>
      <c r="R34" s="273"/>
      <c r="S34" s="273"/>
      <c r="T34" s="273"/>
      <c r="U34" s="273"/>
      <c r="V34" s="274"/>
    </row>
    <row r="35" spans="1:22" ht="22" customHeight="1">
      <c r="A35" s="20" t="s">
        <v>100</v>
      </c>
      <c r="B35" s="149">
        <v>401715</v>
      </c>
      <c r="C35" s="150" t="s">
        <v>268</v>
      </c>
      <c r="D35" s="151">
        <v>45755</v>
      </c>
      <c r="E35" s="152" t="s">
        <v>2</v>
      </c>
      <c r="F35" s="153">
        <v>173</v>
      </c>
      <c r="G35" s="143">
        <f>IF(OR(E35="",F35=""),"",PID_KVLohnLookup($A$1,E35,F35,LOHNTABELLE!$H$4))</f>
        <v>2021</v>
      </c>
      <c r="H35" s="14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54"/>
      <c r="J35" s="155"/>
      <c r="K35" s="14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5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2021</v>
      </c>
      <c r="M35" s="156"/>
      <c r="N35" s="169"/>
      <c r="O35" s="244" t="s">
        <v>101</v>
      </c>
      <c r="P35" s="222"/>
      <c r="Q35" s="261">
        <f>EINSTELLUNG!C7</f>
        <v>400000</v>
      </c>
      <c r="R35" s="261"/>
      <c r="S35" s="261">
        <f>EINSTELLUNG!C23</f>
        <v>425000</v>
      </c>
      <c r="T35" s="261"/>
      <c r="U35" s="261">
        <f>S35-Q35</f>
        <v>25000</v>
      </c>
      <c r="V35" s="262"/>
    </row>
    <row r="36" spans="1:22" ht="22" customHeight="1">
      <c r="A36" s="20" t="s">
        <v>102</v>
      </c>
      <c r="B36" s="138">
        <v>401716</v>
      </c>
      <c r="C36" s="139" t="s">
        <v>269</v>
      </c>
      <c r="D36" s="140">
        <v>45800</v>
      </c>
      <c r="E36" s="141" t="s">
        <v>2</v>
      </c>
      <c r="F36" s="142">
        <v>173</v>
      </c>
      <c r="G36" s="143">
        <f>IF(OR(E36="",F36=""),"",PID_KVLohnLookup($A$1,E36,F36,LOHNTABELLE!$H$4))</f>
        <v>2021</v>
      </c>
      <c r="H36" s="14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45"/>
      <c r="J36" s="146"/>
      <c r="K36" s="143">
        <f t="shared" si="1"/>
        <v>0</v>
      </c>
      <c r="L36" s="205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2021</v>
      </c>
      <c r="M36" s="147"/>
      <c r="N36" s="170"/>
      <c r="O36" s="244" t="s">
        <v>103</v>
      </c>
      <c r="P36" s="222"/>
      <c r="Q36" s="261">
        <f>EINSTELLUNG!D7</f>
        <v>100000</v>
      </c>
      <c r="R36" s="261"/>
      <c r="S36" s="261">
        <f ca="1">SumMergedCells(Q17:R29)</f>
        <v>106215.14290000001</v>
      </c>
      <c r="T36" s="261"/>
      <c r="U36" s="261">
        <f t="shared" ref="U36:U41" ca="1" si="2">S36-Q36</f>
        <v>6215.1429000000062</v>
      </c>
      <c r="V36" s="262"/>
    </row>
    <row r="37" spans="1:22" ht="22" customHeight="1">
      <c r="A37" s="21" t="s">
        <v>104</v>
      </c>
      <c r="B37" s="149">
        <v>401717</v>
      </c>
      <c r="C37" s="150" t="s">
        <v>270</v>
      </c>
      <c r="D37" s="151">
        <v>45814</v>
      </c>
      <c r="E37" s="152" t="s">
        <v>2</v>
      </c>
      <c r="F37" s="153">
        <v>173</v>
      </c>
      <c r="G37" s="143">
        <f>IF(OR(E37="",F37=""),"",PID_KVLohnLookup($A$1,E37,F37,LOHNTABELLE!$H$4))</f>
        <v>2021</v>
      </c>
      <c r="H37" s="14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54"/>
      <c r="J37" s="155"/>
      <c r="K37" s="143">
        <f t="shared" si="1"/>
        <v>0</v>
      </c>
      <c r="L37" s="205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2021</v>
      </c>
      <c r="M37" s="156"/>
      <c r="N37" s="169"/>
      <c r="O37" s="244" t="s">
        <v>105</v>
      </c>
      <c r="P37" s="222"/>
      <c r="Q37" s="277">
        <f>IF(ISERROR(Q36/Q35), 0, Q36/Q35)</f>
        <v>0.25</v>
      </c>
      <c r="R37" s="277"/>
      <c r="S37" s="277">
        <f ca="1">IF(ISERROR(S36/S35), 0, S36/S35)</f>
        <v>0.24991798329411766</v>
      </c>
      <c r="T37" s="277"/>
      <c r="U37" s="277">
        <f t="shared" ca="1" si="2"/>
        <v>-8.2016705882342889E-5</v>
      </c>
      <c r="V37" s="278"/>
    </row>
    <row r="38" spans="1:22" ht="22" customHeight="1">
      <c r="A38" s="20" t="s">
        <v>106</v>
      </c>
      <c r="B38" s="138">
        <v>401722</v>
      </c>
      <c r="C38" s="139" t="s">
        <v>271</v>
      </c>
      <c r="D38" s="140">
        <v>45848</v>
      </c>
      <c r="E38" s="141" t="s">
        <v>2</v>
      </c>
      <c r="F38" s="142">
        <v>86.5</v>
      </c>
      <c r="G38" s="143">
        <f>IF(OR(E38="",F38=""),"",PID_KVLohnLookup($A$1,E38,F38,LOHNTABELLE!$H$4))</f>
        <v>1010.5</v>
      </c>
      <c r="H38" s="14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5"/>
      <c r="J38" s="146"/>
      <c r="K38" s="143">
        <f t="shared" si="1"/>
        <v>0</v>
      </c>
      <c r="L38" s="205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7"/>
      <c r="N38" s="170"/>
      <c r="O38" s="244" t="s">
        <v>107</v>
      </c>
      <c r="P38" s="222"/>
      <c r="Q38" s="260">
        <f>EINSTELLUNG!F7</f>
        <v>30000</v>
      </c>
      <c r="R38" s="260"/>
      <c r="S38" s="260">
        <f>EINSTELLUNG!F23</f>
        <v>29000</v>
      </c>
      <c r="T38" s="260"/>
      <c r="U38" s="260">
        <f t="shared" si="2"/>
        <v>-1000</v>
      </c>
      <c r="V38" s="219"/>
    </row>
    <row r="39" spans="1:22" ht="22" customHeight="1">
      <c r="A39" s="20" t="s">
        <v>108</v>
      </c>
      <c r="B39" s="149">
        <v>401723</v>
      </c>
      <c r="C39" s="150" t="s">
        <v>272</v>
      </c>
      <c r="D39" s="151">
        <v>45852</v>
      </c>
      <c r="E39" s="152" t="s">
        <v>2</v>
      </c>
      <c r="F39" s="153">
        <v>86.5</v>
      </c>
      <c r="G39" s="143">
        <f>IF(OR(E39="",F39=""),"",PID_KVLohnLookup($A$1,E39,F39,LOHNTABELLE!$H$4))</f>
        <v>1010.5</v>
      </c>
      <c r="H39" s="14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4"/>
      <c r="J39" s="155"/>
      <c r="K39" s="143">
        <f t="shared" si="1"/>
        <v>0</v>
      </c>
      <c r="L39" s="205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6"/>
      <c r="N39" s="169"/>
      <c r="O39" s="244" t="s">
        <v>109</v>
      </c>
      <c r="P39" s="222"/>
      <c r="Q39" s="261">
        <f>IF(Q38=0, 0, Q35/Q38)</f>
        <v>13.333333333333334</v>
      </c>
      <c r="R39" s="261"/>
      <c r="S39" s="261">
        <f>IF(S38=0, 0, S35/S38)</f>
        <v>14.655172413793103</v>
      </c>
      <c r="T39" s="261"/>
      <c r="U39" s="261">
        <f t="shared" si="2"/>
        <v>1.3218390804597693</v>
      </c>
      <c r="V39" s="262"/>
    </row>
    <row r="40" spans="1:22" ht="22" customHeight="1">
      <c r="A40" s="20" t="s">
        <v>110</v>
      </c>
      <c r="B40" s="138">
        <v>401726</v>
      </c>
      <c r="C40" s="139" t="s">
        <v>273</v>
      </c>
      <c r="D40" s="140">
        <v>45870</v>
      </c>
      <c r="E40" s="141" t="s">
        <v>2</v>
      </c>
      <c r="F40" s="142">
        <v>86.5</v>
      </c>
      <c r="G40" s="143">
        <f>IF(OR(E40="",F40=""),"",PID_KVLohnLookup($A$1,E40,F40,LOHNTABELLE!$H$4))</f>
        <v>1010.5</v>
      </c>
      <c r="H40" s="14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5"/>
      <c r="J40" s="146"/>
      <c r="K40" s="143">
        <f t="shared" si="1"/>
        <v>0</v>
      </c>
      <c r="L40" s="205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7"/>
      <c r="N40" s="170"/>
      <c r="O40" s="244" t="s">
        <v>111</v>
      </c>
      <c r="P40" s="222"/>
      <c r="Q40" s="261">
        <f>IF(Q12=0, 0, Q35/Q12)</f>
        <v>49.081922637073546</v>
      </c>
      <c r="R40" s="261"/>
      <c r="S40" s="261">
        <f>IF(Q12=0, 0, S35/Q12)</f>
        <v>52.14954280189064</v>
      </c>
      <c r="T40" s="261"/>
      <c r="U40" s="261">
        <f t="shared" si="2"/>
        <v>3.0676201648170931</v>
      </c>
      <c r="V40" s="262"/>
    </row>
    <row r="41" spans="1:22" ht="22" customHeight="1">
      <c r="A41" s="21" t="s">
        <v>112</v>
      </c>
      <c r="B41" s="149">
        <v>401730</v>
      </c>
      <c r="C41" s="150" t="s">
        <v>275</v>
      </c>
      <c r="D41" s="151">
        <v>45895</v>
      </c>
      <c r="E41" s="152" t="s">
        <v>2</v>
      </c>
      <c r="F41" s="153">
        <v>86.5</v>
      </c>
      <c r="G41" s="143">
        <f>IF(OR(E41="",F41=""),"",PID_KVLohnLookup($A$1,E41,F41,LOHNTABELLE!$H$4))</f>
        <v>1010.5</v>
      </c>
      <c r="H41" s="14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4"/>
      <c r="J41" s="155"/>
      <c r="K41" s="143">
        <f t="shared" si="1"/>
        <v>0</v>
      </c>
      <c r="L41" s="205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6"/>
      <c r="N41" s="169"/>
      <c r="O41" s="244" t="s">
        <v>113</v>
      </c>
      <c r="P41" s="222"/>
      <c r="Q41" s="260">
        <f>IF(Q12=0, 0, Q38/Q12)</f>
        <v>3.6811441977805157</v>
      </c>
      <c r="R41" s="260"/>
      <c r="S41" s="260">
        <f>IF(Q12=0, 0, S38/Q12)</f>
        <v>3.5584393911878318</v>
      </c>
      <c r="T41" s="260"/>
      <c r="U41" s="260">
        <f t="shared" si="2"/>
        <v>-0.1227048065926839</v>
      </c>
      <c r="V41" s="219"/>
    </row>
    <row r="42" spans="1:22" ht="22" customHeight="1" thickBot="1">
      <c r="A42" s="20" t="s">
        <v>114</v>
      </c>
      <c r="B42" s="138">
        <v>401731</v>
      </c>
      <c r="C42" s="139" t="s">
        <v>274</v>
      </c>
      <c r="D42" s="140">
        <v>45899</v>
      </c>
      <c r="E42" s="141" t="s">
        <v>2</v>
      </c>
      <c r="F42" s="142">
        <v>86.5</v>
      </c>
      <c r="G42" s="143">
        <f>IF(OR(E42="",F42=""),"",PID_KVLohnLookup($A$1,E42,F42,LOHNTABELLE!$H$4))</f>
        <v>1010.5</v>
      </c>
      <c r="H42" s="14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5"/>
      <c r="J42" s="146"/>
      <c r="K42" s="143">
        <f t="shared" si="1"/>
        <v>0</v>
      </c>
      <c r="L42" s="205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7"/>
      <c r="N42" s="170"/>
      <c r="O42" s="242" t="s">
        <v>115</v>
      </c>
      <c r="P42" s="243"/>
      <c r="Q42" s="275">
        <f>IFERROR(Q17/Q8, 0)</f>
        <v>11.938007374291319</v>
      </c>
      <c r="R42" s="275"/>
      <c r="S42" s="275"/>
      <c r="T42" s="275"/>
      <c r="U42" s="275"/>
      <c r="V42" s="264"/>
    </row>
    <row r="43" spans="1:22" ht="22" customHeight="1">
      <c r="A43" s="20" t="s">
        <v>116</v>
      </c>
      <c r="B43" s="149">
        <v>401734</v>
      </c>
      <c r="C43" s="150" t="s">
        <v>276</v>
      </c>
      <c r="D43" s="151">
        <v>45904</v>
      </c>
      <c r="E43" s="152" t="s">
        <v>2</v>
      </c>
      <c r="F43" s="153">
        <v>86.5</v>
      </c>
      <c r="G43" s="143">
        <f>IF(OR(E43="",F43=""),"",PID_KVLohnLookup($A$1,E43,F43,LOHNTABELLE!$H$4))</f>
        <v>1010.5</v>
      </c>
      <c r="H43" s="14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4"/>
      <c r="J43" s="155"/>
      <c r="K43" s="143">
        <f t="shared" si="1"/>
        <v>0</v>
      </c>
      <c r="L43" s="205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6"/>
      <c r="N43" s="169"/>
      <c r="O43" s="177"/>
      <c r="P43" s="178"/>
      <c r="Q43" s="178"/>
      <c r="R43" s="171"/>
      <c r="S43" s="171"/>
      <c r="T43" s="171"/>
      <c r="U43" s="171"/>
      <c r="V43" s="171"/>
    </row>
    <row r="44" spans="1:22" ht="22" customHeight="1" thickBot="1">
      <c r="A44" s="20" t="s">
        <v>117</v>
      </c>
      <c r="B44" s="138">
        <v>401736</v>
      </c>
      <c r="C44" s="139" t="s">
        <v>277</v>
      </c>
      <c r="D44" s="140">
        <v>45906</v>
      </c>
      <c r="E44" s="141" t="s">
        <v>2</v>
      </c>
      <c r="F44" s="142">
        <v>86.5</v>
      </c>
      <c r="G44" s="143">
        <f>IF(OR(E44="",F44=""),"",PID_KVLohnLookup($A$1,E44,F44,LOHNTABELLE!$H$4))</f>
        <v>1010.5</v>
      </c>
      <c r="H44" s="14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5"/>
      <c r="J44" s="146"/>
      <c r="K44" s="143">
        <f t="shared" si="1"/>
        <v>0</v>
      </c>
      <c r="L44" s="205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7"/>
      <c r="N44" s="170"/>
      <c r="O44" s="207" t="s">
        <v>118</v>
      </c>
      <c r="P44" s="208"/>
      <c r="Q44" s="208"/>
      <c r="R44" s="208"/>
      <c r="S44" s="208"/>
      <c r="T44" s="208"/>
      <c r="U44" s="208"/>
      <c r="V44" s="208"/>
    </row>
    <row r="45" spans="1:22" ht="22" customHeight="1">
      <c r="A45" s="21" t="s">
        <v>119</v>
      </c>
      <c r="B45" s="149">
        <v>401737</v>
      </c>
      <c r="C45" s="150" t="s">
        <v>278</v>
      </c>
      <c r="D45" s="151">
        <v>45906</v>
      </c>
      <c r="E45" s="152" t="s">
        <v>2</v>
      </c>
      <c r="F45" s="153">
        <v>86.5</v>
      </c>
      <c r="G45" s="143">
        <f>IF(OR(E45="",F45=""),"",PID_KVLohnLookup($A$1,E45,F45,LOHNTABELLE!$H$4))</f>
        <v>1010.5</v>
      </c>
      <c r="H45" s="14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4"/>
      <c r="J45" s="155"/>
      <c r="K45" s="143">
        <f t="shared" si="1"/>
        <v>0</v>
      </c>
      <c r="L45" s="205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6"/>
      <c r="N45" s="179"/>
      <c r="O45" s="209"/>
      <c r="P45" s="210"/>
      <c r="Q45" s="210"/>
      <c r="R45" s="210"/>
      <c r="S45" s="210"/>
      <c r="T45" s="210"/>
      <c r="U45" s="210"/>
      <c r="V45" s="171"/>
    </row>
    <row r="46" spans="1:22" ht="22" customHeight="1">
      <c r="A46" s="20" t="s">
        <v>120</v>
      </c>
      <c r="B46" s="138">
        <v>401738</v>
      </c>
      <c r="C46" s="139" t="s">
        <v>279</v>
      </c>
      <c r="D46" s="140">
        <v>45909</v>
      </c>
      <c r="E46" s="141" t="s">
        <v>2</v>
      </c>
      <c r="F46" s="142">
        <v>86.5</v>
      </c>
      <c r="G46" s="143">
        <f>IF(OR(E46="",F46=""),"",PID_KVLohnLookup($A$1,E46,F46,LOHNTABELLE!$H$4))</f>
        <v>1010.5</v>
      </c>
      <c r="H46" s="14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5"/>
      <c r="J46" s="146"/>
      <c r="K46" s="143">
        <f t="shared" si="1"/>
        <v>0</v>
      </c>
      <c r="L46" s="205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7"/>
      <c r="N46" s="180"/>
      <c r="O46" s="171"/>
      <c r="P46" s="171"/>
      <c r="Q46" s="171"/>
      <c r="R46" s="171"/>
      <c r="S46" s="171"/>
      <c r="T46" s="171"/>
      <c r="U46" s="171"/>
      <c r="V46" s="171"/>
    </row>
    <row r="47" spans="1:22" ht="22" customHeight="1">
      <c r="A47" s="20" t="s">
        <v>121</v>
      </c>
      <c r="B47" s="149">
        <v>401745</v>
      </c>
      <c r="C47" s="150" t="s">
        <v>283</v>
      </c>
      <c r="D47" s="154">
        <v>45934</v>
      </c>
      <c r="E47" s="152" t="s">
        <v>2</v>
      </c>
      <c r="F47" s="153">
        <v>86.5</v>
      </c>
      <c r="G47" s="143">
        <f>IF(OR(E47="",F47=""),"",PID_KVLohnLookup($A$1,E47,F47,LOHNTABELLE!$H$4))</f>
        <v>1010.5</v>
      </c>
      <c r="H47" s="14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4"/>
      <c r="J47" s="155"/>
      <c r="K47" s="143">
        <f t="shared" si="1"/>
        <v>0</v>
      </c>
      <c r="L47" s="205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6"/>
      <c r="N47" s="179"/>
      <c r="O47" s="171"/>
      <c r="P47" s="171"/>
      <c r="Q47" s="171"/>
      <c r="R47" s="171"/>
      <c r="S47" s="171"/>
      <c r="T47" s="171"/>
      <c r="U47" s="171"/>
      <c r="V47" s="171"/>
    </row>
    <row r="48" spans="1:22" ht="22" customHeight="1">
      <c r="A48" s="20" t="s">
        <v>122</v>
      </c>
      <c r="B48" s="138">
        <v>401746</v>
      </c>
      <c r="C48" s="139" t="s">
        <v>282</v>
      </c>
      <c r="D48" s="145">
        <v>45941</v>
      </c>
      <c r="E48" s="141" t="s">
        <v>2</v>
      </c>
      <c r="F48" s="142">
        <v>86.5</v>
      </c>
      <c r="G48" s="143">
        <f>IF(OR(E48="",F48=""),"",PID_KVLohnLookup($A$1,E48,F48,LOHNTABELLE!$H$4))</f>
        <v>1010.5</v>
      </c>
      <c r="H48" s="14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5"/>
      <c r="J48" s="146"/>
      <c r="K48" s="143">
        <f t="shared" si="1"/>
        <v>0</v>
      </c>
      <c r="L48" s="205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7"/>
      <c r="N48" s="180"/>
      <c r="O48" s="171"/>
      <c r="P48" s="171"/>
      <c r="Q48" s="171"/>
      <c r="R48" s="171"/>
      <c r="S48" s="171"/>
      <c r="T48" s="171"/>
      <c r="U48" s="171"/>
      <c r="V48" s="171"/>
    </row>
    <row r="49" spans="1:22" ht="22" customHeight="1">
      <c r="A49" s="21" t="s">
        <v>123</v>
      </c>
      <c r="B49" s="149">
        <v>401747</v>
      </c>
      <c r="C49" s="150" t="s">
        <v>280</v>
      </c>
      <c r="D49" s="151">
        <v>45941</v>
      </c>
      <c r="E49" s="152" t="s">
        <v>2</v>
      </c>
      <c r="F49" s="153">
        <v>138.4</v>
      </c>
      <c r="G49" s="143">
        <f>IF(OR(E49="",F49=""),"",PID_KVLohnLookup($A$1,E49,F49,LOHNTABELLE!$H$4))</f>
        <v>1616.8</v>
      </c>
      <c r="H49" s="144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54"/>
      <c r="J49" s="155"/>
      <c r="K49" s="143">
        <f t="shared" si="1"/>
        <v>0</v>
      </c>
      <c r="L49" s="205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1616.8</v>
      </c>
      <c r="M49" s="156"/>
      <c r="N49" s="179"/>
      <c r="O49" s="171"/>
      <c r="P49" s="171"/>
      <c r="Q49" s="171"/>
      <c r="R49" s="171"/>
      <c r="S49" s="171"/>
      <c r="T49" s="171"/>
      <c r="U49" s="171"/>
      <c r="V49" s="171"/>
    </row>
    <row r="50" spans="1:22" ht="22" customHeight="1">
      <c r="A50" s="20" t="s">
        <v>124</v>
      </c>
      <c r="B50" s="138">
        <v>401748</v>
      </c>
      <c r="C50" s="139" t="s">
        <v>281</v>
      </c>
      <c r="D50" s="140">
        <v>45941</v>
      </c>
      <c r="E50" s="141" t="s">
        <v>2</v>
      </c>
      <c r="F50" s="142">
        <v>86.5</v>
      </c>
      <c r="G50" s="143">
        <f>IF(OR(E50="",F50=""),"",PID_KVLohnLookup($A$1,E50,F50,LOHNTABELLE!$H$4))</f>
        <v>1010.5</v>
      </c>
      <c r="H50" s="14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5"/>
      <c r="J50" s="146"/>
      <c r="K50" s="143">
        <f t="shared" si="1"/>
        <v>0</v>
      </c>
      <c r="L50" s="205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47"/>
      <c r="N50" s="180"/>
      <c r="O50" s="171"/>
      <c r="P50" s="171"/>
      <c r="Q50" s="171"/>
      <c r="R50" s="171"/>
      <c r="S50" s="171"/>
      <c r="T50" s="171"/>
      <c r="U50" s="171"/>
      <c r="V50" s="171"/>
    </row>
    <row r="51" spans="1:22" ht="22" customHeight="1">
      <c r="A51" s="20" t="s">
        <v>125</v>
      </c>
      <c r="B51" s="149">
        <v>401751</v>
      </c>
      <c r="C51" s="202" t="s">
        <v>284</v>
      </c>
      <c r="D51" s="154">
        <v>45961</v>
      </c>
      <c r="E51" s="152" t="s">
        <v>2</v>
      </c>
      <c r="F51" s="153">
        <v>86.5</v>
      </c>
      <c r="G51" s="143">
        <f>IF(OR(E51="",F51=""),"",PID_KVLohnLookup($A$1,E51,F51,LOHNTABELLE!$H$4))</f>
        <v>1010.5</v>
      </c>
      <c r="H51" s="14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54"/>
      <c r="J51" s="155"/>
      <c r="K51" s="143">
        <f t="shared" si="1"/>
        <v>0</v>
      </c>
      <c r="L51" s="205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56"/>
      <c r="N51" s="179"/>
    </row>
    <row r="52" spans="1:22" ht="22" customHeight="1">
      <c r="A52" s="20" t="s">
        <v>126</v>
      </c>
      <c r="B52" s="138">
        <v>401752</v>
      </c>
      <c r="C52" s="139" t="s">
        <v>285</v>
      </c>
      <c r="D52" s="145">
        <v>45986</v>
      </c>
      <c r="E52" s="141" t="s">
        <v>2</v>
      </c>
      <c r="F52" s="142">
        <v>86.5</v>
      </c>
      <c r="G52" s="143">
        <f>IF(OR(E52="",F52=""),"",PID_KVLohnLookup($A$1,E52,F52,LOHNTABELLE!$H$4))</f>
        <v>1010.5</v>
      </c>
      <c r="H52" s="14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45"/>
      <c r="J52" s="146"/>
      <c r="K52" s="143">
        <f t="shared" si="1"/>
        <v>0</v>
      </c>
      <c r="L52" s="205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1010.5</v>
      </c>
      <c r="M52" s="147"/>
      <c r="N52" s="148"/>
    </row>
    <row r="53" spans="1:22" ht="22" customHeight="1">
      <c r="A53" s="21" t="s">
        <v>127</v>
      </c>
      <c r="B53" s="149">
        <v>401754</v>
      </c>
      <c r="C53" s="150" t="s">
        <v>286</v>
      </c>
      <c r="D53" s="154">
        <v>46014</v>
      </c>
      <c r="E53" s="152" t="s">
        <v>2</v>
      </c>
      <c r="F53" s="153">
        <v>86.5</v>
      </c>
      <c r="G53" s="143">
        <f>IF(OR(E53="",F53=""),"",PID_KVLohnLookup($A$1,E53,F53,LOHNTABELLE!$H$4))</f>
        <v>1010.5</v>
      </c>
      <c r="H53" s="144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54"/>
      <c r="J53" s="155"/>
      <c r="K53" s="143">
        <f t="shared" si="1"/>
        <v>0</v>
      </c>
      <c r="L53" s="205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1010.5</v>
      </c>
      <c r="M53" s="156"/>
      <c r="N53" s="157"/>
    </row>
    <row r="54" spans="1:22" ht="22" customHeight="1">
      <c r="A54" s="20" t="s">
        <v>128</v>
      </c>
      <c r="B54" s="138">
        <v>401999</v>
      </c>
      <c r="C54" s="139" t="s">
        <v>436</v>
      </c>
      <c r="D54" s="145">
        <v>46041</v>
      </c>
      <c r="E54" s="141" t="s">
        <v>2</v>
      </c>
      <c r="F54" s="142">
        <v>151.38</v>
      </c>
      <c r="G54" s="143">
        <f>IF(OR(E54="",F54=""),"",PID_KVLohnLookup($A$1,E54,F54,LOHNTABELLE!$H$4))</f>
        <v>1768.38</v>
      </c>
      <c r="H54" s="144">
        <f>IF(AND(ISNUMBER(D54),ISNUMBER(F54)),ROUNDDOWN(MIN(IF(OR(ISBLANK(I54),I54=""),EOMONTH(DATE(EINSTELLUNG!$C$35,$A$1,1),0),I54)-MAX(D54,DATE(EINSTELLUNG!$C$35,$A$1,1))+1)/DAY(EOMONTH(DATE(EINSTELLUNG!$C$35,$A$1,1),0))*F54,2),"")</f>
        <v>151.38</v>
      </c>
      <c r="I54" s="145"/>
      <c r="J54" s="146"/>
      <c r="K54" s="143">
        <f t="shared" si="1"/>
        <v>0</v>
      </c>
      <c r="L54" s="205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1768.38</v>
      </c>
      <c r="M54" s="147"/>
      <c r="N54" s="148"/>
    </row>
    <row r="55" spans="1:22" ht="22" customHeight="1">
      <c r="A55" s="20" t="s">
        <v>129</v>
      </c>
      <c r="B55" s="149">
        <v>402405</v>
      </c>
      <c r="C55" s="150" t="s">
        <v>313</v>
      </c>
      <c r="D55" s="154">
        <v>46054</v>
      </c>
      <c r="E55" s="152" t="s">
        <v>2</v>
      </c>
      <c r="F55" s="153">
        <v>173</v>
      </c>
      <c r="G55" s="143">
        <f>IF(OR(E55="",F55=""),"",PID_KVLohnLookup($A$1,E55,F55,LOHNTABELLE!$H$4))</f>
        <v>2021</v>
      </c>
      <c r="H55" s="14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4"/>
      <c r="J55" s="155"/>
      <c r="K55" s="143">
        <f t="shared" si="1"/>
        <v>0</v>
      </c>
      <c r="L55" s="205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56"/>
      <c r="N55" s="157"/>
    </row>
    <row r="56" spans="1:22" ht="22" customHeight="1">
      <c r="A56" s="20" t="s">
        <v>130</v>
      </c>
      <c r="B56" s="138">
        <v>500600</v>
      </c>
      <c r="C56" s="139" t="s">
        <v>318</v>
      </c>
      <c r="D56" s="145">
        <v>46054</v>
      </c>
      <c r="E56" s="141" t="s">
        <v>2</v>
      </c>
      <c r="F56" s="142">
        <v>173</v>
      </c>
      <c r="G56" s="143">
        <f>IF(OR(E56="",F56=""),"",PID_KVLohnLookup($A$1,E56,F56,LOHNTABELLE!$H$4))</f>
        <v>2021</v>
      </c>
      <c r="H56" s="14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5"/>
      <c r="J56" s="146"/>
      <c r="K56" s="143">
        <f t="shared" si="1"/>
        <v>0</v>
      </c>
      <c r="L56" s="205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7"/>
      <c r="N56" s="148"/>
    </row>
    <row r="57" spans="1:22" ht="22" customHeight="1">
      <c r="A57" s="21" t="s">
        <v>131</v>
      </c>
      <c r="B57" s="149">
        <v>503000</v>
      </c>
      <c r="C57" s="150" t="s">
        <v>315</v>
      </c>
      <c r="D57" s="154">
        <v>42401</v>
      </c>
      <c r="E57" s="152" t="s">
        <v>2</v>
      </c>
      <c r="F57" s="153">
        <v>173</v>
      </c>
      <c r="G57" s="143">
        <f>IF(OR(E57="",F57=""),"",PID_KVLohnLookup($A$1,E57,F57,LOHNTABELLE!$H$4))</f>
        <v>2021</v>
      </c>
      <c r="H57" s="14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4"/>
      <c r="J57" s="155"/>
      <c r="K57" s="143">
        <f t="shared" si="1"/>
        <v>0</v>
      </c>
      <c r="L57" s="205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56"/>
      <c r="N57" s="157"/>
    </row>
    <row r="58" spans="1:22" ht="22" customHeight="1">
      <c r="A58" s="20" t="s">
        <v>132</v>
      </c>
      <c r="B58" s="138">
        <v>504000</v>
      </c>
      <c r="C58" s="139" t="s">
        <v>316</v>
      </c>
      <c r="D58" s="145">
        <v>46054</v>
      </c>
      <c r="E58" s="141" t="s">
        <v>3</v>
      </c>
      <c r="F58" s="142">
        <v>138.4</v>
      </c>
      <c r="G58" s="143">
        <f>IF(OR(E58="",F58=""),"",PID_KVLohnLookup($A$1,E58,F58,LOHNTABELLE!$H$4))</f>
        <v>1665.6</v>
      </c>
      <c r="H58" s="144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45"/>
      <c r="J58" s="146"/>
      <c r="K58" s="143">
        <f t="shared" si="1"/>
        <v>0</v>
      </c>
      <c r="L58" s="205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1665.6</v>
      </c>
      <c r="M58" s="147"/>
      <c r="N58" s="148"/>
    </row>
    <row r="59" spans="1:22" ht="22" customHeight="1">
      <c r="A59" s="20" t="s">
        <v>133</v>
      </c>
      <c r="B59" s="149">
        <v>505000</v>
      </c>
      <c r="C59" s="150" t="s">
        <v>317</v>
      </c>
      <c r="D59" s="154">
        <v>46054</v>
      </c>
      <c r="E59" s="152" t="s">
        <v>2</v>
      </c>
      <c r="F59" s="153">
        <v>138.4</v>
      </c>
      <c r="G59" s="143">
        <f>IF(OR(E59="",F59=""),"",PID_KVLohnLookup($A$1,E59,F59,LOHNTABELLE!$H$4))</f>
        <v>1616.8</v>
      </c>
      <c r="H59" s="14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54"/>
      <c r="J59" s="155"/>
      <c r="K59" s="143">
        <f t="shared" si="1"/>
        <v>0</v>
      </c>
      <c r="L59" s="205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1616.8</v>
      </c>
      <c r="M59" s="156"/>
      <c r="N59" s="157"/>
    </row>
    <row r="60" spans="1:22" ht="22" customHeight="1">
      <c r="A60" s="20" t="s">
        <v>134</v>
      </c>
      <c r="B60" s="138">
        <v>525025</v>
      </c>
      <c r="C60" s="139" t="s">
        <v>438</v>
      </c>
      <c r="D60" s="145">
        <v>46040</v>
      </c>
      <c r="E60" s="141" t="s">
        <v>2</v>
      </c>
      <c r="F60" s="142">
        <v>129.75</v>
      </c>
      <c r="G60" s="143">
        <f>IF(OR(E60="",F60=""),"",PID_KVLohnLookup($A$1,E60,F60,LOHNTABELLE!$H$4))</f>
        <v>1515.75</v>
      </c>
      <c r="H60" s="144">
        <f>IF(AND(ISNUMBER(D60),ISNUMBER(F60)),ROUNDDOWN(MIN(IF(OR(ISBLANK(I60),I60=""),EOMONTH(DATE(EINSTELLUNG!$C$35,$A$1,1),0),I60)-MAX(D60,DATE(EINSTELLUNG!$C$35,$A$1,1))+1)/DAY(EOMONTH(DATE(EINSTELLUNG!$C$35,$A$1,1),0))*F60,2),"")</f>
        <v>129.75</v>
      </c>
      <c r="I60" s="145"/>
      <c r="J60" s="146"/>
      <c r="K60" s="143">
        <f t="shared" si="1"/>
        <v>0</v>
      </c>
      <c r="L60" s="205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1515.75</v>
      </c>
      <c r="M60" s="147"/>
      <c r="N60" s="148"/>
    </row>
    <row r="61" spans="1:22" ht="22" customHeight="1">
      <c r="A61" s="21" t="s">
        <v>135</v>
      </c>
      <c r="B61" s="149">
        <v>600000</v>
      </c>
      <c r="C61" s="150" t="s">
        <v>319</v>
      </c>
      <c r="D61" s="154">
        <v>46054</v>
      </c>
      <c r="E61" s="152" t="s">
        <v>2</v>
      </c>
      <c r="F61" s="153">
        <v>151.38</v>
      </c>
      <c r="G61" s="143">
        <f>IF(OR(E61="",F61=""),"",PID_KVLohnLookup($A$1,E61,F61,LOHNTABELLE!$H$4))</f>
        <v>1768.38</v>
      </c>
      <c r="H61" s="144">
        <f>IF(AND(ISNUMBER(D61),ISNUMBER(F61)),ROUNDDOWN(MIN(IF(OR(ISBLANK(I61),I61=""),EOMONTH(DATE(EINSTELLUNG!$C$35,$A$1,1),0),I61)-MAX(D61,DATE(EINSTELLUNG!$C$35,$A$1,1))+1)/DAY(EOMONTH(DATE(EINSTELLUNG!$C$35,$A$1,1),0))*F61,2),"")</f>
        <v>10.81</v>
      </c>
      <c r="I61" s="154">
        <v>46055</v>
      </c>
      <c r="J61" s="155"/>
      <c r="K61" s="143">
        <f t="shared" si="1"/>
        <v>0</v>
      </c>
      <c r="L61" s="205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126.31285714285715</v>
      </c>
      <c r="M61" s="156"/>
      <c r="N61" s="157" t="s">
        <v>195</v>
      </c>
    </row>
    <row r="62" spans="1:22" ht="22" customHeight="1">
      <c r="A62" s="20" t="s">
        <v>136</v>
      </c>
      <c r="B62" s="138">
        <v>700000</v>
      </c>
      <c r="C62" s="139" t="s">
        <v>325</v>
      </c>
      <c r="D62" s="145">
        <v>46054</v>
      </c>
      <c r="E62" s="141" t="s">
        <v>2</v>
      </c>
      <c r="F62" s="142">
        <v>173</v>
      </c>
      <c r="G62" s="143">
        <f>IF(OR(E62="",F62=""),"",PID_KVLohnLookup($A$1,E62,F62,LOHNTABELLE!$H$4))</f>
        <v>2021</v>
      </c>
      <c r="H62" s="144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45"/>
      <c r="J62" s="146"/>
      <c r="K62" s="143">
        <f t="shared" si="1"/>
        <v>0</v>
      </c>
      <c r="L62" s="205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2021</v>
      </c>
      <c r="M62" s="147"/>
      <c r="N62" s="148"/>
    </row>
    <row r="63" spans="1:22" ht="22" customHeight="1">
      <c r="A63" s="20" t="s">
        <v>137</v>
      </c>
      <c r="B63" s="149"/>
      <c r="C63" s="150"/>
      <c r="D63" s="154"/>
      <c r="E63" s="152"/>
      <c r="F63" s="153"/>
      <c r="G63" s="143" t="str">
        <f>IF(OR(E63="",F63=""),"",PID_KVLohnLookup($A$1,E63,F63,LOHNTABELLE!$H$4))</f>
        <v/>
      </c>
      <c r="H63" s="14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4"/>
      <c r="J63" s="155"/>
      <c r="K63" s="143">
        <f t="shared" si="1"/>
        <v>0</v>
      </c>
      <c r="L63" s="205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56"/>
      <c r="N63" s="157"/>
    </row>
    <row r="64" spans="1:22" ht="22" customHeight="1">
      <c r="A64" s="20" t="s">
        <v>138</v>
      </c>
      <c r="B64" s="138"/>
      <c r="C64" s="139"/>
      <c r="D64" s="145"/>
      <c r="E64" s="141"/>
      <c r="F64" s="142"/>
      <c r="G64" s="143" t="str">
        <f>IF(OR(E64="",F64=""),"",PID_KVLohnLookup($A$1,E64,F64,LOHNTABELLE!$H$4))</f>
        <v/>
      </c>
      <c r="H64" s="14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5"/>
      <c r="J64" s="146"/>
      <c r="K64" s="143">
        <f t="shared" si="1"/>
        <v>0</v>
      </c>
      <c r="L64" s="205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7"/>
      <c r="N64" s="148"/>
    </row>
    <row r="65" spans="1:14" ht="22" customHeight="1">
      <c r="A65" s="21" t="s">
        <v>139</v>
      </c>
      <c r="B65" s="149"/>
      <c r="C65" s="150"/>
      <c r="D65" s="154"/>
      <c r="E65" s="152"/>
      <c r="F65" s="153"/>
      <c r="G65" s="143" t="str">
        <f>IF(OR(E65="",F65=""),"",PID_KVLohnLookup($A$1,E65,F65,LOHNTABELLE!$H$4))</f>
        <v/>
      </c>
      <c r="H65" s="14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4"/>
      <c r="J65" s="155"/>
      <c r="K65" s="143">
        <f t="shared" si="1"/>
        <v>0</v>
      </c>
      <c r="L65" s="205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6"/>
      <c r="N65" s="157"/>
    </row>
    <row r="66" spans="1:14" ht="22" customHeight="1">
      <c r="A66" s="20" t="s">
        <v>140</v>
      </c>
      <c r="B66" s="138"/>
      <c r="C66" s="139"/>
      <c r="D66" s="145"/>
      <c r="E66" s="141"/>
      <c r="F66" s="142"/>
      <c r="G66" s="143" t="str">
        <f>IF(OR(E66="",F66=""),"",PID_KVLohnLookup($A$1,E66,F66,LOHNTABELLE!$H$4))</f>
        <v/>
      </c>
      <c r="H66" s="14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5"/>
      <c r="J66" s="146"/>
      <c r="K66" s="143">
        <f t="shared" si="1"/>
        <v>0</v>
      </c>
      <c r="L66" s="205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7"/>
      <c r="N66" s="148"/>
    </row>
    <row r="67" spans="1:14" ht="22" customHeight="1">
      <c r="A67" s="20" t="s">
        <v>141</v>
      </c>
      <c r="B67" s="149"/>
      <c r="C67" s="150"/>
      <c r="D67" s="154"/>
      <c r="E67" s="152"/>
      <c r="F67" s="153"/>
      <c r="G67" s="143" t="str">
        <f>IF(OR(E67="",F67=""),"",PID_KVLohnLookup($A$1,E67,F67,LOHNTABELLE!$H$4))</f>
        <v/>
      </c>
      <c r="H67" s="14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4"/>
      <c r="J67" s="155"/>
      <c r="K67" s="14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5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6"/>
      <c r="N67" s="157"/>
    </row>
    <row r="68" spans="1:14" ht="22" customHeight="1">
      <c r="A68" s="20" t="s">
        <v>142</v>
      </c>
      <c r="B68" s="138"/>
      <c r="C68" s="139"/>
      <c r="D68" s="145"/>
      <c r="E68" s="141"/>
      <c r="F68" s="142"/>
      <c r="G68" s="143" t="str">
        <f>IF(OR(E68="",F68=""),"",PID_KVLohnLookup($A$1,E68,F68,LOHNTABELLE!$H$4))</f>
        <v/>
      </c>
      <c r="H68" s="14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5"/>
      <c r="J68" s="146"/>
      <c r="K68" s="143">
        <f t="shared" si="3"/>
        <v>0</v>
      </c>
      <c r="L68" s="205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7"/>
      <c r="N68" s="148"/>
    </row>
    <row r="69" spans="1:14" ht="22" customHeight="1">
      <c r="A69" s="21" t="s">
        <v>143</v>
      </c>
      <c r="B69" s="149"/>
      <c r="C69" s="150"/>
      <c r="D69" s="154"/>
      <c r="E69" s="152"/>
      <c r="F69" s="153"/>
      <c r="G69" s="143" t="str">
        <f>IF(OR(E69="",F69=""),"",PID_KVLohnLookup($A$1,E69,F69,LOHNTABELLE!$H$4))</f>
        <v/>
      </c>
      <c r="H69" s="14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4"/>
      <c r="J69" s="155"/>
      <c r="K69" s="143">
        <f t="shared" si="3"/>
        <v>0</v>
      </c>
      <c r="L69" s="205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6"/>
      <c r="N69" s="157"/>
    </row>
    <row r="70" spans="1:14" ht="22" customHeight="1">
      <c r="A70" s="20" t="s">
        <v>144</v>
      </c>
      <c r="B70" s="138"/>
      <c r="C70" s="139"/>
      <c r="D70" s="145"/>
      <c r="E70" s="141"/>
      <c r="F70" s="142"/>
      <c r="G70" s="143" t="str">
        <f>IF(OR(E70="",F70=""),"",PID_KVLohnLookup($A$1,E70,F70,LOHNTABELLE!$H$4))</f>
        <v/>
      </c>
      <c r="H70" s="14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5"/>
      <c r="J70" s="146"/>
      <c r="K70" s="143">
        <f t="shared" si="3"/>
        <v>0</v>
      </c>
      <c r="L70" s="205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7"/>
      <c r="N70" s="148"/>
    </row>
    <row r="71" spans="1:14" ht="22" customHeight="1">
      <c r="A71" s="20" t="s">
        <v>145</v>
      </c>
      <c r="B71" s="149"/>
      <c r="C71" s="150"/>
      <c r="D71" s="154"/>
      <c r="E71" s="152"/>
      <c r="F71" s="153"/>
      <c r="G71" s="143" t="str">
        <f>IF(OR(E71="",F71=""),"",PID_KVLohnLookup($A$1,E71,F71,LOHNTABELLE!$H$4))</f>
        <v/>
      </c>
      <c r="H71" s="14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4"/>
      <c r="J71" s="155"/>
      <c r="K71" s="143">
        <f t="shared" si="3"/>
        <v>0</v>
      </c>
      <c r="L71" s="205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6"/>
      <c r="N71" s="157"/>
    </row>
    <row r="72" spans="1:14" ht="22" customHeight="1">
      <c r="A72" s="20" t="s">
        <v>146</v>
      </c>
      <c r="B72" s="138"/>
      <c r="C72" s="139"/>
      <c r="D72" s="145"/>
      <c r="E72" s="141"/>
      <c r="F72" s="142"/>
      <c r="G72" s="143" t="str">
        <f>IF(OR(E72="",F72=""),"",PID_KVLohnLookup($A$1,E72,F72,LOHNTABELLE!$H$4))</f>
        <v/>
      </c>
      <c r="H72" s="14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5"/>
      <c r="J72" s="146"/>
      <c r="K72" s="143">
        <f t="shared" si="3"/>
        <v>0</v>
      </c>
      <c r="L72" s="205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7"/>
      <c r="N72" s="148"/>
    </row>
    <row r="73" spans="1:14" ht="22" customHeight="1">
      <c r="A73" s="21" t="s">
        <v>147</v>
      </c>
      <c r="B73" s="149"/>
      <c r="C73" s="150"/>
      <c r="D73" s="154"/>
      <c r="E73" s="152"/>
      <c r="F73" s="153"/>
      <c r="G73" s="143" t="str">
        <f>IF(OR(E73="",F73=""),"",PID_KVLohnLookup($A$1,E73,F73,LOHNTABELLE!$H$4))</f>
        <v/>
      </c>
      <c r="H73" s="14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4"/>
      <c r="J73" s="155"/>
      <c r="K73" s="143">
        <f t="shared" si="3"/>
        <v>0</v>
      </c>
      <c r="L73" s="205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6"/>
      <c r="N73" s="157"/>
    </row>
    <row r="74" spans="1:14" ht="22" customHeight="1">
      <c r="A74" s="20" t="s">
        <v>148</v>
      </c>
      <c r="B74" s="138"/>
      <c r="C74" s="139"/>
      <c r="D74" s="145"/>
      <c r="E74" s="141"/>
      <c r="F74" s="142"/>
      <c r="G74" s="143" t="str">
        <f>IF(OR(E74="",F74=""),"",PID_KVLohnLookup($A$1,E74,F74,LOHNTABELLE!$H$4))</f>
        <v/>
      </c>
      <c r="H74" s="14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5"/>
      <c r="J74" s="146"/>
      <c r="K74" s="143">
        <f t="shared" si="3"/>
        <v>0</v>
      </c>
      <c r="L74" s="205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7"/>
      <c r="N74" s="148"/>
    </row>
    <row r="75" spans="1:14" ht="22" customHeight="1">
      <c r="A75" s="20" t="s">
        <v>149</v>
      </c>
      <c r="B75" s="149"/>
      <c r="C75" s="150"/>
      <c r="D75" s="154"/>
      <c r="E75" s="152"/>
      <c r="F75" s="153"/>
      <c r="G75" s="143" t="str">
        <f>IF(OR(E75="",F75=""),"",PID_KVLohnLookup($A$1,E75,F75,LOHNTABELLE!$H$4))</f>
        <v/>
      </c>
      <c r="H75" s="14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4"/>
      <c r="J75" s="155"/>
      <c r="K75" s="143">
        <f t="shared" si="3"/>
        <v>0</v>
      </c>
      <c r="L75" s="205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6"/>
      <c r="N75" s="157"/>
    </row>
    <row r="76" spans="1:14" ht="22" customHeight="1">
      <c r="A76" s="20" t="s">
        <v>150</v>
      </c>
      <c r="B76" s="138"/>
      <c r="C76" s="139"/>
      <c r="D76" s="145"/>
      <c r="E76" s="141"/>
      <c r="F76" s="142"/>
      <c r="G76" s="143" t="str">
        <f>IF(OR(E76="",F76=""),"",PID_KVLohnLookup($A$1,E76,F76,LOHNTABELLE!$H$4))</f>
        <v/>
      </c>
      <c r="H76" s="14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5"/>
      <c r="J76" s="146"/>
      <c r="K76" s="143">
        <f t="shared" si="3"/>
        <v>0</v>
      </c>
      <c r="L76" s="205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7"/>
      <c r="N76" s="148"/>
    </row>
    <row r="77" spans="1:14" ht="22" customHeight="1">
      <c r="A77" s="21" t="s">
        <v>151</v>
      </c>
      <c r="B77" s="149"/>
      <c r="C77" s="150"/>
      <c r="D77" s="154"/>
      <c r="E77" s="152"/>
      <c r="F77" s="153"/>
      <c r="G77" s="143" t="str">
        <f>IF(OR(E77="",F77=""),"",PID_KVLohnLookup($A$1,E77,F77,LOHNTABELLE!$H$4))</f>
        <v/>
      </c>
      <c r="H77" s="14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4"/>
      <c r="J77" s="155"/>
      <c r="K77" s="143">
        <f t="shared" si="3"/>
        <v>0</v>
      </c>
      <c r="L77" s="205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6"/>
      <c r="N77" s="157"/>
    </row>
    <row r="78" spans="1:14" ht="22" customHeight="1">
      <c r="A78" s="20" t="s">
        <v>152</v>
      </c>
      <c r="B78" s="138"/>
      <c r="C78" s="139"/>
      <c r="D78" s="145"/>
      <c r="E78" s="141"/>
      <c r="F78" s="142"/>
      <c r="G78" s="143" t="str">
        <f>IF(OR(E78="",F78=""),"",PID_KVLohnLookup($A$1,E78,F78,LOHNTABELLE!$H$4))</f>
        <v/>
      </c>
      <c r="H78" s="14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5"/>
      <c r="J78" s="146"/>
      <c r="K78" s="143">
        <f t="shared" si="3"/>
        <v>0</v>
      </c>
      <c r="L78" s="205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7"/>
      <c r="N78" s="148"/>
    </row>
    <row r="79" spans="1:14" ht="22" customHeight="1">
      <c r="A79" s="20" t="s">
        <v>153</v>
      </c>
      <c r="B79" s="149"/>
      <c r="C79" s="150"/>
      <c r="D79" s="154"/>
      <c r="E79" s="152"/>
      <c r="F79" s="153"/>
      <c r="G79" s="143" t="str">
        <f>IF(OR(E79="",F79=""),"",PID_KVLohnLookup($A$1,E79,F79,LOHNTABELLE!$H$4))</f>
        <v/>
      </c>
      <c r="H79" s="14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4"/>
      <c r="J79" s="155"/>
      <c r="K79" s="143">
        <f t="shared" si="3"/>
        <v>0</v>
      </c>
      <c r="L79" s="205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6"/>
      <c r="N79" s="157"/>
    </row>
    <row r="80" spans="1:14" ht="22" customHeight="1">
      <c r="A80" s="20" t="s">
        <v>154</v>
      </c>
      <c r="B80" s="138"/>
      <c r="C80" s="139"/>
      <c r="D80" s="145"/>
      <c r="E80" s="141"/>
      <c r="F80" s="142"/>
      <c r="G80" s="143" t="str">
        <f>IF(OR(E80="",F80=""),"",PID_KVLohnLookup($A$1,E80,F80,LOHNTABELLE!$H$4))</f>
        <v/>
      </c>
      <c r="H80" s="14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5"/>
      <c r="J80" s="146"/>
      <c r="K80" s="143">
        <f t="shared" si="3"/>
        <v>0</v>
      </c>
      <c r="L80" s="205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7"/>
      <c r="N80" s="148"/>
    </row>
    <row r="81" spans="1:15" ht="22" customHeight="1">
      <c r="A81" s="21" t="s">
        <v>155</v>
      </c>
      <c r="B81" s="149"/>
      <c r="C81" s="150"/>
      <c r="D81" s="154"/>
      <c r="E81" s="152"/>
      <c r="F81" s="153"/>
      <c r="G81" s="143" t="str">
        <f>IF(OR(E81="",F81=""),"",PID_KVLohnLookup($A$1,E81,F81,LOHNTABELLE!$H$4))</f>
        <v/>
      </c>
      <c r="H81" s="14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4"/>
      <c r="J81" s="155"/>
      <c r="K81" s="143">
        <f t="shared" si="3"/>
        <v>0</v>
      </c>
      <c r="L81" s="205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6"/>
      <c r="N81" s="157"/>
    </row>
    <row r="82" spans="1:15" ht="22" customHeight="1" thickBot="1">
      <c r="A82" s="20" t="s">
        <v>156</v>
      </c>
      <c r="B82" s="159"/>
      <c r="C82" s="160"/>
      <c r="D82" s="161"/>
      <c r="E82" s="162"/>
      <c r="F82" s="163"/>
      <c r="G82" s="164" t="str">
        <f>IF(OR(E82="",F82=""),"",PID_KVLohnLookup($A$1,E82,F82,LOHNTABELLE!$H$4))</f>
        <v/>
      </c>
      <c r="H82" s="16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1"/>
      <c r="J82" s="166"/>
      <c r="K82" s="164">
        <f t="shared" si="3"/>
        <v>0</v>
      </c>
      <c r="L82" s="206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7"/>
      <c r="N82" s="168"/>
    </row>
    <row r="84" spans="1:15" ht="16" customHeight="1">
      <c r="O84" s="12"/>
    </row>
    <row r="85" spans="1:15" ht="16" customHeight="1">
      <c r="O85" s="12"/>
    </row>
    <row r="86" spans="1:15" ht="16" customHeight="1">
      <c r="O86" s="12"/>
    </row>
  </sheetData>
  <sheetProtection algorithmName="SHA-512" hashValue="i8WBK+Pf+6GFSEFCVxSGEWihwc+3Abr6MDelun947tvqdY+syFBxPk5+VIYuch5jtcS7vTanNJwG6NGb8qJwIw==" saltValue="7Vlm760DiflaDh0CzgQYB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O3:O4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Q11:R11"/>
    <mergeCell ref="O12:P12"/>
    <mergeCell ref="Q12:R12"/>
    <mergeCell ref="O13:P13"/>
    <mergeCell ref="Q13:R13"/>
    <mergeCell ref="P3:P4"/>
    <mergeCell ref="Q3:Q4"/>
    <mergeCell ref="O14:P14"/>
    <mergeCell ref="Q14:R14"/>
    <mergeCell ref="B1:B2"/>
    <mergeCell ref="N1:N2"/>
    <mergeCell ref="Q10:R10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O15:P15"/>
    <mergeCell ref="Q15:R15"/>
    <mergeCell ref="O16:R16"/>
    <mergeCell ref="O44:V44"/>
    <mergeCell ref="O45:U45"/>
    <mergeCell ref="O39:P39"/>
    <mergeCell ref="Q39:R39"/>
    <mergeCell ref="O36:P36"/>
    <mergeCell ref="Q36:R36"/>
    <mergeCell ref="O37:P37"/>
    <mergeCell ref="Q37:R37"/>
    <mergeCell ref="O38:P38"/>
    <mergeCell ref="Q38:R38"/>
    <mergeCell ref="O25:P25"/>
    <mergeCell ref="Q25:R25"/>
    <mergeCell ref="O26:P26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486B67D8-B74B-48C7-903E-81E7B3832356}">
          <x14:formula1>
            <xm:f>KV_DROPDOWN_HELPER!$EL$1:$EL$13</xm:f>
          </x14:formula1>
          <xm:sqref>F64</xm:sqref>
        </x14:dataValidation>
        <x14:dataValidation type="list" allowBlank="1" showInputMessage="1" showErrorMessage="1" xr:uid="{65267A85-DFF1-4932-AD32-EC01BFDA5682}">
          <x14:formula1>
            <xm:f>KV_DROPDOWN_HELPER!$EM$1:$EM$13</xm:f>
          </x14:formula1>
          <xm:sqref>F65</xm:sqref>
        </x14:dataValidation>
        <x14:dataValidation type="list" allowBlank="1" showInputMessage="1" showErrorMessage="1" xr:uid="{D0E005C4-384E-47D0-916F-676D3CCC93E4}">
          <x14:formula1>
            <xm:f>KV_DROPDOWN_HELPER!$EN$1:$EN$13</xm:f>
          </x14:formula1>
          <xm:sqref>F66</xm:sqref>
        </x14:dataValidation>
        <x14:dataValidation type="list" allowBlank="1" showInputMessage="1" showErrorMessage="1" xr:uid="{49E8936F-B30A-48A5-8A3B-626AD446A068}">
          <x14:formula1>
            <xm:f>KV_DROPDOWN_HELPER!$EO$1:$EO$13</xm:f>
          </x14:formula1>
          <xm:sqref>F67</xm:sqref>
        </x14:dataValidation>
        <x14:dataValidation type="list" allowBlank="1" showInputMessage="1" showErrorMessage="1" xr:uid="{2A8EA409-B79F-4A06-936E-B42879243ED1}">
          <x14:formula1>
            <xm:f>KV_DROPDOWN_HELPER!$EP$1:$EP$13</xm:f>
          </x14:formula1>
          <xm:sqref>F68</xm:sqref>
        </x14:dataValidation>
        <x14:dataValidation type="list" allowBlank="1" showInputMessage="1" showErrorMessage="1" xr:uid="{C7427F34-61DF-4CE9-9AF1-D44B21C3E0E3}">
          <x14:formula1>
            <xm:f>KV_DROPDOWN_HELPER!$EQ$1:$EQ$13</xm:f>
          </x14:formula1>
          <xm:sqref>F69</xm:sqref>
        </x14:dataValidation>
        <x14:dataValidation type="list" allowBlank="1" showInputMessage="1" showErrorMessage="1" xr:uid="{D7A4DAE5-A14A-479E-8DB8-5B016C1E292E}">
          <x14:formula1>
            <xm:f>KV_DROPDOWN_HELPER!$ER$1:$ER$13</xm:f>
          </x14:formula1>
          <xm:sqref>F70</xm:sqref>
        </x14:dataValidation>
        <x14:dataValidation type="list" allowBlank="1" showInputMessage="1" showErrorMessage="1" xr:uid="{5C32CF30-2E49-447E-9B15-CADA97754112}">
          <x14:formula1>
            <xm:f>KV_DROPDOWN_HELPER!$ES$1:$ES$13</xm:f>
          </x14:formula1>
          <xm:sqref>F71</xm:sqref>
        </x14:dataValidation>
        <x14:dataValidation type="list" allowBlank="1" showInputMessage="1" showErrorMessage="1" xr:uid="{BE439F9C-10BC-411E-9817-A34DCE894B2F}">
          <x14:formula1>
            <xm:f>KV_DROPDOWN_HELPER!$ET$1:$ET$13</xm:f>
          </x14:formula1>
          <xm:sqref>F72</xm:sqref>
        </x14:dataValidation>
        <x14:dataValidation type="list" allowBlank="1" showInputMessage="1" showErrorMessage="1" xr:uid="{0E616D79-EB5A-49C8-BDD3-10090FE72575}">
          <x14:formula1>
            <xm:f>KV_DROPDOWN_HELPER!$EU$1:$EU$13</xm:f>
          </x14:formula1>
          <xm:sqref>F73</xm:sqref>
        </x14:dataValidation>
        <x14:dataValidation type="list" allowBlank="1" showInputMessage="1" showErrorMessage="1" xr:uid="{7DFAD980-D1DF-4067-AA95-440B23A1FCD7}">
          <x14:formula1>
            <xm:f>KV_DROPDOWN_HELPER!$EV$1:$EV$13</xm:f>
          </x14:formula1>
          <xm:sqref>F74</xm:sqref>
        </x14:dataValidation>
        <x14:dataValidation type="list" allowBlank="1" showInputMessage="1" showErrorMessage="1" xr:uid="{921FFD07-3144-4EFC-B167-F07A4FE13A15}">
          <x14:formula1>
            <xm:f>KV_DROPDOWN_HELPER!$EW$1:$EW$13</xm:f>
          </x14:formula1>
          <xm:sqref>F75</xm:sqref>
        </x14:dataValidation>
        <x14:dataValidation type="list" allowBlank="1" showInputMessage="1" showErrorMessage="1" xr:uid="{3686BEA2-F6F4-49C7-AB1D-49F42E1126D7}">
          <x14:formula1>
            <xm:f>KV_DROPDOWN_HELPER!$EX$1:$EX$13</xm:f>
          </x14:formula1>
          <xm:sqref>F76</xm:sqref>
        </x14:dataValidation>
        <x14:dataValidation type="list" allowBlank="1" showInputMessage="1" showErrorMessage="1" xr:uid="{BEB5C752-513B-45B6-8614-58CF5A9EEABD}">
          <x14:formula1>
            <xm:f>KV_DROPDOWN_HELPER!$EY$1:$EY$13</xm:f>
          </x14:formula1>
          <xm:sqref>F77</xm:sqref>
        </x14:dataValidation>
        <x14:dataValidation type="list" allowBlank="1" showInputMessage="1" showErrorMessage="1" xr:uid="{0BBE239E-339B-4C05-85D9-14A0B02BFCAB}">
          <x14:formula1>
            <xm:f>KV_DROPDOWN_HELPER!$EZ$1:$EZ$13</xm:f>
          </x14:formula1>
          <xm:sqref>F78</xm:sqref>
        </x14:dataValidation>
        <x14:dataValidation type="list" allowBlank="1" showInputMessage="1" showErrorMessage="1" xr:uid="{BBCC039C-3F7D-4390-BD82-D2EBBED45208}">
          <x14:formula1>
            <xm:f>KV_DROPDOWN_HELPER!$FA$1:$FA$13</xm:f>
          </x14:formula1>
          <xm:sqref>F79</xm:sqref>
        </x14:dataValidation>
        <x14:dataValidation type="list" allowBlank="1" showInputMessage="1" showErrorMessage="1" xr:uid="{7C2573B6-49AE-472D-9DF8-01DFE383092A}">
          <x14:formula1>
            <xm:f>KV_DROPDOWN_HELPER!$FB$1:$FB$13</xm:f>
          </x14:formula1>
          <xm:sqref>F80</xm:sqref>
        </x14:dataValidation>
        <x14:dataValidation type="list" allowBlank="1" showInputMessage="1" showErrorMessage="1" xr:uid="{33F16D99-4EDB-407E-A55F-3434163A6BE2}">
          <x14:formula1>
            <xm:f>KV_DROPDOWN_HELPER!$FC$1:$FC$13</xm:f>
          </x14:formula1>
          <xm:sqref>F81</xm:sqref>
        </x14:dataValidation>
        <x14:dataValidation type="list" allowBlank="1" showInputMessage="1" showErrorMessage="1" xr:uid="{71A36C0D-6C16-4D2D-AC6B-BC9ADB7610CD}">
          <x14:formula1>
            <xm:f>KV_DROPDOWN_HELPER!$FD$1:$FD$13</xm:f>
          </x14:formula1>
          <xm:sqref>F82</xm:sqref>
        </x14:dataValidation>
        <x14:dataValidation type="list" allowBlank="1" showInputMessage="1" showErrorMessage="1" xr:uid="{F1A269F9-A342-7F44-AA80-56C5BFF64CFA}">
          <x14:formula1>
            <xm:f>KV_DROPDOWN_HELPER!$EJ$1:$EJ$14</xm:f>
          </x14:formula1>
          <xm:sqref>F62</xm:sqref>
        </x14:dataValidation>
        <x14:dataValidation type="list" allowBlank="1" showInputMessage="1" showErrorMessage="1" xr:uid="{A1727C58-C490-F649-B3BF-C2AC7ADF5502}">
          <x14:formula1>
            <xm:f>KV_DROPDOWN_HELPER!$EK$1:$EK$13</xm:f>
          </x14:formula1>
          <xm:sqref>F63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8" customHeight="1">
      <c r="A1" s="18">
        <v>3</v>
      </c>
      <c r="B1" s="211" t="s">
        <v>191</v>
      </c>
      <c r="C1" s="223" t="s">
        <v>40</v>
      </c>
      <c r="D1" s="223" t="s">
        <v>192</v>
      </c>
      <c r="E1" s="223" t="s">
        <v>0</v>
      </c>
      <c r="F1" s="223" t="s">
        <v>41</v>
      </c>
      <c r="G1" s="223" t="s">
        <v>42</v>
      </c>
      <c r="H1" s="223" t="s">
        <v>43</v>
      </c>
      <c r="I1" s="223" t="s">
        <v>193</v>
      </c>
      <c r="J1" s="223" t="s">
        <v>44</v>
      </c>
      <c r="K1" s="223" t="s">
        <v>45</v>
      </c>
      <c r="L1" s="223" t="s">
        <v>46</v>
      </c>
      <c r="M1" s="223" t="s">
        <v>47</v>
      </c>
      <c r="N1" s="213" t="s">
        <v>194</v>
      </c>
      <c r="AB1" s="6">
        <f>DATE(EINSTELLUNG!$C$35,$A$1,1)</f>
        <v>46082</v>
      </c>
    </row>
    <row r="2" spans="1:28" ht="18" customHeight="1" thickBot="1">
      <c r="A2" s="19"/>
      <c r="B2" s="212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14"/>
      <c r="AB2" s="6">
        <f>EOMONTH(DATE(EINSTELLUNG!$C$35,$A$1,1),0)</f>
        <v>46112</v>
      </c>
    </row>
    <row r="3" spans="1:28" ht="22" customHeight="1">
      <c r="A3" s="20" t="s">
        <v>48</v>
      </c>
      <c r="B3" s="127">
        <v>55</v>
      </c>
      <c r="C3" s="128" t="s">
        <v>314</v>
      </c>
      <c r="D3" s="134">
        <v>46054</v>
      </c>
      <c r="E3" s="130" t="s">
        <v>2</v>
      </c>
      <c r="F3" s="183">
        <v>173</v>
      </c>
      <c r="G3" s="132">
        <f>IF(OR(E3="",F3=""),"",PID_KVLohnLookup($A$1,E3,F3,LOHNTABELLE!$H$4))</f>
        <v>2021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4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36"/>
      <c r="N3" s="137"/>
      <c r="O3" s="227" t="s">
        <v>49</v>
      </c>
      <c r="P3" s="227" t="s">
        <v>50</v>
      </c>
      <c r="Q3" s="227" t="s">
        <v>51</v>
      </c>
      <c r="R3" s="229" t="s">
        <v>52</v>
      </c>
      <c r="S3" s="171"/>
      <c r="T3" s="171"/>
      <c r="U3" s="171"/>
      <c r="V3" s="171"/>
      <c r="AB3" s="8"/>
    </row>
    <row r="4" spans="1:28" ht="22" customHeight="1">
      <c r="A4" s="20" t="s">
        <v>53</v>
      </c>
      <c r="B4" s="138">
        <v>401010</v>
      </c>
      <c r="C4" s="139" t="s">
        <v>236</v>
      </c>
      <c r="D4" s="140">
        <v>39388</v>
      </c>
      <c r="E4" s="141" t="s">
        <v>5</v>
      </c>
      <c r="F4" s="142">
        <v>173</v>
      </c>
      <c r="G4" s="143">
        <f>IF(OR(E4="",F4=""),"",PID_KVLohnLookup($A$1,E4,F4,LOHNTABELLE!$H$4))</f>
        <v>2183</v>
      </c>
      <c r="H4" s="14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5"/>
      <c r="J4" s="146"/>
      <c r="K4" s="143">
        <f t="shared" si="0"/>
        <v>0</v>
      </c>
      <c r="L4" s="205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7"/>
      <c r="N4" s="148"/>
      <c r="O4" s="228"/>
      <c r="P4" s="228"/>
      <c r="Q4" s="228"/>
      <c r="R4" s="230"/>
      <c r="S4" s="171"/>
      <c r="T4" s="171"/>
      <c r="U4" s="171"/>
      <c r="V4" s="171"/>
    </row>
    <row r="5" spans="1:28" ht="22" customHeight="1">
      <c r="A5" s="21" t="s">
        <v>54</v>
      </c>
      <c r="B5" s="149">
        <v>401047</v>
      </c>
      <c r="C5" s="150" t="s">
        <v>238</v>
      </c>
      <c r="D5" s="151">
        <v>41154</v>
      </c>
      <c r="E5" s="152" t="s">
        <v>4</v>
      </c>
      <c r="F5" s="184">
        <v>173</v>
      </c>
      <c r="G5" s="143">
        <f>IF(OR(E5="",F5=""),"",PID_KVLohnLookup($A$1,E5,F5,LOHNTABELLE!$H$4))</f>
        <v>2123</v>
      </c>
      <c r="H5" s="14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4"/>
      <c r="J5" s="155"/>
      <c r="K5" s="143">
        <f t="shared" si="0"/>
        <v>0</v>
      </c>
      <c r="L5" s="205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6"/>
      <c r="N5" s="157"/>
      <c r="O5" s="174" cm="1">
        <f t="array" ref="O5">SUMPRODUCT((F3:F82/4.310808)/5*2.08)</f>
        <v>883.15493522328063</v>
      </c>
      <c r="P5" s="175">
        <f>EINSTELLUNG!I8</f>
        <v>600</v>
      </c>
      <c r="Q5" s="175">
        <f>P5-O5</f>
        <v>-283.15493522328063</v>
      </c>
      <c r="R5" s="176">
        <f>IFERROR(Q5*Q42, 0)</f>
        <v>-3386.2577813933276</v>
      </c>
      <c r="S5" s="171"/>
      <c r="T5" s="171"/>
      <c r="U5" s="171"/>
      <c r="V5" s="171"/>
    </row>
    <row r="6" spans="1:28" ht="22" customHeight="1">
      <c r="A6" s="20" t="s">
        <v>55</v>
      </c>
      <c r="B6" s="138">
        <v>401049</v>
      </c>
      <c r="C6" s="139" t="s">
        <v>237</v>
      </c>
      <c r="D6" s="140">
        <v>41130</v>
      </c>
      <c r="E6" s="141" t="s">
        <v>4</v>
      </c>
      <c r="F6" s="142">
        <v>173</v>
      </c>
      <c r="G6" s="143">
        <f>IF(OR(E6="",F6=""),"",PID_KVLohnLookup($A$1,E6,F6,LOHNTABELLE!$H$4))</f>
        <v>2123</v>
      </c>
      <c r="H6" s="14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5"/>
      <c r="J6" s="146"/>
      <c r="K6" s="143">
        <f t="shared" si="0"/>
        <v>0</v>
      </c>
      <c r="L6" s="205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7"/>
      <c r="N6" s="148"/>
      <c r="O6" s="231" t="str">
        <f>IF(Q5&lt;0, "Schlecht! Zu wenig Urlaub abgebaut.", IF(Q5&gt;0, "Gut! Mehr Urlaub abgebaut als aufgebaut.", ""))</f>
        <v>Schlecht! Zu wenig Urlaub abgebaut.</v>
      </c>
      <c r="P6" s="232"/>
      <c r="Q6" s="232"/>
      <c r="R6" s="233"/>
      <c r="S6" s="171"/>
      <c r="T6" s="171"/>
      <c r="U6" s="171"/>
      <c r="V6" s="171"/>
    </row>
    <row r="7" spans="1:28" ht="22" customHeight="1" thickBot="1">
      <c r="A7" s="20" t="s">
        <v>56</v>
      </c>
      <c r="B7" s="149">
        <v>401051</v>
      </c>
      <c r="C7" s="150" t="s">
        <v>239</v>
      </c>
      <c r="D7" s="151">
        <v>41176</v>
      </c>
      <c r="E7" s="152" t="s">
        <v>4</v>
      </c>
      <c r="F7" s="153">
        <v>173</v>
      </c>
      <c r="G7" s="143">
        <f>IF(OR(E7="",F7=""),"",PID_KVLohnLookup($A$1,E7,F7,LOHNTABELLE!$H$4))</f>
        <v>2123</v>
      </c>
      <c r="H7" s="14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4"/>
      <c r="J7" s="155"/>
      <c r="K7" s="143">
        <f t="shared" si="0"/>
        <v>0</v>
      </c>
      <c r="L7" s="205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2123</v>
      </c>
      <c r="M7" s="156"/>
      <c r="N7" s="157"/>
      <c r="O7" s="171"/>
      <c r="P7" s="171"/>
      <c r="Q7" s="171"/>
      <c r="R7" s="171"/>
      <c r="S7" s="171"/>
      <c r="T7" s="171"/>
      <c r="U7" s="171"/>
      <c r="V7" s="171"/>
    </row>
    <row r="8" spans="1:28" ht="22" customHeight="1">
      <c r="A8" s="20" t="s">
        <v>57</v>
      </c>
      <c r="B8" s="138">
        <v>401089</v>
      </c>
      <c r="C8" s="139" t="s">
        <v>253</v>
      </c>
      <c r="D8" s="140">
        <v>44868</v>
      </c>
      <c r="E8" s="141" t="s">
        <v>3</v>
      </c>
      <c r="F8" s="142">
        <v>173</v>
      </c>
      <c r="G8" s="143">
        <f>IF(OR(E8="",F8=""),"",PID_KVLohnLookup($A$1,E8,F8,LOHNTABELLE!$H$4))</f>
        <v>2082</v>
      </c>
      <c r="H8" s="14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5"/>
      <c r="J8" s="146"/>
      <c r="K8" s="143">
        <f t="shared" si="0"/>
        <v>0</v>
      </c>
      <c r="L8" s="205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2082</v>
      </c>
      <c r="M8" s="147"/>
      <c r="N8" s="170"/>
      <c r="O8" s="234" t="s">
        <v>58</v>
      </c>
      <c r="P8" s="235"/>
      <c r="Q8" s="236">
        <f>SUM(H3:H82)</f>
        <v>9028.93</v>
      </c>
      <c r="R8" s="237"/>
      <c r="S8" s="171"/>
      <c r="T8" s="171"/>
      <c r="U8" s="171"/>
      <c r="V8" s="171"/>
    </row>
    <row r="9" spans="1:28" ht="22" customHeight="1">
      <c r="A9" s="21" t="s">
        <v>59</v>
      </c>
      <c r="B9" s="149">
        <v>401138</v>
      </c>
      <c r="C9" s="150" t="s">
        <v>240</v>
      </c>
      <c r="D9" s="151">
        <v>42006</v>
      </c>
      <c r="E9" s="152" t="s">
        <v>4</v>
      </c>
      <c r="F9" s="153">
        <v>173</v>
      </c>
      <c r="G9" s="143">
        <f>IF(OR(E9="",F9=""),"",PID_KVLohnLookup($A$1,E9,F9,LOHNTABELLE!$H$4))</f>
        <v>2123</v>
      </c>
      <c r="H9" s="14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4"/>
      <c r="J9" s="155"/>
      <c r="K9" s="143">
        <f t="shared" si="0"/>
        <v>0</v>
      </c>
      <c r="L9" s="205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2123</v>
      </c>
      <c r="M9" s="156"/>
      <c r="N9" s="169"/>
      <c r="O9" s="221" t="s">
        <v>60</v>
      </c>
      <c r="P9" s="222"/>
      <c r="Q9" s="219">
        <f>EINSTELLUNG!L24</f>
        <v>3</v>
      </c>
      <c r="R9" s="220"/>
      <c r="S9" s="181">
        <f>IFERROR(Q9/Q8, 0)</f>
        <v>3.3226528503377473E-4</v>
      </c>
      <c r="T9" s="171"/>
      <c r="U9" s="171"/>
      <c r="V9" s="171"/>
    </row>
    <row r="10" spans="1:28" ht="22" customHeight="1">
      <c r="A10" s="20" t="s">
        <v>61</v>
      </c>
      <c r="B10" s="138">
        <v>401197</v>
      </c>
      <c r="C10" s="139" t="s">
        <v>241</v>
      </c>
      <c r="D10" s="140">
        <v>42644</v>
      </c>
      <c r="E10" s="141" t="s">
        <v>3</v>
      </c>
      <c r="F10" s="142">
        <v>173</v>
      </c>
      <c r="G10" s="143">
        <f>IF(OR(E10="",F10=""),"",PID_KVLohnLookup($A$1,E10,F10,LOHNTABELLE!$H$4))</f>
        <v>2082</v>
      </c>
      <c r="H10" s="14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5"/>
      <c r="J10" s="146"/>
      <c r="K10" s="143">
        <f t="shared" si="0"/>
        <v>0</v>
      </c>
      <c r="L10" s="205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7"/>
      <c r="N10" s="170"/>
      <c r="O10" s="221" t="s">
        <v>62</v>
      </c>
      <c r="P10" s="222"/>
      <c r="Q10" s="219">
        <f>EINSTELLUNG!I24</f>
        <v>0</v>
      </c>
      <c r="R10" s="220"/>
      <c r="S10" s="171"/>
      <c r="T10" s="171"/>
      <c r="U10" s="171"/>
      <c r="V10" s="171"/>
    </row>
    <row r="11" spans="1:28" ht="22" customHeight="1">
      <c r="A11" s="20" t="s">
        <v>63</v>
      </c>
      <c r="B11" s="149">
        <v>401214</v>
      </c>
      <c r="C11" s="150" t="s">
        <v>267</v>
      </c>
      <c r="D11" s="151">
        <v>45636</v>
      </c>
      <c r="E11" s="152" t="s">
        <v>3</v>
      </c>
      <c r="F11" s="153">
        <v>173</v>
      </c>
      <c r="G11" s="143">
        <f>IF(OR(E11="",F11=""),"",PID_KVLohnLookup($A$1,E11,F11,LOHNTABELLE!$H$4))</f>
        <v>2082</v>
      </c>
      <c r="H11" s="14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4"/>
      <c r="J11" s="155"/>
      <c r="K11" s="143">
        <f t="shared" si="0"/>
        <v>0</v>
      </c>
      <c r="L11" s="205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6"/>
      <c r="N11" s="169"/>
      <c r="O11" s="221" t="s">
        <v>64</v>
      </c>
      <c r="P11" s="222"/>
      <c r="Q11" s="219">
        <f>P5</f>
        <v>600</v>
      </c>
      <c r="R11" s="220"/>
      <c r="S11" s="171"/>
      <c r="T11" s="171"/>
      <c r="U11" s="171"/>
      <c r="V11" s="171"/>
    </row>
    <row r="12" spans="1:28" ht="22" customHeight="1">
      <c r="A12" s="20" t="s">
        <v>65</v>
      </c>
      <c r="B12" s="138">
        <v>401276</v>
      </c>
      <c r="C12" s="139" t="s">
        <v>242</v>
      </c>
      <c r="D12" s="140">
        <v>43252</v>
      </c>
      <c r="E12" s="141" t="s">
        <v>3</v>
      </c>
      <c r="F12" s="142">
        <v>173</v>
      </c>
      <c r="G12" s="143">
        <f>IF(OR(E12="",F12=""),"",PID_KVLohnLookup($A$1,E12,F12,LOHNTABELLE!$H$4))</f>
        <v>2082</v>
      </c>
      <c r="H12" s="14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5"/>
      <c r="J12" s="146"/>
      <c r="K12" s="143">
        <f t="shared" si="0"/>
        <v>0</v>
      </c>
      <c r="L12" s="205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47"/>
      <c r="N12" s="170"/>
      <c r="O12" s="221" t="s">
        <v>66</v>
      </c>
      <c r="P12" s="222"/>
      <c r="Q12" s="256">
        <v>-445</v>
      </c>
      <c r="R12" s="257"/>
      <c r="S12" s="171"/>
      <c r="T12" s="171"/>
      <c r="U12" s="171"/>
      <c r="V12" s="171"/>
    </row>
    <row r="13" spans="1:28" ht="22" customHeight="1">
      <c r="A13" s="21" t="s">
        <v>67</v>
      </c>
      <c r="B13" s="149">
        <v>401307</v>
      </c>
      <c r="C13" s="150" t="s">
        <v>243</v>
      </c>
      <c r="D13" s="151">
        <v>43571</v>
      </c>
      <c r="E13" s="152" t="s">
        <v>3</v>
      </c>
      <c r="F13" s="153">
        <v>173</v>
      </c>
      <c r="G13" s="143">
        <f>IF(OR(E13="",F13=""),"",PID_KVLohnLookup($A$1,E13,F13,LOHNTABELLE!$H$4))</f>
        <v>2082</v>
      </c>
      <c r="H13" s="14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4"/>
      <c r="J13" s="155"/>
      <c r="K13" s="143">
        <f t="shared" si="0"/>
        <v>0</v>
      </c>
      <c r="L13" s="205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6"/>
      <c r="N13" s="169"/>
      <c r="O13" s="221" t="s">
        <v>68</v>
      </c>
      <c r="P13" s="222"/>
      <c r="Q13" s="219">
        <f>Q8-Q9-Q10-Q11-Q12</f>
        <v>8870.93</v>
      </c>
      <c r="R13" s="220"/>
      <c r="S13" s="171"/>
      <c r="T13" s="171"/>
      <c r="U13" s="171"/>
      <c r="V13" s="171"/>
    </row>
    <row r="14" spans="1:28" ht="22" customHeight="1">
      <c r="A14" s="20" t="s">
        <v>69</v>
      </c>
      <c r="B14" s="138">
        <v>401308</v>
      </c>
      <c r="C14" s="139" t="s">
        <v>244</v>
      </c>
      <c r="D14" s="140">
        <v>43579</v>
      </c>
      <c r="E14" s="141" t="s">
        <v>3</v>
      </c>
      <c r="F14" s="142">
        <v>173</v>
      </c>
      <c r="G14" s="143">
        <f>IF(OR(E14="",F14=""),"",PID_KVLohnLookup($A$1,E14,F14,LOHNTABELLE!$H$4))</f>
        <v>2082</v>
      </c>
      <c r="H14" s="14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5"/>
      <c r="J14" s="146"/>
      <c r="K14" s="143">
        <f t="shared" si="0"/>
        <v>0</v>
      </c>
      <c r="L14" s="205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2082</v>
      </c>
      <c r="M14" s="147"/>
      <c r="N14" s="170"/>
      <c r="O14" s="221" t="s">
        <v>70</v>
      </c>
      <c r="P14" s="222"/>
      <c r="Q14" s="219">
        <f>EINSTELLUNG!L8</f>
        <v>9300</v>
      </c>
      <c r="R14" s="220"/>
      <c r="S14" s="171"/>
      <c r="T14" s="171"/>
      <c r="U14" s="171"/>
      <c r="V14" s="171"/>
    </row>
    <row r="15" spans="1:28" ht="22" customHeight="1" thickBot="1">
      <c r="A15" s="20" t="s">
        <v>71</v>
      </c>
      <c r="B15" s="149">
        <v>401389</v>
      </c>
      <c r="C15" s="150" t="s">
        <v>246</v>
      </c>
      <c r="D15" s="151">
        <v>44384</v>
      </c>
      <c r="E15" s="152" t="s">
        <v>11</v>
      </c>
      <c r="F15" s="153">
        <v>173</v>
      </c>
      <c r="G15" s="143">
        <f>IF(OR(E15="",F15=""),"",PID_KVLohnLookup($A$1,E15,F15,LOHNTABELLE!$H$4))</f>
        <v>2300</v>
      </c>
      <c r="H15" s="14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4"/>
      <c r="J15" s="155"/>
      <c r="K15" s="143">
        <f t="shared" si="0"/>
        <v>0</v>
      </c>
      <c r="L15" s="205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2300</v>
      </c>
      <c r="M15" s="156"/>
      <c r="N15" s="169"/>
      <c r="O15" s="225" t="s">
        <v>72</v>
      </c>
      <c r="P15" s="226"/>
      <c r="Q15" s="238">
        <f>Q13-Q14</f>
        <v>-429.06999999999971</v>
      </c>
      <c r="R15" s="239"/>
      <c r="S15" s="172"/>
      <c r="T15" s="172"/>
      <c r="U15" s="172"/>
      <c r="V15" s="171"/>
    </row>
    <row r="16" spans="1:28" ht="22" customHeight="1" thickBot="1">
      <c r="A16" s="20" t="s">
        <v>73</v>
      </c>
      <c r="B16" s="138">
        <v>401394</v>
      </c>
      <c r="C16" s="139" t="s">
        <v>245</v>
      </c>
      <c r="D16" s="140">
        <v>44379</v>
      </c>
      <c r="E16" s="141" t="s">
        <v>2</v>
      </c>
      <c r="F16" s="142">
        <v>173</v>
      </c>
      <c r="G16" s="143">
        <f>IF(OR(E16="",F16=""),"",PID_KVLohnLookup($A$1,E16,F16,LOHNTABELLE!$H$4))</f>
        <v>2021</v>
      </c>
      <c r="H16" s="14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5"/>
      <c r="J16" s="146"/>
      <c r="K16" s="143">
        <f t="shared" si="0"/>
        <v>0</v>
      </c>
      <c r="L16" s="205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7"/>
      <c r="N16" s="170"/>
      <c r="O16" s="215" t="str">
        <f>IF(Q15&lt;0, "Schlecht! Zu wenig Stunden für Dienstplan.", IF(Q15&gt;0, "Du hast mehr als genug Stunden für Dienstplan.", ""))</f>
        <v>Schlecht! Zu wenig Stunden für Dienstplan.</v>
      </c>
      <c r="P16" s="216"/>
      <c r="Q16" s="217"/>
      <c r="R16" s="218"/>
      <c r="S16" s="171"/>
      <c r="T16" s="171"/>
      <c r="U16" s="171"/>
      <c r="V16" s="171"/>
      <c r="W16" s="10"/>
    </row>
    <row r="17" spans="1:29" ht="22" customHeight="1">
      <c r="A17" s="21" t="s">
        <v>74</v>
      </c>
      <c r="B17" s="149">
        <v>401432</v>
      </c>
      <c r="C17" s="150" t="s">
        <v>247</v>
      </c>
      <c r="D17" s="151">
        <v>44441</v>
      </c>
      <c r="E17" s="152" t="s">
        <v>2</v>
      </c>
      <c r="F17" s="153">
        <v>173</v>
      </c>
      <c r="G17" s="143">
        <f>IF(OR(E17="",F17=""),"",PID_KVLohnLookup($A$1,E17,F17,LOHNTABELLE!$H$4))</f>
        <v>2021</v>
      </c>
      <c r="H17" s="14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4"/>
      <c r="J17" s="155"/>
      <c r="K17" s="143">
        <f t="shared" si="0"/>
        <v>0</v>
      </c>
      <c r="L17" s="205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56"/>
      <c r="N17" s="169"/>
      <c r="O17" s="234" t="s">
        <v>75</v>
      </c>
      <c r="P17" s="235"/>
      <c r="Q17" s="258">
        <f>SUM(L3:L82)</f>
        <v>107977.22612903228</v>
      </c>
      <c r="R17" s="259"/>
      <c r="S17" s="171"/>
      <c r="T17" s="171"/>
      <c r="U17" s="171"/>
      <c r="V17" s="171"/>
      <c r="W17" s="10"/>
    </row>
    <row r="18" spans="1:29" ht="22" customHeight="1">
      <c r="A18" s="20" t="s">
        <v>76</v>
      </c>
      <c r="B18" s="138">
        <v>401476</v>
      </c>
      <c r="C18" s="139" t="s">
        <v>249</v>
      </c>
      <c r="D18" s="140">
        <v>44504</v>
      </c>
      <c r="E18" s="141" t="s">
        <v>2</v>
      </c>
      <c r="F18" s="142">
        <v>173</v>
      </c>
      <c r="G18" s="143">
        <f>IF(OR(E18="",F18=""),"",PID_KVLohnLookup($A$1,E18,F18,LOHNTABELLE!$H$4))</f>
        <v>2021</v>
      </c>
      <c r="H18" s="14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5"/>
      <c r="J18" s="146"/>
      <c r="K18" s="143">
        <f t="shared" si="0"/>
        <v>0</v>
      </c>
      <c r="L18" s="205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7"/>
      <c r="N18" s="170"/>
      <c r="O18" s="245" t="s">
        <v>475</v>
      </c>
      <c r="P18" s="246"/>
      <c r="Q18" s="240">
        <v>20</v>
      </c>
      <c r="R18" s="241"/>
      <c r="S18" s="171"/>
      <c r="T18" s="171"/>
      <c r="U18" s="171"/>
      <c r="V18" s="171"/>
    </row>
    <row r="19" spans="1:29" ht="22" customHeight="1">
      <c r="A19" s="20" t="s">
        <v>77</v>
      </c>
      <c r="B19" s="149">
        <v>401479</v>
      </c>
      <c r="C19" s="150" t="s">
        <v>250</v>
      </c>
      <c r="D19" s="151">
        <v>44511</v>
      </c>
      <c r="E19" s="152" t="s">
        <v>6</v>
      </c>
      <c r="F19" s="153">
        <v>173</v>
      </c>
      <c r="G19" s="143">
        <f>IF(OR(E19="",F19=""),"",PID_KVLohnLookup($A$1,E19,F19,LOHNTABELLE!$H$4))</f>
        <v>2160</v>
      </c>
      <c r="H19" s="14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4"/>
      <c r="J19" s="155"/>
      <c r="K19" s="143">
        <f t="shared" si="0"/>
        <v>0</v>
      </c>
      <c r="L19" s="205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2160</v>
      </c>
      <c r="M19" s="156"/>
      <c r="N19" s="169"/>
      <c r="O19" s="245" t="s">
        <v>308</v>
      </c>
      <c r="P19" s="246"/>
      <c r="Q19" s="240">
        <v>333</v>
      </c>
      <c r="R19" s="241"/>
      <c r="S19" s="171"/>
      <c r="T19" s="171"/>
      <c r="U19" s="171"/>
      <c r="V19" s="171"/>
    </row>
    <row r="20" spans="1:29" ht="22" customHeight="1">
      <c r="A20" s="20" t="s">
        <v>78</v>
      </c>
      <c r="B20" s="138">
        <v>401481</v>
      </c>
      <c r="C20" s="139" t="s">
        <v>251</v>
      </c>
      <c r="D20" s="140">
        <v>44531</v>
      </c>
      <c r="E20" s="141" t="s">
        <v>2</v>
      </c>
      <c r="F20" s="142">
        <v>173</v>
      </c>
      <c r="G20" s="143">
        <f>IF(OR(E20="",F20=""),"",PID_KVLohnLookup($A$1,E20,F20,LOHNTABELLE!$H$4))</f>
        <v>2021</v>
      </c>
      <c r="H20" s="14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5"/>
      <c r="J20" s="146"/>
      <c r="K20" s="143">
        <f t="shared" si="0"/>
        <v>0</v>
      </c>
      <c r="L20" s="205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47"/>
      <c r="N20" s="170"/>
      <c r="O20" s="245" t="s">
        <v>308</v>
      </c>
      <c r="P20" s="246"/>
      <c r="Q20" s="240">
        <v>35</v>
      </c>
      <c r="R20" s="247"/>
      <c r="S20" s="171"/>
      <c r="T20" s="171"/>
      <c r="U20" s="171"/>
      <c r="V20" s="171"/>
    </row>
    <row r="21" spans="1:29" ht="22" customHeight="1">
      <c r="A21" s="21" t="s">
        <v>80</v>
      </c>
      <c r="B21" s="149">
        <v>401558</v>
      </c>
      <c r="C21" s="150" t="s">
        <v>248</v>
      </c>
      <c r="D21" s="151">
        <v>44460</v>
      </c>
      <c r="E21" s="152" t="s">
        <v>2</v>
      </c>
      <c r="F21" s="153">
        <v>173</v>
      </c>
      <c r="G21" s="143">
        <f>IF(OR(E21="",F21=""),"",PID_KVLohnLookup($A$1,E21,F21,LOHNTABELLE!$H$4))</f>
        <v>2021</v>
      </c>
      <c r="H21" s="14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4"/>
      <c r="J21" s="155"/>
      <c r="K21" s="143">
        <f t="shared" si="0"/>
        <v>0</v>
      </c>
      <c r="L21" s="205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56"/>
      <c r="N21" s="169"/>
      <c r="O21" s="245" t="s">
        <v>308</v>
      </c>
      <c r="P21" s="246"/>
      <c r="Q21" s="240">
        <v>100</v>
      </c>
      <c r="R21" s="241"/>
      <c r="S21" s="171"/>
      <c r="T21" s="171"/>
      <c r="U21" s="171"/>
      <c r="V21" s="171"/>
    </row>
    <row r="22" spans="1:29" ht="22" customHeight="1">
      <c r="A22" s="20" t="s">
        <v>81</v>
      </c>
      <c r="B22" s="138">
        <v>401564</v>
      </c>
      <c r="C22" s="139" t="s">
        <v>252</v>
      </c>
      <c r="D22" s="140">
        <v>44824</v>
      </c>
      <c r="E22" s="141" t="s">
        <v>2</v>
      </c>
      <c r="F22" s="142">
        <v>173</v>
      </c>
      <c r="G22" s="143">
        <f>IF(OR(E22="",F22=""),"",PID_KVLohnLookup($A$1,E22,F22,LOHNTABELLE!$H$4))</f>
        <v>2021</v>
      </c>
      <c r="H22" s="14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5"/>
      <c r="J22" s="146"/>
      <c r="K22" s="143">
        <f t="shared" si="0"/>
        <v>0</v>
      </c>
      <c r="L22" s="205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2021</v>
      </c>
      <c r="M22" s="147"/>
      <c r="N22" s="170"/>
      <c r="O22" s="245" t="s">
        <v>308</v>
      </c>
      <c r="P22" s="246"/>
      <c r="Q22" s="240"/>
      <c r="R22" s="241"/>
      <c r="S22" s="171"/>
      <c r="T22" s="171"/>
      <c r="U22" s="171"/>
      <c r="V22" s="171"/>
    </row>
    <row r="23" spans="1:29" ht="22" customHeight="1">
      <c r="A23" s="20" t="s">
        <v>82</v>
      </c>
      <c r="B23" s="149">
        <v>401583</v>
      </c>
      <c r="C23" s="150" t="s">
        <v>254</v>
      </c>
      <c r="D23" s="151">
        <v>44900</v>
      </c>
      <c r="E23" s="152" t="s">
        <v>10</v>
      </c>
      <c r="F23" s="153">
        <v>173</v>
      </c>
      <c r="G23" s="143">
        <f>IF(OR(E23="",F23=""),"",PID_KVLohnLookup($A$1,E23,F23,LOHNTABELLE!$H$4))</f>
        <v>2300</v>
      </c>
      <c r="H23" s="14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54"/>
      <c r="J23" s="155"/>
      <c r="K23" s="143">
        <f t="shared" si="0"/>
        <v>0</v>
      </c>
      <c r="L23" s="205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56"/>
      <c r="N23" s="169"/>
      <c r="O23" s="245" t="s">
        <v>308</v>
      </c>
      <c r="P23" s="246"/>
      <c r="Q23" s="240"/>
      <c r="R23" s="241"/>
      <c r="S23" s="171"/>
      <c r="T23" s="171"/>
      <c r="U23" s="171"/>
      <c r="V23" s="171"/>
      <c r="W23" s="10"/>
    </row>
    <row r="24" spans="1:29" ht="22" customHeight="1">
      <c r="A24" s="20" t="s">
        <v>83</v>
      </c>
      <c r="B24" s="138">
        <v>401589</v>
      </c>
      <c r="C24" s="139" t="s">
        <v>255</v>
      </c>
      <c r="D24" s="140">
        <v>44926</v>
      </c>
      <c r="E24" s="141" t="s">
        <v>10</v>
      </c>
      <c r="F24" s="142">
        <v>173</v>
      </c>
      <c r="G24" s="143">
        <f>IF(OR(E24="",F24=""),"",PID_KVLohnLookup($A$1,E24,F24,LOHNTABELLE!$H$4))</f>
        <v>2300</v>
      </c>
      <c r="H24" s="14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45"/>
      <c r="J24" s="146"/>
      <c r="K24" s="143">
        <f t="shared" si="0"/>
        <v>0</v>
      </c>
      <c r="L24" s="205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2300</v>
      </c>
      <c r="M24" s="147"/>
      <c r="N24" s="170"/>
      <c r="O24" s="245"/>
      <c r="P24" s="246"/>
      <c r="Q24" s="240"/>
      <c r="R24" s="241"/>
      <c r="S24" s="171"/>
      <c r="T24" s="171"/>
      <c r="U24" s="171"/>
      <c r="V24" s="171"/>
      <c r="W24" s="10"/>
    </row>
    <row r="25" spans="1:29" ht="22" customHeight="1" thickBot="1">
      <c r="A25" s="21" t="s">
        <v>84</v>
      </c>
      <c r="B25" s="149">
        <v>401602</v>
      </c>
      <c r="C25" s="150" t="s">
        <v>256</v>
      </c>
      <c r="D25" s="151">
        <v>45975</v>
      </c>
      <c r="E25" s="152" t="s">
        <v>2</v>
      </c>
      <c r="F25" s="153">
        <v>173</v>
      </c>
      <c r="G25" s="143">
        <f>IF(OR(E25="",F25=""),"",PID_KVLohnLookup($A$1,E25,F25,LOHNTABELLE!$H$4))</f>
        <v>2021</v>
      </c>
      <c r="H25" s="14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54"/>
      <c r="J25" s="155"/>
      <c r="K25" s="143">
        <f t="shared" si="0"/>
        <v>0</v>
      </c>
      <c r="L25" s="205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2021</v>
      </c>
      <c r="M25" s="156"/>
      <c r="N25" s="169"/>
      <c r="O25" s="248"/>
      <c r="P25" s="249"/>
      <c r="Q25" s="250"/>
      <c r="R25" s="251"/>
      <c r="S25" s="171"/>
      <c r="T25" s="171"/>
      <c r="U25" s="171"/>
      <c r="V25" s="171"/>
    </row>
    <row r="26" spans="1:29" ht="22" customHeight="1">
      <c r="A26" s="20" t="s">
        <v>85</v>
      </c>
      <c r="B26" s="138">
        <v>401605</v>
      </c>
      <c r="C26" s="139" t="s">
        <v>257</v>
      </c>
      <c r="D26" s="140">
        <v>44986</v>
      </c>
      <c r="E26" s="141" t="s">
        <v>2</v>
      </c>
      <c r="F26" s="142">
        <v>173</v>
      </c>
      <c r="G26" s="143">
        <f>IF(OR(E26="",F26=""),"",PID_KVLohnLookup($A$1,E26,F26,LOHNTABELLE!$H$4))</f>
        <v>2021</v>
      </c>
      <c r="H26" s="14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45"/>
      <c r="J26" s="146"/>
      <c r="K26" s="143">
        <f t="shared" si="0"/>
        <v>0</v>
      </c>
      <c r="L26" s="205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2021</v>
      </c>
      <c r="M26" s="147"/>
      <c r="N26" s="170"/>
      <c r="O26" s="252"/>
      <c r="P26" s="253"/>
      <c r="Q26" s="254"/>
      <c r="R26" s="255"/>
      <c r="S26" s="171"/>
      <c r="T26" s="171"/>
      <c r="U26" s="171"/>
      <c r="V26" s="171"/>
    </row>
    <row r="27" spans="1:29" ht="22" customHeight="1">
      <c r="A27" s="20" t="s">
        <v>86</v>
      </c>
      <c r="B27" s="149">
        <v>401626</v>
      </c>
      <c r="C27" s="150" t="s">
        <v>258</v>
      </c>
      <c r="D27" s="151">
        <v>45063</v>
      </c>
      <c r="E27" s="152" t="s">
        <v>2</v>
      </c>
      <c r="F27" s="153">
        <v>173</v>
      </c>
      <c r="G27" s="143">
        <f>IF(OR(E27="",F27=""),"",PID_KVLohnLookup($A$1,E27,F27,LOHNTABELLE!$H$4))</f>
        <v>2021</v>
      </c>
      <c r="H27" s="14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54"/>
      <c r="J27" s="155"/>
      <c r="K27" s="143">
        <f t="shared" si="0"/>
        <v>0</v>
      </c>
      <c r="L27" s="205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2021</v>
      </c>
      <c r="M27" s="156"/>
      <c r="N27" s="169"/>
      <c r="O27" s="245"/>
      <c r="P27" s="246"/>
      <c r="Q27" s="240"/>
      <c r="R27" s="241"/>
      <c r="S27" s="276" t="s">
        <v>87</v>
      </c>
      <c r="T27" s="276"/>
      <c r="U27" s="276"/>
      <c r="V27" s="276"/>
    </row>
    <row r="28" spans="1:29" ht="22" customHeight="1">
      <c r="A28" s="20" t="s">
        <v>88</v>
      </c>
      <c r="B28" s="138">
        <v>401633</v>
      </c>
      <c r="C28" s="139" t="s">
        <v>259</v>
      </c>
      <c r="D28" s="140">
        <v>45089</v>
      </c>
      <c r="E28" s="141" t="s">
        <v>10</v>
      </c>
      <c r="F28" s="142">
        <v>173</v>
      </c>
      <c r="G28" s="143">
        <f>IF(OR(E28="",F28=""),"",PID_KVLohnLookup($A$1,E28,F28,LOHNTABELLE!$H$4))</f>
        <v>2300</v>
      </c>
      <c r="H28" s="14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45"/>
      <c r="J28" s="146"/>
      <c r="K28" s="143">
        <f t="shared" si="0"/>
        <v>0</v>
      </c>
      <c r="L28" s="205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2300</v>
      </c>
      <c r="M28" s="147"/>
      <c r="N28" s="170"/>
      <c r="O28" s="245"/>
      <c r="P28" s="246"/>
      <c r="Q28" s="240"/>
      <c r="R28" s="241"/>
      <c r="S28" s="171"/>
      <c r="T28" s="171"/>
      <c r="U28" s="171"/>
      <c r="V28" s="171"/>
    </row>
    <row r="29" spans="1:29" ht="22" customHeight="1" thickBot="1">
      <c r="A29" s="21" t="s">
        <v>89</v>
      </c>
      <c r="B29" s="149">
        <v>401647</v>
      </c>
      <c r="C29" s="150" t="s">
        <v>260</v>
      </c>
      <c r="D29" s="151">
        <v>45182</v>
      </c>
      <c r="E29" s="152" t="s">
        <v>2</v>
      </c>
      <c r="F29" s="153">
        <v>173</v>
      </c>
      <c r="G29" s="143">
        <f>IF(OR(E29="",F29=""),"",PID_KVLohnLookup($A$1,E29,F29,LOHNTABELLE!$H$4))</f>
        <v>2021</v>
      </c>
      <c r="H29" s="14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4"/>
      <c r="J29" s="155"/>
      <c r="K29" s="143">
        <f t="shared" si="0"/>
        <v>0</v>
      </c>
      <c r="L29" s="205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56"/>
      <c r="N29" s="169"/>
      <c r="O29" s="242" t="s">
        <v>90</v>
      </c>
      <c r="P29" s="243"/>
      <c r="Q29" s="263">
        <f>EINSTELLUNG!O8</f>
        <v>1250</v>
      </c>
      <c r="R29" s="264"/>
      <c r="S29" s="171"/>
      <c r="T29" s="171"/>
      <c r="U29" s="171"/>
      <c r="V29" s="171"/>
    </row>
    <row r="30" spans="1:29" ht="22" customHeight="1" thickBot="1">
      <c r="A30" s="20" t="s">
        <v>91</v>
      </c>
      <c r="B30" s="138">
        <v>401661</v>
      </c>
      <c r="C30" s="139" t="s">
        <v>261</v>
      </c>
      <c r="D30" s="140">
        <v>45261</v>
      </c>
      <c r="E30" s="141" t="s">
        <v>2</v>
      </c>
      <c r="F30" s="142">
        <v>173</v>
      </c>
      <c r="G30" s="143">
        <f>IF(OR(E30="",F30=""),"",PID_KVLohnLookup($A$1,E30,F30,LOHNTABELLE!$H$4))</f>
        <v>2021</v>
      </c>
      <c r="H30" s="14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5"/>
      <c r="J30" s="146"/>
      <c r="K30" s="143">
        <f t="shared" si="0"/>
        <v>0</v>
      </c>
      <c r="L30" s="205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47"/>
      <c r="N30" s="148"/>
      <c r="O30" s="171"/>
      <c r="P30" s="171"/>
      <c r="Q30" s="171"/>
      <c r="R30" s="171"/>
      <c r="S30" s="171"/>
      <c r="T30" s="171"/>
      <c r="U30" s="171"/>
      <c r="V30" s="17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49">
        <v>401670</v>
      </c>
      <c r="C31" s="150" t="s">
        <v>262</v>
      </c>
      <c r="D31" s="151">
        <v>45358</v>
      </c>
      <c r="E31" s="152" t="s">
        <v>2</v>
      </c>
      <c r="F31" s="153">
        <v>173</v>
      </c>
      <c r="G31" s="143">
        <f>IF(OR(E31="",F31=""),"",PID_KVLohnLookup($A$1,E31,F31,LOHNTABELLE!$H$4))</f>
        <v>2021</v>
      </c>
      <c r="H31" s="14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4"/>
      <c r="J31" s="155"/>
      <c r="K31" s="143">
        <f t="shared" si="0"/>
        <v>0</v>
      </c>
      <c r="L31" s="205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56"/>
      <c r="N31" s="169"/>
      <c r="O31" s="265">
        <v>0</v>
      </c>
      <c r="P31" s="266"/>
      <c r="Q31" s="267">
        <v>0</v>
      </c>
      <c r="R31" s="268"/>
      <c r="S31" s="171"/>
      <c r="T31" s="171"/>
      <c r="U31" s="171"/>
      <c r="V31" s="171"/>
    </row>
    <row r="32" spans="1:29" ht="22" customHeight="1" thickBot="1">
      <c r="A32" s="20" t="s">
        <v>94</v>
      </c>
      <c r="B32" s="138">
        <v>401678</v>
      </c>
      <c r="C32" s="139" t="s">
        <v>263</v>
      </c>
      <c r="D32" s="140">
        <v>45414</v>
      </c>
      <c r="E32" s="141" t="s">
        <v>2</v>
      </c>
      <c r="F32" s="142">
        <v>173</v>
      </c>
      <c r="G32" s="143">
        <f>IF(OR(E32="",F32=""),"",PID_KVLohnLookup($A$1,E32,F32,LOHNTABELLE!$H$4))</f>
        <v>2021</v>
      </c>
      <c r="H32" s="14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45"/>
      <c r="J32" s="146"/>
      <c r="K32" s="143">
        <f t="shared" si="0"/>
        <v>0</v>
      </c>
      <c r="L32" s="205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2021</v>
      </c>
      <c r="M32" s="147"/>
      <c r="N32" s="148"/>
      <c r="O32" s="171"/>
      <c r="P32" s="171"/>
      <c r="Q32" s="171"/>
      <c r="R32" s="171"/>
      <c r="S32" s="173"/>
      <c r="T32" s="171"/>
      <c r="U32" s="171"/>
      <c r="V32" s="171"/>
    </row>
    <row r="33" spans="1:22" ht="22" customHeight="1">
      <c r="A33" s="21" t="s">
        <v>95</v>
      </c>
      <c r="B33" s="149">
        <v>401690</v>
      </c>
      <c r="C33" s="150" t="s">
        <v>265</v>
      </c>
      <c r="D33" s="151">
        <v>45536</v>
      </c>
      <c r="E33" s="152" t="s">
        <v>2</v>
      </c>
      <c r="F33" s="153">
        <v>173</v>
      </c>
      <c r="G33" s="143">
        <f>IF(OR(E33="",F33=""),"",PID_KVLohnLookup($A$1,E33,F33,LOHNTABELLE!$H$4))</f>
        <v>2021</v>
      </c>
      <c r="H33" s="14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54"/>
      <c r="J33" s="155"/>
      <c r="K33" s="143">
        <f t="shared" si="0"/>
        <v>0</v>
      </c>
      <c r="L33" s="205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2021</v>
      </c>
      <c r="M33" s="156"/>
      <c r="N33" s="169"/>
      <c r="O33" s="269"/>
      <c r="P33" s="270"/>
      <c r="Q33" s="223" t="str">
        <f>EINSTELLUNG!B3</f>
        <v>Budget Zahlen</v>
      </c>
      <c r="R33" s="223"/>
      <c r="S33" s="223" t="str">
        <f>EINSTELLUNG!B19</f>
        <v>Projection/Aktuell Zahlen</v>
      </c>
      <c r="T33" s="223"/>
      <c r="U33" s="223" t="s">
        <v>98</v>
      </c>
      <c r="V33" s="213"/>
    </row>
    <row r="34" spans="1:22" ht="22" customHeight="1">
      <c r="A34" s="20" t="s">
        <v>99</v>
      </c>
      <c r="B34" s="138">
        <v>401703</v>
      </c>
      <c r="C34" s="139" t="s">
        <v>266</v>
      </c>
      <c r="D34" s="140">
        <v>45616</v>
      </c>
      <c r="E34" s="141" t="s">
        <v>2</v>
      </c>
      <c r="F34" s="142">
        <v>173</v>
      </c>
      <c r="G34" s="143">
        <f>IF(OR(E34="",F34=""),"",PID_KVLohnLookup($A$1,E34,F34,LOHNTABELLE!$H$4))</f>
        <v>2021</v>
      </c>
      <c r="H34" s="14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45"/>
      <c r="J34" s="146"/>
      <c r="K34" s="143">
        <f t="shared" si="0"/>
        <v>0</v>
      </c>
      <c r="L34" s="205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2021</v>
      </c>
      <c r="M34" s="147"/>
      <c r="N34" s="170"/>
      <c r="O34" s="271"/>
      <c r="P34" s="272"/>
      <c r="Q34" s="273"/>
      <c r="R34" s="273"/>
      <c r="S34" s="273"/>
      <c r="T34" s="273"/>
      <c r="U34" s="273"/>
      <c r="V34" s="274"/>
    </row>
    <row r="35" spans="1:22" ht="22" customHeight="1">
      <c r="A35" s="20" t="s">
        <v>100</v>
      </c>
      <c r="B35" s="149">
        <v>401715</v>
      </c>
      <c r="C35" s="150" t="s">
        <v>268</v>
      </c>
      <c r="D35" s="151">
        <v>45755</v>
      </c>
      <c r="E35" s="152" t="s">
        <v>2</v>
      </c>
      <c r="F35" s="153">
        <v>173</v>
      </c>
      <c r="G35" s="143">
        <f>IF(OR(E35="",F35=""),"",PID_KVLohnLookup($A$1,E35,F35,LOHNTABELLE!$H$4))</f>
        <v>2021</v>
      </c>
      <c r="H35" s="14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54"/>
      <c r="J35" s="155"/>
      <c r="K35" s="14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5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2021</v>
      </c>
      <c r="M35" s="156"/>
      <c r="N35" s="169"/>
      <c r="O35" s="244" t="s">
        <v>101</v>
      </c>
      <c r="P35" s="222"/>
      <c r="Q35" s="261">
        <f>EINSTELLUNG!C8</f>
        <v>400000</v>
      </c>
      <c r="R35" s="261"/>
      <c r="S35" s="261">
        <f>EINSTELLUNG!C24</f>
        <v>430000</v>
      </c>
      <c r="T35" s="261"/>
      <c r="U35" s="261">
        <f>S35-Q35</f>
        <v>30000</v>
      </c>
      <c r="V35" s="262"/>
    </row>
    <row r="36" spans="1:22" ht="22" customHeight="1">
      <c r="A36" s="20" t="s">
        <v>102</v>
      </c>
      <c r="B36" s="138">
        <v>401716</v>
      </c>
      <c r="C36" s="139" t="s">
        <v>269</v>
      </c>
      <c r="D36" s="140">
        <v>45800</v>
      </c>
      <c r="E36" s="141" t="s">
        <v>2</v>
      </c>
      <c r="F36" s="142">
        <v>173</v>
      </c>
      <c r="G36" s="143">
        <f>IF(OR(E36="",F36=""),"",PID_KVLohnLookup($A$1,E36,F36,LOHNTABELLE!$H$4))</f>
        <v>2021</v>
      </c>
      <c r="H36" s="14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45"/>
      <c r="J36" s="146"/>
      <c r="K36" s="143">
        <f t="shared" si="1"/>
        <v>0</v>
      </c>
      <c r="L36" s="205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2021</v>
      </c>
      <c r="M36" s="147"/>
      <c r="N36" s="170"/>
      <c r="O36" s="244" t="s">
        <v>103</v>
      </c>
      <c r="P36" s="222"/>
      <c r="Q36" s="261">
        <f>EINSTELLUNG!D8</f>
        <v>100000</v>
      </c>
      <c r="R36" s="261"/>
      <c r="S36" s="261">
        <f ca="1">SumMergedCells(Q17:R29)</f>
        <v>109715.2261</v>
      </c>
      <c r="T36" s="261"/>
      <c r="U36" s="261">
        <f t="shared" ref="U36:U41" ca="1" si="2">S36-Q36</f>
        <v>9715.2260999999999</v>
      </c>
      <c r="V36" s="262"/>
    </row>
    <row r="37" spans="1:22" ht="22" customHeight="1">
      <c r="A37" s="21" t="s">
        <v>104</v>
      </c>
      <c r="B37" s="149">
        <v>401717</v>
      </c>
      <c r="C37" s="150" t="s">
        <v>270</v>
      </c>
      <c r="D37" s="151">
        <v>45814</v>
      </c>
      <c r="E37" s="152" t="s">
        <v>2</v>
      </c>
      <c r="F37" s="153">
        <v>173</v>
      </c>
      <c r="G37" s="143">
        <f>IF(OR(E37="",F37=""),"",PID_KVLohnLookup($A$1,E37,F37,LOHNTABELLE!$H$4))</f>
        <v>2021</v>
      </c>
      <c r="H37" s="14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54"/>
      <c r="J37" s="155"/>
      <c r="K37" s="143">
        <f t="shared" si="1"/>
        <v>0</v>
      </c>
      <c r="L37" s="205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2021</v>
      </c>
      <c r="M37" s="156"/>
      <c r="N37" s="169"/>
      <c r="O37" s="244" t="s">
        <v>105</v>
      </c>
      <c r="P37" s="222"/>
      <c r="Q37" s="277">
        <f>IF(ISERROR(Q36/Q35), 0, Q36/Q35)</f>
        <v>0.25</v>
      </c>
      <c r="R37" s="277"/>
      <c r="S37" s="277">
        <f ca="1">IF(ISERROR(S36/S35), 0, S36/S35)</f>
        <v>0.25515168860465115</v>
      </c>
      <c r="T37" s="277"/>
      <c r="U37" s="277">
        <f t="shared" ca="1" si="2"/>
        <v>5.1516886046511501E-3</v>
      </c>
      <c r="V37" s="278"/>
    </row>
    <row r="38" spans="1:22" ht="22" customHeight="1">
      <c r="A38" s="20" t="s">
        <v>106</v>
      </c>
      <c r="B38" s="138">
        <v>401722</v>
      </c>
      <c r="C38" s="139" t="s">
        <v>271</v>
      </c>
      <c r="D38" s="140">
        <v>45848</v>
      </c>
      <c r="E38" s="141" t="s">
        <v>2</v>
      </c>
      <c r="F38" s="142">
        <v>86.5</v>
      </c>
      <c r="G38" s="143">
        <f>IF(OR(E38="",F38=""),"",PID_KVLohnLookup($A$1,E38,F38,LOHNTABELLE!$H$4))</f>
        <v>1010.5</v>
      </c>
      <c r="H38" s="14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5"/>
      <c r="J38" s="146"/>
      <c r="K38" s="143">
        <f t="shared" si="1"/>
        <v>0</v>
      </c>
      <c r="L38" s="205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7"/>
      <c r="N38" s="170"/>
      <c r="O38" s="244" t="s">
        <v>107</v>
      </c>
      <c r="P38" s="222"/>
      <c r="Q38" s="260">
        <f>EINSTELLUNG!F8</f>
        <v>30000</v>
      </c>
      <c r="R38" s="260"/>
      <c r="S38" s="260">
        <f>EINSTELLUNG!F24</f>
        <v>29000</v>
      </c>
      <c r="T38" s="260"/>
      <c r="U38" s="260">
        <f t="shared" si="2"/>
        <v>-1000</v>
      </c>
      <c r="V38" s="219"/>
    </row>
    <row r="39" spans="1:22" ht="22" customHeight="1">
      <c r="A39" s="20" t="s">
        <v>108</v>
      </c>
      <c r="B39" s="149">
        <v>401723</v>
      </c>
      <c r="C39" s="150" t="s">
        <v>272</v>
      </c>
      <c r="D39" s="151">
        <v>45852</v>
      </c>
      <c r="E39" s="152" t="s">
        <v>2</v>
      </c>
      <c r="F39" s="153">
        <v>86.5</v>
      </c>
      <c r="G39" s="143">
        <f>IF(OR(E39="",F39=""),"",PID_KVLohnLookup($A$1,E39,F39,LOHNTABELLE!$H$4))</f>
        <v>1010.5</v>
      </c>
      <c r="H39" s="14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4"/>
      <c r="J39" s="155"/>
      <c r="K39" s="143">
        <f t="shared" si="1"/>
        <v>0</v>
      </c>
      <c r="L39" s="205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6"/>
      <c r="N39" s="169"/>
      <c r="O39" s="244" t="s">
        <v>109</v>
      </c>
      <c r="P39" s="222"/>
      <c r="Q39" s="261">
        <f>IF(Q38=0, 0, Q35/Q38)</f>
        <v>13.333333333333334</v>
      </c>
      <c r="R39" s="261"/>
      <c r="S39" s="261">
        <f>IF(S38=0, 0, S35/S38)</f>
        <v>14.827586206896552</v>
      </c>
      <c r="T39" s="261"/>
      <c r="U39" s="261">
        <f t="shared" si="2"/>
        <v>1.4942528735632177</v>
      </c>
      <c r="V39" s="262"/>
    </row>
    <row r="40" spans="1:22" ht="22" customHeight="1">
      <c r="A40" s="20" t="s">
        <v>110</v>
      </c>
      <c r="B40" s="138">
        <v>401726</v>
      </c>
      <c r="C40" s="139" t="s">
        <v>273</v>
      </c>
      <c r="D40" s="140">
        <v>45870</v>
      </c>
      <c r="E40" s="141" t="s">
        <v>2</v>
      </c>
      <c r="F40" s="142">
        <v>86.5</v>
      </c>
      <c r="G40" s="143">
        <f>IF(OR(E40="",F40=""),"",PID_KVLohnLookup($A$1,E40,F40,LOHNTABELLE!$H$4))</f>
        <v>1010.5</v>
      </c>
      <c r="H40" s="14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5"/>
      <c r="J40" s="146"/>
      <c r="K40" s="143">
        <f t="shared" si="1"/>
        <v>0</v>
      </c>
      <c r="L40" s="205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7"/>
      <c r="N40" s="170"/>
      <c r="O40" s="244" t="s">
        <v>111</v>
      </c>
      <c r="P40" s="222"/>
      <c r="Q40" s="261">
        <f>IF(Q13=0, 0, Q35/Q13)</f>
        <v>45.091100933047606</v>
      </c>
      <c r="R40" s="261"/>
      <c r="S40" s="261">
        <f>IF(Q13=0, 0, S35/Q13)</f>
        <v>48.472933503026177</v>
      </c>
      <c r="T40" s="261"/>
      <c r="U40" s="261">
        <f t="shared" si="2"/>
        <v>3.3818325699785703</v>
      </c>
      <c r="V40" s="262"/>
    </row>
    <row r="41" spans="1:22" ht="22" customHeight="1">
      <c r="A41" s="21" t="s">
        <v>112</v>
      </c>
      <c r="B41" s="149">
        <v>401730</v>
      </c>
      <c r="C41" s="150" t="s">
        <v>275</v>
      </c>
      <c r="D41" s="151">
        <v>45895</v>
      </c>
      <c r="E41" s="152" t="s">
        <v>2</v>
      </c>
      <c r="F41" s="153">
        <v>151.38</v>
      </c>
      <c r="G41" s="143">
        <f>IF(OR(E41="",F41=""),"",PID_KVLohnLookup($A$1,E41,F41,LOHNTABELLE!$H$4))</f>
        <v>1768.38</v>
      </c>
      <c r="H41" s="144">
        <f>IF(AND(ISNUMBER(D41),ISNUMBER(F41)),ROUNDDOWN(MIN(IF(OR(ISBLANK(I41),I41=""),EOMONTH(DATE(EINSTELLUNG!$C$35,$A$1,1),0),I41)-MAX(D41,DATE(EINSTELLUNG!$C$35,$A$1,1))+1)/DAY(EOMONTH(DATE(EINSTELLUNG!$C$35,$A$1,1),0))*F41,2),"")</f>
        <v>151.38</v>
      </c>
      <c r="I41" s="154"/>
      <c r="J41" s="155"/>
      <c r="K41" s="143">
        <f t="shared" si="1"/>
        <v>0</v>
      </c>
      <c r="L41" s="205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1768.38</v>
      </c>
      <c r="M41" s="156"/>
      <c r="N41" s="169"/>
      <c r="O41" s="244" t="s">
        <v>113</v>
      </c>
      <c r="P41" s="222"/>
      <c r="Q41" s="260">
        <f>IF(Q13=0, 0, Q38/Q13)</f>
        <v>3.3818325699785703</v>
      </c>
      <c r="R41" s="260"/>
      <c r="S41" s="260">
        <f>IF(Q13=0, 0, S38/Q13)</f>
        <v>3.2691048176459514</v>
      </c>
      <c r="T41" s="260"/>
      <c r="U41" s="260">
        <f t="shared" si="2"/>
        <v>-0.11272775233261889</v>
      </c>
      <c r="V41" s="219"/>
    </row>
    <row r="42" spans="1:22" ht="22" customHeight="1" thickBot="1">
      <c r="A42" s="20" t="s">
        <v>114</v>
      </c>
      <c r="B42" s="138">
        <v>401731</v>
      </c>
      <c r="C42" s="139" t="s">
        <v>274</v>
      </c>
      <c r="D42" s="140">
        <v>45899</v>
      </c>
      <c r="E42" s="141" t="s">
        <v>2</v>
      </c>
      <c r="F42" s="142">
        <v>86.5</v>
      </c>
      <c r="G42" s="143">
        <f>IF(OR(E42="",F42=""),"",PID_KVLohnLookup($A$1,E42,F42,LOHNTABELLE!$H$4))</f>
        <v>1010.5</v>
      </c>
      <c r="H42" s="14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5"/>
      <c r="J42" s="146"/>
      <c r="K42" s="143">
        <f t="shared" si="1"/>
        <v>0</v>
      </c>
      <c r="L42" s="205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7"/>
      <c r="N42" s="170"/>
      <c r="O42" s="242" t="s">
        <v>115</v>
      </c>
      <c r="P42" s="243"/>
      <c r="Q42" s="275">
        <f>IFERROR(Q17/Q8, 0)</f>
        <v>11.959027938973087</v>
      </c>
      <c r="R42" s="275"/>
      <c r="S42" s="275"/>
      <c r="T42" s="275"/>
      <c r="U42" s="275"/>
      <c r="V42" s="264"/>
    </row>
    <row r="43" spans="1:22" ht="22" customHeight="1">
      <c r="A43" s="20" t="s">
        <v>116</v>
      </c>
      <c r="B43" s="149">
        <v>401734</v>
      </c>
      <c r="C43" s="150" t="s">
        <v>276</v>
      </c>
      <c r="D43" s="151">
        <v>45904</v>
      </c>
      <c r="E43" s="152" t="s">
        <v>2</v>
      </c>
      <c r="F43" s="153">
        <v>138.4</v>
      </c>
      <c r="G43" s="143">
        <f>IF(OR(E43="",F43=""),"",PID_KVLohnLookup($A$1,E43,F43,LOHNTABELLE!$H$4))</f>
        <v>1616.8</v>
      </c>
      <c r="H43" s="144">
        <f>IF(AND(ISNUMBER(D43),ISNUMBER(F43)),ROUNDDOWN(MIN(IF(OR(ISBLANK(I43),I43=""),EOMONTH(DATE(EINSTELLUNG!$C$35,$A$1,1),0),I43)-MAX(D43,DATE(EINSTELLUNG!$C$35,$A$1,1))+1)/DAY(EOMONTH(DATE(EINSTELLUNG!$C$35,$A$1,1),0))*F43,2),"")</f>
        <v>138.4</v>
      </c>
      <c r="I43" s="154"/>
      <c r="J43" s="155"/>
      <c r="K43" s="143">
        <f t="shared" si="1"/>
        <v>0</v>
      </c>
      <c r="L43" s="205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1616.8</v>
      </c>
      <c r="M43" s="156"/>
      <c r="N43" s="169"/>
      <c r="O43" s="177"/>
      <c r="P43" s="178"/>
      <c r="Q43" s="178"/>
      <c r="R43" s="171"/>
      <c r="S43" s="171"/>
      <c r="T43" s="171"/>
      <c r="U43" s="171"/>
      <c r="V43" s="171"/>
    </row>
    <row r="44" spans="1:22" ht="22" customHeight="1" thickBot="1">
      <c r="A44" s="20" t="s">
        <v>117</v>
      </c>
      <c r="B44" s="138">
        <v>401736</v>
      </c>
      <c r="C44" s="139" t="s">
        <v>277</v>
      </c>
      <c r="D44" s="140">
        <v>45906</v>
      </c>
      <c r="E44" s="141" t="s">
        <v>2</v>
      </c>
      <c r="F44" s="142">
        <v>86.5</v>
      </c>
      <c r="G44" s="143">
        <f>IF(OR(E44="",F44=""),"",PID_KVLohnLookup($A$1,E44,F44,LOHNTABELLE!$H$4))</f>
        <v>1010.5</v>
      </c>
      <c r="H44" s="14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5"/>
      <c r="J44" s="146"/>
      <c r="K44" s="143">
        <f t="shared" si="1"/>
        <v>0</v>
      </c>
      <c r="L44" s="205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7"/>
      <c r="N44" s="170"/>
      <c r="O44" s="207" t="s">
        <v>118</v>
      </c>
      <c r="P44" s="208"/>
      <c r="Q44" s="208"/>
      <c r="R44" s="208"/>
      <c r="S44" s="208"/>
      <c r="T44" s="208"/>
      <c r="U44" s="208"/>
      <c r="V44" s="208"/>
    </row>
    <row r="45" spans="1:22" ht="22" customHeight="1">
      <c r="A45" s="21" t="s">
        <v>119</v>
      </c>
      <c r="B45" s="149">
        <v>401737</v>
      </c>
      <c r="C45" s="150" t="s">
        <v>278</v>
      </c>
      <c r="D45" s="151">
        <v>45906</v>
      </c>
      <c r="E45" s="152" t="s">
        <v>2</v>
      </c>
      <c r="F45" s="153">
        <v>86.5</v>
      </c>
      <c r="G45" s="143">
        <f>IF(OR(E45="",F45=""),"",PID_KVLohnLookup($A$1,E45,F45,LOHNTABELLE!$H$4))</f>
        <v>1010.5</v>
      </c>
      <c r="H45" s="14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4"/>
      <c r="J45" s="155"/>
      <c r="K45" s="143">
        <f t="shared" si="1"/>
        <v>0</v>
      </c>
      <c r="L45" s="205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6"/>
      <c r="N45" s="179"/>
      <c r="O45" s="209"/>
      <c r="P45" s="210"/>
      <c r="Q45" s="210"/>
      <c r="R45" s="210"/>
      <c r="S45" s="210"/>
      <c r="T45" s="210"/>
      <c r="U45" s="210"/>
      <c r="V45" s="171"/>
    </row>
    <row r="46" spans="1:22" ht="22" customHeight="1">
      <c r="A46" s="20" t="s">
        <v>120</v>
      </c>
      <c r="B46" s="138">
        <v>401738</v>
      </c>
      <c r="C46" s="139" t="s">
        <v>279</v>
      </c>
      <c r="D46" s="140">
        <v>45909</v>
      </c>
      <c r="E46" s="141" t="s">
        <v>2</v>
      </c>
      <c r="F46" s="142">
        <v>86.5</v>
      </c>
      <c r="G46" s="143">
        <f>IF(OR(E46="",F46=""),"",PID_KVLohnLookup($A$1,E46,F46,LOHNTABELLE!$H$4))</f>
        <v>1010.5</v>
      </c>
      <c r="H46" s="14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5"/>
      <c r="J46" s="146"/>
      <c r="K46" s="143">
        <f t="shared" si="1"/>
        <v>0</v>
      </c>
      <c r="L46" s="205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7"/>
      <c r="N46" s="180"/>
      <c r="O46" s="171"/>
      <c r="P46" s="171"/>
      <c r="Q46" s="171"/>
      <c r="R46" s="171"/>
      <c r="S46" s="171"/>
      <c r="T46" s="171"/>
      <c r="U46" s="171"/>
      <c r="V46" s="171"/>
    </row>
    <row r="47" spans="1:22" ht="22" customHeight="1">
      <c r="A47" s="20" t="s">
        <v>121</v>
      </c>
      <c r="B47" s="149">
        <v>401745</v>
      </c>
      <c r="C47" s="150" t="s">
        <v>283</v>
      </c>
      <c r="D47" s="154">
        <v>45934</v>
      </c>
      <c r="E47" s="152" t="s">
        <v>2</v>
      </c>
      <c r="F47" s="153">
        <v>86.5</v>
      </c>
      <c r="G47" s="143">
        <f>IF(OR(E47="",F47=""),"",PID_KVLohnLookup($A$1,E47,F47,LOHNTABELLE!$H$4))</f>
        <v>1010.5</v>
      </c>
      <c r="H47" s="14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4"/>
      <c r="J47" s="155"/>
      <c r="K47" s="143">
        <f t="shared" si="1"/>
        <v>0</v>
      </c>
      <c r="L47" s="205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6"/>
      <c r="N47" s="179"/>
      <c r="O47" s="171"/>
      <c r="P47" s="171"/>
      <c r="Q47" s="171"/>
      <c r="R47" s="171"/>
      <c r="S47" s="171"/>
      <c r="T47" s="171"/>
      <c r="U47" s="171"/>
      <c r="V47" s="171"/>
    </row>
    <row r="48" spans="1:22" ht="22" customHeight="1">
      <c r="A48" s="20" t="s">
        <v>122</v>
      </c>
      <c r="B48" s="138">
        <v>401746</v>
      </c>
      <c r="C48" s="139" t="s">
        <v>282</v>
      </c>
      <c r="D48" s="145">
        <v>45941</v>
      </c>
      <c r="E48" s="141" t="s">
        <v>2</v>
      </c>
      <c r="F48" s="142">
        <v>86.5</v>
      </c>
      <c r="G48" s="143">
        <f>IF(OR(E48="",F48=""),"",PID_KVLohnLookup($A$1,E48,F48,LOHNTABELLE!$H$4))</f>
        <v>1010.5</v>
      </c>
      <c r="H48" s="14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5"/>
      <c r="J48" s="146"/>
      <c r="K48" s="143">
        <f t="shared" si="1"/>
        <v>0</v>
      </c>
      <c r="L48" s="205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7"/>
      <c r="N48" s="180"/>
      <c r="O48" s="171"/>
      <c r="P48" s="171"/>
      <c r="Q48" s="171"/>
      <c r="R48" s="171"/>
      <c r="S48" s="171"/>
      <c r="T48" s="171"/>
      <c r="U48" s="171"/>
      <c r="V48" s="171"/>
    </row>
    <row r="49" spans="1:22" ht="22" customHeight="1">
      <c r="A49" s="21" t="s">
        <v>123</v>
      </c>
      <c r="B49" s="149">
        <v>401747</v>
      </c>
      <c r="C49" s="150" t="s">
        <v>280</v>
      </c>
      <c r="D49" s="151">
        <v>45941</v>
      </c>
      <c r="E49" s="152" t="s">
        <v>2</v>
      </c>
      <c r="F49" s="153">
        <v>86.5</v>
      </c>
      <c r="G49" s="143">
        <f>IF(OR(E49="",F49=""),"",PID_KVLohnLookup($A$1,E49,F49,LOHNTABELLE!$H$4))</f>
        <v>1010.5</v>
      </c>
      <c r="H49" s="14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4"/>
      <c r="J49" s="155"/>
      <c r="K49" s="143">
        <f t="shared" si="1"/>
        <v>0</v>
      </c>
      <c r="L49" s="205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56"/>
      <c r="N49" s="179"/>
      <c r="O49" s="171"/>
      <c r="P49" s="171"/>
      <c r="Q49" s="171"/>
      <c r="R49" s="171"/>
      <c r="S49" s="171"/>
      <c r="T49" s="171"/>
      <c r="U49" s="171"/>
      <c r="V49" s="171"/>
    </row>
    <row r="50" spans="1:22" ht="22" customHeight="1">
      <c r="A50" s="20" t="s">
        <v>124</v>
      </c>
      <c r="B50" s="138">
        <v>401748</v>
      </c>
      <c r="C50" s="139" t="s">
        <v>281</v>
      </c>
      <c r="D50" s="140">
        <v>45941</v>
      </c>
      <c r="E50" s="141" t="s">
        <v>2</v>
      </c>
      <c r="F50" s="142">
        <v>86.5</v>
      </c>
      <c r="G50" s="143">
        <f>IF(OR(E50="",F50=""),"",PID_KVLohnLookup($A$1,E50,F50,LOHNTABELLE!$H$4))</f>
        <v>1010.5</v>
      </c>
      <c r="H50" s="14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5"/>
      <c r="J50" s="146"/>
      <c r="K50" s="143">
        <f t="shared" si="1"/>
        <v>0</v>
      </c>
      <c r="L50" s="205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47"/>
      <c r="N50" s="180"/>
      <c r="O50" s="171"/>
      <c r="P50" s="171"/>
      <c r="Q50" s="171"/>
      <c r="R50" s="171"/>
      <c r="S50" s="171"/>
      <c r="T50" s="171"/>
      <c r="U50" s="171"/>
      <c r="V50" s="171"/>
    </row>
    <row r="51" spans="1:22" ht="22" customHeight="1">
      <c r="A51" s="20" t="s">
        <v>125</v>
      </c>
      <c r="B51" s="149">
        <v>401751</v>
      </c>
      <c r="C51" s="202" t="s">
        <v>284</v>
      </c>
      <c r="D51" s="154">
        <v>45961</v>
      </c>
      <c r="E51" s="152" t="s">
        <v>2</v>
      </c>
      <c r="F51" s="153">
        <v>86.5</v>
      </c>
      <c r="G51" s="143">
        <f>IF(OR(E51="",F51=""),"",PID_KVLohnLookup($A$1,E51,F51,LOHNTABELLE!$H$4))</f>
        <v>1010.5</v>
      </c>
      <c r="H51" s="14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54"/>
      <c r="J51" s="155"/>
      <c r="K51" s="143">
        <f t="shared" si="1"/>
        <v>0</v>
      </c>
      <c r="L51" s="205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56"/>
      <c r="N51" s="179"/>
    </row>
    <row r="52" spans="1:22" ht="22" customHeight="1">
      <c r="A52" s="20" t="s">
        <v>126</v>
      </c>
      <c r="B52" s="138">
        <v>401752</v>
      </c>
      <c r="C52" s="139" t="s">
        <v>285</v>
      </c>
      <c r="D52" s="145">
        <v>45986</v>
      </c>
      <c r="E52" s="141" t="s">
        <v>2</v>
      </c>
      <c r="F52" s="142">
        <v>86.5</v>
      </c>
      <c r="G52" s="143">
        <f>IF(OR(E52="",F52=""),"",PID_KVLohnLookup($A$1,E52,F52,LOHNTABELLE!$H$4))</f>
        <v>1010.5</v>
      </c>
      <c r="H52" s="14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45"/>
      <c r="J52" s="146"/>
      <c r="K52" s="143">
        <f t="shared" si="1"/>
        <v>0</v>
      </c>
      <c r="L52" s="205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1010.5</v>
      </c>
      <c r="M52" s="147"/>
      <c r="N52" s="148"/>
    </row>
    <row r="53" spans="1:22" ht="22" customHeight="1">
      <c r="A53" s="21" t="s">
        <v>127</v>
      </c>
      <c r="B53" s="149">
        <v>401754</v>
      </c>
      <c r="C53" s="150" t="s">
        <v>286</v>
      </c>
      <c r="D53" s="154">
        <v>46014</v>
      </c>
      <c r="E53" s="152" t="s">
        <v>2</v>
      </c>
      <c r="F53" s="153">
        <v>86.5</v>
      </c>
      <c r="G53" s="143">
        <f>IF(OR(E53="",F53=""),"",PID_KVLohnLookup($A$1,E53,F53,LOHNTABELLE!$H$4))</f>
        <v>1010.5</v>
      </c>
      <c r="H53" s="144">
        <f>IF(AND(ISNUMBER(D53),ISNUMBER(F53)),ROUNDDOWN(MIN(IF(OR(ISBLANK(I53),I53=""),EOMONTH(DATE(EINSTELLUNG!$C$35,$A$1,1),0),I53)-MAX(D53,DATE(EINSTELLUNG!$C$35,$A$1,1))+1)/DAY(EOMONTH(DATE(EINSTELLUNG!$C$35,$A$1,1),0))*F53,2),"")</f>
        <v>41.85</v>
      </c>
      <c r="I53" s="154">
        <v>46096</v>
      </c>
      <c r="J53" s="155">
        <v>8</v>
      </c>
      <c r="K53" s="143">
        <f t="shared" si="1"/>
        <v>260.77419354838707</v>
      </c>
      <c r="L53" s="205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749.72580645161281</v>
      </c>
      <c r="M53" s="156"/>
      <c r="N53" s="157" t="s">
        <v>205</v>
      </c>
    </row>
    <row r="54" spans="1:22" ht="22" customHeight="1">
      <c r="A54" s="20" t="s">
        <v>128</v>
      </c>
      <c r="B54" s="138">
        <v>401999</v>
      </c>
      <c r="C54" s="139" t="s">
        <v>436</v>
      </c>
      <c r="D54" s="145">
        <v>46041</v>
      </c>
      <c r="E54" s="141" t="s">
        <v>2</v>
      </c>
      <c r="F54" s="142">
        <v>151.38</v>
      </c>
      <c r="G54" s="143">
        <f>IF(OR(E54="",F54=""),"",PID_KVLohnLookup($A$1,E54,F54,LOHNTABELLE!$H$4))</f>
        <v>1768.38</v>
      </c>
      <c r="H54" s="144">
        <f>IF(AND(ISNUMBER(D54),ISNUMBER(F54)),ROUNDDOWN(MIN(IF(OR(ISBLANK(I54),I54=""),EOMONTH(DATE(EINSTELLUNG!$C$35,$A$1,1),0),I54)-MAX(D54,DATE(EINSTELLUNG!$C$35,$A$1,1))+1)/DAY(EOMONTH(DATE(EINSTELLUNG!$C$35,$A$1,1),0))*F54,2),"")</f>
        <v>151.38</v>
      </c>
      <c r="I54" s="145"/>
      <c r="J54" s="146"/>
      <c r="K54" s="143">
        <f t="shared" si="1"/>
        <v>0</v>
      </c>
      <c r="L54" s="205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1768.38</v>
      </c>
      <c r="M54" s="147"/>
      <c r="N54" s="148"/>
    </row>
    <row r="55" spans="1:22" ht="22" customHeight="1">
      <c r="A55" s="20" t="s">
        <v>129</v>
      </c>
      <c r="B55" s="149">
        <v>401999</v>
      </c>
      <c r="C55" s="150" t="s">
        <v>307</v>
      </c>
      <c r="D55" s="154">
        <v>46082</v>
      </c>
      <c r="E55" s="152" t="s">
        <v>2</v>
      </c>
      <c r="F55" s="153">
        <v>173</v>
      </c>
      <c r="G55" s="143">
        <f>IF(OR(E55="",F55=""),"",PID_KVLohnLookup($A$1,E55,F55,LOHNTABELLE!$H$4))</f>
        <v>2021</v>
      </c>
      <c r="H55" s="14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4"/>
      <c r="J55" s="155"/>
      <c r="K55" s="143">
        <f t="shared" si="1"/>
        <v>0</v>
      </c>
      <c r="L55" s="205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2020.9999999999998</v>
      </c>
      <c r="M55" s="156"/>
      <c r="N55" s="157"/>
    </row>
    <row r="56" spans="1:22" ht="22" customHeight="1">
      <c r="A56" s="20" t="s">
        <v>130</v>
      </c>
      <c r="B56" s="138">
        <v>402405</v>
      </c>
      <c r="C56" s="139" t="s">
        <v>313</v>
      </c>
      <c r="D56" s="145">
        <v>46054</v>
      </c>
      <c r="E56" s="141" t="s">
        <v>2</v>
      </c>
      <c r="F56" s="142">
        <v>173</v>
      </c>
      <c r="G56" s="143">
        <f>IF(OR(E56="",F56=""),"",PID_KVLohnLookup($A$1,E56,F56,LOHNTABELLE!$H$4))</f>
        <v>2021</v>
      </c>
      <c r="H56" s="14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5"/>
      <c r="J56" s="146"/>
      <c r="K56" s="143">
        <f t="shared" si="1"/>
        <v>0</v>
      </c>
      <c r="L56" s="205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7"/>
      <c r="N56" s="148"/>
    </row>
    <row r="57" spans="1:22" ht="22" customHeight="1">
      <c r="A57" s="21" t="s">
        <v>131</v>
      </c>
      <c r="B57" s="149">
        <v>500600</v>
      </c>
      <c r="C57" s="150" t="s">
        <v>318</v>
      </c>
      <c r="D57" s="154">
        <v>46054</v>
      </c>
      <c r="E57" s="152" t="s">
        <v>2</v>
      </c>
      <c r="F57" s="153">
        <v>173</v>
      </c>
      <c r="G57" s="143">
        <f>IF(OR(E57="",F57=""),"",PID_KVLohnLookup($A$1,E57,F57,LOHNTABELLE!$H$4))</f>
        <v>2021</v>
      </c>
      <c r="H57" s="14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4"/>
      <c r="J57" s="155"/>
      <c r="K57" s="143">
        <f t="shared" si="1"/>
        <v>0</v>
      </c>
      <c r="L57" s="205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56"/>
      <c r="N57" s="157"/>
    </row>
    <row r="58" spans="1:22" ht="22" customHeight="1">
      <c r="A58" s="20" t="s">
        <v>132</v>
      </c>
      <c r="B58" s="138">
        <v>503000</v>
      </c>
      <c r="C58" s="139" t="s">
        <v>315</v>
      </c>
      <c r="D58" s="145">
        <v>42401</v>
      </c>
      <c r="E58" s="141" t="s">
        <v>2</v>
      </c>
      <c r="F58" s="142">
        <v>173</v>
      </c>
      <c r="G58" s="143">
        <f>IF(OR(E58="",F58=""),"",PID_KVLohnLookup($A$1,E58,F58,LOHNTABELLE!$H$4))</f>
        <v>2021</v>
      </c>
      <c r="H58" s="14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45"/>
      <c r="J58" s="146"/>
      <c r="K58" s="143">
        <f t="shared" si="1"/>
        <v>0</v>
      </c>
      <c r="L58" s="205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2021</v>
      </c>
      <c r="M58" s="147"/>
      <c r="N58" s="148"/>
    </row>
    <row r="59" spans="1:22" ht="22" customHeight="1">
      <c r="A59" s="20" t="s">
        <v>133</v>
      </c>
      <c r="B59" s="149">
        <v>504000</v>
      </c>
      <c r="C59" s="150" t="s">
        <v>316</v>
      </c>
      <c r="D59" s="154">
        <v>46054</v>
      </c>
      <c r="E59" s="152" t="s">
        <v>3</v>
      </c>
      <c r="F59" s="153">
        <v>138.4</v>
      </c>
      <c r="G59" s="143">
        <f>IF(OR(E59="",F59=""),"",PID_KVLohnLookup($A$1,E59,F59,LOHNTABELLE!$H$4))</f>
        <v>1665.6</v>
      </c>
      <c r="H59" s="14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54"/>
      <c r="J59" s="155"/>
      <c r="K59" s="143">
        <f t="shared" si="1"/>
        <v>0</v>
      </c>
      <c r="L59" s="205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1665.6</v>
      </c>
      <c r="M59" s="156"/>
      <c r="N59" s="157"/>
    </row>
    <row r="60" spans="1:22" ht="22" customHeight="1">
      <c r="A60" s="20" t="s">
        <v>134</v>
      </c>
      <c r="B60" s="138">
        <v>505000</v>
      </c>
      <c r="C60" s="139" t="s">
        <v>317</v>
      </c>
      <c r="D60" s="145">
        <v>46054</v>
      </c>
      <c r="E60" s="141" t="s">
        <v>2</v>
      </c>
      <c r="F60" s="142">
        <v>138.4</v>
      </c>
      <c r="G60" s="143">
        <f>IF(OR(E60="",F60=""),"",PID_KVLohnLookup($A$1,E60,F60,LOHNTABELLE!$H$4))</f>
        <v>1616.8</v>
      </c>
      <c r="H60" s="14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45"/>
      <c r="J60" s="146"/>
      <c r="K60" s="143">
        <f t="shared" si="1"/>
        <v>0</v>
      </c>
      <c r="L60" s="205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1616.8</v>
      </c>
      <c r="M60" s="147"/>
      <c r="N60" s="148"/>
    </row>
    <row r="61" spans="1:22" ht="22" customHeight="1">
      <c r="A61" s="21" t="s">
        <v>135</v>
      </c>
      <c r="B61" s="149">
        <v>525025</v>
      </c>
      <c r="C61" s="150" t="s">
        <v>438</v>
      </c>
      <c r="D61" s="154">
        <v>46040</v>
      </c>
      <c r="E61" s="152" t="s">
        <v>2</v>
      </c>
      <c r="F61" s="153">
        <v>129.75</v>
      </c>
      <c r="G61" s="143">
        <f>IF(OR(E61="",F61=""),"",PID_KVLohnLookup($A$1,E61,F61,LOHNTABELLE!$H$4))</f>
        <v>1515.75</v>
      </c>
      <c r="H61" s="144">
        <f>IF(AND(ISNUMBER(D61),ISNUMBER(F61)),ROUNDDOWN(MIN(IF(OR(ISBLANK(I61),I61=""),EOMONTH(DATE(EINSTELLUNG!$C$35,$A$1,1),0),I61)-MAX(D61,DATE(EINSTELLUNG!$C$35,$A$1,1))+1)/DAY(EOMONTH(DATE(EINSTELLUNG!$C$35,$A$1,1),0))*F61,2),"")</f>
        <v>129.75</v>
      </c>
      <c r="I61" s="154"/>
      <c r="J61" s="155"/>
      <c r="K61" s="143">
        <f t="shared" si="1"/>
        <v>0</v>
      </c>
      <c r="L61" s="205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1515.75</v>
      </c>
      <c r="M61" s="156"/>
      <c r="N61" s="157"/>
    </row>
    <row r="62" spans="1:22" ht="22" customHeight="1">
      <c r="A62" s="20" t="s">
        <v>136</v>
      </c>
      <c r="B62" s="138">
        <v>700000</v>
      </c>
      <c r="C62" s="139" t="s">
        <v>325</v>
      </c>
      <c r="D62" s="145">
        <v>46054</v>
      </c>
      <c r="E62" s="141" t="s">
        <v>2</v>
      </c>
      <c r="F62" s="142">
        <v>173</v>
      </c>
      <c r="G62" s="143">
        <f>IF(OR(E62="",F62=""),"",PID_KVLohnLookup($A$1,E62,F62,LOHNTABELLE!$H$4))</f>
        <v>2021</v>
      </c>
      <c r="H62" s="144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45"/>
      <c r="J62" s="146"/>
      <c r="K62" s="143">
        <f t="shared" si="1"/>
        <v>0</v>
      </c>
      <c r="L62" s="205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2021</v>
      </c>
      <c r="M62" s="147"/>
      <c r="N62" s="148"/>
    </row>
    <row r="63" spans="1:22" ht="22" customHeight="1">
      <c r="A63" s="20" t="s">
        <v>137</v>
      </c>
      <c r="B63" s="149">
        <v>800000</v>
      </c>
      <c r="C63" s="150" t="s">
        <v>326</v>
      </c>
      <c r="D63" s="154">
        <v>46096</v>
      </c>
      <c r="E63" s="152" t="s">
        <v>2</v>
      </c>
      <c r="F63" s="153">
        <v>173</v>
      </c>
      <c r="G63" s="143">
        <f>IF(OR(E63="",F63=""),"",PID_KVLohnLookup($A$1,E63,F63,LOHNTABELLE!$H$4))</f>
        <v>2021</v>
      </c>
      <c r="H63" s="144">
        <f>IF(AND(ISNUMBER(D63),ISNUMBER(F63)),ROUNDDOWN(MIN(IF(OR(ISBLANK(I63),I63=""),EOMONTH(DATE(EINSTELLUNG!$C$35,$A$1,1),0),I63)-MAX(D63,DATE(EINSTELLUNG!$C$35,$A$1,1))+1)/DAY(EOMONTH(DATE(EINSTELLUNG!$C$35,$A$1,1),0))*F63,2),"")</f>
        <v>94.87</v>
      </c>
      <c r="I63" s="154"/>
      <c r="J63" s="155"/>
      <c r="K63" s="143">
        <f t="shared" si="1"/>
        <v>0</v>
      </c>
      <c r="L63" s="205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>1108.2903225806451</v>
      </c>
      <c r="M63" s="156"/>
      <c r="N63" s="157"/>
    </row>
    <row r="64" spans="1:22" ht="22" customHeight="1">
      <c r="A64" s="20" t="s">
        <v>138</v>
      </c>
      <c r="B64" s="138"/>
      <c r="C64" s="139"/>
      <c r="D64" s="145"/>
      <c r="E64" s="141"/>
      <c r="F64" s="142"/>
      <c r="G64" s="143" t="str">
        <f>IF(OR(E64="",F64=""),"",PID_KVLohnLookup($A$1,E64,F64,LOHNTABELLE!$H$4))</f>
        <v/>
      </c>
      <c r="H64" s="14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5"/>
      <c r="J64" s="146"/>
      <c r="K64" s="143">
        <f t="shared" si="1"/>
        <v>0</v>
      </c>
      <c r="L64" s="205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7"/>
      <c r="N64" s="148"/>
    </row>
    <row r="65" spans="1:14" ht="22" customHeight="1">
      <c r="A65" s="21" t="s">
        <v>139</v>
      </c>
      <c r="B65" s="149"/>
      <c r="C65" s="150"/>
      <c r="D65" s="154"/>
      <c r="E65" s="152"/>
      <c r="F65" s="153"/>
      <c r="G65" s="143" t="str">
        <f>IF(OR(E65="",F65=""),"",PID_KVLohnLookup($A$1,E65,F65,LOHNTABELLE!$H$4))</f>
        <v/>
      </c>
      <c r="H65" s="14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4"/>
      <c r="J65" s="155"/>
      <c r="K65" s="143">
        <f t="shared" si="1"/>
        <v>0</v>
      </c>
      <c r="L65" s="205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6"/>
      <c r="N65" s="157"/>
    </row>
    <row r="66" spans="1:14" ht="22" customHeight="1">
      <c r="A66" s="20" t="s">
        <v>140</v>
      </c>
      <c r="B66" s="138"/>
      <c r="C66" s="139"/>
      <c r="D66" s="145"/>
      <c r="E66" s="141"/>
      <c r="F66" s="142"/>
      <c r="G66" s="143" t="str">
        <f>IF(OR(E66="",F66=""),"",PID_KVLohnLookup($A$1,E66,F66,LOHNTABELLE!$H$4))</f>
        <v/>
      </c>
      <c r="H66" s="14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5"/>
      <c r="J66" s="146"/>
      <c r="K66" s="143">
        <f t="shared" si="1"/>
        <v>0</v>
      </c>
      <c r="L66" s="205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7"/>
      <c r="N66" s="148"/>
    </row>
    <row r="67" spans="1:14" ht="22" customHeight="1">
      <c r="A67" s="20" t="s">
        <v>141</v>
      </c>
      <c r="B67" s="149"/>
      <c r="C67" s="150"/>
      <c r="D67" s="154"/>
      <c r="E67" s="152"/>
      <c r="F67" s="153"/>
      <c r="G67" s="143" t="str">
        <f>IF(OR(E67="",F67=""),"",PID_KVLohnLookup($A$1,E67,F67,LOHNTABELLE!$H$4))</f>
        <v/>
      </c>
      <c r="H67" s="14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4"/>
      <c r="J67" s="155"/>
      <c r="K67" s="14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5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6"/>
      <c r="N67" s="157"/>
    </row>
    <row r="68" spans="1:14" ht="22" customHeight="1">
      <c r="A68" s="20" t="s">
        <v>142</v>
      </c>
      <c r="B68" s="138"/>
      <c r="C68" s="139"/>
      <c r="D68" s="145"/>
      <c r="E68" s="141"/>
      <c r="F68" s="142"/>
      <c r="G68" s="143" t="str">
        <f>IF(OR(E68="",F68=""),"",PID_KVLohnLookup($A$1,E68,F68,LOHNTABELLE!$H$4))</f>
        <v/>
      </c>
      <c r="H68" s="14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5"/>
      <c r="J68" s="146"/>
      <c r="K68" s="143">
        <f t="shared" si="3"/>
        <v>0</v>
      </c>
      <c r="L68" s="205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7"/>
      <c r="N68" s="148"/>
    </row>
    <row r="69" spans="1:14" ht="22" customHeight="1">
      <c r="A69" s="21" t="s">
        <v>143</v>
      </c>
      <c r="B69" s="149"/>
      <c r="C69" s="150"/>
      <c r="D69" s="154"/>
      <c r="E69" s="152"/>
      <c r="F69" s="153"/>
      <c r="G69" s="143" t="str">
        <f>IF(OR(E69="",F69=""),"",PID_KVLohnLookup($A$1,E69,F69,LOHNTABELLE!$H$4))</f>
        <v/>
      </c>
      <c r="H69" s="14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4"/>
      <c r="J69" s="155"/>
      <c r="K69" s="143">
        <f t="shared" si="3"/>
        <v>0</v>
      </c>
      <c r="L69" s="205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6"/>
      <c r="N69" s="157"/>
    </row>
    <row r="70" spans="1:14" ht="22" customHeight="1">
      <c r="A70" s="20" t="s">
        <v>144</v>
      </c>
      <c r="B70" s="138"/>
      <c r="C70" s="139"/>
      <c r="D70" s="145"/>
      <c r="E70" s="141"/>
      <c r="F70" s="142"/>
      <c r="G70" s="143" t="str">
        <f>IF(OR(E70="",F70=""),"",PID_KVLohnLookup($A$1,E70,F70,LOHNTABELLE!$H$4))</f>
        <v/>
      </c>
      <c r="H70" s="14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5"/>
      <c r="J70" s="146"/>
      <c r="K70" s="143">
        <f t="shared" si="3"/>
        <v>0</v>
      </c>
      <c r="L70" s="205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7"/>
      <c r="N70" s="148"/>
    </row>
    <row r="71" spans="1:14" ht="22" customHeight="1">
      <c r="A71" s="20" t="s">
        <v>145</v>
      </c>
      <c r="B71" s="149"/>
      <c r="C71" s="150"/>
      <c r="D71" s="154"/>
      <c r="E71" s="152"/>
      <c r="F71" s="153"/>
      <c r="G71" s="143" t="str">
        <f>IF(OR(E71="",F71=""),"",PID_KVLohnLookup($A$1,E71,F71,LOHNTABELLE!$H$4))</f>
        <v/>
      </c>
      <c r="H71" s="14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4"/>
      <c r="J71" s="155"/>
      <c r="K71" s="143">
        <f t="shared" si="3"/>
        <v>0</v>
      </c>
      <c r="L71" s="205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6"/>
      <c r="N71" s="157"/>
    </row>
    <row r="72" spans="1:14" ht="22" customHeight="1">
      <c r="A72" s="20" t="s">
        <v>146</v>
      </c>
      <c r="B72" s="138"/>
      <c r="C72" s="139"/>
      <c r="D72" s="145"/>
      <c r="E72" s="141"/>
      <c r="F72" s="142"/>
      <c r="G72" s="143" t="str">
        <f>IF(OR(E72="",F72=""),"",PID_KVLohnLookup($A$1,E72,F72,LOHNTABELLE!$H$4))</f>
        <v/>
      </c>
      <c r="H72" s="14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5"/>
      <c r="J72" s="146"/>
      <c r="K72" s="143">
        <f t="shared" si="3"/>
        <v>0</v>
      </c>
      <c r="L72" s="205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7"/>
      <c r="N72" s="148"/>
    </row>
    <row r="73" spans="1:14" ht="22" customHeight="1">
      <c r="A73" s="21" t="s">
        <v>147</v>
      </c>
      <c r="B73" s="149"/>
      <c r="C73" s="150"/>
      <c r="D73" s="154"/>
      <c r="E73" s="152"/>
      <c r="F73" s="153"/>
      <c r="G73" s="143" t="str">
        <f>IF(OR(E73="",F73=""),"",PID_KVLohnLookup($A$1,E73,F73,LOHNTABELLE!$H$4))</f>
        <v/>
      </c>
      <c r="H73" s="14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4"/>
      <c r="J73" s="155"/>
      <c r="K73" s="143">
        <f t="shared" si="3"/>
        <v>0</v>
      </c>
      <c r="L73" s="205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6"/>
      <c r="N73" s="157"/>
    </row>
    <row r="74" spans="1:14" ht="22" customHeight="1">
      <c r="A74" s="20" t="s">
        <v>148</v>
      </c>
      <c r="B74" s="138"/>
      <c r="C74" s="139"/>
      <c r="D74" s="145"/>
      <c r="E74" s="141"/>
      <c r="F74" s="142"/>
      <c r="G74" s="143" t="str">
        <f>IF(OR(E74="",F74=""),"",PID_KVLohnLookup($A$1,E74,F74,LOHNTABELLE!$H$4))</f>
        <v/>
      </c>
      <c r="H74" s="14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5"/>
      <c r="J74" s="146"/>
      <c r="K74" s="143">
        <f t="shared" si="3"/>
        <v>0</v>
      </c>
      <c r="L74" s="205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7"/>
      <c r="N74" s="148"/>
    </row>
    <row r="75" spans="1:14" ht="22" customHeight="1">
      <c r="A75" s="20" t="s">
        <v>149</v>
      </c>
      <c r="B75" s="149"/>
      <c r="C75" s="150"/>
      <c r="D75" s="154"/>
      <c r="E75" s="152"/>
      <c r="F75" s="153"/>
      <c r="G75" s="143" t="str">
        <f>IF(OR(E75="",F75=""),"",PID_KVLohnLookup($A$1,E75,F75,LOHNTABELLE!$H$4))</f>
        <v/>
      </c>
      <c r="H75" s="14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4"/>
      <c r="J75" s="155"/>
      <c r="K75" s="143">
        <f t="shared" si="3"/>
        <v>0</v>
      </c>
      <c r="L75" s="205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6"/>
      <c r="N75" s="157"/>
    </row>
    <row r="76" spans="1:14" ht="22" customHeight="1">
      <c r="A76" s="20" t="s">
        <v>150</v>
      </c>
      <c r="B76" s="138"/>
      <c r="C76" s="139"/>
      <c r="D76" s="145"/>
      <c r="E76" s="141"/>
      <c r="F76" s="142"/>
      <c r="G76" s="143" t="str">
        <f>IF(OR(E76="",F76=""),"",PID_KVLohnLookup($A$1,E76,F76,LOHNTABELLE!$H$4))</f>
        <v/>
      </c>
      <c r="H76" s="14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5"/>
      <c r="J76" s="146"/>
      <c r="K76" s="143">
        <f t="shared" si="3"/>
        <v>0</v>
      </c>
      <c r="L76" s="205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7"/>
      <c r="N76" s="148"/>
    </row>
    <row r="77" spans="1:14" ht="22" customHeight="1">
      <c r="A77" s="21" t="s">
        <v>151</v>
      </c>
      <c r="B77" s="149"/>
      <c r="C77" s="150"/>
      <c r="D77" s="154"/>
      <c r="E77" s="152"/>
      <c r="F77" s="153"/>
      <c r="G77" s="143" t="str">
        <f>IF(OR(E77="",F77=""),"",PID_KVLohnLookup($A$1,E77,F77,LOHNTABELLE!$H$4))</f>
        <v/>
      </c>
      <c r="H77" s="14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4"/>
      <c r="J77" s="155"/>
      <c r="K77" s="143">
        <f t="shared" si="3"/>
        <v>0</v>
      </c>
      <c r="L77" s="205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6"/>
      <c r="N77" s="157"/>
    </row>
    <row r="78" spans="1:14" ht="22" customHeight="1">
      <c r="A78" s="20" t="s">
        <v>152</v>
      </c>
      <c r="B78" s="138"/>
      <c r="C78" s="139"/>
      <c r="D78" s="145"/>
      <c r="E78" s="141"/>
      <c r="F78" s="142"/>
      <c r="G78" s="143" t="str">
        <f>IF(OR(E78="",F78=""),"",PID_KVLohnLookup($A$1,E78,F78,LOHNTABELLE!$H$4))</f>
        <v/>
      </c>
      <c r="H78" s="14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5"/>
      <c r="J78" s="146"/>
      <c r="K78" s="143">
        <f t="shared" si="3"/>
        <v>0</v>
      </c>
      <c r="L78" s="205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7"/>
      <c r="N78" s="148"/>
    </row>
    <row r="79" spans="1:14" ht="22" customHeight="1">
      <c r="A79" s="20" t="s">
        <v>153</v>
      </c>
      <c r="B79" s="149"/>
      <c r="C79" s="150"/>
      <c r="D79" s="154"/>
      <c r="E79" s="152"/>
      <c r="F79" s="153"/>
      <c r="G79" s="143" t="str">
        <f>IF(OR(E79="",F79=""),"",PID_KVLohnLookup($A$1,E79,F79,LOHNTABELLE!$H$4))</f>
        <v/>
      </c>
      <c r="H79" s="14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4"/>
      <c r="J79" s="155"/>
      <c r="K79" s="143">
        <f t="shared" si="3"/>
        <v>0</v>
      </c>
      <c r="L79" s="205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6"/>
      <c r="N79" s="157"/>
    </row>
    <row r="80" spans="1:14" ht="22" customHeight="1">
      <c r="A80" s="20" t="s">
        <v>154</v>
      </c>
      <c r="B80" s="138"/>
      <c r="C80" s="139"/>
      <c r="D80" s="145"/>
      <c r="E80" s="141"/>
      <c r="F80" s="142"/>
      <c r="G80" s="143" t="str">
        <f>IF(OR(E80="",F80=""),"",PID_KVLohnLookup($A$1,E80,F80,LOHNTABELLE!$H$4))</f>
        <v/>
      </c>
      <c r="H80" s="14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5"/>
      <c r="J80" s="146"/>
      <c r="K80" s="143">
        <f t="shared" si="3"/>
        <v>0</v>
      </c>
      <c r="L80" s="205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7"/>
      <c r="N80" s="148"/>
    </row>
    <row r="81" spans="1:14" ht="22" customHeight="1">
      <c r="A81" s="21" t="s">
        <v>155</v>
      </c>
      <c r="B81" s="149"/>
      <c r="C81" s="150"/>
      <c r="D81" s="154"/>
      <c r="E81" s="152"/>
      <c r="F81" s="153"/>
      <c r="G81" s="143" t="str">
        <f>IF(OR(E81="",F81=""),"",PID_KVLohnLookup($A$1,E81,F81,LOHNTABELLE!$H$4))</f>
        <v/>
      </c>
      <c r="H81" s="14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4"/>
      <c r="J81" s="155"/>
      <c r="K81" s="143">
        <f t="shared" si="3"/>
        <v>0</v>
      </c>
      <c r="L81" s="205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6"/>
      <c r="N81" s="157"/>
    </row>
    <row r="82" spans="1:14" ht="22" customHeight="1" thickBot="1">
      <c r="A82" s="20" t="s">
        <v>156</v>
      </c>
      <c r="B82" s="159"/>
      <c r="C82" s="160"/>
      <c r="D82" s="161"/>
      <c r="E82" s="162"/>
      <c r="F82" s="163"/>
      <c r="G82" s="164" t="str">
        <f>IF(OR(E82="",F82=""),"",PID_KVLohnLookup($A$1,E82,F82,LOHNTABELLE!$H$4))</f>
        <v/>
      </c>
      <c r="H82" s="16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1"/>
      <c r="J82" s="166"/>
      <c r="K82" s="164">
        <f t="shared" si="3"/>
        <v>0</v>
      </c>
      <c r="L82" s="206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7"/>
      <c r="N82" s="168"/>
    </row>
  </sheetData>
  <sheetProtection algorithmName="SHA-512" hashValue="mDBoWHQm4kWcrrH3nvWLqZ1Vo3IgKr22ptf00j8PMmTuMzzZ42+4qQE66/ZoY8FokWwHDBADqFfvs7Y8tBWBcg==" saltValue="HTPA6mL622OS89mt+iPkQ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2:P12"/>
    <mergeCell ref="Q12:R12"/>
    <mergeCell ref="Q9:R9"/>
    <mergeCell ref="O10:P10"/>
    <mergeCell ref="Q10:R10"/>
    <mergeCell ref="O44:V44"/>
    <mergeCell ref="O45:U45"/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  <dataValidation type="list" allowBlank="1" showInputMessage="1" showErrorMessage="1" sqref="F63" xr:uid="{8B5C4519-1DC1-4A7A-A76E-76E187850E66}">
      <formula1>KV_DD_MARZ_63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F5C6DE14-397E-4841-ADAD-3E83A4F30164}">
          <x14:formula1>
            <xm:f>KV_DROPDOWN_HELPER!$HN$1:$HN$13</xm:f>
          </x14:formula1>
          <xm:sqref>F64</xm:sqref>
        </x14:dataValidation>
        <x14:dataValidation type="list" allowBlank="1" showInputMessage="1" showErrorMessage="1" xr:uid="{85884621-9B7F-49B3-8775-B071970A9EAC}">
          <x14:formula1>
            <xm:f>KV_DROPDOWN_HELPER!$HO$1:$HO$13</xm:f>
          </x14:formula1>
          <xm:sqref>F65</xm:sqref>
        </x14:dataValidation>
        <x14:dataValidation type="list" allowBlank="1" showInputMessage="1" showErrorMessage="1" xr:uid="{28C8D1B9-4AC0-401E-9BB5-1BC14B1BBBC4}">
          <x14:formula1>
            <xm:f>KV_DROPDOWN_HELPER!$HP$1:$HP$13</xm:f>
          </x14:formula1>
          <xm:sqref>F66</xm:sqref>
        </x14:dataValidation>
        <x14:dataValidation type="list" allowBlank="1" showInputMessage="1" showErrorMessage="1" xr:uid="{BB0DBADC-76AE-454E-8D24-00A92E40E50B}">
          <x14:formula1>
            <xm:f>KV_DROPDOWN_HELPER!$HQ$1:$HQ$13</xm:f>
          </x14:formula1>
          <xm:sqref>F67</xm:sqref>
        </x14:dataValidation>
        <x14:dataValidation type="list" allowBlank="1" showInputMessage="1" showErrorMessage="1" xr:uid="{A692C76F-0811-4459-AA04-57E7B1CD206A}">
          <x14:formula1>
            <xm:f>KV_DROPDOWN_HELPER!$HR$1:$HR$13</xm:f>
          </x14:formula1>
          <xm:sqref>F68</xm:sqref>
        </x14:dataValidation>
        <x14:dataValidation type="list" allowBlank="1" showInputMessage="1" showErrorMessage="1" xr:uid="{AF4E31C9-DEE0-44E7-BF2E-E9221068475C}">
          <x14:formula1>
            <xm:f>KV_DROPDOWN_HELPER!$HS$1:$HS$13</xm:f>
          </x14:formula1>
          <xm:sqref>F69</xm:sqref>
        </x14:dataValidation>
        <x14:dataValidation type="list" allowBlank="1" showInputMessage="1" showErrorMessage="1" xr:uid="{6D35BF7E-562F-4228-A6D9-3B34FE27D5E1}">
          <x14:formula1>
            <xm:f>KV_DROPDOWN_HELPER!$HT$1:$HT$13</xm:f>
          </x14:formula1>
          <xm:sqref>F70</xm:sqref>
        </x14:dataValidation>
        <x14:dataValidation type="list" allowBlank="1" showInputMessage="1" showErrorMessage="1" xr:uid="{3369556E-E91A-4DB5-B740-2E5D77E40058}">
          <x14:formula1>
            <xm:f>KV_DROPDOWN_HELPER!$HU$1:$HU$13</xm:f>
          </x14:formula1>
          <xm:sqref>F71</xm:sqref>
        </x14:dataValidation>
        <x14:dataValidation type="list" allowBlank="1" showInputMessage="1" showErrorMessage="1" xr:uid="{A72F4802-210C-4EEA-A155-D2BEFEC8E1EB}">
          <x14:formula1>
            <xm:f>KV_DROPDOWN_HELPER!$HV$1:$HV$13</xm:f>
          </x14:formula1>
          <xm:sqref>F72</xm:sqref>
        </x14:dataValidation>
        <x14:dataValidation type="list" allowBlank="1" showInputMessage="1" showErrorMessage="1" xr:uid="{B13525E5-39D8-4726-B7B3-BD54B3DECD30}">
          <x14:formula1>
            <xm:f>KV_DROPDOWN_HELPER!$HW$1:$HW$13</xm:f>
          </x14:formula1>
          <xm:sqref>F73</xm:sqref>
        </x14:dataValidation>
        <x14:dataValidation type="list" allowBlank="1" showInputMessage="1" showErrorMessage="1" xr:uid="{9780FA7E-79E9-4594-AD20-5C45A929147F}">
          <x14:formula1>
            <xm:f>KV_DROPDOWN_HELPER!$HX$1:$HX$13</xm:f>
          </x14:formula1>
          <xm:sqref>F74</xm:sqref>
        </x14:dataValidation>
        <x14:dataValidation type="list" allowBlank="1" showInputMessage="1" showErrorMessage="1" xr:uid="{9C9A9900-2253-4198-865D-F0399AD3A574}">
          <x14:formula1>
            <xm:f>KV_DROPDOWN_HELPER!$HY$1:$HY$13</xm:f>
          </x14:formula1>
          <xm:sqref>F75</xm:sqref>
        </x14:dataValidation>
        <x14:dataValidation type="list" allowBlank="1" showInputMessage="1" showErrorMessage="1" xr:uid="{33AA0AFA-C37B-42D1-8AF0-E15634FD18FB}">
          <x14:formula1>
            <xm:f>KV_DROPDOWN_HELPER!$HZ$1:$HZ$13</xm:f>
          </x14:formula1>
          <xm:sqref>F76</xm:sqref>
        </x14:dataValidation>
        <x14:dataValidation type="list" allowBlank="1" showInputMessage="1" showErrorMessage="1" xr:uid="{5F5DEECB-5BBD-4721-AEF2-50572E42A117}">
          <x14:formula1>
            <xm:f>KV_DROPDOWN_HELPER!$IA$1:$IA$13</xm:f>
          </x14:formula1>
          <xm:sqref>F77</xm:sqref>
        </x14:dataValidation>
        <x14:dataValidation type="list" allowBlank="1" showInputMessage="1" showErrorMessage="1" xr:uid="{4B21A4B6-218C-4B24-A2EA-2EF987A4A751}">
          <x14:formula1>
            <xm:f>KV_DROPDOWN_HELPER!$IB$1:$IB$13</xm:f>
          </x14:formula1>
          <xm:sqref>F78</xm:sqref>
        </x14:dataValidation>
        <x14:dataValidation type="list" allowBlank="1" showInputMessage="1" showErrorMessage="1" xr:uid="{AB752D63-3543-4446-A7A6-81991B3282AD}">
          <x14:formula1>
            <xm:f>KV_DROPDOWN_HELPER!$IC$1:$IC$13</xm:f>
          </x14:formula1>
          <xm:sqref>F79</xm:sqref>
        </x14:dataValidation>
        <x14:dataValidation type="list" allowBlank="1" showInputMessage="1" showErrorMessage="1" xr:uid="{42600127-3575-48EA-BCA3-B33D38D2269C}">
          <x14:formula1>
            <xm:f>KV_DROPDOWN_HELPER!$ID$1:$ID$13</xm:f>
          </x14:formula1>
          <xm:sqref>F80</xm:sqref>
        </x14:dataValidation>
        <x14:dataValidation type="list" allowBlank="1" showInputMessage="1" showErrorMessage="1" xr:uid="{8C5D7F39-61E5-4F15-87E2-EA3EA03199ED}">
          <x14:formula1>
            <xm:f>KV_DROPDOWN_HELPER!$IE$1:$IE$13</xm:f>
          </x14:formula1>
          <xm:sqref>F81</xm:sqref>
        </x14:dataValidation>
        <x14:dataValidation type="list" allowBlank="1" showInputMessage="1" showErrorMessage="1" xr:uid="{4D11E5A3-CDC0-412F-88AB-2FCFD215DB24}">
          <x14:formula1>
            <xm:f>KV_DROPDOWN_HELPER!$IF$1:$IF$13</xm:f>
          </x14:formula1>
          <xm:sqref>F82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H7" sqref="H7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4</v>
      </c>
      <c r="B1" s="211" t="s">
        <v>191</v>
      </c>
      <c r="C1" s="223" t="s">
        <v>40</v>
      </c>
      <c r="D1" s="223" t="s">
        <v>192</v>
      </c>
      <c r="E1" s="223" t="s">
        <v>0</v>
      </c>
      <c r="F1" s="223" t="s">
        <v>41</v>
      </c>
      <c r="G1" s="223" t="s">
        <v>42</v>
      </c>
      <c r="H1" s="223" t="s">
        <v>43</v>
      </c>
      <c r="I1" s="223" t="s">
        <v>193</v>
      </c>
      <c r="J1" s="223" t="s">
        <v>44</v>
      </c>
      <c r="K1" s="223" t="s">
        <v>45</v>
      </c>
      <c r="L1" s="223" t="s">
        <v>46</v>
      </c>
      <c r="M1" s="223" t="s">
        <v>47</v>
      </c>
      <c r="N1" s="213" t="s">
        <v>194</v>
      </c>
      <c r="AB1" s="6">
        <f>DATE(EINSTELLUNG!$C$35,$A$1,1)</f>
        <v>46113</v>
      </c>
    </row>
    <row r="2" spans="1:28" ht="18" customHeight="1" thickBot="1">
      <c r="A2" s="19"/>
      <c r="B2" s="212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14"/>
      <c r="AB2" s="6">
        <f>EOMONTH(DATE(EINSTELLUNG!$C$35,$A$1,1),0)</f>
        <v>46142</v>
      </c>
    </row>
    <row r="3" spans="1:28" ht="22" customHeight="1">
      <c r="A3" s="20" t="s">
        <v>48</v>
      </c>
      <c r="B3" s="127">
        <v>55</v>
      </c>
      <c r="C3" s="128" t="s">
        <v>314</v>
      </c>
      <c r="D3" s="134">
        <v>46054</v>
      </c>
      <c r="E3" s="130" t="s">
        <v>2</v>
      </c>
      <c r="F3" s="183">
        <v>173</v>
      </c>
      <c r="G3" s="132">
        <f>IF(OR(E3="",F3=""),"",PID_KVLohnLookup($A$1,E3,F3,LOHNTABELLE!$H$4))</f>
        <v>2021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4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36"/>
      <c r="N3" s="137"/>
      <c r="O3" s="227" t="s">
        <v>49</v>
      </c>
      <c r="P3" s="227" t="s">
        <v>50</v>
      </c>
      <c r="Q3" s="227" t="s">
        <v>51</v>
      </c>
      <c r="R3" s="229" t="s">
        <v>52</v>
      </c>
      <c r="S3" s="171"/>
      <c r="T3" s="171"/>
      <c r="U3" s="171"/>
      <c r="V3" s="171"/>
      <c r="AB3" s="8"/>
    </row>
    <row r="4" spans="1:28" ht="22" customHeight="1">
      <c r="A4" s="20" t="s">
        <v>53</v>
      </c>
      <c r="B4" s="138">
        <v>401010</v>
      </c>
      <c r="C4" s="139" t="s">
        <v>236</v>
      </c>
      <c r="D4" s="140">
        <v>39388</v>
      </c>
      <c r="E4" s="141" t="s">
        <v>5</v>
      </c>
      <c r="F4" s="142">
        <v>173</v>
      </c>
      <c r="G4" s="143">
        <f>IF(OR(E4="",F4=""),"",PID_KVLohnLookup($A$1,E4,F4,LOHNTABELLE!$H$4))</f>
        <v>2183</v>
      </c>
      <c r="H4" s="14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5"/>
      <c r="J4" s="146"/>
      <c r="K4" s="143">
        <f t="shared" si="0"/>
        <v>0</v>
      </c>
      <c r="L4" s="205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7"/>
      <c r="N4" s="148"/>
      <c r="O4" s="228"/>
      <c r="P4" s="228"/>
      <c r="Q4" s="228"/>
      <c r="R4" s="230"/>
      <c r="S4" s="171"/>
      <c r="T4" s="171"/>
      <c r="U4" s="171"/>
      <c r="V4" s="171"/>
    </row>
    <row r="5" spans="1:28" ht="22" customHeight="1">
      <c r="A5" s="21" t="s">
        <v>54</v>
      </c>
      <c r="B5" s="149">
        <v>401047</v>
      </c>
      <c r="C5" s="150" t="s">
        <v>238</v>
      </c>
      <c r="D5" s="151">
        <v>41154</v>
      </c>
      <c r="E5" s="152" t="s">
        <v>4</v>
      </c>
      <c r="F5" s="184">
        <v>173</v>
      </c>
      <c r="G5" s="143">
        <f>IF(OR(E5="",F5=""),"",PID_KVLohnLookup($A$1,E5,F5,LOHNTABELLE!$H$4))</f>
        <v>2123</v>
      </c>
      <c r="H5" s="14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4"/>
      <c r="J5" s="155"/>
      <c r="K5" s="143">
        <f t="shared" si="0"/>
        <v>0</v>
      </c>
      <c r="L5" s="205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6"/>
      <c r="N5" s="157"/>
      <c r="O5" s="174" cm="1">
        <f t="array" ref="O5">SUMPRODUCT((F3:F82/4.310808)/5*2.08)</f>
        <v>747.4253921770586</v>
      </c>
      <c r="P5" s="175">
        <f>EINSTELLUNG!I9</f>
        <v>600</v>
      </c>
      <c r="Q5" s="175">
        <f>P5-O5</f>
        <v>-147.4253921770586</v>
      </c>
      <c r="R5" s="176">
        <f>IFERROR(Q5*Q42, 0)</f>
        <v>-1757.9348992605469</v>
      </c>
      <c r="S5" s="171"/>
      <c r="T5" s="171"/>
      <c r="U5" s="171"/>
      <c r="V5" s="171"/>
    </row>
    <row r="6" spans="1:28" ht="22" customHeight="1">
      <c r="A6" s="20" t="s">
        <v>55</v>
      </c>
      <c r="B6" s="138">
        <v>401049</v>
      </c>
      <c r="C6" s="139" t="s">
        <v>237</v>
      </c>
      <c r="D6" s="140">
        <v>41130</v>
      </c>
      <c r="E6" s="141" t="s">
        <v>4</v>
      </c>
      <c r="F6" s="142">
        <v>173</v>
      </c>
      <c r="G6" s="143">
        <f>IF(OR(E6="",F6=""),"",PID_KVLohnLookup($A$1,E6,F6,LOHNTABELLE!$H$4))</f>
        <v>2123</v>
      </c>
      <c r="H6" s="14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5"/>
      <c r="J6" s="146"/>
      <c r="K6" s="143">
        <f t="shared" si="0"/>
        <v>0</v>
      </c>
      <c r="L6" s="205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7"/>
      <c r="N6" s="148"/>
      <c r="O6" s="231" t="str">
        <f>IF(Q5&lt;0, "Schlecht! Zu wenig Urlaub abgebaut.", IF(Q5&gt;0, "Gut! Mehr Urlaub abgebaut als aufgebaut.", ""))</f>
        <v>Schlecht! Zu wenig Urlaub abgebaut.</v>
      </c>
      <c r="P6" s="232"/>
      <c r="Q6" s="232"/>
      <c r="R6" s="233"/>
      <c r="S6" s="171"/>
      <c r="T6" s="171"/>
      <c r="U6" s="171"/>
      <c r="V6" s="171"/>
    </row>
    <row r="7" spans="1:28" ht="22" customHeight="1" thickBot="1">
      <c r="A7" s="20" t="s">
        <v>56</v>
      </c>
      <c r="B7" s="149">
        <v>401051</v>
      </c>
      <c r="C7" s="150" t="s">
        <v>239</v>
      </c>
      <c r="D7" s="151">
        <v>41176</v>
      </c>
      <c r="E7" s="152" t="s">
        <v>4</v>
      </c>
      <c r="F7" s="153">
        <v>173</v>
      </c>
      <c r="G7" s="143">
        <f>IF(OR(E7="",F7=""),"",PID_KVLohnLookup($A$1,E7,F7,LOHNTABELLE!$H$4))</f>
        <v>2123</v>
      </c>
      <c r="H7" s="14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4"/>
      <c r="J7" s="155"/>
      <c r="K7" s="143">
        <f t="shared" si="0"/>
        <v>0</v>
      </c>
      <c r="L7" s="205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2123</v>
      </c>
      <c r="M7" s="156"/>
      <c r="N7" s="157"/>
      <c r="O7" s="171"/>
      <c r="P7" s="171"/>
      <c r="Q7" s="171"/>
      <c r="R7" s="171"/>
      <c r="S7" s="171"/>
      <c r="T7" s="171"/>
      <c r="U7" s="171"/>
      <c r="V7" s="171"/>
    </row>
    <row r="8" spans="1:28" ht="22" customHeight="1">
      <c r="A8" s="20" t="s">
        <v>57</v>
      </c>
      <c r="B8" s="138">
        <v>401089</v>
      </c>
      <c r="C8" s="139" t="s">
        <v>253</v>
      </c>
      <c r="D8" s="140">
        <v>44868</v>
      </c>
      <c r="E8" s="141" t="s">
        <v>3</v>
      </c>
      <c r="F8" s="142">
        <v>173</v>
      </c>
      <c r="G8" s="143">
        <f>IF(OR(E8="",F8=""),"",PID_KVLohnLookup($A$1,E8,F8,LOHNTABELLE!$H$4))</f>
        <v>2082</v>
      </c>
      <c r="H8" s="14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5"/>
      <c r="J8" s="146"/>
      <c r="K8" s="143">
        <f t="shared" si="0"/>
        <v>0</v>
      </c>
      <c r="L8" s="205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2082</v>
      </c>
      <c r="M8" s="147"/>
      <c r="N8" s="170"/>
      <c r="O8" s="234" t="s">
        <v>58</v>
      </c>
      <c r="P8" s="235"/>
      <c r="Q8" s="236">
        <f>SUM(H3:H82)</f>
        <v>7693.3099999999995</v>
      </c>
      <c r="R8" s="237"/>
      <c r="S8" s="171"/>
      <c r="T8" s="171"/>
      <c r="U8" s="171"/>
      <c r="V8" s="171"/>
    </row>
    <row r="9" spans="1:28" ht="22" customHeight="1">
      <c r="A9" s="21" t="s">
        <v>59</v>
      </c>
      <c r="B9" s="149">
        <v>401138</v>
      </c>
      <c r="C9" s="150" t="s">
        <v>240</v>
      </c>
      <c r="D9" s="151">
        <v>42006</v>
      </c>
      <c r="E9" s="152" t="s">
        <v>4</v>
      </c>
      <c r="F9" s="153">
        <v>173</v>
      </c>
      <c r="G9" s="143">
        <f>IF(OR(E9="",F9=""),"",PID_KVLohnLookup($A$1,E9,F9,LOHNTABELLE!$H$4))</f>
        <v>2123</v>
      </c>
      <c r="H9" s="14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4"/>
      <c r="J9" s="155"/>
      <c r="K9" s="143">
        <f t="shared" si="0"/>
        <v>0</v>
      </c>
      <c r="L9" s="205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2123</v>
      </c>
      <c r="M9" s="156"/>
      <c r="N9" s="169"/>
      <c r="O9" s="221" t="s">
        <v>60</v>
      </c>
      <c r="P9" s="222"/>
      <c r="Q9" s="219">
        <f>EINSTELLUNG!L25</f>
        <v>4</v>
      </c>
      <c r="R9" s="220"/>
      <c r="S9" s="181">
        <f>IFERROR(Q9/Q8, 0)</f>
        <v>5.1993225282745664E-4</v>
      </c>
      <c r="T9" s="171"/>
      <c r="U9" s="171"/>
      <c r="V9" s="171"/>
    </row>
    <row r="10" spans="1:28" ht="22" customHeight="1">
      <c r="A10" s="20" t="s">
        <v>61</v>
      </c>
      <c r="B10" s="138">
        <v>401197</v>
      </c>
      <c r="C10" s="139" t="s">
        <v>241</v>
      </c>
      <c r="D10" s="140">
        <v>42644</v>
      </c>
      <c r="E10" s="141" t="s">
        <v>3</v>
      </c>
      <c r="F10" s="142">
        <v>173</v>
      </c>
      <c r="G10" s="143">
        <f>IF(OR(E10="",F10=""),"",PID_KVLohnLookup($A$1,E10,F10,LOHNTABELLE!$H$4))</f>
        <v>2082</v>
      </c>
      <c r="H10" s="14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5"/>
      <c r="J10" s="146"/>
      <c r="K10" s="143">
        <f t="shared" si="0"/>
        <v>0</v>
      </c>
      <c r="L10" s="205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7"/>
      <c r="N10" s="170"/>
      <c r="O10" s="221" t="s">
        <v>62</v>
      </c>
      <c r="P10" s="222"/>
      <c r="Q10" s="219">
        <f>EINSTELLUNG!I25</f>
        <v>150</v>
      </c>
      <c r="R10" s="220"/>
      <c r="S10" s="171"/>
      <c r="T10" s="171"/>
      <c r="U10" s="171"/>
      <c r="V10" s="171"/>
    </row>
    <row r="11" spans="1:28" ht="22" customHeight="1">
      <c r="A11" s="20" t="s">
        <v>63</v>
      </c>
      <c r="B11" s="149">
        <v>401214</v>
      </c>
      <c r="C11" s="150" t="s">
        <v>267</v>
      </c>
      <c r="D11" s="151">
        <v>45636</v>
      </c>
      <c r="E11" s="152" t="s">
        <v>3</v>
      </c>
      <c r="F11" s="153">
        <v>173</v>
      </c>
      <c r="G11" s="143">
        <f>IF(OR(E11="",F11=""),"",PID_KVLohnLookup($A$1,E11,F11,LOHNTABELLE!$H$4))</f>
        <v>2082</v>
      </c>
      <c r="H11" s="14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4"/>
      <c r="J11" s="155"/>
      <c r="K11" s="143">
        <f t="shared" si="0"/>
        <v>0</v>
      </c>
      <c r="L11" s="205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6"/>
      <c r="N11" s="169"/>
      <c r="O11" s="221" t="s">
        <v>64</v>
      </c>
      <c r="P11" s="222"/>
      <c r="Q11" s="219">
        <f>P5</f>
        <v>600</v>
      </c>
      <c r="R11" s="220"/>
      <c r="S11" s="171"/>
      <c r="T11" s="171"/>
      <c r="U11" s="171"/>
      <c r="V11" s="171"/>
    </row>
    <row r="12" spans="1:28" ht="22" customHeight="1">
      <c r="A12" s="20" t="s">
        <v>65</v>
      </c>
      <c r="B12" s="138">
        <v>401276</v>
      </c>
      <c r="C12" s="139" t="s">
        <v>242</v>
      </c>
      <c r="D12" s="140">
        <v>43252</v>
      </c>
      <c r="E12" s="141" t="s">
        <v>3</v>
      </c>
      <c r="F12" s="142">
        <v>173</v>
      </c>
      <c r="G12" s="143">
        <f>IF(OR(E12="",F12=""),"",PID_KVLohnLookup($A$1,E12,F12,LOHNTABELLE!$H$4))</f>
        <v>2082</v>
      </c>
      <c r="H12" s="14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5"/>
      <c r="J12" s="146"/>
      <c r="K12" s="143">
        <f t="shared" si="0"/>
        <v>0</v>
      </c>
      <c r="L12" s="205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47"/>
      <c r="N12" s="170"/>
      <c r="O12" s="221" t="s">
        <v>66</v>
      </c>
      <c r="P12" s="222"/>
      <c r="Q12" s="256">
        <v>-255</v>
      </c>
      <c r="R12" s="257"/>
      <c r="S12" s="171"/>
      <c r="T12" s="171"/>
      <c r="U12" s="171"/>
      <c r="V12" s="171"/>
    </row>
    <row r="13" spans="1:28" ht="22" customHeight="1">
      <c r="A13" s="21" t="s">
        <v>67</v>
      </c>
      <c r="B13" s="149">
        <v>401307</v>
      </c>
      <c r="C13" s="150" t="s">
        <v>243</v>
      </c>
      <c r="D13" s="151">
        <v>43571</v>
      </c>
      <c r="E13" s="152" t="s">
        <v>3</v>
      </c>
      <c r="F13" s="153">
        <v>173</v>
      </c>
      <c r="G13" s="143">
        <f>IF(OR(E13="",F13=""),"",PID_KVLohnLookup($A$1,E13,F13,LOHNTABELLE!$H$4))</f>
        <v>2082</v>
      </c>
      <c r="H13" s="14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4"/>
      <c r="J13" s="155"/>
      <c r="K13" s="143">
        <f t="shared" si="0"/>
        <v>0</v>
      </c>
      <c r="L13" s="205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6"/>
      <c r="N13" s="169"/>
      <c r="O13" s="221" t="s">
        <v>68</v>
      </c>
      <c r="P13" s="222"/>
      <c r="Q13" s="219">
        <f>Q8-Q9-Q10-Q11-Q12</f>
        <v>7194.3099999999995</v>
      </c>
      <c r="R13" s="220"/>
      <c r="S13" s="171"/>
      <c r="T13" s="171"/>
      <c r="U13" s="171"/>
      <c r="V13" s="171"/>
    </row>
    <row r="14" spans="1:28" ht="22" customHeight="1">
      <c r="A14" s="20" t="s">
        <v>69</v>
      </c>
      <c r="B14" s="138">
        <v>401308</v>
      </c>
      <c r="C14" s="139" t="s">
        <v>244</v>
      </c>
      <c r="D14" s="140">
        <v>43579</v>
      </c>
      <c r="E14" s="141" t="s">
        <v>3</v>
      </c>
      <c r="F14" s="142">
        <v>173</v>
      </c>
      <c r="G14" s="143">
        <f>IF(OR(E14="",F14=""),"",PID_KVLohnLookup($A$1,E14,F14,LOHNTABELLE!$H$4))</f>
        <v>2082</v>
      </c>
      <c r="H14" s="14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5"/>
      <c r="J14" s="146"/>
      <c r="K14" s="143">
        <f t="shared" si="0"/>
        <v>0</v>
      </c>
      <c r="L14" s="205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2082</v>
      </c>
      <c r="M14" s="147"/>
      <c r="N14" s="170"/>
      <c r="O14" s="221" t="s">
        <v>70</v>
      </c>
      <c r="P14" s="222"/>
      <c r="Q14" s="219">
        <f>EINSTELLUNG!L9</f>
        <v>9300</v>
      </c>
      <c r="R14" s="220"/>
      <c r="S14" s="171"/>
      <c r="T14" s="171"/>
      <c r="U14" s="171"/>
      <c r="V14" s="171"/>
    </row>
    <row r="15" spans="1:28" ht="22" customHeight="1" thickBot="1">
      <c r="A15" s="20" t="s">
        <v>71</v>
      </c>
      <c r="B15" s="149">
        <v>401389</v>
      </c>
      <c r="C15" s="150" t="s">
        <v>246</v>
      </c>
      <c r="D15" s="151">
        <v>44384</v>
      </c>
      <c r="E15" s="152" t="s">
        <v>11</v>
      </c>
      <c r="F15" s="153">
        <v>173</v>
      </c>
      <c r="G15" s="143">
        <f>IF(OR(E15="",F15=""),"",PID_KVLohnLookup($A$1,E15,F15,LOHNTABELLE!$H$4))</f>
        <v>2300</v>
      </c>
      <c r="H15" s="14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4"/>
      <c r="J15" s="155"/>
      <c r="K15" s="143">
        <f t="shared" si="0"/>
        <v>0</v>
      </c>
      <c r="L15" s="205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2300</v>
      </c>
      <c r="M15" s="156"/>
      <c r="N15" s="169"/>
      <c r="O15" s="225" t="s">
        <v>72</v>
      </c>
      <c r="P15" s="226"/>
      <c r="Q15" s="238">
        <f>Q13-Q14</f>
        <v>-2105.6900000000005</v>
      </c>
      <c r="R15" s="239"/>
      <c r="S15" s="172"/>
      <c r="T15" s="172"/>
      <c r="U15" s="172"/>
      <c r="V15" s="171"/>
    </row>
    <row r="16" spans="1:28" ht="22" customHeight="1" thickBot="1">
      <c r="A16" s="20" t="s">
        <v>73</v>
      </c>
      <c r="B16" s="138">
        <v>401394</v>
      </c>
      <c r="C16" s="139" t="s">
        <v>245</v>
      </c>
      <c r="D16" s="140">
        <v>44379</v>
      </c>
      <c r="E16" s="141" t="s">
        <v>2</v>
      </c>
      <c r="F16" s="142">
        <v>173</v>
      </c>
      <c r="G16" s="143">
        <f>IF(OR(E16="",F16=""),"",PID_KVLohnLookup($A$1,E16,F16,LOHNTABELLE!$H$4))</f>
        <v>2021</v>
      </c>
      <c r="H16" s="14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5"/>
      <c r="J16" s="146"/>
      <c r="K16" s="143">
        <f t="shared" si="0"/>
        <v>0</v>
      </c>
      <c r="L16" s="205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7"/>
      <c r="N16" s="170"/>
      <c r="O16" s="215" t="str">
        <f>IF(Q15&lt;0, "Schlecht! Zu wenig Stunden für Dienstplan.", IF(Q15&gt;0, "Du hast mehr als genug Stunden für Dienstplan.", ""))</f>
        <v>Schlecht! Zu wenig Stunden für Dienstplan.</v>
      </c>
      <c r="P16" s="216"/>
      <c r="Q16" s="217"/>
      <c r="R16" s="218"/>
      <c r="S16" s="171"/>
      <c r="T16" s="171"/>
      <c r="U16" s="171"/>
      <c r="V16" s="171"/>
      <c r="W16" s="10"/>
    </row>
    <row r="17" spans="1:29" ht="22" customHeight="1">
      <c r="A17" s="21" t="s">
        <v>74</v>
      </c>
      <c r="B17" s="149">
        <v>401432</v>
      </c>
      <c r="C17" s="150" t="s">
        <v>247</v>
      </c>
      <c r="D17" s="151">
        <v>44441</v>
      </c>
      <c r="E17" s="152" t="s">
        <v>2</v>
      </c>
      <c r="F17" s="153">
        <v>173</v>
      </c>
      <c r="G17" s="143">
        <f>IF(OR(E17="",F17=""),"",PID_KVLohnLookup($A$1,E17,F17,LOHNTABELLE!$H$4))</f>
        <v>2021</v>
      </c>
      <c r="H17" s="14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4"/>
      <c r="J17" s="155"/>
      <c r="K17" s="143">
        <f t="shared" si="0"/>
        <v>0</v>
      </c>
      <c r="L17" s="205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56"/>
      <c r="N17" s="169"/>
      <c r="O17" s="234" t="s">
        <v>75</v>
      </c>
      <c r="P17" s="235"/>
      <c r="Q17" s="258">
        <f>SUM(L3:L82)</f>
        <v>91736.830000000016</v>
      </c>
      <c r="R17" s="259"/>
      <c r="S17" s="171"/>
      <c r="T17" s="171"/>
      <c r="U17" s="171"/>
      <c r="V17" s="171"/>
      <c r="W17" s="10"/>
    </row>
    <row r="18" spans="1:29" ht="22" customHeight="1">
      <c r="A18" s="20" t="s">
        <v>76</v>
      </c>
      <c r="B18" s="138">
        <v>401476</v>
      </c>
      <c r="C18" s="139" t="s">
        <v>249</v>
      </c>
      <c r="D18" s="140">
        <v>44504</v>
      </c>
      <c r="E18" s="141" t="s">
        <v>2</v>
      </c>
      <c r="F18" s="142">
        <v>173</v>
      </c>
      <c r="G18" s="143">
        <f>IF(OR(E18="",F18=""),"",PID_KVLohnLookup($A$1,E18,F18,LOHNTABELLE!$H$4))</f>
        <v>2021</v>
      </c>
      <c r="H18" s="14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5"/>
      <c r="J18" s="146"/>
      <c r="K18" s="143">
        <f t="shared" si="0"/>
        <v>0</v>
      </c>
      <c r="L18" s="205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7"/>
      <c r="N18" s="170"/>
      <c r="O18" s="245" t="s">
        <v>475</v>
      </c>
      <c r="P18" s="246"/>
      <c r="Q18" s="240">
        <v>20</v>
      </c>
      <c r="R18" s="241"/>
      <c r="S18" s="171"/>
      <c r="T18" s="171"/>
      <c r="U18" s="171"/>
      <c r="V18" s="171"/>
    </row>
    <row r="19" spans="1:29" ht="22" customHeight="1">
      <c r="A19" s="20" t="s">
        <v>77</v>
      </c>
      <c r="B19" s="149">
        <v>401479</v>
      </c>
      <c r="C19" s="150" t="s">
        <v>250</v>
      </c>
      <c r="D19" s="151">
        <v>44511</v>
      </c>
      <c r="E19" s="152" t="s">
        <v>6</v>
      </c>
      <c r="F19" s="153">
        <v>151.38</v>
      </c>
      <c r="G19" s="143">
        <f>IF(OR(E19="",F19=""),"",PID_KVLohnLookup($A$1,E19,F19,LOHNTABELLE!$H$4))</f>
        <v>1890</v>
      </c>
      <c r="H19" s="144">
        <f>IF(AND(ISNUMBER(D19),ISNUMBER(F19)),ROUNDDOWN(MIN(IF(OR(ISBLANK(I19),I19=""),EOMONTH(DATE(EINSTELLUNG!$C$35,$A$1,1),0),I19)-MAX(D19,DATE(EINSTELLUNG!$C$35,$A$1,1))+1)/DAY(EOMONTH(DATE(EINSTELLUNG!$C$35,$A$1,1),0))*F19,2),"")</f>
        <v>151.38</v>
      </c>
      <c r="I19" s="154"/>
      <c r="J19" s="155"/>
      <c r="K19" s="143">
        <f t="shared" si="0"/>
        <v>0</v>
      </c>
      <c r="L19" s="205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1890</v>
      </c>
      <c r="M19" s="156"/>
      <c r="N19" s="169"/>
      <c r="O19" s="245" t="s">
        <v>308</v>
      </c>
      <c r="P19" s="246"/>
      <c r="Q19" s="240">
        <v>333</v>
      </c>
      <c r="R19" s="241"/>
      <c r="S19" s="171"/>
      <c r="T19" s="171"/>
      <c r="U19" s="171"/>
      <c r="V19" s="171"/>
    </row>
    <row r="20" spans="1:29" ht="22" customHeight="1">
      <c r="A20" s="20" t="s">
        <v>78</v>
      </c>
      <c r="B20" s="138">
        <v>401481</v>
      </c>
      <c r="C20" s="139" t="s">
        <v>251</v>
      </c>
      <c r="D20" s="140">
        <v>44531</v>
      </c>
      <c r="E20" s="141" t="s">
        <v>3</v>
      </c>
      <c r="F20" s="142">
        <v>173</v>
      </c>
      <c r="G20" s="143">
        <f>IF(OR(E20="",F20=""),"",PID_KVLohnLookup($A$1,E20,F20,LOHNTABELLE!$H$4))</f>
        <v>2082</v>
      </c>
      <c r="H20" s="14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5"/>
      <c r="J20" s="146"/>
      <c r="K20" s="143">
        <f t="shared" si="0"/>
        <v>0</v>
      </c>
      <c r="L20" s="205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2082</v>
      </c>
      <c r="M20" s="147"/>
      <c r="N20" s="170"/>
      <c r="O20" s="245" t="s">
        <v>308</v>
      </c>
      <c r="P20" s="246"/>
      <c r="Q20" s="240">
        <v>35</v>
      </c>
      <c r="R20" s="247"/>
      <c r="S20" s="171"/>
      <c r="T20" s="171"/>
      <c r="U20" s="171"/>
      <c r="V20" s="171"/>
    </row>
    <row r="21" spans="1:29" ht="22" customHeight="1">
      <c r="A21" s="21" t="s">
        <v>80</v>
      </c>
      <c r="B21" s="149">
        <v>401558</v>
      </c>
      <c r="C21" s="150" t="s">
        <v>248</v>
      </c>
      <c r="D21" s="151">
        <v>44460</v>
      </c>
      <c r="E21" s="152" t="s">
        <v>2</v>
      </c>
      <c r="F21" s="153">
        <v>173</v>
      </c>
      <c r="G21" s="143">
        <f>IF(OR(E21="",F21=""),"",PID_KVLohnLookup($A$1,E21,F21,LOHNTABELLE!$H$4))</f>
        <v>2021</v>
      </c>
      <c r="H21" s="14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4"/>
      <c r="J21" s="155"/>
      <c r="K21" s="143">
        <f t="shared" si="0"/>
        <v>0</v>
      </c>
      <c r="L21" s="205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56"/>
      <c r="N21" s="169"/>
      <c r="O21" s="245" t="s">
        <v>308</v>
      </c>
      <c r="P21" s="246"/>
      <c r="Q21" s="240">
        <v>100</v>
      </c>
      <c r="R21" s="241"/>
      <c r="S21" s="171"/>
      <c r="T21" s="171"/>
      <c r="U21" s="171"/>
      <c r="V21" s="171"/>
    </row>
    <row r="22" spans="1:29" ht="22" customHeight="1">
      <c r="A22" s="20" t="s">
        <v>81</v>
      </c>
      <c r="B22" s="138">
        <v>401564</v>
      </c>
      <c r="C22" s="139" t="s">
        <v>252</v>
      </c>
      <c r="D22" s="140">
        <v>44824</v>
      </c>
      <c r="E22" s="141" t="s">
        <v>2</v>
      </c>
      <c r="F22" s="142">
        <v>173</v>
      </c>
      <c r="G22" s="143">
        <f>IF(OR(E22="",F22=""),"",PID_KVLohnLookup($A$1,E22,F22,LOHNTABELLE!$H$4))</f>
        <v>2021</v>
      </c>
      <c r="H22" s="14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5"/>
      <c r="J22" s="146"/>
      <c r="K22" s="143">
        <f t="shared" si="0"/>
        <v>0</v>
      </c>
      <c r="L22" s="205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2021</v>
      </c>
      <c r="M22" s="147"/>
      <c r="N22" s="170"/>
      <c r="O22" s="245" t="s">
        <v>308</v>
      </c>
      <c r="P22" s="246"/>
      <c r="Q22" s="240"/>
      <c r="R22" s="241"/>
      <c r="S22" s="171"/>
      <c r="T22" s="171"/>
      <c r="U22" s="171"/>
      <c r="V22" s="171"/>
    </row>
    <row r="23" spans="1:29" ht="22" customHeight="1">
      <c r="A23" s="20" t="s">
        <v>82</v>
      </c>
      <c r="B23" s="149">
        <v>401583</v>
      </c>
      <c r="C23" s="150" t="s">
        <v>254</v>
      </c>
      <c r="D23" s="151">
        <v>44900</v>
      </c>
      <c r="E23" s="152" t="s">
        <v>10</v>
      </c>
      <c r="F23" s="153">
        <v>173</v>
      </c>
      <c r="G23" s="143">
        <f>IF(OR(E23="",F23=""),"",PID_KVLohnLookup($A$1,E23,F23,LOHNTABELLE!$H$4))</f>
        <v>2300</v>
      </c>
      <c r="H23" s="14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54"/>
      <c r="J23" s="155"/>
      <c r="K23" s="143">
        <f t="shared" si="0"/>
        <v>0</v>
      </c>
      <c r="L23" s="205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56"/>
      <c r="N23" s="169"/>
      <c r="O23" s="245" t="s">
        <v>308</v>
      </c>
      <c r="P23" s="246"/>
      <c r="Q23" s="240"/>
      <c r="R23" s="241"/>
      <c r="S23" s="171"/>
      <c r="T23" s="171"/>
      <c r="U23" s="171"/>
      <c r="V23" s="171"/>
      <c r="W23" s="10"/>
    </row>
    <row r="24" spans="1:29" ht="22" customHeight="1">
      <c r="A24" s="20" t="s">
        <v>83</v>
      </c>
      <c r="B24" s="138">
        <v>401589</v>
      </c>
      <c r="C24" s="139" t="s">
        <v>255</v>
      </c>
      <c r="D24" s="140">
        <v>44926</v>
      </c>
      <c r="E24" s="141" t="s">
        <v>10</v>
      </c>
      <c r="F24" s="142">
        <v>86.5</v>
      </c>
      <c r="G24" s="143">
        <f>IF(OR(E24="",F24=""),"",PID_KVLohnLookup($A$1,E24,F24,LOHNTABELLE!$H$4))</f>
        <v>1150</v>
      </c>
      <c r="H24" s="14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5"/>
      <c r="J24" s="146"/>
      <c r="K24" s="143">
        <f t="shared" si="0"/>
        <v>0</v>
      </c>
      <c r="L24" s="205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1150</v>
      </c>
      <c r="M24" s="147"/>
      <c r="N24" s="170"/>
      <c r="O24" s="245"/>
      <c r="P24" s="246"/>
      <c r="Q24" s="240"/>
      <c r="R24" s="241"/>
      <c r="S24" s="171"/>
      <c r="T24" s="171"/>
      <c r="U24" s="171"/>
      <c r="V24" s="171"/>
      <c r="W24" s="10"/>
    </row>
    <row r="25" spans="1:29" ht="22" customHeight="1" thickBot="1">
      <c r="A25" s="21" t="s">
        <v>84</v>
      </c>
      <c r="B25" s="149">
        <v>401602</v>
      </c>
      <c r="C25" s="150" t="s">
        <v>256</v>
      </c>
      <c r="D25" s="151">
        <v>45975</v>
      </c>
      <c r="E25" s="152" t="s">
        <v>2</v>
      </c>
      <c r="F25" s="153">
        <v>86.5</v>
      </c>
      <c r="G25" s="143">
        <f>IF(OR(E25="",F25=""),"",PID_KVLohnLookup($A$1,E25,F25,LOHNTABELLE!$H$4))</f>
        <v>1010.5</v>
      </c>
      <c r="H25" s="14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4"/>
      <c r="J25" s="155"/>
      <c r="K25" s="143">
        <f t="shared" si="0"/>
        <v>0</v>
      </c>
      <c r="L25" s="205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1010.5</v>
      </c>
      <c r="M25" s="156"/>
      <c r="N25" s="169"/>
      <c r="O25" s="248"/>
      <c r="P25" s="249"/>
      <c r="Q25" s="250"/>
      <c r="R25" s="251"/>
      <c r="S25" s="171"/>
      <c r="T25" s="171"/>
      <c r="U25" s="171"/>
      <c r="V25" s="171"/>
    </row>
    <row r="26" spans="1:29" ht="22" customHeight="1">
      <c r="A26" s="20" t="s">
        <v>85</v>
      </c>
      <c r="B26" s="138">
        <v>401605</v>
      </c>
      <c r="C26" s="139" t="s">
        <v>257</v>
      </c>
      <c r="D26" s="140">
        <v>44986</v>
      </c>
      <c r="E26" s="141" t="s">
        <v>2</v>
      </c>
      <c r="F26" s="142">
        <v>86.5</v>
      </c>
      <c r="G26" s="143">
        <f>IF(OR(E26="",F26=""),"",PID_KVLohnLookup($A$1,E26,F26,LOHNTABELLE!$H$4))</f>
        <v>1010.5</v>
      </c>
      <c r="H26" s="14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5"/>
      <c r="J26" s="146"/>
      <c r="K26" s="143">
        <f t="shared" si="0"/>
        <v>0</v>
      </c>
      <c r="L26" s="205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1010.5</v>
      </c>
      <c r="M26" s="147"/>
      <c r="N26" s="170"/>
      <c r="O26" s="252"/>
      <c r="P26" s="253"/>
      <c r="Q26" s="254"/>
      <c r="R26" s="255"/>
      <c r="S26" s="171"/>
      <c r="T26" s="171"/>
      <c r="U26" s="171"/>
      <c r="V26" s="171"/>
    </row>
    <row r="27" spans="1:29" ht="22" customHeight="1">
      <c r="A27" s="20" t="s">
        <v>86</v>
      </c>
      <c r="B27" s="149">
        <v>401626</v>
      </c>
      <c r="C27" s="150" t="s">
        <v>258</v>
      </c>
      <c r="D27" s="151">
        <v>45063</v>
      </c>
      <c r="E27" s="152" t="s">
        <v>2</v>
      </c>
      <c r="F27" s="153">
        <v>86.5</v>
      </c>
      <c r="G27" s="143">
        <f>IF(OR(E27="",F27=""),"",PID_KVLohnLookup($A$1,E27,F27,LOHNTABELLE!$H$4))</f>
        <v>1010.5</v>
      </c>
      <c r="H27" s="14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4"/>
      <c r="J27" s="155"/>
      <c r="K27" s="143">
        <f t="shared" si="0"/>
        <v>0</v>
      </c>
      <c r="L27" s="205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56"/>
      <c r="N27" s="169"/>
      <c r="O27" s="245"/>
      <c r="P27" s="246"/>
      <c r="Q27" s="240"/>
      <c r="R27" s="241"/>
      <c r="S27" s="276" t="s">
        <v>87</v>
      </c>
      <c r="T27" s="276"/>
      <c r="U27" s="276"/>
      <c r="V27" s="276"/>
    </row>
    <row r="28" spans="1:29" ht="22" customHeight="1">
      <c r="A28" s="20" t="s">
        <v>88</v>
      </c>
      <c r="B28" s="138">
        <v>401633</v>
      </c>
      <c r="C28" s="139" t="s">
        <v>259</v>
      </c>
      <c r="D28" s="140">
        <v>45089</v>
      </c>
      <c r="E28" s="141" t="s">
        <v>10</v>
      </c>
      <c r="F28" s="142">
        <v>86.5</v>
      </c>
      <c r="G28" s="143">
        <f>IF(OR(E28="",F28=""),"",PID_KVLohnLookup($A$1,E28,F28,LOHNTABELLE!$H$4))</f>
        <v>1150</v>
      </c>
      <c r="H28" s="14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5"/>
      <c r="J28" s="146"/>
      <c r="K28" s="143">
        <f t="shared" si="0"/>
        <v>0</v>
      </c>
      <c r="L28" s="205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1150</v>
      </c>
      <c r="M28" s="147"/>
      <c r="N28" s="170"/>
      <c r="O28" s="245"/>
      <c r="P28" s="246"/>
      <c r="Q28" s="240"/>
      <c r="R28" s="241"/>
      <c r="S28" s="171"/>
      <c r="T28" s="171"/>
      <c r="U28" s="171"/>
      <c r="V28" s="171"/>
    </row>
    <row r="29" spans="1:29" ht="22" customHeight="1" thickBot="1">
      <c r="A29" s="21" t="s">
        <v>89</v>
      </c>
      <c r="B29" s="149">
        <v>401647</v>
      </c>
      <c r="C29" s="150" t="s">
        <v>260</v>
      </c>
      <c r="D29" s="151">
        <v>45182</v>
      </c>
      <c r="E29" s="152" t="s">
        <v>2</v>
      </c>
      <c r="F29" s="153">
        <v>86.5</v>
      </c>
      <c r="G29" s="143">
        <f>IF(OR(E29="",F29=""),"",PID_KVLohnLookup($A$1,E29,F29,LOHNTABELLE!$H$4))</f>
        <v>1010.5</v>
      </c>
      <c r="H29" s="14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54"/>
      <c r="J29" s="155"/>
      <c r="K29" s="143">
        <f t="shared" si="0"/>
        <v>0</v>
      </c>
      <c r="L29" s="205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1010.5</v>
      </c>
      <c r="M29" s="156"/>
      <c r="N29" s="169"/>
      <c r="O29" s="242" t="s">
        <v>90</v>
      </c>
      <c r="P29" s="243"/>
      <c r="Q29" s="263">
        <f>EINSTELLUNG!O9</f>
        <v>1250</v>
      </c>
      <c r="R29" s="264"/>
      <c r="S29" s="171"/>
      <c r="T29" s="171"/>
      <c r="U29" s="171"/>
      <c r="V29" s="171"/>
    </row>
    <row r="30" spans="1:29" ht="22" customHeight="1" thickBot="1">
      <c r="A30" s="20" t="s">
        <v>91</v>
      </c>
      <c r="B30" s="138">
        <v>401661</v>
      </c>
      <c r="C30" s="139" t="s">
        <v>261</v>
      </c>
      <c r="D30" s="140">
        <v>45261</v>
      </c>
      <c r="E30" s="141" t="s">
        <v>2</v>
      </c>
      <c r="F30" s="142">
        <v>86.5</v>
      </c>
      <c r="G30" s="143">
        <f>IF(OR(E30="",F30=""),"",PID_KVLohnLookup($A$1,E30,F30,LOHNTABELLE!$H$4))</f>
        <v>1010.5</v>
      </c>
      <c r="H30" s="14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45"/>
      <c r="J30" s="146"/>
      <c r="K30" s="143">
        <f t="shared" si="0"/>
        <v>0</v>
      </c>
      <c r="L30" s="205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1010.5</v>
      </c>
      <c r="M30" s="147"/>
      <c r="N30" s="148"/>
      <c r="O30" s="171"/>
      <c r="P30" s="171"/>
      <c r="Q30" s="171"/>
      <c r="R30" s="171"/>
      <c r="S30" s="171"/>
      <c r="T30" s="171"/>
      <c r="U30" s="171"/>
      <c r="V30" s="17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49">
        <v>401670</v>
      </c>
      <c r="C31" s="150" t="s">
        <v>262</v>
      </c>
      <c r="D31" s="151">
        <v>45358</v>
      </c>
      <c r="E31" s="152" t="s">
        <v>2</v>
      </c>
      <c r="F31" s="153">
        <v>86.5</v>
      </c>
      <c r="G31" s="143">
        <f>IF(OR(E31="",F31=""),"",PID_KVLohnLookup($A$1,E31,F31,LOHNTABELLE!$H$4))</f>
        <v>1010.5</v>
      </c>
      <c r="H31" s="14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4"/>
      <c r="J31" s="155"/>
      <c r="K31" s="143">
        <f t="shared" si="0"/>
        <v>0</v>
      </c>
      <c r="L31" s="205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56"/>
      <c r="N31" s="169"/>
      <c r="O31" s="265">
        <v>0</v>
      </c>
      <c r="P31" s="266"/>
      <c r="Q31" s="267">
        <v>0</v>
      </c>
      <c r="R31" s="268"/>
      <c r="S31" s="171"/>
      <c r="T31" s="171"/>
      <c r="U31" s="171"/>
      <c r="V31" s="171"/>
    </row>
    <row r="32" spans="1:29" ht="22" customHeight="1" thickBot="1">
      <c r="A32" s="20" t="s">
        <v>94</v>
      </c>
      <c r="B32" s="138">
        <v>401678</v>
      </c>
      <c r="C32" s="139" t="s">
        <v>263</v>
      </c>
      <c r="D32" s="140">
        <v>45414</v>
      </c>
      <c r="E32" s="141" t="s">
        <v>2</v>
      </c>
      <c r="F32" s="142">
        <v>86.5</v>
      </c>
      <c r="G32" s="143">
        <f>IF(OR(E32="",F32=""),"",PID_KVLohnLookup($A$1,E32,F32,LOHNTABELLE!$H$4))</f>
        <v>1010.5</v>
      </c>
      <c r="H32" s="14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5"/>
      <c r="J32" s="146"/>
      <c r="K32" s="143">
        <f t="shared" si="0"/>
        <v>0</v>
      </c>
      <c r="L32" s="205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47"/>
      <c r="N32" s="148"/>
      <c r="O32" s="171"/>
      <c r="P32" s="171"/>
      <c r="Q32" s="171"/>
      <c r="R32" s="171"/>
      <c r="S32" s="173"/>
      <c r="T32" s="171"/>
      <c r="U32" s="171"/>
      <c r="V32" s="171"/>
    </row>
    <row r="33" spans="1:22" ht="22" customHeight="1">
      <c r="A33" s="21" t="s">
        <v>95</v>
      </c>
      <c r="B33" s="149">
        <v>401690</v>
      </c>
      <c r="C33" s="150" t="s">
        <v>265</v>
      </c>
      <c r="D33" s="151">
        <v>45536</v>
      </c>
      <c r="E33" s="152" t="s">
        <v>2</v>
      </c>
      <c r="F33" s="153">
        <v>86.5</v>
      </c>
      <c r="G33" s="143">
        <f>IF(OR(E33="",F33=""),"",PID_KVLohnLookup($A$1,E33,F33,LOHNTABELLE!$H$4))</f>
        <v>1010.5</v>
      </c>
      <c r="H33" s="14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4"/>
      <c r="J33" s="155"/>
      <c r="K33" s="143">
        <f t="shared" si="0"/>
        <v>0</v>
      </c>
      <c r="L33" s="205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56"/>
      <c r="N33" s="169"/>
      <c r="O33" s="269"/>
      <c r="P33" s="270"/>
      <c r="Q33" s="223" t="str">
        <f>EINSTELLUNG!B3</f>
        <v>Budget Zahlen</v>
      </c>
      <c r="R33" s="223"/>
      <c r="S33" s="223" t="str">
        <f>EINSTELLUNG!B19</f>
        <v>Projection/Aktuell Zahlen</v>
      </c>
      <c r="T33" s="223"/>
      <c r="U33" s="223" t="s">
        <v>98</v>
      </c>
      <c r="V33" s="213"/>
    </row>
    <row r="34" spans="1:22" ht="22" customHeight="1">
      <c r="A34" s="20" t="s">
        <v>99</v>
      </c>
      <c r="B34" s="138">
        <v>401703</v>
      </c>
      <c r="C34" s="139" t="s">
        <v>266</v>
      </c>
      <c r="D34" s="140">
        <v>45616</v>
      </c>
      <c r="E34" s="141" t="s">
        <v>2</v>
      </c>
      <c r="F34" s="142">
        <v>86.5</v>
      </c>
      <c r="G34" s="143">
        <f>IF(OR(E34="",F34=""),"",PID_KVLohnLookup($A$1,E34,F34,LOHNTABELLE!$H$4))</f>
        <v>1010.5</v>
      </c>
      <c r="H34" s="14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5"/>
      <c r="J34" s="146"/>
      <c r="K34" s="143">
        <f t="shared" si="0"/>
        <v>0</v>
      </c>
      <c r="L34" s="205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47"/>
      <c r="N34" s="170"/>
      <c r="O34" s="271"/>
      <c r="P34" s="272"/>
      <c r="Q34" s="273"/>
      <c r="R34" s="273"/>
      <c r="S34" s="273"/>
      <c r="T34" s="273"/>
      <c r="U34" s="273"/>
      <c r="V34" s="274"/>
    </row>
    <row r="35" spans="1:22" ht="22" customHeight="1">
      <c r="A35" s="20" t="s">
        <v>100</v>
      </c>
      <c r="B35" s="149">
        <v>401715</v>
      </c>
      <c r="C35" s="150" t="s">
        <v>268</v>
      </c>
      <c r="D35" s="151">
        <v>45755</v>
      </c>
      <c r="E35" s="152" t="s">
        <v>2</v>
      </c>
      <c r="F35" s="153">
        <v>86.5</v>
      </c>
      <c r="G35" s="143">
        <f>IF(OR(E35="",F35=""),"",PID_KVLohnLookup($A$1,E35,F35,LOHNTABELLE!$H$4))</f>
        <v>1010.5</v>
      </c>
      <c r="H35" s="14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4"/>
      <c r="J35" s="155"/>
      <c r="K35" s="14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5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56"/>
      <c r="N35" s="169"/>
      <c r="O35" s="244" t="s">
        <v>101</v>
      </c>
      <c r="P35" s="222"/>
      <c r="Q35" s="261">
        <f>EINSTELLUNG!C9</f>
        <v>400000</v>
      </c>
      <c r="R35" s="261"/>
      <c r="S35" s="261">
        <f>EINSTELLUNG!C25</f>
        <v>423000</v>
      </c>
      <c r="T35" s="261"/>
      <c r="U35" s="261">
        <f>S35-Q35</f>
        <v>23000</v>
      </c>
      <c r="V35" s="262"/>
    </row>
    <row r="36" spans="1:22" ht="22" customHeight="1">
      <c r="A36" s="20" t="s">
        <v>102</v>
      </c>
      <c r="B36" s="138">
        <v>401716</v>
      </c>
      <c r="C36" s="139" t="s">
        <v>269</v>
      </c>
      <c r="D36" s="140">
        <v>45800</v>
      </c>
      <c r="E36" s="141" t="s">
        <v>2</v>
      </c>
      <c r="F36" s="142">
        <v>86.5</v>
      </c>
      <c r="G36" s="143">
        <f>IF(OR(E36="",F36=""),"",PID_KVLohnLookup($A$1,E36,F36,LOHNTABELLE!$H$4))</f>
        <v>1010.5</v>
      </c>
      <c r="H36" s="14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5"/>
      <c r="J36" s="146"/>
      <c r="K36" s="143">
        <f t="shared" si="1"/>
        <v>0</v>
      </c>
      <c r="L36" s="205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47"/>
      <c r="N36" s="170"/>
      <c r="O36" s="244" t="s">
        <v>103</v>
      </c>
      <c r="P36" s="222"/>
      <c r="Q36" s="261">
        <f>EINSTELLUNG!D9</f>
        <v>100000</v>
      </c>
      <c r="R36" s="261"/>
      <c r="S36" s="261">
        <f ca="1">SumMergedCells(Q17:R29)</f>
        <v>93474.83</v>
      </c>
      <c r="T36" s="261"/>
      <c r="U36" s="261">
        <f t="shared" ref="U36:U41" ca="1" si="2">S36-Q36</f>
        <v>-6525.1699999999983</v>
      </c>
      <c r="V36" s="262"/>
    </row>
    <row r="37" spans="1:22" ht="22" customHeight="1">
      <c r="A37" s="21" t="s">
        <v>104</v>
      </c>
      <c r="B37" s="149">
        <v>401717</v>
      </c>
      <c r="C37" s="150" t="s">
        <v>270</v>
      </c>
      <c r="D37" s="151">
        <v>45814</v>
      </c>
      <c r="E37" s="152" t="s">
        <v>2</v>
      </c>
      <c r="F37" s="153">
        <v>86.5</v>
      </c>
      <c r="G37" s="143">
        <f>IF(OR(E37="",F37=""),"",PID_KVLohnLookup($A$1,E37,F37,LOHNTABELLE!$H$4))</f>
        <v>1010.5</v>
      </c>
      <c r="H37" s="14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4"/>
      <c r="J37" s="155"/>
      <c r="K37" s="143">
        <f t="shared" si="1"/>
        <v>0</v>
      </c>
      <c r="L37" s="205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56"/>
      <c r="N37" s="169"/>
      <c r="O37" s="244" t="s">
        <v>105</v>
      </c>
      <c r="P37" s="222"/>
      <c r="Q37" s="277">
        <f>IF(ISERROR(Q36/Q35), 0, Q36/Q35)</f>
        <v>0.25</v>
      </c>
      <c r="R37" s="277"/>
      <c r="S37" s="277">
        <f ca="1">IF(ISERROR(S36/S35), 0, S36/S35)</f>
        <v>0.22098068557919623</v>
      </c>
      <c r="T37" s="277"/>
      <c r="U37" s="277">
        <f t="shared" ca="1" si="2"/>
        <v>-2.9019314420803771E-2</v>
      </c>
      <c r="V37" s="278"/>
    </row>
    <row r="38" spans="1:22" ht="22" customHeight="1">
      <c r="A38" s="20" t="s">
        <v>106</v>
      </c>
      <c r="B38" s="138">
        <v>401722</v>
      </c>
      <c r="C38" s="139" t="s">
        <v>271</v>
      </c>
      <c r="D38" s="140">
        <v>45848</v>
      </c>
      <c r="E38" s="141" t="s">
        <v>2</v>
      </c>
      <c r="F38" s="142">
        <v>86.5</v>
      </c>
      <c r="G38" s="143">
        <f>IF(OR(E38="",F38=""),"",PID_KVLohnLookup($A$1,E38,F38,LOHNTABELLE!$H$4))</f>
        <v>1010.5</v>
      </c>
      <c r="H38" s="14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5"/>
      <c r="J38" s="146"/>
      <c r="K38" s="143">
        <f t="shared" si="1"/>
        <v>0</v>
      </c>
      <c r="L38" s="205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7"/>
      <c r="N38" s="170"/>
      <c r="O38" s="244" t="s">
        <v>107</v>
      </c>
      <c r="P38" s="222"/>
      <c r="Q38" s="260">
        <f>EINSTELLUNG!F9</f>
        <v>30000</v>
      </c>
      <c r="R38" s="260"/>
      <c r="S38" s="260">
        <f>EINSTELLUNG!F25</f>
        <v>29000</v>
      </c>
      <c r="T38" s="260"/>
      <c r="U38" s="260">
        <f t="shared" si="2"/>
        <v>-1000</v>
      </c>
      <c r="V38" s="219"/>
    </row>
    <row r="39" spans="1:22" ht="22" customHeight="1">
      <c r="A39" s="20" t="s">
        <v>108</v>
      </c>
      <c r="B39" s="149">
        <v>401723</v>
      </c>
      <c r="C39" s="150" t="s">
        <v>272</v>
      </c>
      <c r="D39" s="151">
        <v>45852</v>
      </c>
      <c r="E39" s="152" t="s">
        <v>2</v>
      </c>
      <c r="F39" s="153">
        <v>86.5</v>
      </c>
      <c r="G39" s="143">
        <f>IF(OR(E39="",F39=""),"",PID_KVLohnLookup($A$1,E39,F39,LOHNTABELLE!$H$4))</f>
        <v>1010.5</v>
      </c>
      <c r="H39" s="14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4"/>
      <c r="J39" s="155"/>
      <c r="K39" s="143">
        <f t="shared" si="1"/>
        <v>0</v>
      </c>
      <c r="L39" s="205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6"/>
      <c r="N39" s="169"/>
      <c r="O39" s="244" t="s">
        <v>109</v>
      </c>
      <c r="P39" s="222"/>
      <c r="Q39" s="261">
        <f>IF(Q38=0, 0, Q35/Q38)</f>
        <v>13.333333333333334</v>
      </c>
      <c r="R39" s="261"/>
      <c r="S39" s="261">
        <f>IF(S38=0, 0, S35/S38)</f>
        <v>14.586206896551724</v>
      </c>
      <c r="T39" s="261"/>
      <c r="U39" s="261">
        <f t="shared" si="2"/>
        <v>1.2528735632183903</v>
      </c>
      <c r="V39" s="262"/>
    </row>
    <row r="40" spans="1:22" ht="22" customHeight="1">
      <c r="A40" s="20" t="s">
        <v>110</v>
      </c>
      <c r="B40" s="138">
        <v>401726</v>
      </c>
      <c r="C40" s="139" t="s">
        <v>273</v>
      </c>
      <c r="D40" s="140">
        <v>45870</v>
      </c>
      <c r="E40" s="141" t="s">
        <v>2</v>
      </c>
      <c r="F40" s="142">
        <v>86.5</v>
      </c>
      <c r="G40" s="143">
        <f>IF(OR(E40="",F40=""),"",PID_KVLohnLookup($A$1,E40,F40,LOHNTABELLE!$H$4))</f>
        <v>1010.5</v>
      </c>
      <c r="H40" s="14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5"/>
      <c r="J40" s="146"/>
      <c r="K40" s="143">
        <f t="shared" si="1"/>
        <v>0</v>
      </c>
      <c r="L40" s="205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7"/>
      <c r="N40" s="170"/>
      <c r="O40" s="244" t="s">
        <v>111</v>
      </c>
      <c r="P40" s="222"/>
      <c r="Q40" s="261">
        <f>IF(Q13=0, 0, Q35/Q13)</f>
        <v>55.599494600594085</v>
      </c>
      <c r="R40" s="261"/>
      <c r="S40" s="261">
        <f>IF(Q13=0, 0, S35/Q13)</f>
        <v>58.796465540128246</v>
      </c>
      <c r="T40" s="261"/>
      <c r="U40" s="261">
        <f t="shared" si="2"/>
        <v>3.196970939534161</v>
      </c>
      <c r="V40" s="262"/>
    </row>
    <row r="41" spans="1:22" ht="22" customHeight="1">
      <c r="A41" s="21" t="s">
        <v>112</v>
      </c>
      <c r="B41" s="149">
        <v>401730</v>
      </c>
      <c r="C41" s="150" t="s">
        <v>275</v>
      </c>
      <c r="D41" s="151">
        <v>45895</v>
      </c>
      <c r="E41" s="152" t="s">
        <v>2</v>
      </c>
      <c r="F41" s="153">
        <v>86.5</v>
      </c>
      <c r="G41" s="143">
        <f>IF(OR(E41="",F41=""),"",PID_KVLohnLookup($A$1,E41,F41,LOHNTABELLE!$H$4))</f>
        <v>1010.5</v>
      </c>
      <c r="H41" s="14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4"/>
      <c r="J41" s="155"/>
      <c r="K41" s="143">
        <f t="shared" si="1"/>
        <v>0</v>
      </c>
      <c r="L41" s="205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6"/>
      <c r="N41" s="169"/>
      <c r="O41" s="244" t="s">
        <v>113</v>
      </c>
      <c r="P41" s="222"/>
      <c r="Q41" s="260">
        <f>IF(Q13=0, 0, Q38/Q13)</f>
        <v>4.1699620950445562</v>
      </c>
      <c r="R41" s="260"/>
      <c r="S41" s="260">
        <f>IF(Q13=0, 0, S38/Q13)</f>
        <v>4.0309633585430715</v>
      </c>
      <c r="T41" s="260"/>
      <c r="U41" s="260">
        <f t="shared" si="2"/>
        <v>-0.13899873650148464</v>
      </c>
      <c r="V41" s="219"/>
    </row>
    <row r="42" spans="1:22" ht="22" customHeight="1" thickBot="1">
      <c r="A42" s="20" t="s">
        <v>114</v>
      </c>
      <c r="B42" s="138">
        <v>401731</v>
      </c>
      <c r="C42" s="139" t="s">
        <v>274</v>
      </c>
      <c r="D42" s="140">
        <v>45899</v>
      </c>
      <c r="E42" s="141" t="s">
        <v>2</v>
      </c>
      <c r="F42" s="142">
        <v>86.5</v>
      </c>
      <c r="G42" s="143">
        <f>IF(OR(E42="",F42=""),"",PID_KVLohnLookup($A$1,E42,F42,LOHNTABELLE!$H$4))</f>
        <v>1010.5</v>
      </c>
      <c r="H42" s="14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5"/>
      <c r="J42" s="146"/>
      <c r="K42" s="143">
        <f t="shared" si="1"/>
        <v>0</v>
      </c>
      <c r="L42" s="205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7"/>
      <c r="N42" s="170"/>
      <c r="O42" s="242" t="s">
        <v>115</v>
      </c>
      <c r="P42" s="243"/>
      <c r="Q42" s="275">
        <f>IFERROR(Q17/Q8, 0)</f>
        <v>11.924234172287354</v>
      </c>
      <c r="R42" s="275"/>
      <c r="S42" s="275"/>
      <c r="T42" s="275"/>
      <c r="U42" s="275"/>
      <c r="V42" s="264"/>
    </row>
    <row r="43" spans="1:22" ht="22" customHeight="1">
      <c r="A43" s="20" t="s">
        <v>116</v>
      </c>
      <c r="B43" s="149">
        <v>401734</v>
      </c>
      <c r="C43" s="150" t="s">
        <v>276</v>
      </c>
      <c r="D43" s="151">
        <v>45904</v>
      </c>
      <c r="E43" s="152" t="s">
        <v>2</v>
      </c>
      <c r="F43" s="153">
        <v>86.5</v>
      </c>
      <c r="G43" s="143">
        <f>IF(OR(E43="",F43=""),"",PID_KVLohnLookup($A$1,E43,F43,LOHNTABELLE!$H$4))</f>
        <v>1010.5</v>
      </c>
      <c r="H43" s="14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4"/>
      <c r="J43" s="155"/>
      <c r="K43" s="143">
        <f t="shared" si="1"/>
        <v>0</v>
      </c>
      <c r="L43" s="205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6"/>
      <c r="N43" s="169"/>
      <c r="O43" s="177"/>
      <c r="P43" s="178"/>
      <c r="Q43" s="178"/>
      <c r="R43" s="171"/>
      <c r="S43" s="171"/>
      <c r="T43" s="171"/>
      <c r="U43" s="171"/>
      <c r="V43" s="171"/>
    </row>
    <row r="44" spans="1:22" ht="22" customHeight="1" thickBot="1">
      <c r="A44" s="20" t="s">
        <v>117</v>
      </c>
      <c r="B44" s="138">
        <v>401736</v>
      </c>
      <c r="C44" s="139" t="s">
        <v>277</v>
      </c>
      <c r="D44" s="140">
        <v>45906</v>
      </c>
      <c r="E44" s="141" t="s">
        <v>2</v>
      </c>
      <c r="F44" s="142">
        <v>86.5</v>
      </c>
      <c r="G44" s="143">
        <f>IF(OR(E44="",F44=""),"",PID_KVLohnLookup($A$1,E44,F44,LOHNTABELLE!$H$4))</f>
        <v>1010.5</v>
      </c>
      <c r="H44" s="14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5"/>
      <c r="J44" s="146"/>
      <c r="K44" s="143">
        <f t="shared" si="1"/>
        <v>0</v>
      </c>
      <c r="L44" s="205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7"/>
      <c r="N44" s="170"/>
      <c r="O44" s="207" t="s">
        <v>118</v>
      </c>
      <c r="P44" s="208"/>
      <c r="Q44" s="208"/>
      <c r="R44" s="208"/>
      <c r="S44" s="208"/>
      <c r="T44" s="208"/>
      <c r="U44" s="208"/>
      <c r="V44" s="208"/>
    </row>
    <row r="45" spans="1:22" ht="22" customHeight="1">
      <c r="A45" s="21" t="s">
        <v>119</v>
      </c>
      <c r="B45" s="149">
        <v>401737</v>
      </c>
      <c r="C45" s="150" t="s">
        <v>278</v>
      </c>
      <c r="D45" s="151">
        <v>45906</v>
      </c>
      <c r="E45" s="152" t="s">
        <v>2</v>
      </c>
      <c r="F45" s="153">
        <v>86.5</v>
      </c>
      <c r="G45" s="143">
        <f>IF(OR(E45="",F45=""),"",PID_KVLohnLookup($A$1,E45,F45,LOHNTABELLE!$H$4))</f>
        <v>1010.5</v>
      </c>
      <c r="H45" s="14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4"/>
      <c r="J45" s="155"/>
      <c r="K45" s="143">
        <f t="shared" si="1"/>
        <v>0</v>
      </c>
      <c r="L45" s="205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6"/>
      <c r="N45" s="179"/>
      <c r="O45" s="209"/>
      <c r="P45" s="210"/>
      <c r="Q45" s="210"/>
      <c r="R45" s="210"/>
      <c r="S45" s="210"/>
      <c r="T45" s="210"/>
      <c r="U45" s="210"/>
      <c r="V45" s="171"/>
    </row>
    <row r="46" spans="1:22" ht="22" customHeight="1">
      <c r="A46" s="20" t="s">
        <v>120</v>
      </c>
      <c r="B46" s="138">
        <v>401738</v>
      </c>
      <c r="C46" s="139" t="s">
        <v>279</v>
      </c>
      <c r="D46" s="140">
        <v>45909</v>
      </c>
      <c r="E46" s="141" t="s">
        <v>2</v>
      </c>
      <c r="F46" s="142">
        <v>86.5</v>
      </c>
      <c r="G46" s="143">
        <f>IF(OR(E46="",F46=""),"",PID_KVLohnLookup($A$1,E46,F46,LOHNTABELLE!$H$4))</f>
        <v>1010.5</v>
      </c>
      <c r="H46" s="14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5"/>
      <c r="J46" s="146"/>
      <c r="K46" s="143">
        <f t="shared" si="1"/>
        <v>0</v>
      </c>
      <c r="L46" s="205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7"/>
      <c r="N46" s="180"/>
      <c r="O46" s="171"/>
      <c r="P46" s="171"/>
      <c r="Q46" s="171"/>
      <c r="R46" s="171"/>
      <c r="S46" s="171"/>
      <c r="T46" s="171"/>
      <c r="U46" s="171"/>
      <c r="V46" s="171"/>
    </row>
    <row r="47" spans="1:22" ht="22" customHeight="1">
      <c r="A47" s="20" t="s">
        <v>121</v>
      </c>
      <c r="B47" s="149">
        <v>401745</v>
      </c>
      <c r="C47" s="150" t="s">
        <v>283</v>
      </c>
      <c r="D47" s="154">
        <v>45934</v>
      </c>
      <c r="E47" s="152" t="s">
        <v>2</v>
      </c>
      <c r="F47" s="153">
        <v>86.5</v>
      </c>
      <c r="G47" s="143">
        <f>IF(OR(E47="",F47=""),"",PID_KVLohnLookup($A$1,E47,F47,LOHNTABELLE!$H$4))</f>
        <v>1010.5</v>
      </c>
      <c r="H47" s="14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4"/>
      <c r="J47" s="155"/>
      <c r="K47" s="143">
        <f t="shared" si="1"/>
        <v>0</v>
      </c>
      <c r="L47" s="205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6"/>
      <c r="N47" s="179"/>
      <c r="O47" s="171"/>
      <c r="P47" s="171"/>
      <c r="Q47" s="171"/>
      <c r="R47" s="171"/>
      <c r="S47" s="171"/>
      <c r="T47" s="171"/>
      <c r="U47" s="171"/>
      <c r="V47" s="171"/>
    </row>
    <row r="48" spans="1:22" ht="22" customHeight="1">
      <c r="A48" s="20" t="s">
        <v>122</v>
      </c>
      <c r="B48" s="138">
        <v>401746</v>
      </c>
      <c r="C48" s="139" t="s">
        <v>282</v>
      </c>
      <c r="D48" s="145">
        <v>45941</v>
      </c>
      <c r="E48" s="141" t="s">
        <v>2</v>
      </c>
      <c r="F48" s="142">
        <v>86.5</v>
      </c>
      <c r="G48" s="143">
        <f>IF(OR(E48="",F48=""),"",PID_KVLohnLookup($A$1,E48,F48,LOHNTABELLE!$H$4))</f>
        <v>1010.5</v>
      </c>
      <c r="H48" s="14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5"/>
      <c r="J48" s="146"/>
      <c r="K48" s="143">
        <f t="shared" si="1"/>
        <v>0</v>
      </c>
      <c r="L48" s="205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7"/>
      <c r="N48" s="180"/>
      <c r="O48" s="171"/>
      <c r="P48" s="171"/>
      <c r="Q48" s="171"/>
      <c r="R48" s="171"/>
      <c r="S48" s="171"/>
      <c r="T48" s="171"/>
      <c r="U48" s="171"/>
      <c r="V48" s="171"/>
    </row>
    <row r="49" spans="1:22" ht="22" customHeight="1">
      <c r="A49" s="21" t="s">
        <v>123</v>
      </c>
      <c r="B49" s="149">
        <v>401747</v>
      </c>
      <c r="C49" s="150" t="s">
        <v>280</v>
      </c>
      <c r="D49" s="151">
        <v>45941</v>
      </c>
      <c r="E49" s="152" t="s">
        <v>2</v>
      </c>
      <c r="F49" s="153">
        <v>86.5</v>
      </c>
      <c r="G49" s="143">
        <f>IF(OR(E49="",F49=""),"",PID_KVLohnLookup($A$1,E49,F49,LOHNTABELLE!$H$4))</f>
        <v>1010.5</v>
      </c>
      <c r="H49" s="14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4"/>
      <c r="J49" s="155"/>
      <c r="K49" s="143">
        <f t="shared" si="1"/>
        <v>0</v>
      </c>
      <c r="L49" s="205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56"/>
      <c r="N49" s="179"/>
      <c r="O49" s="171"/>
      <c r="P49" s="171"/>
      <c r="Q49" s="171"/>
      <c r="R49" s="171"/>
      <c r="S49" s="171"/>
      <c r="T49" s="171"/>
      <c r="U49" s="171"/>
      <c r="V49" s="171"/>
    </row>
    <row r="50" spans="1:22" ht="22" customHeight="1">
      <c r="A50" s="20" t="s">
        <v>124</v>
      </c>
      <c r="B50" s="138">
        <v>401748</v>
      </c>
      <c r="C50" s="139" t="s">
        <v>281</v>
      </c>
      <c r="D50" s="140">
        <v>45941</v>
      </c>
      <c r="E50" s="141" t="s">
        <v>2</v>
      </c>
      <c r="F50" s="142">
        <v>86.5</v>
      </c>
      <c r="G50" s="143">
        <f>IF(OR(E50="",F50=""),"",PID_KVLohnLookup($A$1,E50,F50,LOHNTABELLE!$H$4))</f>
        <v>1010.5</v>
      </c>
      <c r="H50" s="14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5"/>
      <c r="J50" s="146"/>
      <c r="K50" s="143">
        <f t="shared" si="1"/>
        <v>0</v>
      </c>
      <c r="L50" s="205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47"/>
      <c r="N50" s="180"/>
      <c r="O50" s="171"/>
      <c r="P50" s="171"/>
      <c r="Q50" s="171"/>
      <c r="R50" s="171"/>
      <c r="S50" s="171"/>
      <c r="T50" s="171"/>
      <c r="U50" s="171"/>
      <c r="V50" s="171"/>
    </row>
    <row r="51" spans="1:22" ht="22" customHeight="1">
      <c r="A51" s="20" t="s">
        <v>125</v>
      </c>
      <c r="B51" s="149">
        <v>401751</v>
      </c>
      <c r="C51" s="202" t="s">
        <v>284</v>
      </c>
      <c r="D51" s="154">
        <v>45961</v>
      </c>
      <c r="E51" s="152" t="s">
        <v>2</v>
      </c>
      <c r="F51" s="153">
        <v>86.5</v>
      </c>
      <c r="G51" s="143">
        <f>IF(OR(E51="",F51=""),"",PID_KVLohnLookup($A$1,E51,F51,LOHNTABELLE!$H$4))</f>
        <v>1010.5</v>
      </c>
      <c r="H51" s="14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54"/>
      <c r="J51" s="155"/>
      <c r="K51" s="143">
        <f t="shared" si="1"/>
        <v>0</v>
      </c>
      <c r="L51" s="205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56"/>
      <c r="N51" s="179"/>
    </row>
    <row r="52" spans="1:22" ht="22" customHeight="1">
      <c r="A52" s="20" t="s">
        <v>126</v>
      </c>
      <c r="B52" s="138">
        <v>401752</v>
      </c>
      <c r="C52" s="139" t="s">
        <v>285</v>
      </c>
      <c r="D52" s="145">
        <v>45986</v>
      </c>
      <c r="E52" s="141" t="s">
        <v>2</v>
      </c>
      <c r="F52" s="142">
        <v>86.5</v>
      </c>
      <c r="G52" s="143">
        <f>IF(OR(E52="",F52=""),"",PID_KVLohnLookup($A$1,E52,F52,LOHNTABELLE!$H$4))</f>
        <v>1010.5</v>
      </c>
      <c r="H52" s="14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45"/>
      <c r="J52" s="146"/>
      <c r="K52" s="143">
        <f t="shared" si="1"/>
        <v>0</v>
      </c>
      <c r="L52" s="205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1010.5</v>
      </c>
      <c r="M52" s="147"/>
      <c r="N52" s="148"/>
    </row>
    <row r="53" spans="1:22" ht="22" customHeight="1">
      <c r="A53" s="21" t="s">
        <v>127</v>
      </c>
      <c r="B53" s="149">
        <v>401999</v>
      </c>
      <c r="C53" s="150" t="s">
        <v>436</v>
      </c>
      <c r="D53" s="154">
        <v>46041</v>
      </c>
      <c r="E53" s="152" t="s">
        <v>2</v>
      </c>
      <c r="F53" s="153">
        <v>151.38</v>
      </c>
      <c r="G53" s="143">
        <f>IF(OR(E53="",F53=""),"",PID_KVLohnLookup($A$1,E53,F53,LOHNTABELLE!$H$4))</f>
        <v>1768.38</v>
      </c>
      <c r="H53" s="144">
        <f>IF(AND(ISNUMBER(D53),ISNUMBER(F53)),ROUNDDOWN(MIN(IF(OR(ISBLANK(I53),I53=""),EOMONTH(DATE(EINSTELLUNG!$C$35,$A$1,1),0),I53)-MAX(D53,DATE(EINSTELLUNG!$C$35,$A$1,1))+1)/DAY(EOMONTH(DATE(EINSTELLUNG!$C$35,$A$1,1),0))*F53,2),"")</f>
        <v>151.38</v>
      </c>
      <c r="I53" s="154"/>
      <c r="J53" s="155"/>
      <c r="K53" s="143">
        <f t="shared" si="1"/>
        <v>0</v>
      </c>
      <c r="L53" s="205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1768.38</v>
      </c>
      <c r="M53" s="156"/>
      <c r="N53" s="157"/>
    </row>
    <row r="54" spans="1:22" ht="22" customHeight="1">
      <c r="A54" s="20" t="s">
        <v>128</v>
      </c>
      <c r="B54" s="138">
        <v>401999</v>
      </c>
      <c r="C54" s="139" t="s">
        <v>307</v>
      </c>
      <c r="D54" s="145">
        <v>46082</v>
      </c>
      <c r="E54" s="141" t="s">
        <v>2</v>
      </c>
      <c r="F54" s="142">
        <v>173</v>
      </c>
      <c r="G54" s="143">
        <f>IF(OR(E54="",F54=""),"",PID_KVLohnLookup($A$1,E54,F54,LOHNTABELLE!$H$4))</f>
        <v>2021</v>
      </c>
      <c r="H54" s="14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5"/>
      <c r="J54" s="146"/>
      <c r="K54" s="143">
        <f t="shared" si="1"/>
        <v>0</v>
      </c>
      <c r="L54" s="205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7"/>
      <c r="N54" s="148"/>
    </row>
    <row r="55" spans="1:22" ht="22" customHeight="1">
      <c r="A55" s="20" t="s">
        <v>129</v>
      </c>
      <c r="B55" s="149">
        <v>402004</v>
      </c>
      <c r="C55" s="150" t="s">
        <v>311</v>
      </c>
      <c r="D55" s="154">
        <v>46122</v>
      </c>
      <c r="E55" s="152" t="s">
        <v>2</v>
      </c>
      <c r="F55" s="153">
        <v>173</v>
      </c>
      <c r="G55" s="143">
        <f>IF(OR(E55="",F55=""),"",PID_KVLohnLookup($A$1,E55,F55,LOHNTABELLE!$H$4))</f>
        <v>2021</v>
      </c>
      <c r="H55" s="144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54"/>
      <c r="J55" s="155"/>
      <c r="K55" s="143">
        <f t="shared" si="1"/>
        <v>0</v>
      </c>
      <c r="L55" s="205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1414.6999999999998</v>
      </c>
      <c r="M55" s="156"/>
      <c r="N55" s="157"/>
    </row>
    <row r="56" spans="1:22" ht="22" customHeight="1">
      <c r="A56" s="20" t="s">
        <v>130</v>
      </c>
      <c r="B56" s="138">
        <v>402405</v>
      </c>
      <c r="C56" s="139" t="s">
        <v>313</v>
      </c>
      <c r="D56" s="145">
        <v>46054</v>
      </c>
      <c r="E56" s="141" t="s">
        <v>2</v>
      </c>
      <c r="F56" s="142">
        <v>173</v>
      </c>
      <c r="G56" s="143">
        <f>IF(OR(E56="",F56=""),"",PID_KVLohnLookup($A$1,E56,F56,LOHNTABELLE!$H$4))</f>
        <v>2021</v>
      </c>
      <c r="H56" s="14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5"/>
      <c r="J56" s="146"/>
      <c r="K56" s="143">
        <f t="shared" si="1"/>
        <v>0</v>
      </c>
      <c r="L56" s="205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7"/>
      <c r="N56" s="148"/>
    </row>
    <row r="57" spans="1:22" ht="22" customHeight="1">
      <c r="A57" s="21" t="s">
        <v>131</v>
      </c>
      <c r="B57" s="149">
        <v>500600</v>
      </c>
      <c r="C57" s="150" t="s">
        <v>318</v>
      </c>
      <c r="D57" s="154">
        <v>46054</v>
      </c>
      <c r="E57" s="152" t="s">
        <v>2</v>
      </c>
      <c r="F57" s="153">
        <v>173</v>
      </c>
      <c r="G57" s="143">
        <f>IF(OR(E57="",F57=""),"",PID_KVLohnLookup($A$1,E57,F57,LOHNTABELLE!$H$4))</f>
        <v>2021</v>
      </c>
      <c r="H57" s="14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4"/>
      <c r="J57" s="155"/>
      <c r="K57" s="143">
        <f t="shared" si="1"/>
        <v>0</v>
      </c>
      <c r="L57" s="205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56"/>
      <c r="N57" s="157"/>
    </row>
    <row r="58" spans="1:22" ht="22" customHeight="1">
      <c r="A58" s="20" t="s">
        <v>132</v>
      </c>
      <c r="B58" s="138">
        <v>503000</v>
      </c>
      <c r="C58" s="139" t="s">
        <v>315</v>
      </c>
      <c r="D58" s="145">
        <v>42401</v>
      </c>
      <c r="E58" s="141" t="s">
        <v>2</v>
      </c>
      <c r="F58" s="142">
        <v>173</v>
      </c>
      <c r="G58" s="143">
        <f>IF(OR(E58="",F58=""),"",PID_KVLohnLookup($A$1,E58,F58,LOHNTABELLE!$H$4))</f>
        <v>2021</v>
      </c>
      <c r="H58" s="14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45"/>
      <c r="J58" s="146"/>
      <c r="K58" s="143">
        <f t="shared" si="1"/>
        <v>0</v>
      </c>
      <c r="L58" s="205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2021</v>
      </c>
      <c r="M58" s="147"/>
      <c r="N58" s="148"/>
    </row>
    <row r="59" spans="1:22" ht="22" customHeight="1">
      <c r="A59" s="20" t="s">
        <v>133</v>
      </c>
      <c r="B59" s="149">
        <v>504000</v>
      </c>
      <c r="C59" s="150" t="s">
        <v>316</v>
      </c>
      <c r="D59" s="154">
        <v>46054</v>
      </c>
      <c r="E59" s="152" t="s">
        <v>3</v>
      </c>
      <c r="F59" s="153">
        <v>138.4</v>
      </c>
      <c r="G59" s="143">
        <f>IF(OR(E59="",F59=""),"",PID_KVLohnLookup($A$1,E59,F59,LOHNTABELLE!$H$4))</f>
        <v>1665.6</v>
      </c>
      <c r="H59" s="14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54"/>
      <c r="J59" s="155"/>
      <c r="K59" s="143">
        <f t="shared" si="1"/>
        <v>0</v>
      </c>
      <c r="L59" s="205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1665.6</v>
      </c>
      <c r="M59" s="156"/>
      <c r="N59" s="157"/>
    </row>
    <row r="60" spans="1:22" ht="22" customHeight="1">
      <c r="A60" s="20" t="s">
        <v>134</v>
      </c>
      <c r="B60" s="138">
        <v>505000</v>
      </c>
      <c r="C60" s="139" t="s">
        <v>317</v>
      </c>
      <c r="D60" s="145">
        <v>46054</v>
      </c>
      <c r="E60" s="141" t="s">
        <v>2</v>
      </c>
      <c r="F60" s="142">
        <v>138.4</v>
      </c>
      <c r="G60" s="143">
        <f>IF(OR(E60="",F60=""),"",PID_KVLohnLookup($A$1,E60,F60,LOHNTABELLE!$H$4))</f>
        <v>1616.8</v>
      </c>
      <c r="H60" s="14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45"/>
      <c r="J60" s="146"/>
      <c r="K60" s="143">
        <f t="shared" si="1"/>
        <v>0</v>
      </c>
      <c r="L60" s="205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1616.8</v>
      </c>
      <c r="M60" s="147"/>
      <c r="N60" s="148"/>
    </row>
    <row r="61" spans="1:22" ht="22" customHeight="1">
      <c r="A61" s="21" t="s">
        <v>135</v>
      </c>
      <c r="B61" s="149">
        <v>525025</v>
      </c>
      <c r="C61" s="150" t="s">
        <v>438</v>
      </c>
      <c r="D61" s="154">
        <v>46040</v>
      </c>
      <c r="E61" s="152" t="s">
        <v>2</v>
      </c>
      <c r="F61" s="153">
        <v>129.75</v>
      </c>
      <c r="G61" s="143">
        <f>IF(OR(E61="",F61=""),"",PID_KVLohnLookup($A$1,E61,F61,LOHNTABELLE!$H$4))</f>
        <v>1515.75</v>
      </c>
      <c r="H61" s="144">
        <f>IF(AND(ISNUMBER(D61),ISNUMBER(F61)),ROUNDDOWN(MIN(IF(OR(ISBLANK(I61),I61=""),EOMONTH(DATE(EINSTELLUNG!$C$35,$A$1,1),0),I61)-MAX(D61,DATE(EINSTELLUNG!$C$35,$A$1,1))+1)/DAY(EOMONTH(DATE(EINSTELLUNG!$C$35,$A$1,1),0))*F61,2),"")</f>
        <v>129.75</v>
      </c>
      <c r="I61" s="154"/>
      <c r="J61" s="155"/>
      <c r="K61" s="143">
        <f t="shared" si="1"/>
        <v>0</v>
      </c>
      <c r="L61" s="205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1515.75</v>
      </c>
      <c r="M61" s="156"/>
      <c r="N61" s="157"/>
    </row>
    <row r="62" spans="1:22" ht="22" customHeight="1">
      <c r="A62" s="20" t="s">
        <v>136</v>
      </c>
      <c r="B62" s="138">
        <v>700000</v>
      </c>
      <c r="C62" s="139" t="s">
        <v>325</v>
      </c>
      <c r="D62" s="145">
        <v>46054</v>
      </c>
      <c r="E62" s="141" t="s">
        <v>2</v>
      </c>
      <c r="F62" s="142">
        <v>138.4</v>
      </c>
      <c r="G62" s="143">
        <f>IF(OR(E62="",F62=""),"",PID_KVLohnLookup($A$1,E62,F62,LOHNTABELLE!$H$4))</f>
        <v>1616.8</v>
      </c>
      <c r="H62" s="144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45"/>
      <c r="J62" s="146"/>
      <c r="K62" s="143">
        <f t="shared" si="1"/>
        <v>0</v>
      </c>
      <c r="L62" s="205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1616.8</v>
      </c>
      <c r="M62" s="147"/>
      <c r="N62" s="148"/>
    </row>
    <row r="63" spans="1:22" ht="22" customHeight="1">
      <c r="A63" s="20" t="s">
        <v>137</v>
      </c>
      <c r="B63" s="149">
        <v>800000</v>
      </c>
      <c r="C63" s="150" t="s">
        <v>326</v>
      </c>
      <c r="D63" s="154">
        <v>46096</v>
      </c>
      <c r="E63" s="152" t="s">
        <v>2</v>
      </c>
      <c r="F63" s="153">
        <v>64</v>
      </c>
      <c r="G63" s="143">
        <f>IF(OR(E63="",F63=""),"",PID_KVLohnLookup($A$1,E63,F63,LOHNTABELLE!$H$4))</f>
        <v>606.29999999999995</v>
      </c>
      <c r="H63" s="144">
        <f>IF(AND(ISNUMBER(D63),ISNUMBER(F63)),ROUNDDOWN(MIN(IF(OR(ISBLANK(I63),I63=""),EOMONTH(DATE(EINSTELLUNG!$C$35,$A$1,1),0),I63)-MAX(D63,DATE(EINSTELLUNG!$C$35,$A$1,1))+1)/DAY(EOMONTH(DATE(EINSTELLUNG!$C$35,$A$1,1),0))*F63,2),"")</f>
        <v>64</v>
      </c>
      <c r="I63" s="154"/>
      <c r="J63" s="155"/>
      <c r="K63" s="143">
        <f t="shared" si="1"/>
        <v>0</v>
      </c>
      <c r="L63" s="205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>606.29999999999995</v>
      </c>
      <c r="M63" s="156"/>
      <c r="N63" s="157"/>
    </row>
    <row r="64" spans="1:22" ht="22" customHeight="1">
      <c r="A64" s="20" t="s">
        <v>138</v>
      </c>
      <c r="B64" s="138"/>
      <c r="C64" s="139"/>
      <c r="D64" s="145"/>
      <c r="E64" s="141"/>
      <c r="F64" s="142"/>
      <c r="G64" s="143" t="str">
        <f>IF(OR(E64="",F64=""),"",PID_KVLohnLookup($A$1,E64,F64,LOHNTABELLE!$H$4))</f>
        <v/>
      </c>
      <c r="H64" s="14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5"/>
      <c r="J64" s="146"/>
      <c r="K64" s="143">
        <f t="shared" si="1"/>
        <v>0</v>
      </c>
      <c r="L64" s="205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7"/>
      <c r="N64" s="148"/>
    </row>
    <row r="65" spans="1:14" ht="22" customHeight="1">
      <c r="A65" s="21" t="s">
        <v>139</v>
      </c>
      <c r="B65" s="149"/>
      <c r="C65" s="150"/>
      <c r="D65" s="154"/>
      <c r="E65" s="152"/>
      <c r="F65" s="153"/>
      <c r="G65" s="143" t="str">
        <f>IF(OR(E65="",F65=""),"",PID_KVLohnLookup($A$1,E65,F65,LOHNTABELLE!$H$4))</f>
        <v/>
      </c>
      <c r="H65" s="14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4"/>
      <c r="J65" s="155"/>
      <c r="K65" s="143">
        <f t="shared" si="1"/>
        <v>0</v>
      </c>
      <c r="L65" s="205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6"/>
      <c r="N65" s="157"/>
    </row>
    <row r="66" spans="1:14" ht="22" customHeight="1">
      <c r="A66" s="20" t="s">
        <v>140</v>
      </c>
      <c r="B66" s="138"/>
      <c r="C66" s="139"/>
      <c r="D66" s="145"/>
      <c r="E66" s="141"/>
      <c r="F66" s="142"/>
      <c r="G66" s="143" t="str">
        <f>IF(OR(E66="",F66=""),"",PID_KVLohnLookup($A$1,E66,F66,LOHNTABELLE!$H$4))</f>
        <v/>
      </c>
      <c r="H66" s="14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5"/>
      <c r="J66" s="146"/>
      <c r="K66" s="143">
        <f t="shared" si="1"/>
        <v>0</v>
      </c>
      <c r="L66" s="205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7"/>
      <c r="N66" s="148"/>
    </row>
    <row r="67" spans="1:14" ht="22" customHeight="1">
      <c r="A67" s="20" t="s">
        <v>141</v>
      </c>
      <c r="B67" s="149"/>
      <c r="C67" s="150"/>
      <c r="D67" s="154"/>
      <c r="E67" s="152"/>
      <c r="F67" s="153"/>
      <c r="G67" s="143" t="str">
        <f>IF(OR(E67="",F67=""),"",PID_KVLohnLookup($A$1,E67,F67,LOHNTABELLE!$H$4))</f>
        <v/>
      </c>
      <c r="H67" s="14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4"/>
      <c r="J67" s="155"/>
      <c r="K67" s="14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5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6"/>
      <c r="N67" s="157"/>
    </row>
    <row r="68" spans="1:14" ht="22" customHeight="1">
      <c r="A68" s="20" t="s">
        <v>142</v>
      </c>
      <c r="B68" s="138"/>
      <c r="C68" s="139"/>
      <c r="D68" s="145"/>
      <c r="E68" s="141"/>
      <c r="F68" s="142"/>
      <c r="G68" s="143" t="str">
        <f>IF(OR(E68="",F68=""),"",PID_KVLohnLookup($A$1,E68,F68,LOHNTABELLE!$H$4))</f>
        <v/>
      </c>
      <c r="H68" s="14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5"/>
      <c r="J68" s="146"/>
      <c r="K68" s="143">
        <f t="shared" si="3"/>
        <v>0</v>
      </c>
      <c r="L68" s="205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7"/>
      <c r="N68" s="148"/>
    </row>
    <row r="69" spans="1:14" ht="22" customHeight="1">
      <c r="A69" s="21" t="s">
        <v>143</v>
      </c>
      <c r="B69" s="149"/>
      <c r="C69" s="150"/>
      <c r="D69" s="154"/>
      <c r="E69" s="152"/>
      <c r="F69" s="153"/>
      <c r="G69" s="143" t="str">
        <f>IF(OR(E69="",F69=""),"",PID_KVLohnLookup($A$1,E69,F69,LOHNTABELLE!$H$4))</f>
        <v/>
      </c>
      <c r="H69" s="14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4"/>
      <c r="J69" s="155"/>
      <c r="K69" s="143">
        <f t="shared" si="3"/>
        <v>0</v>
      </c>
      <c r="L69" s="205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6"/>
      <c r="N69" s="157"/>
    </row>
    <row r="70" spans="1:14" ht="22" customHeight="1">
      <c r="A70" s="20" t="s">
        <v>144</v>
      </c>
      <c r="B70" s="138"/>
      <c r="C70" s="139"/>
      <c r="D70" s="145"/>
      <c r="E70" s="141"/>
      <c r="F70" s="142"/>
      <c r="G70" s="143" t="str">
        <f>IF(OR(E70="",F70=""),"",PID_KVLohnLookup($A$1,E70,F70,LOHNTABELLE!$H$4))</f>
        <v/>
      </c>
      <c r="H70" s="14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5"/>
      <c r="J70" s="146"/>
      <c r="K70" s="143">
        <f t="shared" si="3"/>
        <v>0</v>
      </c>
      <c r="L70" s="205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7"/>
      <c r="N70" s="148"/>
    </row>
    <row r="71" spans="1:14" ht="22" customHeight="1">
      <c r="A71" s="20" t="s">
        <v>145</v>
      </c>
      <c r="B71" s="149"/>
      <c r="C71" s="150"/>
      <c r="D71" s="154"/>
      <c r="E71" s="152"/>
      <c r="F71" s="153"/>
      <c r="G71" s="143" t="str">
        <f>IF(OR(E71="",F71=""),"",PID_KVLohnLookup($A$1,E71,F71,LOHNTABELLE!$H$4))</f>
        <v/>
      </c>
      <c r="H71" s="14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4"/>
      <c r="J71" s="155"/>
      <c r="K71" s="143">
        <f t="shared" si="3"/>
        <v>0</v>
      </c>
      <c r="L71" s="205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6"/>
      <c r="N71" s="157"/>
    </row>
    <row r="72" spans="1:14" ht="22" customHeight="1">
      <c r="A72" s="20" t="s">
        <v>146</v>
      </c>
      <c r="B72" s="138"/>
      <c r="C72" s="139"/>
      <c r="D72" s="145"/>
      <c r="E72" s="141"/>
      <c r="F72" s="142"/>
      <c r="G72" s="143" t="str">
        <f>IF(OR(E72="",F72=""),"",PID_KVLohnLookup($A$1,E72,F72,LOHNTABELLE!$H$4))</f>
        <v/>
      </c>
      <c r="H72" s="14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5"/>
      <c r="J72" s="146"/>
      <c r="K72" s="143">
        <f t="shared" si="3"/>
        <v>0</v>
      </c>
      <c r="L72" s="205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7"/>
      <c r="N72" s="148"/>
    </row>
    <row r="73" spans="1:14" ht="22" customHeight="1">
      <c r="A73" s="21" t="s">
        <v>147</v>
      </c>
      <c r="B73" s="149"/>
      <c r="C73" s="150"/>
      <c r="D73" s="154"/>
      <c r="E73" s="152"/>
      <c r="F73" s="153"/>
      <c r="G73" s="143" t="str">
        <f>IF(OR(E73="",F73=""),"",PID_KVLohnLookup($A$1,E73,F73,LOHNTABELLE!$H$4))</f>
        <v/>
      </c>
      <c r="H73" s="14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4"/>
      <c r="J73" s="155"/>
      <c r="K73" s="143">
        <f t="shared" si="3"/>
        <v>0</v>
      </c>
      <c r="L73" s="205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6"/>
      <c r="N73" s="157"/>
    </row>
    <row r="74" spans="1:14" ht="22" customHeight="1">
      <c r="A74" s="20" t="s">
        <v>148</v>
      </c>
      <c r="B74" s="138"/>
      <c r="C74" s="139"/>
      <c r="D74" s="145"/>
      <c r="E74" s="141"/>
      <c r="F74" s="142"/>
      <c r="G74" s="143" t="str">
        <f>IF(OR(E74="",F74=""),"",PID_KVLohnLookup($A$1,E74,F74,LOHNTABELLE!$H$4))</f>
        <v/>
      </c>
      <c r="H74" s="14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5"/>
      <c r="J74" s="146"/>
      <c r="K74" s="143">
        <f t="shared" si="3"/>
        <v>0</v>
      </c>
      <c r="L74" s="205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7"/>
      <c r="N74" s="148"/>
    </row>
    <row r="75" spans="1:14" ht="22" customHeight="1">
      <c r="A75" s="20" t="s">
        <v>149</v>
      </c>
      <c r="B75" s="149"/>
      <c r="C75" s="150"/>
      <c r="D75" s="154"/>
      <c r="E75" s="152"/>
      <c r="F75" s="153"/>
      <c r="G75" s="143" t="str">
        <f>IF(OR(E75="",F75=""),"",PID_KVLohnLookup($A$1,E75,F75,LOHNTABELLE!$H$4))</f>
        <v/>
      </c>
      <c r="H75" s="14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4"/>
      <c r="J75" s="155"/>
      <c r="K75" s="143">
        <f t="shared" si="3"/>
        <v>0</v>
      </c>
      <c r="L75" s="205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6"/>
      <c r="N75" s="157"/>
    </row>
    <row r="76" spans="1:14" ht="22" customHeight="1">
      <c r="A76" s="20" t="s">
        <v>150</v>
      </c>
      <c r="B76" s="138"/>
      <c r="C76" s="139"/>
      <c r="D76" s="145"/>
      <c r="E76" s="141"/>
      <c r="F76" s="142"/>
      <c r="G76" s="143" t="str">
        <f>IF(OR(E76="",F76=""),"",PID_KVLohnLookup($A$1,E76,F76,LOHNTABELLE!$H$4))</f>
        <v/>
      </c>
      <c r="H76" s="14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5"/>
      <c r="J76" s="146"/>
      <c r="K76" s="143">
        <f t="shared" si="3"/>
        <v>0</v>
      </c>
      <c r="L76" s="205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7"/>
      <c r="N76" s="148"/>
    </row>
    <row r="77" spans="1:14" ht="22" customHeight="1">
      <c r="A77" s="21" t="s">
        <v>151</v>
      </c>
      <c r="B77" s="149"/>
      <c r="C77" s="150"/>
      <c r="D77" s="154"/>
      <c r="E77" s="152"/>
      <c r="F77" s="153"/>
      <c r="G77" s="143" t="str">
        <f>IF(OR(E77="",F77=""),"",PID_KVLohnLookup($A$1,E77,F77,LOHNTABELLE!$H$4))</f>
        <v/>
      </c>
      <c r="H77" s="14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4"/>
      <c r="J77" s="155"/>
      <c r="K77" s="143">
        <f t="shared" si="3"/>
        <v>0</v>
      </c>
      <c r="L77" s="205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6"/>
      <c r="N77" s="157"/>
    </row>
    <row r="78" spans="1:14" ht="22" customHeight="1">
      <c r="A78" s="20" t="s">
        <v>152</v>
      </c>
      <c r="B78" s="138"/>
      <c r="C78" s="139"/>
      <c r="D78" s="145"/>
      <c r="E78" s="141"/>
      <c r="F78" s="142"/>
      <c r="G78" s="143" t="str">
        <f>IF(OR(E78="",F78=""),"",PID_KVLohnLookup($A$1,E78,F78,LOHNTABELLE!$H$4))</f>
        <v/>
      </c>
      <c r="H78" s="14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5"/>
      <c r="J78" s="146"/>
      <c r="K78" s="143">
        <f t="shared" si="3"/>
        <v>0</v>
      </c>
      <c r="L78" s="205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7"/>
      <c r="N78" s="148"/>
    </row>
    <row r="79" spans="1:14" ht="22" customHeight="1">
      <c r="A79" s="20" t="s">
        <v>153</v>
      </c>
      <c r="B79" s="149"/>
      <c r="C79" s="150"/>
      <c r="D79" s="154"/>
      <c r="E79" s="152"/>
      <c r="F79" s="153"/>
      <c r="G79" s="143" t="str">
        <f>IF(OR(E79="",F79=""),"",PID_KVLohnLookup($A$1,E79,F79,LOHNTABELLE!$H$4))</f>
        <v/>
      </c>
      <c r="H79" s="14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4"/>
      <c r="J79" s="155"/>
      <c r="K79" s="143">
        <f t="shared" si="3"/>
        <v>0</v>
      </c>
      <c r="L79" s="205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6"/>
      <c r="N79" s="157"/>
    </row>
    <row r="80" spans="1:14" ht="22" customHeight="1">
      <c r="A80" s="20" t="s">
        <v>154</v>
      </c>
      <c r="B80" s="138"/>
      <c r="C80" s="139"/>
      <c r="D80" s="145"/>
      <c r="E80" s="141"/>
      <c r="F80" s="142"/>
      <c r="G80" s="143" t="str">
        <f>IF(OR(E80="",F80=""),"",PID_KVLohnLookup($A$1,E80,F80,LOHNTABELLE!$H$4))</f>
        <v/>
      </c>
      <c r="H80" s="14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5"/>
      <c r="J80" s="146"/>
      <c r="K80" s="143">
        <f t="shared" si="3"/>
        <v>0</v>
      </c>
      <c r="L80" s="205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7"/>
      <c r="N80" s="148"/>
    </row>
    <row r="81" spans="1:14" ht="22" customHeight="1">
      <c r="A81" s="21" t="s">
        <v>155</v>
      </c>
      <c r="B81" s="149"/>
      <c r="C81" s="150"/>
      <c r="D81" s="154"/>
      <c r="E81" s="152"/>
      <c r="F81" s="153"/>
      <c r="G81" s="143" t="str">
        <f>IF(OR(E81="",F81=""),"",PID_KVLohnLookup($A$1,E81,F81,LOHNTABELLE!$H$4))</f>
        <v/>
      </c>
      <c r="H81" s="14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4"/>
      <c r="J81" s="155"/>
      <c r="K81" s="143">
        <f t="shared" si="3"/>
        <v>0</v>
      </c>
      <c r="L81" s="205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6"/>
      <c r="N81" s="157"/>
    </row>
    <row r="82" spans="1:14" ht="22" customHeight="1" thickBot="1">
      <c r="A82" s="20" t="s">
        <v>156</v>
      </c>
      <c r="B82" s="159"/>
      <c r="C82" s="160"/>
      <c r="D82" s="161"/>
      <c r="E82" s="162"/>
      <c r="F82" s="163"/>
      <c r="G82" s="164" t="str">
        <f>IF(OR(E82="",F82=""),"",PID_KVLohnLookup($A$1,E82,F82,LOHNTABELLE!$H$4))</f>
        <v/>
      </c>
      <c r="H82" s="16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1"/>
      <c r="J82" s="166"/>
      <c r="K82" s="164">
        <f t="shared" si="3"/>
        <v>0</v>
      </c>
      <c r="L82" s="206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7"/>
      <c r="N82" s="168"/>
    </row>
  </sheetData>
  <sheetProtection algorithmName="SHA-512" hashValue="2kwRljUVAFceDyDR8stJv05qUZbAQtam9aMgImRptXEmpDY0/nB4aQfBUFNTV5mX9lA23J2NQvgcYp3zlILD+g==" saltValue="PMzs5onWnQc0ks5gouGcy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C1:C2"/>
    <mergeCell ref="D1:D2"/>
    <mergeCell ref="E1:E2"/>
    <mergeCell ref="F1:F2"/>
    <mergeCell ref="G1:G2"/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55419CAD-7C08-4B3C-B047-238F18CA5BAA}">
          <x14:formula1>
            <xm:f>KV_DROPDOWN_HELPER!$KP$1:$KP$13</xm:f>
          </x14:formula1>
          <xm:sqref>F64</xm:sqref>
        </x14:dataValidation>
        <x14:dataValidation type="list" allowBlank="1" showInputMessage="1" showErrorMessage="1" xr:uid="{A488C9B4-976E-415F-8A85-2808EC763E9E}">
          <x14:formula1>
            <xm:f>KV_DROPDOWN_HELPER!$KQ$1:$KQ$13</xm:f>
          </x14:formula1>
          <xm:sqref>F65</xm:sqref>
        </x14:dataValidation>
        <x14:dataValidation type="list" allowBlank="1" showInputMessage="1" showErrorMessage="1" xr:uid="{B1EC6AA6-AB72-4D73-9074-A2ABF7AFC2B1}">
          <x14:formula1>
            <xm:f>KV_DROPDOWN_HELPER!$KR$1:$KR$13</xm:f>
          </x14:formula1>
          <xm:sqref>F66</xm:sqref>
        </x14:dataValidation>
        <x14:dataValidation type="list" allowBlank="1" showInputMessage="1" showErrorMessage="1" xr:uid="{1145479E-831D-4DAF-9C66-16848CAA8707}">
          <x14:formula1>
            <xm:f>KV_DROPDOWN_HELPER!$KS$1:$KS$13</xm:f>
          </x14:formula1>
          <xm:sqref>F67</xm:sqref>
        </x14:dataValidation>
        <x14:dataValidation type="list" allowBlank="1" showInputMessage="1" showErrorMessage="1" xr:uid="{F05E8FAC-6709-44DD-84B0-56A91EE1269B}">
          <x14:formula1>
            <xm:f>KV_DROPDOWN_HELPER!$KT$1:$KT$13</xm:f>
          </x14:formula1>
          <xm:sqref>F68</xm:sqref>
        </x14:dataValidation>
        <x14:dataValidation type="list" allowBlank="1" showInputMessage="1" showErrorMessage="1" xr:uid="{D742DDC9-1331-4EF3-8021-8A1EE9181041}">
          <x14:formula1>
            <xm:f>KV_DROPDOWN_HELPER!$KU$1:$KU$13</xm:f>
          </x14:formula1>
          <xm:sqref>F69</xm:sqref>
        </x14:dataValidation>
        <x14:dataValidation type="list" allowBlank="1" showInputMessage="1" showErrorMessage="1" xr:uid="{4FFF22BB-5F10-45B8-9B1C-284821486E8D}">
          <x14:formula1>
            <xm:f>KV_DROPDOWN_HELPER!$KV$1:$KV$13</xm:f>
          </x14:formula1>
          <xm:sqref>F70</xm:sqref>
        </x14:dataValidation>
        <x14:dataValidation type="list" allowBlank="1" showInputMessage="1" showErrorMessage="1" xr:uid="{ED771DB2-9AE0-4774-9725-D85834398E53}">
          <x14:formula1>
            <xm:f>KV_DROPDOWN_HELPER!$KW$1:$KW$13</xm:f>
          </x14:formula1>
          <xm:sqref>F71</xm:sqref>
        </x14:dataValidation>
        <x14:dataValidation type="list" allowBlank="1" showInputMessage="1" showErrorMessage="1" xr:uid="{F900F6A3-DF5A-4C8B-A9E8-B30CDF9627C6}">
          <x14:formula1>
            <xm:f>KV_DROPDOWN_HELPER!$KX$1:$KX$13</xm:f>
          </x14:formula1>
          <xm:sqref>F72</xm:sqref>
        </x14:dataValidation>
        <x14:dataValidation type="list" allowBlank="1" showInputMessage="1" showErrorMessage="1" xr:uid="{FD08F46C-3DF3-4E53-B1E0-359D1B47939D}">
          <x14:formula1>
            <xm:f>KV_DROPDOWN_HELPER!$KY$1:$KY$13</xm:f>
          </x14:formula1>
          <xm:sqref>F73</xm:sqref>
        </x14:dataValidation>
        <x14:dataValidation type="list" allowBlank="1" showInputMessage="1" showErrorMessage="1" xr:uid="{2662F3E5-9643-4E57-A8FE-982E588B7E21}">
          <x14:formula1>
            <xm:f>KV_DROPDOWN_HELPER!$KZ$1:$KZ$13</xm:f>
          </x14:formula1>
          <xm:sqref>F74</xm:sqref>
        </x14:dataValidation>
        <x14:dataValidation type="list" allowBlank="1" showInputMessage="1" showErrorMessage="1" xr:uid="{E81A1084-BA11-4247-91DE-39EBAFDB04BA}">
          <x14:formula1>
            <xm:f>KV_DROPDOWN_HELPER!$LA$1:$LA$13</xm:f>
          </x14:formula1>
          <xm:sqref>F75</xm:sqref>
        </x14:dataValidation>
        <x14:dataValidation type="list" allowBlank="1" showInputMessage="1" showErrorMessage="1" xr:uid="{0EE88173-F8DB-4B32-B37B-302053C8F303}">
          <x14:formula1>
            <xm:f>KV_DROPDOWN_HELPER!$LB$1:$LB$13</xm:f>
          </x14:formula1>
          <xm:sqref>F76</xm:sqref>
        </x14:dataValidation>
        <x14:dataValidation type="list" allowBlank="1" showInputMessage="1" showErrorMessage="1" xr:uid="{1AC657D9-D785-4EC4-8BD6-30E56F279FDB}">
          <x14:formula1>
            <xm:f>KV_DROPDOWN_HELPER!$LC$1:$LC$13</xm:f>
          </x14:formula1>
          <xm:sqref>F77</xm:sqref>
        </x14:dataValidation>
        <x14:dataValidation type="list" allowBlank="1" showInputMessage="1" showErrorMessage="1" xr:uid="{7E20DA89-7EE8-4CA1-A803-9D7AEC7951EF}">
          <x14:formula1>
            <xm:f>KV_DROPDOWN_HELPER!$LD$1:$LD$13</xm:f>
          </x14:formula1>
          <xm:sqref>F78</xm:sqref>
        </x14:dataValidation>
        <x14:dataValidation type="list" allowBlank="1" showInputMessage="1" showErrorMessage="1" xr:uid="{461FD3E1-AE63-4090-BE64-6641FEA70E9D}">
          <x14:formula1>
            <xm:f>KV_DROPDOWN_HELPER!$LE$1:$LE$13</xm:f>
          </x14:formula1>
          <xm:sqref>F79</xm:sqref>
        </x14:dataValidation>
        <x14:dataValidation type="list" allowBlank="1" showInputMessage="1" showErrorMessage="1" xr:uid="{9958219B-2B26-403E-9144-0A6059C90822}">
          <x14:formula1>
            <xm:f>KV_DROPDOWN_HELPER!$LF$1:$LF$13</xm:f>
          </x14:formula1>
          <xm:sqref>F80</xm:sqref>
        </x14:dataValidation>
        <x14:dataValidation type="list" allowBlank="1" showInputMessage="1" showErrorMessage="1" xr:uid="{B5711338-13DF-480E-994F-FA36AC2B138D}">
          <x14:formula1>
            <xm:f>KV_DROPDOWN_HELPER!$LG$1:$LG$13</xm:f>
          </x14:formula1>
          <xm:sqref>F81</xm:sqref>
        </x14:dataValidation>
        <x14:dataValidation type="list" allowBlank="1" showInputMessage="1" showErrorMessage="1" xr:uid="{F09CC2A8-3CCA-41A1-9E11-4A120608ABB1}">
          <x14:formula1>
            <xm:f>KV_DROPDOWN_HELPER!$LH$1:$LH$13</xm:f>
          </x14:formula1>
          <xm:sqref>F82</xm:sqref>
        </x14:dataValidation>
        <x14:dataValidation type="list" allowBlank="1" showInputMessage="1" showErrorMessage="1" xr:uid="{8AF8A597-DAD4-6148-A423-C5B880B353AD}">
          <x14:formula1>
            <xm:f>KV_DROPDOWN_HELPER!$KO$1:$KO$14</xm:f>
          </x14:formula1>
          <xm:sqref>F63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5</v>
      </c>
      <c r="B1" s="211" t="s">
        <v>191</v>
      </c>
      <c r="C1" s="223" t="s">
        <v>40</v>
      </c>
      <c r="D1" s="223" t="s">
        <v>192</v>
      </c>
      <c r="E1" s="223" t="s">
        <v>0</v>
      </c>
      <c r="F1" s="223" t="s">
        <v>41</v>
      </c>
      <c r="G1" s="223" t="s">
        <v>42</v>
      </c>
      <c r="H1" s="223" t="s">
        <v>43</v>
      </c>
      <c r="I1" s="223" t="s">
        <v>193</v>
      </c>
      <c r="J1" s="223" t="s">
        <v>44</v>
      </c>
      <c r="K1" s="223" t="s">
        <v>45</v>
      </c>
      <c r="L1" s="223" t="s">
        <v>46</v>
      </c>
      <c r="M1" s="223" t="s">
        <v>47</v>
      </c>
      <c r="N1" s="213" t="s">
        <v>194</v>
      </c>
      <c r="AB1" s="6">
        <f>DATE(EINSTELLUNG!$C$35,$A$1,1)</f>
        <v>46143</v>
      </c>
    </row>
    <row r="2" spans="1:28" ht="18" customHeight="1" thickBot="1">
      <c r="A2" s="19"/>
      <c r="B2" s="212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14"/>
      <c r="AB2" s="6">
        <f>EOMONTH(DATE(EINSTELLUNG!$C$35,$A$1,1),0)</f>
        <v>46173</v>
      </c>
    </row>
    <row r="3" spans="1:28" ht="22" customHeight="1">
      <c r="A3" s="20" t="s">
        <v>48</v>
      </c>
      <c r="B3" s="127">
        <v>55</v>
      </c>
      <c r="C3" s="128" t="s">
        <v>314</v>
      </c>
      <c r="D3" s="134">
        <v>46054</v>
      </c>
      <c r="E3" s="130" t="s">
        <v>2</v>
      </c>
      <c r="F3" s="183">
        <v>173</v>
      </c>
      <c r="G3" s="132">
        <f>IF(OR(E3="",F3=""),"",PID_KVLohnLookup($A$1,E3,F3,LOHNTABELLE!$H$4))</f>
        <v>2021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4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36"/>
      <c r="N3" s="137"/>
      <c r="O3" s="227" t="s">
        <v>49</v>
      </c>
      <c r="P3" s="227" t="s">
        <v>50</v>
      </c>
      <c r="Q3" s="227" t="s">
        <v>51</v>
      </c>
      <c r="R3" s="229" t="s">
        <v>52</v>
      </c>
      <c r="S3" s="171"/>
      <c r="T3" s="171"/>
      <c r="U3" s="171"/>
      <c r="V3" s="171"/>
      <c r="AB3" s="8"/>
    </row>
    <row r="4" spans="1:28" ht="22" customHeight="1">
      <c r="A4" s="20" t="s">
        <v>53</v>
      </c>
      <c r="B4" s="138">
        <v>401010</v>
      </c>
      <c r="C4" s="139" t="s">
        <v>236</v>
      </c>
      <c r="D4" s="140">
        <v>39388</v>
      </c>
      <c r="E4" s="141" t="s">
        <v>3</v>
      </c>
      <c r="F4" s="142">
        <v>173</v>
      </c>
      <c r="G4" s="143">
        <f>IF(OR(E4="",F4=""),"",PID_KVLohnLookup($A$1,E4,F4,LOHNTABELLE!$H$4))</f>
        <v>2082</v>
      </c>
      <c r="H4" s="14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5"/>
      <c r="J4" s="146"/>
      <c r="K4" s="143">
        <f t="shared" si="0"/>
        <v>0</v>
      </c>
      <c r="L4" s="205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2082</v>
      </c>
      <c r="M4" s="147"/>
      <c r="N4" s="148"/>
      <c r="O4" s="228"/>
      <c r="P4" s="228"/>
      <c r="Q4" s="228"/>
      <c r="R4" s="230"/>
      <c r="S4" s="171"/>
      <c r="T4" s="171"/>
      <c r="U4" s="171"/>
      <c r="V4" s="171"/>
    </row>
    <row r="5" spans="1:28" ht="22" customHeight="1">
      <c r="A5" s="21" t="s">
        <v>54</v>
      </c>
      <c r="B5" s="149">
        <v>401047</v>
      </c>
      <c r="C5" s="150" t="s">
        <v>238</v>
      </c>
      <c r="D5" s="151">
        <v>41154</v>
      </c>
      <c r="E5" s="152" t="s">
        <v>4</v>
      </c>
      <c r="F5" s="184">
        <v>173</v>
      </c>
      <c r="G5" s="143">
        <f>IF(OR(E5="",F5=""),"",PID_KVLohnLookup($A$1,E5,F5,LOHNTABELLE!$H$4))</f>
        <v>2123</v>
      </c>
      <c r="H5" s="14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4"/>
      <c r="J5" s="155"/>
      <c r="K5" s="143">
        <f t="shared" si="0"/>
        <v>0</v>
      </c>
      <c r="L5" s="205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6"/>
      <c r="N5" s="157"/>
      <c r="O5" s="174" cm="1">
        <f t="array" ref="O5">SUMPRODUCT((F3:F82/4.310808)/5*2.08)</f>
        <v>930.3191420262749</v>
      </c>
      <c r="P5" s="175">
        <f>EINSTELLUNG!I10</f>
        <v>600</v>
      </c>
      <c r="Q5" s="175">
        <f>P5-O5</f>
        <v>-330.3191420262749</v>
      </c>
      <c r="R5" s="176">
        <f>IFERROR(Q5*Q42, 0)</f>
        <v>-3934.4051827063431</v>
      </c>
      <c r="S5" s="171"/>
      <c r="T5" s="171"/>
      <c r="U5" s="171"/>
      <c r="V5" s="171"/>
    </row>
    <row r="6" spans="1:28" ht="22" customHeight="1">
      <c r="A6" s="20" t="s">
        <v>55</v>
      </c>
      <c r="B6" s="138">
        <v>401049</v>
      </c>
      <c r="C6" s="139" t="s">
        <v>237</v>
      </c>
      <c r="D6" s="140">
        <v>41130</v>
      </c>
      <c r="E6" s="141" t="s">
        <v>4</v>
      </c>
      <c r="F6" s="142">
        <v>173</v>
      </c>
      <c r="G6" s="143">
        <f>IF(OR(E6="",F6=""),"",PID_KVLohnLookup($A$1,E6,F6,LOHNTABELLE!$H$4))</f>
        <v>2123</v>
      </c>
      <c r="H6" s="14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5"/>
      <c r="J6" s="146"/>
      <c r="K6" s="143">
        <f t="shared" si="0"/>
        <v>0</v>
      </c>
      <c r="L6" s="205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7"/>
      <c r="N6" s="148"/>
      <c r="O6" s="231" t="str">
        <f>IF(Q5&lt;0, "Schlecht! Zu wenig Urlaub abgebaut.", IF(Q5&gt;0, "Gut! Mehr Urlaub abgebaut als aufgebaut.", ""))</f>
        <v>Schlecht! Zu wenig Urlaub abgebaut.</v>
      </c>
      <c r="P6" s="232"/>
      <c r="Q6" s="232"/>
      <c r="R6" s="233"/>
      <c r="S6" s="171"/>
      <c r="T6" s="171"/>
      <c r="U6" s="171"/>
      <c r="V6" s="171"/>
    </row>
    <row r="7" spans="1:28" ht="22" customHeight="1" thickBot="1">
      <c r="A7" s="20" t="s">
        <v>56</v>
      </c>
      <c r="B7" s="149">
        <v>401051</v>
      </c>
      <c r="C7" s="150" t="s">
        <v>239</v>
      </c>
      <c r="D7" s="151">
        <v>41176</v>
      </c>
      <c r="E7" s="152" t="s">
        <v>4</v>
      </c>
      <c r="F7" s="153">
        <v>173</v>
      </c>
      <c r="G7" s="143">
        <f>IF(OR(E7="",F7=""),"",PID_KVLohnLookup($A$1,E7,F7,LOHNTABELLE!$H$4))</f>
        <v>2123</v>
      </c>
      <c r="H7" s="14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4"/>
      <c r="J7" s="155"/>
      <c r="K7" s="143">
        <f t="shared" si="0"/>
        <v>0</v>
      </c>
      <c r="L7" s="205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2123</v>
      </c>
      <c r="M7" s="156"/>
      <c r="N7" s="157"/>
      <c r="O7" s="171"/>
      <c r="P7" s="171"/>
      <c r="Q7" s="171"/>
      <c r="R7" s="171"/>
      <c r="S7" s="171"/>
      <c r="T7" s="171"/>
      <c r="U7" s="171"/>
      <c r="V7" s="171"/>
    </row>
    <row r="8" spans="1:28" ht="22" customHeight="1">
      <c r="A8" s="20" t="s">
        <v>57</v>
      </c>
      <c r="B8" s="138">
        <v>401089</v>
      </c>
      <c r="C8" s="139" t="s">
        <v>253</v>
      </c>
      <c r="D8" s="140">
        <v>44868</v>
      </c>
      <c r="E8" s="141" t="s">
        <v>3</v>
      </c>
      <c r="F8" s="142">
        <v>173</v>
      </c>
      <c r="G8" s="143">
        <f>IF(OR(E8="",F8=""),"",PID_KVLohnLookup($A$1,E8,F8,LOHNTABELLE!$H$4))</f>
        <v>2082</v>
      </c>
      <c r="H8" s="14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5"/>
      <c r="J8" s="146"/>
      <c r="K8" s="143">
        <f t="shared" si="0"/>
        <v>0</v>
      </c>
      <c r="L8" s="205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2082</v>
      </c>
      <c r="M8" s="147"/>
      <c r="N8" s="170"/>
      <c r="O8" s="234" t="s">
        <v>58</v>
      </c>
      <c r="P8" s="235"/>
      <c r="Q8" s="236">
        <f>SUM(H3:H82)</f>
        <v>9516.9600000000009</v>
      </c>
      <c r="R8" s="237"/>
      <c r="S8" s="171"/>
      <c r="T8" s="171"/>
      <c r="U8" s="171"/>
      <c r="V8" s="171"/>
    </row>
    <row r="9" spans="1:28" ht="22" customHeight="1">
      <c r="A9" s="21" t="s">
        <v>59</v>
      </c>
      <c r="B9" s="149">
        <v>401138</v>
      </c>
      <c r="C9" s="150" t="s">
        <v>240</v>
      </c>
      <c r="D9" s="151">
        <v>42006</v>
      </c>
      <c r="E9" s="152" t="s">
        <v>4</v>
      </c>
      <c r="F9" s="153">
        <v>173</v>
      </c>
      <c r="G9" s="143">
        <f>IF(OR(E9="",F9=""),"",PID_KVLohnLookup($A$1,E9,F9,LOHNTABELLE!$H$4))</f>
        <v>2123</v>
      </c>
      <c r="H9" s="14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4"/>
      <c r="J9" s="155"/>
      <c r="K9" s="143">
        <f t="shared" si="0"/>
        <v>0</v>
      </c>
      <c r="L9" s="205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2123</v>
      </c>
      <c r="M9" s="156"/>
      <c r="N9" s="169"/>
      <c r="O9" s="221" t="s">
        <v>60</v>
      </c>
      <c r="P9" s="222"/>
      <c r="Q9" s="219">
        <f>EINSTELLUNG!L26</f>
        <v>5</v>
      </c>
      <c r="R9" s="220"/>
      <c r="S9" s="181">
        <f>IFERROR(Q9/Q8, 0)</f>
        <v>5.2537785175097926E-4</v>
      </c>
      <c r="T9" s="171"/>
      <c r="U9" s="171"/>
      <c r="V9" s="171"/>
    </row>
    <row r="10" spans="1:28" ht="22" customHeight="1">
      <c r="A10" s="20" t="s">
        <v>61</v>
      </c>
      <c r="B10" s="138">
        <v>401197</v>
      </c>
      <c r="C10" s="139" t="s">
        <v>241</v>
      </c>
      <c r="D10" s="140">
        <v>42644</v>
      </c>
      <c r="E10" s="141" t="s">
        <v>3</v>
      </c>
      <c r="F10" s="142">
        <v>173</v>
      </c>
      <c r="G10" s="143">
        <f>IF(OR(E10="",F10=""),"",PID_KVLohnLookup($A$1,E10,F10,LOHNTABELLE!$H$4))</f>
        <v>2082</v>
      </c>
      <c r="H10" s="14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5"/>
      <c r="J10" s="146"/>
      <c r="K10" s="143">
        <f t="shared" si="0"/>
        <v>0</v>
      </c>
      <c r="L10" s="205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7"/>
      <c r="N10" s="170"/>
      <c r="O10" s="221" t="s">
        <v>62</v>
      </c>
      <c r="P10" s="222"/>
      <c r="Q10" s="219">
        <f>EINSTELLUNG!I26</f>
        <v>450</v>
      </c>
      <c r="R10" s="220"/>
      <c r="S10" s="171"/>
      <c r="T10" s="171"/>
      <c r="U10" s="171"/>
      <c r="V10" s="171"/>
    </row>
    <row r="11" spans="1:28" ht="22" customHeight="1">
      <c r="A11" s="20" t="s">
        <v>63</v>
      </c>
      <c r="B11" s="149">
        <v>401214</v>
      </c>
      <c r="C11" s="150" t="s">
        <v>267</v>
      </c>
      <c r="D11" s="151">
        <v>45636</v>
      </c>
      <c r="E11" s="152" t="s">
        <v>3</v>
      </c>
      <c r="F11" s="153">
        <v>173</v>
      </c>
      <c r="G11" s="143">
        <f>IF(OR(E11="",F11=""),"",PID_KVLohnLookup($A$1,E11,F11,LOHNTABELLE!$H$4))</f>
        <v>2082</v>
      </c>
      <c r="H11" s="14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4"/>
      <c r="J11" s="155"/>
      <c r="K11" s="143">
        <f t="shared" si="0"/>
        <v>0</v>
      </c>
      <c r="L11" s="205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6"/>
      <c r="N11" s="169"/>
      <c r="O11" s="221" t="s">
        <v>64</v>
      </c>
      <c r="P11" s="222"/>
      <c r="Q11" s="219">
        <f>P5</f>
        <v>600</v>
      </c>
      <c r="R11" s="220"/>
      <c r="S11" s="171"/>
      <c r="T11" s="171"/>
      <c r="U11" s="171"/>
      <c r="V11" s="171"/>
    </row>
    <row r="12" spans="1:28" ht="22" customHeight="1">
      <c r="A12" s="20" t="s">
        <v>65</v>
      </c>
      <c r="B12" s="138">
        <v>401276</v>
      </c>
      <c r="C12" s="139" t="s">
        <v>242</v>
      </c>
      <c r="D12" s="140">
        <v>43252</v>
      </c>
      <c r="E12" s="141" t="s">
        <v>3</v>
      </c>
      <c r="F12" s="142">
        <v>173</v>
      </c>
      <c r="G12" s="143">
        <f>IF(OR(E12="",F12=""),"",PID_KVLohnLookup($A$1,E12,F12,LOHNTABELLE!$H$4))</f>
        <v>2082</v>
      </c>
      <c r="H12" s="14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5"/>
      <c r="J12" s="146"/>
      <c r="K12" s="143">
        <f t="shared" si="0"/>
        <v>0</v>
      </c>
      <c r="L12" s="205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47"/>
      <c r="N12" s="170"/>
      <c r="O12" s="221" t="s">
        <v>68</v>
      </c>
      <c r="P12" s="222"/>
      <c r="Q12" s="256">
        <f>Q8-Q9-Q10-Q11</f>
        <v>8461.9600000000009</v>
      </c>
      <c r="R12" s="257"/>
      <c r="S12" s="171"/>
      <c r="T12" s="171"/>
      <c r="U12" s="171"/>
      <c r="V12" s="171"/>
    </row>
    <row r="13" spans="1:28" ht="22" customHeight="1">
      <c r="A13" s="21" t="s">
        <v>67</v>
      </c>
      <c r="B13" s="149">
        <v>401307</v>
      </c>
      <c r="C13" s="150" t="s">
        <v>243</v>
      </c>
      <c r="D13" s="151">
        <v>43571</v>
      </c>
      <c r="E13" s="152" t="s">
        <v>3</v>
      </c>
      <c r="F13" s="153">
        <v>173</v>
      </c>
      <c r="G13" s="143">
        <f>IF(OR(E13="",F13=""),"",PID_KVLohnLookup($A$1,E13,F13,LOHNTABELLE!$H$4))</f>
        <v>2082</v>
      </c>
      <c r="H13" s="14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4"/>
      <c r="J13" s="155"/>
      <c r="K13" s="143">
        <f t="shared" si="0"/>
        <v>0</v>
      </c>
      <c r="L13" s="205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6"/>
      <c r="N13" s="169"/>
      <c r="O13" s="221" t="s">
        <v>70</v>
      </c>
      <c r="P13" s="222"/>
      <c r="Q13" s="219">
        <f>EINSTELLUNG!L10</f>
        <v>9300</v>
      </c>
      <c r="R13" s="220"/>
      <c r="S13" s="171"/>
      <c r="T13" s="171"/>
      <c r="U13" s="171"/>
      <c r="V13" s="171"/>
    </row>
    <row r="14" spans="1:28" ht="22" customHeight="1">
      <c r="A14" s="20" t="s">
        <v>69</v>
      </c>
      <c r="B14" s="138">
        <v>401308</v>
      </c>
      <c r="C14" s="139" t="s">
        <v>244</v>
      </c>
      <c r="D14" s="140">
        <v>43579</v>
      </c>
      <c r="E14" s="141" t="s">
        <v>3</v>
      </c>
      <c r="F14" s="142">
        <v>129.75</v>
      </c>
      <c r="G14" s="143">
        <f>IF(OR(E14="",F14=""),"",PID_KVLohnLookup($A$1,E14,F14,LOHNTABELLE!$H$4))</f>
        <v>1561.5</v>
      </c>
      <c r="H14" s="144">
        <f>IF(AND(ISNUMBER(D14),ISNUMBER(F14)),ROUNDDOWN(MIN(IF(OR(ISBLANK(I14),I14=""),EOMONTH(DATE(EINSTELLUNG!$C$35,$A$1,1),0),I14)-MAX(D14,DATE(EINSTELLUNG!$C$35,$A$1,1))+1)/DAY(EOMONTH(DATE(EINSTELLUNG!$C$35,$A$1,1),0))*F14,2),"")</f>
        <v>129.75</v>
      </c>
      <c r="I14" s="145"/>
      <c r="J14" s="146"/>
      <c r="K14" s="143">
        <f t="shared" si="0"/>
        <v>0</v>
      </c>
      <c r="L14" s="205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1561.5</v>
      </c>
      <c r="M14" s="147"/>
      <c r="N14" s="170"/>
      <c r="O14" s="221" t="s">
        <v>72</v>
      </c>
      <c r="P14" s="222"/>
      <c r="Q14" s="219">
        <f>Q12-Q13</f>
        <v>-838.03999999999905</v>
      </c>
      <c r="R14" s="220"/>
      <c r="S14" s="171"/>
      <c r="T14" s="171"/>
      <c r="U14" s="171"/>
      <c r="V14" s="171"/>
    </row>
    <row r="15" spans="1:28" ht="22" customHeight="1" thickBot="1">
      <c r="A15" s="20" t="s">
        <v>71</v>
      </c>
      <c r="B15" s="149">
        <v>401389</v>
      </c>
      <c r="C15" s="150" t="s">
        <v>246</v>
      </c>
      <c r="D15" s="151">
        <v>44384</v>
      </c>
      <c r="E15" s="152" t="s">
        <v>11</v>
      </c>
      <c r="F15" s="153">
        <v>173</v>
      </c>
      <c r="G15" s="143">
        <f>IF(OR(E15="",F15=""),"",PID_KVLohnLookup($A$1,E15,F15,LOHNTABELLE!$H$4))</f>
        <v>2300</v>
      </c>
      <c r="H15" s="14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4"/>
      <c r="J15" s="155"/>
      <c r="K15" s="143">
        <f t="shared" si="0"/>
        <v>0</v>
      </c>
      <c r="L15" s="205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2300</v>
      </c>
      <c r="M15" s="156"/>
      <c r="N15" s="169"/>
      <c r="O15" s="225" t="str">
        <f>IF(Q14&lt;0, "Schlecht! Zu wenig Stunden für Dienstplan.", IF(Q14&gt;0, "Du hast mehr als genug Stunden für Dienstplan.", ""))</f>
        <v>Schlecht! Zu wenig Stunden für Dienstplan.</v>
      </c>
      <c r="P15" s="226"/>
      <c r="Q15" s="238"/>
      <c r="R15" s="239"/>
      <c r="S15" s="172"/>
      <c r="T15" s="172"/>
      <c r="U15" s="172"/>
      <c r="V15" s="171"/>
    </row>
    <row r="16" spans="1:28" ht="22" customHeight="1" thickBot="1">
      <c r="A16" s="20" t="s">
        <v>73</v>
      </c>
      <c r="B16" s="138">
        <v>401394</v>
      </c>
      <c r="C16" s="139" t="s">
        <v>245</v>
      </c>
      <c r="D16" s="140">
        <v>44379</v>
      </c>
      <c r="E16" s="141" t="s">
        <v>2</v>
      </c>
      <c r="F16" s="142">
        <v>173</v>
      </c>
      <c r="G16" s="143">
        <f>IF(OR(E16="",F16=""),"",PID_KVLohnLookup($A$1,E16,F16,LOHNTABELLE!$H$4))</f>
        <v>2021</v>
      </c>
      <c r="H16" s="14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5"/>
      <c r="J16" s="146"/>
      <c r="K16" s="143">
        <f t="shared" si="0"/>
        <v>0</v>
      </c>
      <c r="L16" s="205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7"/>
      <c r="N16" s="170"/>
      <c r="O16" s="215"/>
      <c r="P16" s="216"/>
      <c r="Q16" s="217"/>
      <c r="R16" s="218"/>
      <c r="S16" s="171"/>
      <c r="T16" s="171"/>
      <c r="U16" s="171"/>
      <c r="V16" s="171"/>
      <c r="W16" s="10"/>
    </row>
    <row r="17" spans="1:29" ht="22" customHeight="1">
      <c r="A17" s="21" t="s">
        <v>74</v>
      </c>
      <c r="B17" s="149">
        <v>401432</v>
      </c>
      <c r="C17" s="150" t="s">
        <v>247</v>
      </c>
      <c r="D17" s="151">
        <v>44441</v>
      </c>
      <c r="E17" s="152" t="s">
        <v>2</v>
      </c>
      <c r="F17" s="153">
        <v>173</v>
      </c>
      <c r="G17" s="143">
        <f>IF(OR(E17="",F17=""),"",PID_KVLohnLookup($A$1,E17,F17,LOHNTABELLE!$H$4))</f>
        <v>2021</v>
      </c>
      <c r="H17" s="14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4"/>
      <c r="J17" s="155"/>
      <c r="K17" s="143">
        <f t="shared" si="0"/>
        <v>0</v>
      </c>
      <c r="L17" s="205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56"/>
      <c r="N17" s="169"/>
      <c r="O17" s="234" t="s">
        <v>75</v>
      </c>
      <c r="P17" s="235"/>
      <c r="Q17" s="258">
        <f>SUM(L3:L82)</f>
        <v>113355.75806451614</v>
      </c>
      <c r="R17" s="259"/>
      <c r="S17" s="171"/>
      <c r="T17" s="171"/>
      <c r="U17" s="171"/>
      <c r="V17" s="171"/>
      <c r="W17" s="10"/>
    </row>
    <row r="18" spans="1:29" ht="22" customHeight="1">
      <c r="A18" s="20" t="s">
        <v>76</v>
      </c>
      <c r="B18" s="138">
        <v>401476</v>
      </c>
      <c r="C18" s="139" t="s">
        <v>249</v>
      </c>
      <c r="D18" s="140">
        <v>44504</v>
      </c>
      <c r="E18" s="141" t="s">
        <v>2</v>
      </c>
      <c r="F18" s="142">
        <v>173</v>
      </c>
      <c r="G18" s="143">
        <f>IF(OR(E18="",F18=""),"",PID_KVLohnLookup($A$1,E18,F18,LOHNTABELLE!$H$4))</f>
        <v>2021</v>
      </c>
      <c r="H18" s="14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5"/>
      <c r="J18" s="146"/>
      <c r="K18" s="143">
        <f t="shared" si="0"/>
        <v>0</v>
      </c>
      <c r="L18" s="205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7"/>
      <c r="N18" s="170"/>
      <c r="O18" s="245" t="s">
        <v>475</v>
      </c>
      <c r="P18" s="246"/>
      <c r="Q18" s="240">
        <v>20</v>
      </c>
      <c r="R18" s="241"/>
      <c r="S18" s="171"/>
      <c r="T18" s="171"/>
      <c r="U18" s="171"/>
      <c r="V18" s="171"/>
    </row>
    <row r="19" spans="1:29" ht="22" customHeight="1">
      <c r="A19" s="20" t="s">
        <v>77</v>
      </c>
      <c r="B19" s="149">
        <v>401479</v>
      </c>
      <c r="C19" s="150" t="s">
        <v>250</v>
      </c>
      <c r="D19" s="151">
        <v>44511</v>
      </c>
      <c r="E19" s="152" t="s">
        <v>6</v>
      </c>
      <c r="F19" s="153">
        <v>173</v>
      </c>
      <c r="G19" s="143">
        <f>IF(OR(E19="",F19=""),"",PID_KVLohnLookup($A$1,E19,F19,LOHNTABELLE!$H$4))</f>
        <v>2160</v>
      </c>
      <c r="H19" s="14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4"/>
      <c r="J19" s="155"/>
      <c r="K19" s="143">
        <f t="shared" si="0"/>
        <v>0</v>
      </c>
      <c r="L19" s="205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2160</v>
      </c>
      <c r="M19" s="156"/>
      <c r="N19" s="169"/>
      <c r="O19" s="245" t="s">
        <v>308</v>
      </c>
      <c r="P19" s="246"/>
      <c r="Q19" s="240">
        <v>333</v>
      </c>
      <c r="R19" s="241"/>
      <c r="S19" s="171"/>
      <c r="T19" s="171"/>
      <c r="U19" s="171"/>
      <c r="V19" s="171"/>
    </row>
    <row r="20" spans="1:29" ht="22" customHeight="1">
      <c r="A20" s="20" t="s">
        <v>78</v>
      </c>
      <c r="B20" s="138">
        <v>401481</v>
      </c>
      <c r="C20" s="139" t="s">
        <v>251</v>
      </c>
      <c r="D20" s="140">
        <v>44531</v>
      </c>
      <c r="E20" s="141" t="s">
        <v>2</v>
      </c>
      <c r="F20" s="142">
        <v>173</v>
      </c>
      <c r="G20" s="143">
        <f>IF(OR(E20="",F20=""),"",PID_KVLohnLookup($A$1,E20,F20,LOHNTABELLE!$H$4))</f>
        <v>2021</v>
      </c>
      <c r="H20" s="14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5"/>
      <c r="J20" s="146"/>
      <c r="K20" s="143">
        <f t="shared" si="0"/>
        <v>0</v>
      </c>
      <c r="L20" s="205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47"/>
      <c r="N20" s="170"/>
      <c r="O20" s="245" t="s">
        <v>308</v>
      </c>
      <c r="P20" s="246"/>
      <c r="Q20" s="240">
        <v>35</v>
      </c>
      <c r="R20" s="247"/>
      <c r="S20" s="171"/>
      <c r="T20" s="171"/>
      <c r="U20" s="171"/>
      <c r="V20" s="171"/>
    </row>
    <row r="21" spans="1:29" ht="22" customHeight="1">
      <c r="A21" s="21" t="s">
        <v>80</v>
      </c>
      <c r="B21" s="149">
        <v>401558</v>
      </c>
      <c r="C21" s="150" t="s">
        <v>248</v>
      </c>
      <c r="D21" s="151">
        <v>44460</v>
      </c>
      <c r="E21" s="152" t="s">
        <v>2</v>
      </c>
      <c r="F21" s="153">
        <v>173</v>
      </c>
      <c r="G21" s="143">
        <f>IF(OR(E21="",F21=""),"",PID_KVLohnLookup($A$1,E21,F21,LOHNTABELLE!$H$4))</f>
        <v>2021</v>
      </c>
      <c r="H21" s="14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4"/>
      <c r="J21" s="155"/>
      <c r="K21" s="143">
        <f t="shared" si="0"/>
        <v>0</v>
      </c>
      <c r="L21" s="205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56"/>
      <c r="N21" s="169"/>
      <c r="O21" s="245" t="s">
        <v>308</v>
      </c>
      <c r="P21" s="246"/>
      <c r="Q21" s="240">
        <v>100</v>
      </c>
      <c r="R21" s="241"/>
      <c r="S21" s="171"/>
      <c r="T21" s="171"/>
      <c r="U21" s="171"/>
      <c r="V21" s="171"/>
    </row>
    <row r="22" spans="1:29" ht="22" customHeight="1">
      <c r="A22" s="20" t="s">
        <v>81</v>
      </c>
      <c r="B22" s="138">
        <v>401564</v>
      </c>
      <c r="C22" s="139" t="s">
        <v>252</v>
      </c>
      <c r="D22" s="140">
        <v>44824</v>
      </c>
      <c r="E22" s="141" t="s">
        <v>10</v>
      </c>
      <c r="F22" s="142">
        <v>151.38</v>
      </c>
      <c r="G22" s="143">
        <f>IF(OR(E22="",F22=""),"",PID_KVLohnLookup($A$1,E22,F22,LOHNTABELLE!$H$4))</f>
        <v>2012.5</v>
      </c>
      <c r="H22" s="144">
        <f>IF(AND(ISNUMBER(D22),ISNUMBER(F22)),ROUNDDOWN(MIN(IF(OR(ISBLANK(I22),I22=""),EOMONTH(DATE(EINSTELLUNG!$C$35,$A$1,1),0),I22)-MAX(D22,DATE(EINSTELLUNG!$C$35,$A$1,1))+1)/DAY(EOMONTH(DATE(EINSTELLUNG!$C$35,$A$1,1),0))*F22,2),"")</f>
        <v>151.38</v>
      </c>
      <c r="I22" s="145"/>
      <c r="J22" s="146"/>
      <c r="K22" s="143">
        <f t="shared" si="0"/>
        <v>0</v>
      </c>
      <c r="L22" s="205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2012.5</v>
      </c>
      <c r="M22" s="147"/>
      <c r="N22" s="170"/>
      <c r="O22" s="245" t="s">
        <v>308</v>
      </c>
      <c r="P22" s="246"/>
      <c r="Q22" s="240"/>
      <c r="R22" s="241"/>
      <c r="S22" s="171"/>
      <c r="T22" s="171"/>
      <c r="U22" s="171"/>
      <c r="V22" s="171"/>
    </row>
    <row r="23" spans="1:29" ht="22" customHeight="1">
      <c r="A23" s="20" t="s">
        <v>82</v>
      </c>
      <c r="B23" s="149">
        <v>401583</v>
      </c>
      <c r="C23" s="150" t="s">
        <v>254</v>
      </c>
      <c r="D23" s="151">
        <v>44900</v>
      </c>
      <c r="E23" s="152" t="s">
        <v>10</v>
      </c>
      <c r="F23" s="153">
        <v>173</v>
      </c>
      <c r="G23" s="143">
        <f>IF(OR(E23="",F23=""),"",PID_KVLohnLookup($A$1,E23,F23,LOHNTABELLE!$H$4))</f>
        <v>2300</v>
      </c>
      <c r="H23" s="14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54"/>
      <c r="J23" s="155"/>
      <c r="K23" s="143">
        <f t="shared" si="0"/>
        <v>0</v>
      </c>
      <c r="L23" s="205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56"/>
      <c r="N23" s="169"/>
      <c r="O23" s="245" t="s">
        <v>308</v>
      </c>
      <c r="P23" s="246"/>
      <c r="Q23" s="240"/>
      <c r="R23" s="241"/>
      <c r="S23" s="171"/>
      <c r="T23" s="171"/>
      <c r="U23" s="171"/>
      <c r="V23" s="171"/>
      <c r="W23" s="10"/>
    </row>
    <row r="24" spans="1:29" ht="22" customHeight="1">
      <c r="A24" s="20" t="s">
        <v>83</v>
      </c>
      <c r="B24" s="138">
        <v>401589</v>
      </c>
      <c r="C24" s="139" t="s">
        <v>255</v>
      </c>
      <c r="D24" s="140">
        <v>44926</v>
      </c>
      <c r="E24" s="141" t="s">
        <v>4</v>
      </c>
      <c r="F24" s="142">
        <v>151.38</v>
      </c>
      <c r="G24" s="143">
        <f>IF(OR(E24="",F24=""),"",PID_KVLohnLookup($A$1,E24,F24,LOHNTABELLE!$H$4))</f>
        <v>1857.63</v>
      </c>
      <c r="H24" s="144">
        <f>IF(AND(ISNUMBER(D24),ISNUMBER(F24)),ROUNDDOWN(MIN(IF(OR(ISBLANK(I24),I24=""),EOMONTH(DATE(EINSTELLUNG!$C$35,$A$1,1),0),I24)-MAX(D24,DATE(EINSTELLUNG!$C$35,$A$1,1))+1)/DAY(EOMONTH(DATE(EINSTELLUNG!$C$35,$A$1,1),0))*F24,2),"")</f>
        <v>151.38</v>
      </c>
      <c r="I24" s="145"/>
      <c r="J24" s="146"/>
      <c r="K24" s="143">
        <f t="shared" si="0"/>
        <v>0</v>
      </c>
      <c r="L24" s="205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1857.63</v>
      </c>
      <c r="M24" s="147"/>
      <c r="N24" s="170"/>
      <c r="O24" s="245"/>
      <c r="P24" s="246"/>
      <c r="Q24" s="240"/>
      <c r="R24" s="241"/>
      <c r="S24" s="171"/>
      <c r="T24" s="171"/>
      <c r="U24" s="171"/>
      <c r="V24" s="171"/>
      <c r="W24" s="10"/>
    </row>
    <row r="25" spans="1:29" ht="22" customHeight="1" thickBot="1">
      <c r="A25" s="21" t="s">
        <v>84</v>
      </c>
      <c r="B25" s="149">
        <v>401602</v>
      </c>
      <c r="C25" s="150" t="s">
        <v>256</v>
      </c>
      <c r="D25" s="151">
        <v>45975</v>
      </c>
      <c r="E25" s="152" t="s">
        <v>2</v>
      </c>
      <c r="F25" s="153">
        <v>173</v>
      </c>
      <c r="G25" s="143">
        <f>IF(OR(E25="",F25=""),"",PID_KVLohnLookup($A$1,E25,F25,LOHNTABELLE!$H$4))</f>
        <v>2021</v>
      </c>
      <c r="H25" s="14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54"/>
      <c r="J25" s="155"/>
      <c r="K25" s="143">
        <f t="shared" si="0"/>
        <v>0</v>
      </c>
      <c r="L25" s="205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2021</v>
      </c>
      <c r="M25" s="156"/>
      <c r="N25" s="169"/>
      <c r="O25" s="248"/>
      <c r="P25" s="249"/>
      <c r="Q25" s="250"/>
      <c r="R25" s="251"/>
      <c r="S25" s="171"/>
      <c r="T25" s="171"/>
      <c r="U25" s="171"/>
      <c r="V25" s="171"/>
    </row>
    <row r="26" spans="1:29" ht="22" customHeight="1">
      <c r="A26" s="20" t="s">
        <v>85</v>
      </c>
      <c r="B26" s="138">
        <v>401605</v>
      </c>
      <c r="C26" s="139" t="s">
        <v>257</v>
      </c>
      <c r="D26" s="140">
        <v>44986</v>
      </c>
      <c r="E26" s="141" t="s">
        <v>2</v>
      </c>
      <c r="F26" s="142">
        <v>173</v>
      </c>
      <c r="G26" s="143">
        <f>IF(OR(E26="",F26=""),"",PID_KVLohnLookup($A$1,E26,F26,LOHNTABELLE!$H$4))</f>
        <v>2021</v>
      </c>
      <c r="H26" s="14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45"/>
      <c r="J26" s="146"/>
      <c r="K26" s="143">
        <f t="shared" si="0"/>
        <v>0</v>
      </c>
      <c r="L26" s="205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2021</v>
      </c>
      <c r="M26" s="147"/>
      <c r="N26" s="170"/>
      <c r="O26" s="252"/>
      <c r="P26" s="253"/>
      <c r="Q26" s="254"/>
      <c r="R26" s="255"/>
      <c r="S26" s="171"/>
      <c r="T26" s="171"/>
      <c r="U26" s="171"/>
      <c r="V26" s="171"/>
    </row>
    <row r="27" spans="1:29" ht="22" customHeight="1">
      <c r="A27" s="20" t="s">
        <v>86</v>
      </c>
      <c r="B27" s="149">
        <v>401626</v>
      </c>
      <c r="C27" s="150" t="s">
        <v>258</v>
      </c>
      <c r="D27" s="151">
        <v>45063</v>
      </c>
      <c r="E27" s="152" t="s">
        <v>2</v>
      </c>
      <c r="F27" s="153">
        <v>173</v>
      </c>
      <c r="G27" s="143">
        <f>IF(OR(E27="",F27=""),"",PID_KVLohnLookup($A$1,E27,F27,LOHNTABELLE!$H$4))</f>
        <v>2021</v>
      </c>
      <c r="H27" s="14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54"/>
      <c r="J27" s="155"/>
      <c r="K27" s="143">
        <f t="shared" si="0"/>
        <v>0</v>
      </c>
      <c r="L27" s="205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2021</v>
      </c>
      <c r="M27" s="156"/>
      <c r="N27" s="169"/>
      <c r="O27" s="245"/>
      <c r="P27" s="246"/>
      <c r="Q27" s="240"/>
      <c r="R27" s="241"/>
      <c r="S27" s="276" t="s">
        <v>87</v>
      </c>
      <c r="T27" s="276"/>
      <c r="U27" s="276"/>
      <c r="V27" s="276"/>
    </row>
    <row r="28" spans="1:29" ht="22" customHeight="1">
      <c r="A28" s="20" t="s">
        <v>88</v>
      </c>
      <c r="B28" s="138">
        <v>401633</v>
      </c>
      <c r="C28" s="139" t="s">
        <v>259</v>
      </c>
      <c r="D28" s="140">
        <v>45089</v>
      </c>
      <c r="E28" s="141" t="s">
        <v>10</v>
      </c>
      <c r="F28" s="142">
        <v>173</v>
      </c>
      <c r="G28" s="143">
        <f>IF(OR(E28="",F28=""),"",PID_KVLohnLookup($A$1,E28,F28,LOHNTABELLE!$H$4))</f>
        <v>2300</v>
      </c>
      <c r="H28" s="14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45"/>
      <c r="J28" s="146"/>
      <c r="K28" s="143">
        <f t="shared" si="0"/>
        <v>0</v>
      </c>
      <c r="L28" s="205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2300</v>
      </c>
      <c r="M28" s="147"/>
      <c r="N28" s="170"/>
      <c r="O28" s="245"/>
      <c r="P28" s="246"/>
      <c r="Q28" s="240"/>
      <c r="R28" s="241"/>
      <c r="S28" s="171"/>
      <c r="T28" s="171"/>
      <c r="U28" s="171"/>
      <c r="V28" s="171"/>
    </row>
    <row r="29" spans="1:29" ht="22" customHeight="1" thickBot="1">
      <c r="A29" s="21" t="s">
        <v>89</v>
      </c>
      <c r="B29" s="149">
        <v>401647</v>
      </c>
      <c r="C29" s="150" t="s">
        <v>260</v>
      </c>
      <c r="D29" s="151">
        <v>45182</v>
      </c>
      <c r="E29" s="152" t="s">
        <v>2</v>
      </c>
      <c r="F29" s="153">
        <v>151.38</v>
      </c>
      <c r="G29" s="143">
        <f>IF(OR(E29="",F29=""),"",PID_KVLohnLookup($A$1,E29,F29,LOHNTABELLE!$H$4))</f>
        <v>1768.38</v>
      </c>
      <c r="H29" s="144">
        <f>IF(AND(ISNUMBER(D29),ISNUMBER(F29)),ROUNDDOWN(MIN(IF(OR(ISBLANK(I29),I29=""),EOMONTH(DATE(EINSTELLUNG!$C$35,$A$1,1),0),I29)-MAX(D29,DATE(EINSTELLUNG!$C$35,$A$1,1))+1)/DAY(EOMONTH(DATE(EINSTELLUNG!$C$35,$A$1,1),0))*F29,2),"")</f>
        <v>151.38</v>
      </c>
      <c r="I29" s="154"/>
      <c r="J29" s="155"/>
      <c r="K29" s="143">
        <f t="shared" si="0"/>
        <v>0</v>
      </c>
      <c r="L29" s="205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1768.38</v>
      </c>
      <c r="M29" s="156"/>
      <c r="N29" s="169"/>
      <c r="O29" s="242" t="s">
        <v>90</v>
      </c>
      <c r="P29" s="243"/>
      <c r="Q29" s="263">
        <f>EINSTELLUNG!O10</f>
        <v>1250</v>
      </c>
      <c r="R29" s="264"/>
      <c r="S29" s="171"/>
      <c r="T29" s="171"/>
      <c r="U29" s="171"/>
      <c r="V29" s="171"/>
    </row>
    <row r="30" spans="1:29" ht="22" customHeight="1" thickBot="1">
      <c r="A30" s="20" t="s">
        <v>91</v>
      </c>
      <c r="B30" s="138">
        <v>401661</v>
      </c>
      <c r="C30" s="139" t="s">
        <v>261</v>
      </c>
      <c r="D30" s="140">
        <v>45261</v>
      </c>
      <c r="E30" s="141" t="s">
        <v>2</v>
      </c>
      <c r="F30" s="142">
        <v>173</v>
      </c>
      <c r="G30" s="143">
        <f>IF(OR(E30="",F30=""),"",PID_KVLohnLookup($A$1,E30,F30,LOHNTABELLE!$H$4))</f>
        <v>2021</v>
      </c>
      <c r="H30" s="14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5"/>
      <c r="J30" s="146"/>
      <c r="K30" s="143">
        <f t="shared" si="0"/>
        <v>0</v>
      </c>
      <c r="L30" s="205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47"/>
      <c r="N30" s="148"/>
      <c r="O30" s="171"/>
      <c r="P30" s="171"/>
      <c r="Q30" s="171"/>
      <c r="R30" s="171"/>
      <c r="S30" s="171"/>
      <c r="T30" s="171"/>
      <c r="U30" s="171"/>
      <c r="V30" s="17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49">
        <v>401670</v>
      </c>
      <c r="C31" s="150" t="s">
        <v>262</v>
      </c>
      <c r="D31" s="151">
        <v>45358</v>
      </c>
      <c r="E31" s="152" t="s">
        <v>2</v>
      </c>
      <c r="F31" s="153">
        <v>173</v>
      </c>
      <c r="G31" s="143">
        <f>IF(OR(E31="",F31=""),"",PID_KVLohnLookup($A$1,E31,F31,LOHNTABELLE!$H$4))</f>
        <v>2021</v>
      </c>
      <c r="H31" s="14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4"/>
      <c r="J31" s="155"/>
      <c r="K31" s="143">
        <f t="shared" si="0"/>
        <v>0</v>
      </c>
      <c r="L31" s="205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56"/>
      <c r="N31" s="169"/>
      <c r="O31" s="265">
        <v>0</v>
      </c>
      <c r="P31" s="266"/>
      <c r="Q31" s="267">
        <v>1.6129032258064516E-2</v>
      </c>
      <c r="R31" s="268"/>
      <c r="S31" s="171"/>
      <c r="T31" s="171"/>
      <c r="U31" s="171"/>
      <c r="V31" s="171"/>
    </row>
    <row r="32" spans="1:29" ht="22" customHeight="1" thickBot="1">
      <c r="A32" s="20" t="s">
        <v>94</v>
      </c>
      <c r="B32" s="138">
        <v>401678</v>
      </c>
      <c r="C32" s="139" t="s">
        <v>263</v>
      </c>
      <c r="D32" s="140">
        <v>45414</v>
      </c>
      <c r="E32" s="141" t="s">
        <v>2</v>
      </c>
      <c r="F32" s="142">
        <v>173</v>
      </c>
      <c r="G32" s="143">
        <f>IF(OR(E32="",F32=""),"",PID_KVLohnLookup($A$1,E32,F32,LOHNTABELLE!$H$4))</f>
        <v>2021</v>
      </c>
      <c r="H32" s="14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45"/>
      <c r="J32" s="146"/>
      <c r="K32" s="143">
        <f t="shared" si="0"/>
        <v>0</v>
      </c>
      <c r="L32" s="205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2021</v>
      </c>
      <c r="M32" s="147"/>
      <c r="N32" s="148"/>
      <c r="O32" s="171"/>
      <c r="P32" s="171"/>
      <c r="Q32" s="171"/>
      <c r="R32" s="171"/>
      <c r="S32" s="173"/>
      <c r="T32" s="171"/>
      <c r="U32" s="171"/>
      <c r="V32" s="171"/>
    </row>
    <row r="33" spans="1:22" ht="22" customHeight="1">
      <c r="A33" s="21" t="s">
        <v>95</v>
      </c>
      <c r="B33" s="149">
        <v>401690</v>
      </c>
      <c r="C33" s="150" t="s">
        <v>265</v>
      </c>
      <c r="D33" s="151">
        <v>45536</v>
      </c>
      <c r="E33" s="152" t="s">
        <v>2</v>
      </c>
      <c r="F33" s="153">
        <v>173</v>
      </c>
      <c r="G33" s="143">
        <f>IF(OR(E33="",F33=""),"",PID_KVLohnLookup($A$1,E33,F33,LOHNTABELLE!$H$4))</f>
        <v>2021</v>
      </c>
      <c r="H33" s="14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54"/>
      <c r="J33" s="155"/>
      <c r="K33" s="143">
        <f t="shared" si="0"/>
        <v>0</v>
      </c>
      <c r="L33" s="205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2021</v>
      </c>
      <c r="M33" s="156"/>
      <c r="N33" s="169"/>
      <c r="O33" s="269"/>
      <c r="P33" s="270"/>
      <c r="Q33" s="223" t="str">
        <f>EINSTELLUNG!B3</f>
        <v>Budget Zahlen</v>
      </c>
      <c r="R33" s="223"/>
      <c r="S33" s="223" t="str">
        <f>EINSTELLUNG!B19</f>
        <v>Projection/Aktuell Zahlen</v>
      </c>
      <c r="T33" s="223"/>
      <c r="U33" s="223" t="s">
        <v>98</v>
      </c>
      <c r="V33" s="213"/>
    </row>
    <row r="34" spans="1:22" ht="22" customHeight="1">
      <c r="A34" s="20" t="s">
        <v>99</v>
      </c>
      <c r="B34" s="138">
        <v>401703</v>
      </c>
      <c r="C34" s="139" t="s">
        <v>266</v>
      </c>
      <c r="D34" s="140">
        <v>45616</v>
      </c>
      <c r="E34" s="141" t="s">
        <v>2</v>
      </c>
      <c r="F34" s="142">
        <v>108.13</v>
      </c>
      <c r="G34" s="143">
        <f>IF(OR(E34="",F34=""),"",PID_KVLohnLookup($A$1,E34,F34,LOHNTABELLE!$H$4))</f>
        <v>1263.1300000000001</v>
      </c>
      <c r="H34" s="144">
        <f>IF(AND(ISNUMBER(D34),ISNUMBER(F34)),ROUNDDOWN(MIN(IF(OR(ISBLANK(I34),I34=""),EOMONTH(DATE(EINSTELLUNG!$C$35,$A$1,1),0),I34)-MAX(D34,DATE(EINSTELLUNG!$C$35,$A$1,1))+1)/DAY(EOMONTH(DATE(EINSTELLUNG!$C$35,$A$1,1),0))*F34,2),"")</f>
        <v>6.97</v>
      </c>
      <c r="I34" s="145">
        <v>46144</v>
      </c>
      <c r="J34" s="146"/>
      <c r="K34" s="143">
        <f t="shared" si="0"/>
        <v>0</v>
      </c>
      <c r="L34" s="205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81.492258064516136</v>
      </c>
      <c r="M34" s="147"/>
      <c r="N34" s="170" t="s">
        <v>205</v>
      </c>
      <c r="O34" s="271"/>
      <c r="P34" s="272"/>
      <c r="Q34" s="273"/>
      <c r="R34" s="273"/>
      <c r="S34" s="273"/>
      <c r="T34" s="273"/>
      <c r="U34" s="273"/>
      <c r="V34" s="274"/>
    </row>
    <row r="35" spans="1:22" ht="22" customHeight="1">
      <c r="A35" s="20" t="s">
        <v>100</v>
      </c>
      <c r="B35" s="149">
        <v>401715</v>
      </c>
      <c r="C35" s="150" t="s">
        <v>268</v>
      </c>
      <c r="D35" s="151">
        <v>45755</v>
      </c>
      <c r="E35" s="152" t="s">
        <v>2</v>
      </c>
      <c r="F35" s="153">
        <v>173</v>
      </c>
      <c r="G35" s="143">
        <f>IF(OR(E35="",F35=""),"",PID_KVLohnLookup($A$1,E35,F35,LOHNTABELLE!$H$4))</f>
        <v>2021</v>
      </c>
      <c r="H35" s="14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54"/>
      <c r="J35" s="155"/>
      <c r="K35" s="14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5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2021</v>
      </c>
      <c r="M35" s="156"/>
      <c r="N35" s="169"/>
      <c r="O35" s="244" t="s">
        <v>101</v>
      </c>
      <c r="P35" s="222"/>
      <c r="Q35" s="261">
        <f>EINSTELLUNG!C10</f>
        <v>400000</v>
      </c>
      <c r="R35" s="261"/>
      <c r="S35" s="261">
        <f>EINSTELLUNG!C26</f>
        <v>420000</v>
      </c>
      <c r="T35" s="261"/>
      <c r="U35" s="261">
        <f>S35-Q35</f>
        <v>20000</v>
      </c>
      <c r="V35" s="262"/>
    </row>
    <row r="36" spans="1:22" ht="22" customHeight="1">
      <c r="A36" s="20" t="s">
        <v>102</v>
      </c>
      <c r="B36" s="138">
        <v>401716</v>
      </c>
      <c r="C36" s="139" t="s">
        <v>269</v>
      </c>
      <c r="D36" s="140">
        <v>45800</v>
      </c>
      <c r="E36" s="141" t="s">
        <v>2</v>
      </c>
      <c r="F36" s="142">
        <v>173</v>
      </c>
      <c r="G36" s="143">
        <f>IF(OR(E36="",F36=""),"",PID_KVLohnLookup($A$1,E36,F36,LOHNTABELLE!$H$4))</f>
        <v>2021</v>
      </c>
      <c r="H36" s="14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45"/>
      <c r="J36" s="146"/>
      <c r="K36" s="143">
        <f t="shared" si="1"/>
        <v>0</v>
      </c>
      <c r="L36" s="205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2021</v>
      </c>
      <c r="M36" s="147"/>
      <c r="N36" s="170"/>
      <c r="O36" s="244" t="s">
        <v>103</v>
      </c>
      <c r="P36" s="222"/>
      <c r="Q36" s="261">
        <f>EINSTELLUNG!D10</f>
        <v>100000</v>
      </c>
      <c r="R36" s="261"/>
      <c r="S36" s="261">
        <f ca="1">SumMergedCells(Q17:R29)</f>
        <v>115093.75810000001</v>
      </c>
      <c r="T36" s="261"/>
      <c r="U36" s="261">
        <f t="shared" ref="U36:U41" ca="1" si="2">S36-Q36</f>
        <v>15093.758100000006</v>
      </c>
      <c r="V36" s="262"/>
    </row>
    <row r="37" spans="1:22" ht="22" customHeight="1">
      <c r="A37" s="21" t="s">
        <v>104</v>
      </c>
      <c r="B37" s="149">
        <v>401717</v>
      </c>
      <c r="C37" s="150" t="s">
        <v>270</v>
      </c>
      <c r="D37" s="151">
        <v>45814</v>
      </c>
      <c r="E37" s="152" t="s">
        <v>2</v>
      </c>
      <c r="F37" s="153">
        <v>173</v>
      </c>
      <c r="G37" s="143">
        <f>IF(OR(E37="",F37=""),"",PID_KVLohnLookup($A$1,E37,F37,LOHNTABELLE!$H$4))</f>
        <v>2021</v>
      </c>
      <c r="H37" s="144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54"/>
      <c r="J37" s="155"/>
      <c r="K37" s="143">
        <f t="shared" si="1"/>
        <v>0</v>
      </c>
      <c r="L37" s="205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2021</v>
      </c>
      <c r="M37" s="156"/>
      <c r="N37" s="169"/>
      <c r="O37" s="244" t="s">
        <v>105</v>
      </c>
      <c r="P37" s="222"/>
      <c r="Q37" s="277">
        <f>IF(ISERROR(Q36/Q35), 0, Q36/Q35)</f>
        <v>0.25</v>
      </c>
      <c r="R37" s="277"/>
      <c r="S37" s="277">
        <f ca="1">IF(ISERROR(S36/S35), 0, S36/S35)</f>
        <v>0.2740327573809524</v>
      </c>
      <c r="T37" s="277"/>
      <c r="U37" s="277">
        <f t="shared" ca="1" si="2"/>
        <v>2.4032757380952396E-2</v>
      </c>
      <c r="V37" s="278"/>
    </row>
    <row r="38" spans="1:22" ht="22" customHeight="1">
      <c r="A38" s="20" t="s">
        <v>106</v>
      </c>
      <c r="B38" s="138">
        <v>401722</v>
      </c>
      <c r="C38" s="139" t="s">
        <v>271</v>
      </c>
      <c r="D38" s="140">
        <v>45848</v>
      </c>
      <c r="E38" s="141" t="s">
        <v>2</v>
      </c>
      <c r="F38" s="142">
        <v>173</v>
      </c>
      <c r="G38" s="143">
        <f>IF(OR(E38="",F38=""),"",PID_KVLohnLookup($A$1,E38,F38,LOHNTABELLE!$H$4))</f>
        <v>2021</v>
      </c>
      <c r="H38" s="144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45"/>
      <c r="J38" s="146"/>
      <c r="K38" s="143">
        <f t="shared" si="1"/>
        <v>0</v>
      </c>
      <c r="L38" s="205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2021</v>
      </c>
      <c r="M38" s="147"/>
      <c r="N38" s="170"/>
      <c r="O38" s="244" t="s">
        <v>107</v>
      </c>
      <c r="P38" s="222"/>
      <c r="Q38" s="260">
        <f>EINSTELLUNG!F10</f>
        <v>30000</v>
      </c>
      <c r="R38" s="260"/>
      <c r="S38" s="260">
        <f>EINSTELLUNG!F26</f>
        <v>31000</v>
      </c>
      <c r="T38" s="260"/>
      <c r="U38" s="260">
        <f t="shared" si="2"/>
        <v>1000</v>
      </c>
      <c r="V38" s="219"/>
    </row>
    <row r="39" spans="1:22" ht="22" customHeight="1">
      <c r="A39" s="20" t="s">
        <v>108</v>
      </c>
      <c r="B39" s="149">
        <v>401723</v>
      </c>
      <c r="C39" s="150" t="s">
        <v>272</v>
      </c>
      <c r="D39" s="151">
        <v>45852</v>
      </c>
      <c r="E39" s="152" t="s">
        <v>2</v>
      </c>
      <c r="F39" s="153">
        <v>173</v>
      </c>
      <c r="G39" s="143">
        <f>IF(OR(E39="",F39=""),"",PID_KVLohnLookup($A$1,E39,F39,LOHNTABELLE!$H$4))</f>
        <v>2021</v>
      </c>
      <c r="H39" s="144">
        <f>IF(AND(ISNUMBER(D39),ISNUMBER(F39)),ROUNDDOWN(MIN(IF(OR(ISBLANK(I39),I39=""),EOMONTH(DATE(EINSTELLUNG!$C$35,$A$1,1),0),I39)-MAX(D39,DATE(EINSTELLUNG!$C$35,$A$1,1))+1)/DAY(EOMONTH(DATE(EINSTELLUNG!$C$35,$A$1,1),0))*F39,2),"")</f>
        <v>173</v>
      </c>
      <c r="I39" s="154"/>
      <c r="J39" s="155"/>
      <c r="K39" s="143">
        <f t="shared" si="1"/>
        <v>0</v>
      </c>
      <c r="L39" s="205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2021</v>
      </c>
      <c r="M39" s="156"/>
      <c r="N39" s="169"/>
      <c r="O39" s="244" t="s">
        <v>109</v>
      </c>
      <c r="P39" s="222"/>
      <c r="Q39" s="261">
        <f>IF(Q38=0, 0, Q35/Q38)</f>
        <v>13.333333333333334</v>
      </c>
      <c r="R39" s="261"/>
      <c r="S39" s="261">
        <f>IF(S38=0, 0, S35/S38)</f>
        <v>13.548387096774194</v>
      </c>
      <c r="T39" s="261"/>
      <c r="U39" s="261">
        <f t="shared" si="2"/>
        <v>0.21505376344086002</v>
      </c>
      <c r="V39" s="262"/>
    </row>
    <row r="40" spans="1:22" ht="22" customHeight="1">
      <c r="A40" s="20" t="s">
        <v>110</v>
      </c>
      <c r="B40" s="138">
        <v>401726</v>
      </c>
      <c r="C40" s="139" t="s">
        <v>273</v>
      </c>
      <c r="D40" s="140">
        <v>45870</v>
      </c>
      <c r="E40" s="141" t="s">
        <v>2</v>
      </c>
      <c r="F40" s="142">
        <v>173</v>
      </c>
      <c r="G40" s="143">
        <f>IF(OR(E40="",F40=""),"",PID_KVLohnLookup($A$1,E40,F40,LOHNTABELLE!$H$4))</f>
        <v>2021</v>
      </c>
      <c r="H40" s="144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145"/>
      <c r="J40" s="146"/>
      <c r="K40" s="143">
        <f t="shared" si="1"/>
        <v>0</v>
      </c>
      <c r="L40" s="205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2021</v>
      </c>
      <c r="M40" s="147"/>
      <c r="N40" s="170"/>
      <c r="O40" s="244" t="s">
        <v>111</v>
      </c>
      <c r="P40" s="222"/>
      <c r="Q40" s="261">
        <f>IF(Q12=0, 0, Q35/Q12)</f>
        <v>47.270372348722987</v>
      </c>
      <c r="R40" s="261"/>
      <c r="S40" s="261">
        <f>IF(Q12=0, 0, S35/Q12)</f>
        <v>49.633890966159136</v>
      </c>
      <c r="T40" s="261"/>
      <c r="U40" s="261">
        <f t="shared" si="2"/>
        <v>2.3635186174361493</v>
      </c>
      <c r="V40" s="262"/>
    </row>
    <row r="41" spans="1:22" ht="22" customHeight="1">
      <c r="A41" s="21" t="s">
        <v>112</v>
      </c>
      <c r="B41" s="149">
        <v>401730</v>
      </c>
      <c r="C41" s="150" t="s">
        <v>275</v>
      </c>
      <c r="D41" s="151">
        <v>45895</v>
      </c>
      <c r="E41" s="152" t="s">
        <v>2</v>
      </c>
      <c r="F41" s="153">
        <v>173</v>
      </c>
      <c r="G41" s="143">
        <f>IF(OR(E41="",F41=""),"",PID_KVLohnLookup($A$1,E41,F41,LOHNTABELLE!$H$4))</f>
        <v>2021</v>
      </c>
      <c r="H41" s="144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154"/>
      <c r="J41" s="155"/>
      <c r="K41" s="143">
        <f t="shared" si="1"/>
        <v>0</v>
      </c>
      <c r="L41" s="205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2021</v>
      </c>
      <c r="M41" s="156"/>
      <c r="N41" s="169"/>
      <c r="O41" s="244" t="s">
        <v>113</v>
      </c>
      <c r="P41" s="222"/>
      <c r="Q41" s="260">
        <f>IF(Q12=0, 0, Q38/Q12)</f>
        <v>3.545277926154224</v>
      </c>
      <c r="R41" s="260"/>
      <c r="S41" s="260">
        <f>IF(Q12=0, 0, S38/Q12)</f>
        <v>3.6634538570260315</v>
      </c>
      <c r="T41" s="260"/>
      <c r="U41" s="260">
        <f t="shared" si="2"/>
        <v>0.11817593087180756</v>
      </c>
      <c r="V41" s="219"/>
    </row>
    <row r="42" spans="1:22" ht="22" customHeight="1" thickBot="1">
      <c r="A42" s="20" t="s">
        <v>114</v>
      </c>
      <c r="B42" s="138">
        <v>401731</v>
      </c>
      <c r="C42" s="139" t="s">
        <v>274</v>
      </c>
      <c r="D42" s="140">
        <v>45899</v>
      </c>
      <c r="E42" s="141" t="s">
        <v>2</v>
      </c>
      <c r="F42" s="142">
        <v>86.5</v>
      </c>
      <c r="G42" s="143">
        <f>IF(OR(E42="",F42=""),"",PID_KVLohnLookup($A$1,E42,F42,LOHNTABELLE!$H$4))</f>
        <v>1010.5</v>
      </c>
      <c r="H42" s="14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5"/>
      <c r="J42" s="146"/>
      <c r="K42" s="143">
        <f t="shared" si="1"/>
        <v>0</v>
      </c>
      <c r="L42" s="205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7"/>
      <c r="N42" s="170"/>
      <c r="O42" s="242" t="s">
        <v>115</v>
      </c>
      <c r="P42" s="243"/>
      <c r="Q42" s="275">
        <f>IFERROR(Q17/Q8, 0)</f>
        <v>11.910920931107846</v>
      </c>
      <c r="R42" s="275"/>
      <c r="S42" s="275"/>
      <c r="T42" s="275"/>
      <c r="U42" s="275"/>
      <c r="V42" s="264"/>
    </row>
    <row r="43" spans="1:22" ht="22" customHeight="1">
      <c r="A43" s="20" t="s">
        <v>116</v>
      </c>
      <c r="B43" s="149">
        <v>401734</v>
      </c>
      <c r="C43" s="150" t="s">
        <v>276</v>
      </c>
      <c r="D43" s="151">
        <v>45904</v>
      </c>
      <c r="E43" s="152" t="s">
        <v>2</v>
      </c>
      <c r="F43" s="153">
        <v>86.5</v>
      </c>
      <c r="G43" s="143">
        <f>IF(OR(E43="",F43=""),"",PID_KVLohnLookup($A$1,E43,F43,LOHNTABELLE!$H$4))</f>
        <v>1010.5</v>
      </c>
      <c r="H43" s="14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4"/>
      <c r="J43" s="155"/>
      <c r="K43" s="143">
        <f t="shared" si="1"/>
        <v>0</v>
      </c>
      <c r="L43" s="205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6"/>
      <c r="N43" s="169"/>
      <c r="O43" s="177"/>
      <c r="P43" s="178"/>
      <c r="Q43" s="178"/>
      <c r="R43" s="171"/>
      <c r="S43" s="171"/>
      <c r="T43" s="171"/>
      <c r="U43" s="171"/>
      <c r="V43" s="171"/>
    </row>
    <row r="44" spans="1:22" ht="22" customHeight="1" thickBot="1">
      <c r="A44" s="20" t="s">
        <v>117</v>
      </c>
      <c r="B44" s="138">
        <v>401736</v>
      </c>
      <c r="C44" s="139" t="s">
        <v>277</v>
      </c>
      <c r="D44" s="140">
        <v>45906</v>
      </c>
      <c r="E44" s="141" t="s">
        <v>2</v>
      </c>
      <c r="F44" s="142">
        <v>86.5</v>
      </c>
      <c r="G44" s="143">
        <f>IF(OR(E44="",F44=""),"",PID_KVLohnLookup($A$1,E44,F44,LOHNTABELLE!$H$4))</f>
        <v>1010.5</v>
      </c>
      <c r="H44" s="14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5"/>
      <c r="J44" s="146"/>
      <c r="K44" s="143">
        <f t="shared" si="1"/>
        <v>0</v>
      </c>
      <c r="L44" s="205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7"/>
      <c r="N44" s="170"/>
      <c r="O44" s="207" t="s">
        <v>118</v>
      </c>
      <c r="P44" s="208"/>
      <c r="Q44" s="208"/>
      <c r="R44" s="208"/>
      <c r="S44" s="208"/>
      <c r="T44" s="208"/>
      <c r="U44" s="208"/>
      <c r="V44" s="208"/>
    </row>
    <row r="45" spans="1:22" ht="22" customHeight="1">
      <c r="A45" s="21" t="s">
        <v>119</v>
      </c>
      <c r="B45" s="149">
        <v>401737</v>
      </c>
      <c r="C45" s="150" t="s">
        <v>278</v>
      </c>
      <c r="D45" s="151">
        <v>45906</v>
      </c>
      <c r="E45" s="152" t="s">
        <v>2</v>
      </c>
      <c r="F45" s="153">
        <v>86.5</v>
      </c>
      <c r="G45" s="143">
        <f>IF(OR(E45="",F45=""),"",PID_KVLohnLookup($A$1,E45,F45,LOHNTABELLE!$H$4))</f>
        <v>1010.5</v>
      </c>
      <c r="H45" s="14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4"/>
      <c r="J45" s="155"/>
      <c r="K45" s="143">
        <f t="shared" si="1"/>
        <v>0</v>
      </c>
      <c r="L45" s="205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6"/>
      <c r="N45" s="179"/>
      <c r="O45" s="209"/>
      <c r="P45" s="210"/>
      <c r="Q45" s="210"/>
      <c r="R45" s="210"/>
      <c r="S45" s="210"/>
      <c r="T45" s="210"/>
      <c r="U45" s="210"/>
      <c r="V45" s="171"/>
    </row>
    <row r="46" spans="1:22" ht="22" customHeight="1">
      <c r="A46" s="20" t="s">
        <v>120</v>
      </c>
      <c r="B46" s="138">
        <v>401738</v>
      </c>
      <c r="C46" s="139" t="s">
        <v>279</v>
      </c>
      <c r="D46" s="140">
        <v>45909</v>
      </c>
      <c r="E46" s="141" t="s">
        <v>2</v>
      </c>
      <c r="F46" s="142">
        <v>86.5</v>
      </c>
      <c r="G46" s="143">
        <f>IF(OR(E46="",F46=""),"",PID_KVLohnLookup($A$1,E46,F46,LOHNTABELLE!$H$4))</f>
        <v>1010.5</v>
      </c>
      <c r="H46" s="14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5"/>
      <c r="J46" s="146"/>
      <c r="K46" s="143">
        <f t="shared" si="1"/>
        <v>0</v>
      </c>
      <c r="L46" s="205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7"/>
      <c r="N46" s="180"/>
      <c r="O46" s="171"/>
      <c r="P46" s="171"/>
      <c r="Q46" s="171"/>
      <c r="R46" s="171"/>
      <c r="S46" s="171"/>
      <c r="T46" s="171"/>
      <c r="U46" s="171"/>
      <c r="V46" s="171"/>
    </row>
    <row r="47" spans="1:22" ht="22" customHeight="1">
      <c r="A47" s="20" t="s">
        <v>121</v>
      </c>
      <c r="B47" s="149">
        <v>401745</v>
      </c>
      <c r="C47" s="150" t="s">
        <v>283</v>
      </c>
      <c r="D47" s="154">
        <v>45934</v>
      </c>
      <c r="E47" s="152" t="s">
        <v>2</v>
      </c>
      <c r="F47" s="153">
        <v>86.5</v>
      </c>
      <c r="G47" s="143">
        <f>IF(OR(E47="",F47=""),"",PID_KVLohnLookup($A$1,E47,F47,LOHNTABELLE!$H$4))</f>
        <v>1010.5</v>
      </c>
      <c r="H47" s="14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4"/>
      <c r="J47" s="155"/>
      <c r="K47" s="143">
        <f t="shared" si="1"/>
        <v>0</v>
      </c>
      <c r="L47" s="205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6"/>
      <c r="N47" s="179"/>
      <c r="O47" s="171"/>
      <c r="P47" s="171"/>
      <c r="Q47" s="171"/>
      <c r="R47" s="171"/>
      <c r="S47" s="171"/>
      <c r="T47" s="171"/>
      <c r="U47" s="171"/>
      <c r="V47" s="171"/>
    </row>
    <row r="48" spans="1:22" ht="22" customHeight="1">
      <c r="A48" s="20" t="s">
        <v>122</v>
      </c>
      <c r="B48" s="138">
        <v>401746</v>
      </c>
      <c r="C48" s="139" t="s">
        <v>282</v>
      </c>
      <c r="D48" s="145">
        <v>45941</v>
      </c>
      <c r="E48" s="141" t="s">
        <v>2</v>
      </c>
      <c r="F48" s="142">
        <v>86.5</v>
      </c>
      <c r="G48" s="143">
        <f>IF(OR(E48="",F48=""),"",PID_KVLohnLookup($A$1,E48,F48,LOHNTABELLE!$H$4))</f>
        <v>1010.5</v>
      </c>
      <c r="H48" s="14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5"/>
      <c r="J48" s="146"/>
      <c r="K48" s="143">
        <f t="shared" si="1"/>
        <v>0</v>
      </c>
      <c r="L48" s="205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7"/>
      <c r="N48" s="180"/>
      <c r="O48" s="171"/>
      <c r="P48" s="171"/>
      <c r="Q48" s="171"/>
      <c r="R48" s="171"/>
      <c r="S48" s="171"/>
      <c r="T48" s="171"/>
      <c r="U48" s="171"/>
      <c r="V48" s="171"/>
    </row>
    <row r="49" spans="1:22" ht="22" customHeight="1">
      <c r="A49" s="21" t="s">
        <v>123</v>
      </c>
      <c r="B49" s="149">
        <v>401747</v>
      </c>
      <c r="C49" s="150" t="s">
        <v>280</v>
      </c>
      <c r="D49" s="151">
        <v>45941</v>
      </c>
      <c r="E49" s="152" t="s">
        <v>2</v>
      </c>
      <c r="F49" s="153">
        <v>86.5</v>
      </c>
      <c r="G49" s="143">
        <f>IF(OR(E49="",F49=""),"",PID_KVLohnLookup($A$1,E49,F49,LOHNTABELLE!$H$4))</f>
        <v>1010.5</v>
      </c>
      <c r="H49" s="14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4"/>
      <c r="J49" s="155"/>
      <c r="K49" s="143">
        <f t="shared" si="1"/>
        <v>0</v>
      </c>
      <c r="L49" s="205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56"/>
      <c r="N49" s="179"/>
      <c r="O49" s="171"/>
      <c r="P49" s="171"/>
      <c r="Q49" s="171"/>
      <c r="R49" s="171"/>
      <c r="S49" s="171"/>
      <c r="T49" s="171"/>
      <c r="U49" s="171"/>
      <c r="V49" s="171"/>
    </row>
    <row r="50" spans="1:22" ht="22" customHeight="1">
      <c r="A50" s="20" t="s">
        <v>124</v>
      </c>
      <c r="B50" s="138">
        <v>401748</v>
      </c>
      <c r="C50" s="139" t="s">
        <v>281</v>
      </c>
      <c r="D50" s="140">
        <v>45941</v>
      </c>
      <c r="E50" s="141" t="s">
        <v>2</v>
      </c>
      <c r="F50" s="142">
        <v>86.5</v>
      </c>
      <c r="G50" s="143">
        <f>IF(OR(E50="",F50=""),"",PID_KVLohnLookup($A$1,E50,F50,LOHNTABELLE!$H$4))</f>
        <v>1010.5</v>
      </c>
      <c r="H50" s="14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5"/>
      <c r="J50" s="146"/>
      <c r="K50" s="143">
        <f t="shared" si="1"/>
        <v>0</v>
      </c>
      <c r="L50" s="205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47"/>
      <c r="N50" s="180"/>
      <c r="O50" s="171"/>
      <c r="P50" s="171"/>
      <c r="Q50" s="171"/>
      <c r="R50" s="171"/>
      <c r="S50" s="171"/>
      <c r="T50" s="171"/>
      <c r="U50" s="171"/>
      <c r="V50" s="171"/>
    </row>
    <row r="51" spans="1:22" ht="22" customHeight="1">
      <c r="A51" s="20" t="s">
        <v>125</v>
      </c>
      <c r="B51" s="149">
        <v>401751</v>
      </c>
      <c r="C51" s="202" t="s">
        <v>284</v>
      </c>
      <c r="D51" s="154">
        <v>45961</v>
      </c>
      <c r="E51" s="152" t="s">
        <v>2</v>
      </c>
      <c r="F51" s="153">
        <v>86.5</v>
      </c>
      <c r="G51" s="143">
        <f>IF(OR(E51="",F51=""),"",PID_KVLohnLookup($A$1,E51,F51,LOHNTABELLE!$H$4))</f>
        <v>1010.5</v>
      </c>
      <c r="H51" s="14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54"/>
      <c r="J51" s="155"/>
      <c r="K51" s="143">
        <f t="shared" si="1"/>
        <v>0</v>
      </c>
      <c r="L51" s="205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56"/>
      <c r="N51" s="179"/>
    </row>
    <row r="52" spans="1:22" ht="22" customHeight="1">
      <c r="A52" s="20" t="s">
        <v>126</v>
      </c>
      <c r="B52" s="138">
        <v>401752</v>
      </c>
      <c r="C52" s="139" t="s">
        <v>285</v>
      </c>
      <c r="D52" s="145">
        <v>45986</v>
      </c>
      <c r="E52" s="141" t="s">
        <v>2</v>
      </c>
      <c r="F52" s="142">
        <v>86.5</v>
      </c>
      <c r="G52" s="143">
        <f>IF(OR(E52="",F52=""),"",PID_KVLohnLookup($A$1,E52,F52,LOHNTABELLE!$H$4))</f>
        <v>1010.5</v>
      </c>
      <c r="H52" s="144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45"/>
      <c r="J52" s="146"/>
      <c r="K52" s="143">
        <f t="shared" si="1"/>
        <v>0</v>
      </c>
      <c r="L52" s="205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1010.5</v>
      </c>
      <c r="M52" s="147"/>
      <c r="N52" s="148"/>
    </row>
    <row r="53" spans="1:22" ht="22" customHeight="1">
      <c r="A53" s="21" t="s">
        <v>127</v>
      </c>
      <c r="B53" s="149">
        <v>401999</v>
      </c>
      <c r="C53" s="150" t="s">
        <v>436</v>
      </c>
      <c r="D53" s="154">
        <v>46041</v>
      </c>
      <c r="E53" s="152" t="s">
        <v>2</v>
      </c>
      <c r="F53" s="153">
        <v>151.38</v>
      </c>
      <c r="G53" s="143">
        <f>IF(OR(E53="",F53=""),"",PID_KVLohnLookup($A$1,E53,F53,LOHNTABELLE!$H$4))</f>
        <v>1768.38</v>
      </c>
      <c r="H53" s="144">
        <f>IF(AND(ISNUMBER(D53),ISNUMBER(F53)),ROUNDDOWN(MIN(IF(OR(ISBLANK(I53),I53=""),EOMONTH(DATE(EINSTELLUNG!$C$35,$A$1,1),0),I53)-MAX(D53,DATE(EINSTELLUNG!$C$35,$A$1,1))+1)/DAY(EOMONTH(DATE(EINSTELLUNG!$C$35,$A$1,1),0))*F53,2),"")</f>
        <v>151.38</v>
      </c>
      <c r="I53" s="154"/>
      <c r="J53" s="155"/>
      <c r="K53" s="143">
        <f t="shared" si="1"/>
        <v>0</v>
      </c>
      <c r="L53" s="205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1768.38</v>
      </c>
      <c r="M53" s="156"/>
      <c r="N53" s="157"/>
    </row>
    <row r="54" spans="1:22" ht="22" customHeight="1">
      <c r="A54" s="20" t="s">
        <v>128</v>
      </c>
      <c r="B54" s="138">
        <v>401999</v>
      </c>
      <c r="C54" s="139" t="s">
        <v>307</v>
      </c>
      <c r="D54" s="145">
        <v>46082</v>
      </c>
      <c r="E54" s="141" t="s">
        <v>2</v>
      </c>
      <c r="F54" s="142">
        <v>173</v>
      </c>
      <c r="G54" s="143">
        <f>IF(OR(E54="",F54=""),"",PID_KVLohnLookup($A$1,E54,F54,LOHNTABELLE!$H$4))</f>
        <v>2021</v>
      </c>
      <c r="H54" s="14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5"/>
      <c r="J54" s="146"/>
      <c r="K54" s="143">
        <f t="shared" si="1"/>
        <v>0</v>
      </c>
      <c r="L54" s="205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7"/>
      <c r="N54" s="148"/>
    </row>
    <row r="55" spans="1:22" ht="22" customHeight="1">
      <c r="A55" s="20" t="s">
        <v>129</v>
      </c>
      <c r="B55" s="149">
        <v>402000</v>
      </c>
      <c r="C55" s="150" t="s">
        <v>310</v>
      </c>
      <c r="D55" s="154">
        <v>46143</v>
      </c>
      <c r="E55" s="152" t="s">
        <v>2</v>
      </c>
      <c r="F55" s="153">
        <v>173</v>
      </c>
      <c r="G55" s="143">
        <f>IF(OR(E55="",F55=""),"",PID_KVLohnLookup($A$1,E55,F55,LOHNTABELLE!$H$4))</f>
        <v>2021</v>
      </c>
      <c r="H55" s="14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4"/>
      <c r="J55" s="155"/>
      <c r="K55" s="143">
        <f t="shared" si="1"/>
        <v>0</v>
      </c>
      <c r="L55" s="205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2020.9999999999998</v>
      </c>
      <c r="M55" s="156"/>
      <c r="N55" s="157"/>
    </row>
    <row r="56" spans="1:22" ht="22" customHeight="1">
      <c r="A56" s="20" t="s">
        <v>130</v>
      </c>
      <c r="B56" s="138">
        <v>402004</v>
      </c>
      <c r="C56" s="139" t="s">
        <v>311</v>
      </c>
      <c r="D56" s="145">
        <v>46122</v>
      </c>
      <c r="E56" s="141" t="s">
        <v>2</v>
      </c>
      <c r="F56" s="142">
        <v>173</v>
      </c>
      <c r="G56" s="143">
        <f>IF(OR(E56="",F56=""),"",PID_KVLohnLookup($A$1,E56,F56,LOHNTABELLE!$H$4))</f>
        <v>2021</v>
      </c>
      <c r="H56" s="14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5"/>
      <c r="J56" s="146"/>
      <c r="K56" s="143">
        <f t="shared" si="1"/>
        <v>0</v>
      </c>
      <c r="L56" s="205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7"/>
      <c r="N56" s="148"/>
    </row>
    <row r="57" spans="1:22" ht="22" customHeight="1">
      <c r="A57" s="21" t="s">
        <v>131</v>
      </c>
      <c r="B57" s="149">
        <v>402405</v>
      </c>
      <c r="C57" s="150" t="s">
        <v>313</v>
      </c>
      <c r="D57" s="154">
        <v>46054</v>
      </c>
      <c r="E57" s="152" t="s">
        <v>2</v>
      </c>
      <c r="F57" s="153">
        <v>173</v>
      </c>
      <c r="G57" s="143">
        <f>IF(OR(E57="",F57=""),"",PID_KVLohnLookup($A$1,E57,F57,LOHNTABELLE!$H$4))</f>
        <v>2021</v>
      </c>
      <c r="H57" s="14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4"/>
      <c r="J57" s="155"/>
      <c r="K57" s="143">
        <f t="shared" si="1"/>
        <v>0</v>
      </c>
      <c r="L57" s="205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56"/>
      <c r="N57" s="157"/>
    </row>
    <row r="58" spans="1:22" ht="22" customHeight="1">
      <c r="A58" s="20" t="s">
        <v>132</v>
      </c>
      <c r="B58" s="138">
        <v>500600</v>
      </c>
      <c r="C58" s="139" t="s">
        <v>318</v>
      </c>
      <c r="D58" s="145">
        <v>46054</v>
      </c>
      <c r="E58" s="141" t="s">
        <v>2</v>
      </c>
      <c r="F58" s="142">
        <v>173</v>
      </c>
      <c r="G58" s="143">
        <f>IF(OR(E58="",F58=""),"",PID_KVLohnLookup($A$1,E58,F58,LOHNTABELLE!$H$4))</f>
        <v>2021</v>
      </c>
      <c r="H58" s="14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45"/>
      <c r="J58" s="146"/>
      <c r="K58" s="143">
        <f t="shared" si="1"/>
        <v>0</v>
      </c>
      <c r="L58" s="205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2021</v>
      </c>
      <c r="M58" s="147"/>
      <c r="N58" s="148"/>
    </row>
    <row r="59" spans="1:22" ht="22" customHeight="1">
      <c r="A59" s="20" t="s">
        <v>133</v>
      </c>
      <c r="B59" s="149">
        <v>502000</v>
      </c>
      <c r="C59" s="150" t="s">
        <v>312</v>
      </c>
      <c r="D59" s="154">
        <v>46147</v>
      </c>
      <c r="E59" s="152" t="s">
        <v>2</v>
      </c>
      <c r="F59" s="153">
        <v>173</v>
      </c>
      <c r="G59" s="143">
        <f>IF(OR(E59="",F59=""),"",PID_KVLohnLookup($A$1,E59,F59,LOHNTABELLE!$H$4))</f>
        <v>2021</v>
      </c>
      <c r="H59" s="144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54"/>
      <c r="J59" s="155"/>
      <c r="K59" s="143">
        <f t="shared" si="1"/>
        <v>0</v>
      </c>
      <c r="L59" s="205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1760.2258064516127</v>
      </c>
      <c r="M59" s="156"/>
      <c r="N59" s="157"/>
    </row>
    <row r="60" spans="1:22" ht="22" customHeight="1">
      <c r="A60" s="20" t="s">
        <v>134</v>
      </c>
      <c r="B60" s="138">
        <v>503000</v>
      </c>
      <c r="C60" s="139" t="s">
        <v>315</v>
      </c>
      <c r="D60" s="145">
        <v>42401</v>
      </c>
      <c r="E60" s="141" t="s">
        <v>2</v>
      </c>
      <c r="F60" s="142">
        <v>173</v>
      </c>
      <c r="G60" s="143">
        <f>IF(OR(E60="",F60=""),"",PID_KVLohnLookup($A$1,E60,F60,LOHNTABELLE!$H$4))</f>
        <v>2021</v>
      </c>
      <c r="H60" s="144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45"/>
      <c r="J60" s="146"/>
      <c r="K60" s="143">
        <f t="shared" si="1"/>
        <v>0</v>
      </c>
      <c r="L60" s="205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2021</v>
      </c>
      <c r="M60" s="147"/>
      <c r="N60" s="148"/>
    </row>
    <row r="61" spans="1:22" ht="22" customHeight="1">
      <c r="A61" s="21" t="s">
        <v>135</v>
      </c>
      <c r="B61" s="149">
        <v>504000</v>
      </c>
      <c r="C61" s="150" t="s">
        <v>316</v>
      </c>
      <c r="D61" s="154">
        <v>46054</v>
      </c>
      <c r="E61" s="152" t="s">
        <v>3</v>
      </c>
      <c r="F61" s="153">
        <v>138.4</v>
      </c>
      <c r="G61" s="143">
        <f>IF(OR(E61="",F61=""),"",PID_KVLohnLookup($A$1,E61,F61,LOHNTABELLE!$H$4))</f>
        <v>1665.6</v>
      </c>
      <c r="H61" s="144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54"/>
      <c r="J61" s="155"/>
      <c r="K61" s="143">
        <f t="shared" si="1"/>
        <v>0</v>
      </c>
      <c r="L61" s="205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1665.6</v>
      </c>
      <c r="M61" s="156"/>
      <c r="N61" s="157"/>
    </row>
    <row r="62" spans="1:22" ht="22" customHeight="1">
      <c r="A62" s="20" t="s">
        <v>136</v>
      </c>
      <c r="B62" s="138">
        <v>505000</v>
      </c>
      <c r="C62" s="139" t="s">
        <v>317</v>
      </c>
      <c r="D62" s="145">
        <v>46054</v>
      </c>
      <c r="E62" s="141" t="s">
        <v>2</v>
      </c>
      <c r="F62" s="142">
        <v>138.4</v>
      </c>
      <c r="G62" s="143">
        <f>IF(OR(E62="",F62=""),"",PID_KVLohnLookup($A$1,E62,F62,LOHNTABELLE!$H$4))</f>
        <v>1616.8</v>
      </c>
      <c r="H62" s="144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45"/>
      <c r="J62" s="146"/>
      <c r="K62" s="143">
        <f t="shared" si="1"/>
        <v>0</v>
      </c>
      <c r="L62" s="205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1616.8</v>
      </c>
      <c r="M62" s="147"/>
      <c r="N62" s="148"/>
    </row>
    <row r="63" spans="1:22" ht="22" customHeight="1">
      <c r="A63" s="20" t="s">
        <v>137</v>
      </c>
      <c r="B63" s="149">
        <v>525025</v>
      </c>
      <c r="C63" s="150" t="s">
        <v>438</v>
      </c>
      <c r="D63" s="154">
        <v>46040</v>
      </c>
      <c r="E63" s="152" t="s">
        <v>2</v>
      </c>
      <c r="F63" s="153">
        <v>129.75</v>
      </c>
      <c r="G63" s="143">
        <f>IF(OR(E63="",F63=""),"",PID_KVLohnLookup($A$1,E63,F63,LOHNTABELLE!$H$4))</f>
        <v>1515.75</v>
      </c>
      <c r="H63" s="144">
        <f>IF(AND(ISNUMBER(D63),ISNUMBER(F63)),ROUNDDOWN(MIN(IF(OR(ISBLANK(I63),I63=""),EOMONTH(DATE(EINSTELLUNG!$C$35,$A$1,1),0),I63)-MAX(D63,DATE(EINSTELLUNG!$C$35,$A$1,1))+1)/DAY(EOMONTH(DATE(EINSTELLUNG!$C$35,$A$1,1),0))*F63,2),"")</f>
        <v>129.75</v>
      </c>
      <c r="I63" s="154"/>
      <c r="J63" s="155"/>
      <c r="K63" s="143">
        <f t="shared" si="1"/>
        <v>0</v>
      </c>
      <c r="L63" s="205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>1515.75</v>
      </c>
      <c r="M63" s="156"/>
      <c r="N63" s="157"/>
    </row>
    <row r="64" spans="1:22" ht="22" customHeight="1">
      <c r="A64" s="20" t="s">
        <v>138</v>
      </c>
      <c r="B64" s="138">
        <v>700000</v>
      </c>
      <c r="C64" s="139" t="s">
        <v>325</v>
      </c>
      <c r="D64" s="145">
        <v>46054</v>
      </c>
      <c r="E64" s="141" t="s">
        <v>2</v>
      </c>
      <c r="F64" s="142">
        <v>173</v>
      </c>
      <c r="G64" s="143">
        <f>IF(OR(E64="",F64=""),"",PID_KVLohnLookup($A$1,E64,F64,LOHNTABELLE!$H$4))</f>
        <v>2021</v>
      </c>
      <c r="H64" s="144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45"/>
      <c r="J64" s="146"/>
      <c r="K64" s="143">
        <f t="shared" si="1"/>
        <v>0</v>
      </c>
      <c r="L64" s="205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>2021</v>
      </c>
      <c r="M64" s="147"/>
      <c r="N64" s="148"/>
    </row>
    <row r="65" spans="1:14" ht="22" customHeight="1">
      <c r="A65" s="21" t="s">
        <v>139</v>
      </c>
      <c r="B65" s="149">
        <v>800000</v>
      </c>
      <c r="C65" s="150" t="s">
        <v>326</v>
      </c>
      <c r="D65" s="154">
        <v>46096</v>
      </c>
      <c r="E65" s="152" t="s">
        <v>2</v>
      </c>
      <c r="F65" s="153">
        <v>173</v>
      </c>
      <c r="G65" s="143">
        <f>IF(OR(E65="",F65=""),"",PID_KVLohnLookup($A$1,E65,F65,LOHNTABELLE!$H$4))</f>
        <v>2021</v>
      </c>
      <c r="H65" s="144">
        <f>IF(AND(ISNUMBER(D65),ISNUMBER(F65)),ROUNDDOWN(MIN(IF(OR(ISBLANK(I65),I65=""),EOMONTH(DATE(EINSTELLUNG!$C$35,$A$1,1),0),I65)-MAX(D65,DATE(EINSTELLUNG!$C$35,$A$1,1))+1)/DAY(EOMONTH(DATE(EINSTELLUNG!$C$35,$A$1,1),0))*F65,2),"")</f>
        <v>173</v>
      </c>
      <c r="I65" s="154"/>
      <c r="J65" s="155"/>
      <c r="K65" s="143">
        <f t="shared" si="1"/>
        <v>0</v>
      </c>
      <c r="L65" s="205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>2021</v>
      </c>
      <c r="M65" s="156"/>
      <c r="N65" s="157"/>
    </row>
    <row r="66" spans="1:14" ht="22" customHeight="1">
      <c r="A66" s="20" t="s">
        <v>140</v>
      </c>
      <c r="B66" s="138"/>
      <c r="C66" s="139"/>
      <c r="D66" s="145"/>
      <c r="E66" s="141"/>
      <c r="F66" s="142"/>
      <c r="G66" s="143" t="str">
        <f>IF(OR(E66="",F66=""),"",PID_KVLohnLookup($A$1,E66,F66,LOHNTABELLE!$H$4))</f>
        <v/>
      </c>
      <c r="H66" s="14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5"/>
      <c r="J66" s="146"/>
      <c r="K66" s="143">
        <f t="shared" si="1"/>
        <v>0</v>
      </c>
      <c r="L66" s="205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7"/>
      <c r="N66" s="148"/>
    </row>
    <row r="67" spans="1:14" ht="22" customHeight="1">
      <c r="A67" s="20" t="s">
        <v>141</v>
      </c>
      <c r="B67" s="149"/>
      <c r="C67" s="150"/>
      <c r="D67" s="154"/>
      <c r="E67" s="152"/>
      <c r="F67" s="153"/>
      <c r="G67" s="143" t="str">
        <f>IF(OR(E67="",F67=""),"",PID_KVLohnLookup($A$1,E67,F67,LOHNTABELLE!$H$4))</f>
        <v/>
      </c>
      <c r="H67" s="14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4"/>
      <c r="J67" s="155"/>
      <c r="K67" s="14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5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6"/>
      <c r="N67" s="157"/>
    </row>
    <row r="68" spans="1:14" ht="22" customHeight="1">
      <c r="A68" s="20" t="s">
        <v>142</v>
      </c>
      <c r="B68" s="138"/>
      <c r="C68" s="139"/>
      <c r="D68" s="145"/>
      <c r="E68" s="141"/>
      <c r="F68" s="142"/>
      <c r="G68" s="143" t="str">
        <f>IF(OR(E68="",F68=""),"",PID_KVLohnLookup($A$1,E68,F68,LOHNTABELLE!$H$4))</f>
        <v/>
      </c>
      <c r="H68" s="14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5"/>
      <c r="J68" s="146"/>
      <c r="K68" s="143">
        <f t="shared" si="3"/>
        <v>0</v>
      </c>
      <c r="L68" s="205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7"/>
      <c r="N68" s="148"/>
    </row>
    <row r="69" spans="1:14" ht="22" customHeight="1">
      <c r="A69" s="21" t="s">
        <v>143</v>
      </c>
      <c r="B69" s="149"/>
      <c r="C69" s="150"/>
      <c r="D69" s="154"/>
      <c r="E69" s="152"/>
      <c r="F69" s="153"/>
      <c r="G69" s="143" t="str">
        <f>IF(OR(E69="",F69=""),"",PID_KVLohnLookup($A$1,E69,F69,LOHNTABELLE!$H$4))</f>
        <v/>
      </c>
      <c r="H69" s="14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4"/>
      <c r="J69" s="155"/>
      <c r="K69" s="143">
        <f t="shared" si="3"/>
        <v>0</v>
      </c>
      <c r="L69" s="205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6"/>
      <c r="N69" s="157"/>
    </row>
    <row r="70" spans="1:14" ht="22" customHeight="1">
      <c r="A70" s="20" t="s">
        <v>144</v>
      </c>
      <c r="B70" s="138"/>
      <c r="C70" s="139"/>
      <c r="D70" s="145"/>
      <c r="E70" s="141"/>
      <c r="F70" s="142"/>
      <c r="G70" s="143" t="str">
        <f>IF(OR(E70="",F70=""),"",PID_KVLohnLookup($A$1,E70,F70,LOHNTABELLE!$H$4))</f>
        <v/>
      </c>
      <c r="H70" s="14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5"/>
      <c r="J70" s="146"/>
      <c r="K70" s="143">
        <f t="shared" si="3"/>
        <v>0</v>
      </c>
      <c r="L70" s="205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7"/>
      <c r="N70" s="148"/>
    </row>
    <row r="71" spans="1:14" ht="22" customHeight="1">
      <c r="A71" s="20" t="s">
        <v>145</v>
      </c>
      <c r="B71" s="149"/>
      <c r="C71" s="150"/>
      <c r="D71" s="154"/>
      <c r="E71" s="152"/>
      <c r="F71" s="153"/>
      <c r="G71" s="143" t="str">
        <f>IF(OR(E71="",F71=""),"",PID_KVLohnLookup($A$1,E71,F71,LOHNTABELLE!$H$4))</f>
        <v/>
      </c>
      <c r="H71" s="14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4"/>
      <c r="J71" s="155"/>
      <c r="K71" s="143">
        <f t="shared" si="3"/>
        <v>0</v>
      </c>
      <c r="L71" s="205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6"/>
      <c r="N71" s="157"/>
    </row>
    <row r="72" spans="1:14" ht="22" customHeight="1">
      <c r="A72" s="20" t="s">
        <v>146</v>
      </c>
      <c r="B72" s="138"/>
      <c r="C72" s="139"/>
      <c r="D72" s="145"/>
      <c r="E72" s="141"/>
      <c r="F72" s="142"/>
      <c r="G72" s="143" t="str">
        <f>IF(OR(E72="",F72=""),"",PID_KVLohnLookup($A$1,E72,F72,LOHNTABELLE!$H$4))</f>
        <v/>
      </c>
      <c r="H72" s="14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5"/>
      <c r="J72" s="146"/>
      <c r="K72" s="143">
        <f t="shared" si="3"/>
        <v>0</v>
      </c>
      <c r="L72" s="205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7"/>
      <c r="N72" s="148"/>
    </row>
    <row r="73" spans="1:14" ht="22" customHeight="1">
      <c r="A73" s="21" t="s">
        <v>147</v>
      </c>
      <c r="B73" s="149"/>
      <c r="C73" s="150"/>
      <c r="D73" s="154"/>
      <c r="E73" s="152"/>
      <c r="F73" s="153"/>
      <c r="G73" s="143" t="str">
        <f>IF(OR(E73="",F73=""),"",PID_KVLohnLookup($A$1,E73,F73,LOHNTABELLE!$H$4))</f>
        <v/>
      </c>
      <c r="H73" s="14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4"/>
      <c r="J73" s="155"/>
      <c r="K73" s="143">
        <f t="shared" si="3"/>
        <v>0</v>
      </c>
      <c r="L73" s="205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6"/>
      <c r="N73" s="157"/>
    </row>
    <row r="74" spans="1:14" ht="22" customHeight="1">
      <c r="A74" s="20" t="s">
        <v>148</v>
      </c>
      <c r="B74" s="138"/>
      <c r="C74" s="139"/>
      <c r="D74" s="145"/>
      <c r="E74" s="141"/>
      <c r="F74" s="142"/>
      <c r="G74" s="143" t="str">
        <f>IF(OR(E74="",F74=""),"",PID_KVLohnLookup($A$1,E74,F74,LOHNTABELLE!$H$4))</f>
        <v/>
      </c>
      <c r="H74" s="14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5"/>
      <c r="J74" s="146"/>
      <c r="K74" s="143">
        <f t="shared" si="3"/>
        <v>0</v>
      </c>
      <c r="L74" s="205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7"/>
      <c r="N74" s="148"/>
    </row>
    <row r="75" spans="1:14" ht="22" customHeight="1">
      <c r="A75" s="20" t="s">
        <v>149</v>
      </c>
      <c r="B75" s="149"/>
      <c r="C75" s="150"/>
      <c r="D75" s="154"/>
      <c r="E75" s="152"/>
      <c r="F75" s="153"/>
      <c r="G75" s="143" t="str">
        <f>IF(OR(E75="",F75=""),"",PID_KVLohnLookup($A$1,E75,F75,LOHNTABELLE!$H$4))</f>
        <v/>
      </c>
      <c r="H75" s="14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4"/>
      <c r="J75" s="155"/>
      <c r="K75" s="143">
        <f t="shared" si="3"/>
        <v>0</v>
      </c>
      <c r="L75" s="205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6"/>
      <c r="N75" s="157"/>
    </row>
    <row r="76" spans="1:14" ht="22" customHeight="1">
      <c r="A76" s="20" t="s">
        <v>150</v>
      </c>
      <c r="B76" s="138"/>
      <c r="C76" s="139"/>
      <c r="D76" s="145"/>
      <c r="E76" s="141"/>
      <c r="F76" s="142"/>
      <c r="G76" s="143" t="str">
        <f>IF(OR(E76="",F76=""),"",PID_KVLohnLookup($A$1,E76,F76,LOHNTABELLE!$H$4))</f>
        <v/>
      </c>
      <c r="H76" s="14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5"/>
      <c r="J76" s="146"/>
      <c r="K76" s="143">
        <f t="shared" si="3"/>
        <v>0</v>
      </c>
      <c r="L76" s="205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7"/>
      <c r="N76" s="148"/>
    </row>
    <row r="77" spans="1:14" ht="22" customHeight="1">
      <c r="A77" s="21" t="s">
        <v>151</v>
      </c>
      <c r="B77" s="149"/>
      <c r="C77" s="150"/>
      <c r="D77" s="154"/>
      <c r="E77" s="152"/>
      <c r="F77" s="153"/>
      <c r="G77" s="143" t="str">
        <f>IF(OR(E77="",F77=""),"",PID_KVLohnLookup($A$1,E77,F77,LOHNTABELLE!$H$4))</f>
        <v/>
      </c>
      <c r="H77" s="14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4"/>
      <c r="J77" s="155"/>
      <c r="K77" s="143">
        <f t="shared" si="3"/>
        <v>0</v>
      </c>
      <c r="L77" s="205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6"/>
      <c r="N77" s="157"/>
    </row>
    <row r="78" spans="1:14" ht="22" customHeight="1">
      <c r="A78" s="20" t="s">
        <v>152</v>
      </c>
      <c r="B78" s="138"/>
      <c r="C78" s="139"/>
      <c r="D78" s="145"/>
      <c r="E78" s="141"/>
      <c r="F78" s="142"/>
      <c r="G78" s="143" t="str">
        <f>IF(OR(E78="",F78=""),"",PID_KVLohnLookup($A$1,E78,F78,LOHNTABELLE!$H$4))</f>
        <v/>
      </c>
      <c r="H78" s="14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5"/>
      <c r="J78" s="146"/>
      <c r="K78" s="143">
        <f t="shared" si="3"/>
        <v>0</v>
      </c>
      <c r="L78" s="205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7"/>
      <c r="N78" s="148"/>
    </row>
    <row r="79" spans="1:14" ht="22" customHeight="1">
      <c r="A79" s="20" t="s">
        <v>153</v>
      </c>
      <c r="B79" s="149"/>
      <c r="C79" s="150"/>
      <c r="D79" s="154"/>
      <c r="E79" s="152"/>
      <c r="F79" s="153"/>
      <c r="G79" s="143" t="str">
        <f>IF(OR(E79="",F79=""),"",PID_KVLohnLookup($A$1,E79,F79,LOHNTABELLE!$H$4))</f>
        <v/>
      </c>
      <c r="H79" s="14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4"/>
      <c r="J79" s="155"/>
      <c r="K79" s="143">
        <f t="shared" si="3"/>
        <v>0</v>
      </c>
      <c r="L79" s="205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6"/>
      <c r="N79" s="157"/>
    </row>
    <row r="80" spans="1:14" ht="22" customHeight="1">
      <c r="A80" s="20" t="s">
        <v>154</v>
      </c>
      <c r="B80" s="138"/>
      <c r="C80" s="139"/>
      <c r="D80" s="145"/>
      <c r="E80" s="141"/>
      <c r="F80" s="142"/>
      <c r="G80" s="143" t="str">
        <f>IF(OR(E80="",F80=""),"",PID_KVLohnLookup($A$1,E80,F80,LOHNTABELLE!$H$4))</f>
        <v/>
      </c>
      <c r="H80" s="14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5"/>
      <c r="J80" s="146"/>
      <c r="K80" s="143">
        <f t="shared" si="3"/>
        <v>0</v>
      </c>
      <c r="L80" s="205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7"/>
      <c r="N80" s="148"/>
    </row>
    <row r="81" spans="1:14" ht="22" customHeight="1">
      <c r="A81" s="21" t="s">
        <v>155</v>
      </c>
      <c r="B81" s="149"/>
      <c r="C81" s="150"/>
      <c r="D81" s="154"/>
      <c r="E81" s="152"/>
      <c r="F81" s="153"/>
      <c r="G81" s="143" t="str">
        <f>IF(OR(E81="",F81=""),"",PID_KVLohnLookup($A$1,E81,F81,LOHNTABELLE!$H$4))</f>
        <v/>
      </c>
      <c r="H81" s="14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4"/>
      <c r="J81" s="155"/>
      <c r="K81" s="143">
        <f t="shared" si="3"/>
        <v>0</v>
      </c>
      <c r="L81" s="205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6"/>
      <c r="N81" s="157"/>
    </row>
    <row r="82" spans="1:14" ht="22" customHeight="1" thickBot="1">
      <c r="A82" s="20" t="s">
        <v>156</v>
      </c>
      <c r="B82" s="159"/>
      <c r="C82" s="160"/>
      <c r="D82" s="161"/>
      <c r="E82" s="162"/>
      <c r="F82" s="163"/>
      <c r="G82" s="164" t="str">
        <f>IF(OR(E82="",F82=""),"",PID_KVLohnLookup($A$1,E82,F82,LOHNTABELLE!$H$4))</f>
        <v/>
      </c>
      <c r="H82" s="16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1"/>
      <c r="J82" s="166"/>
      <c r="K82" s="164">
        <f t="shared" si="3"/>
        <v>0</v>
      </c>
      <c r="L82" s="206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7"/>
      <c r="N82" s="168"/>
    </row>
  </sheetData>
  <sheetProtection algorithmName="SHA-512" hashValue="FvSjjgAuTQWnHYHwljmmCsRkDKmMabRQs/dlbOUBHcu5T1kVMdOPZtaLJlrneLaQb2PgB6MeDg8wVaIVj0LdLA==" saltValue="c8rZtpm2sz7zBCnN5GENg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I1:I2"/>
    <mergeCell ref="J1:J2"/>
    <mergeCell ref="K1:K2"/>
    <mergeCell ref="L1:L2"/>
    <mergeCell ref="M1:M2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F3" xr:uid="{E0DA3497-F523-46FE-829F-8FE9AF168A90}">
      <formula1>KV_DD_MAI_3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2150ADAA-8B74-4B10-AEA1-5E01136F9943}">
          <x14:formula1>
            <xm:f>KV_DROPDOWN_HELPER!$NT$1:$NT$13</xm:f>
          </x14:formula1>
          <xm:sqref>F66</xm:sqref>
        </x14:dataValidation>
        <x14:dataValidation type="list" allowBlank="1" showInputMessage="1" showErrorMessage="1" xr:uid="{395EDB6D-BB09-4674-8A81-3CB4614FD8CE}">
          <x14:formula1>
            <xm:f>KV_DROPDOWN_HELPER!$NU$1:$NU$13</xm:f>
          </x14:formula1>
          <xm:sqref>F67</xm:sqref>
        </x14:dataValidation>
        <x14:dataValidation type="list" allowBlank="1" showInputMessage="1" showErrorMessage="1" xr:uid="{64236297-04FE-4F2F-AA49-67B94F27695D}">
          <x14:formula1>
            <xm:f>KV_DROPDOWN_HELPER!$NV$1:$NV$13</xm:f>
          </x14:formula1>
          <xm:sqref>F68</xm:sqref>
        </x14:dataValidation>
        <x14:dataValidation type="list" allowBlank="1" showInputMessage="1" showErrorMessage="1" xr:uid="{E29210AF-97D9-45DC-B203-48BED8B1815A}">
          <x14:formula1>
            <xm:f>KV_DROPDOWN_HELPER!$NW$1:$NW$13</xm:f>
          </x14:formula1>
          <xm:sqref>F69</xm:sqref>
        </x14:dataValidation>
        <x14:dataValidation type="list" allowBlank="1" showInputMessage="1" showErrorMessage="1" xr:uid="{6EDD5B7B-CF02-4C0E-83F2-3A0AFCDFB0F2}">
          <x14:formula1>
            <xm:f>KV_DROPDOWN_HELPER!$NX$1:$NX$13</xm:f>
          </x14:formula1>
          <xm:sqref>F70</xm:sqref>
        </x14:dataValidation>
        <x14:dataValidation type="list" allowBlank="1" showInputMessage="1" showErrorMessage="1" xr:uid="{517B028A-D570-403F-ADFA-79B403BB57BE}">
          <x14:formula1>
            <xm:f>KV_DROPDOWN_HELPER!$NY$1:$NY$13</xm:f>
          </x14:formula1>
          <xm:sqref>F71</xm:sqref>
        </x14:dataValidation>
        <x14:dataValidation type="list" allowBlank="1" showInputMessage="1" showErrorMessage="1" xr:uid="{6803307E-2999-4A41-8A2F-03579124D8E8}">
          <x14:formula1>
            <xm:f>KV_DROPDOWN_HELPER!$NZ$1:$NZ$13</xm:f>
          </x14:formula1>
          <xm:sqref>F72</xm:sqref>
        </x14:dataValidation>
        <x14:dataValidation type="list" allowBlank="1" showInputMessage="1" showErrorMessage="1" xr:uid="{366A2AB7-1499-4C63-A311-83291CF24E3E}">
          <x14:formula1>
            <xm:f>KV_DROPDOWN_HELPER!$OA$1:$OA$13</xm:f>
          </x14:formula1>
          <xm:sqref>F73</xm:sqref>
        </x14:dataValidation>
        <x14:dataValidation type="list" allowBlank="1" showInputMessage="1" showErrorMessage="1" xr:uid="{FA639124-6701-44F2-BDB6-27A7260257C5}">
          <x14:formula1>
            <xm:f>KV_DROPDOWN_HELPER!$OB$1:$OB$13</xm:f>
          </x14:formula1>
          <xm:sqref>F74</xm:sqref>
        </x14:dataValidation>
        <x14:dataValidation type="list" allowBlank="1" showInputMessage="1" showErrorMessage="1" xr:uid="{10273C92-00E8-4FF7-9F9E-EDF82EF4ED0C}">
          <x14:formula1>
            <xm:f>KV_DROPDOWN_HELPER!$OC$1:$OC$13</xm:f>
          </x14:formula1>
          <xm:sqref>F75</xm:sqref>
        </x14:dataValidation>
        <x14:dataValidation type="list" allowBlank="1" showInputMessage="1" showErrorMessage="1" xr:uid="{BC505F51-9043-4BA7-B0F2-5DC7C7C2B8A4}">
          <x14:formula1>
            <xm:f>KV_DROPDOWN_HELPER!$OD$1:$OD$13</xm:f>
          </x14:formula1>
          <xm:sqref>F76</xm:sqref>
        </x14:dataValidation>
        <x14:dataValidation type="list" allowBlank="1" showInputMessage="1" showErrorMessage="1" xr:uid="{E638EE53-73AD-4FBF-A58B-3BF7CF6E9BB5}">
          <x14:formula1>
            <xm:f>KV_DROPDOWN_HELPER!$OE$1:$OE$13</xm:f>
          </x14:formula1>
          <xm:sqref>F77</xm:sqref>
        </x14:dataValidation>
        <x14:dataValidation type="list" allowBlank="1" showInputMessage="1" showErrorMessage="1" xr:uid="{97B881C2-8225-454E-86ED-6D1D11DB617C}">
          <x14:formula1>
            <xm:f>KV_DROPDOWN_HELPER!$OF$1:$OF$13</xm:f>
          </x14:formula1>
          <xm:sqref>F78</xm:sqref>
        </x14:dataValidation>
        <x14:dataValidation type="list" allowBlank="1" showInputMessage="1" showErrorMessage="1" xr:uid="{51FF7C48-B138-42B6-AA4E-EE3D6304BA4F}">
          <x14:formula1>
            <xm:f>KV_DROPDOWN_HELPER!$OG$1:$OG$13</xm:f>
          </x14:formula1>
          <xm:sqref>F79</xm:sqref>
        </x14:dataValidation>
        <x14:dataValidation type="list" allowBlank="1" showInputMessage="1" showErrorMessage="1" xr:uid="{254D3209-2331-4278-82FD-026BC632C1C3}">
          <x14:formula1>
            <xm:f>KV_DROPDOWN_HELPER!$OH$1:$OH$13</xm:f>
          </x14:formula1>
          <xm:sqref>F80</xm:sqref>
        </x14:dataValidation>
        <x14:dataValidation type="list" allowBlank="1" showInputMessage="1" showErrorMessage="1" xr:uid="{5A158A82-F1C7-4C58-BD1B-FA03B5EA869C}">
          <x14:formula1>
            <xm:f>KV_DROPDOWN_HELPER!$OI$1:$OI$13</xm:f>
          </x14:formula1>
          <xm:sqref>F81</xm:sqref>
        </x14:dataValidation>
        <x14:dataValidation type="list" allowBlank="1" showInputMessage="1" showErrorMessage="1" xr:uid="{4126FD8F-01BF-4F19-9AAB-4D31B4CE5A84}">
          <x14:formula1>
            <xm:f>KV_DROPDOWN_HELPER!$OJ$1:$OJ$13</xm:f>
          </x14:formula1>
          <xm:sqref>F82</xm:sqref>
        </x14:dataValidation>
        <x14:dataValidation type="list" allowBlank="1" showInputMessage="1" showErrorMessage="1" xr:uid="{66F9DD72-3C59-F64B-A2E8-D8D5F3F5A710}">
          <x14:formula1>
            <xm:f>KV_DROPDOWN_HELPER!$NS$1:$NS$14</xm:f>
          </x14:formula1>
          <xm:sqref>F65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6</v>
      </c>
      <c r="B1" s="211" t="s">
        <v>191</v>
      </c>
      <c r="C1" s="223" t="s">
        <v>40</v>
      </c>
      <c r="D1" s="223" t="s">
        <v>192</v>
      </c>
      <c r="E1" s="223" t="s">
        <v>0</v>
      </c>
      <c r="F1" s="223" t="s">
        <v>41</v>
      </c>
      <c r="G1" s="223" t="s">
        <v>42</v>
      </c>
      <c r="H1" s="223" t="s">
        <v>43</v>
      </c>
      <c r="I1" s="223" t="s">
        <v>193</v>
      </c>
      <c r="J1" s="223" t="s">
        <v>44</v>
      </c>
      <c r="K1" s="223" t="s">
        <v>45</v>
      </c>
      <c r="L1" s="223" t="s">
        <v>46</v>
      </c>
      <c r="M1" s="223" t="s">
        <v>47</v>
      </c>
      <c r="N1" s="213" t="s">
        <v>194</v>
      </c>
      <c r="AB1" s="6">
        <f>DATE(EINSTELLUNG!$C$35,$A$1,1)</f>
        <v>46174</v>
      </c>
    </row>
    <row r="2" spans="1:28" ht="18" customHeight="1" thickBot="1">
      <c r="A2" s="19"/>
      <c r="B2" s="212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14"/>
      <c r="AB2" s="6">
        <f>EOMONTH(DATE(EINSTELLUNG!$C$35,$A$1,1),0)</f>
        <v>46203</v>
      </c>
    </row>
    <row r="3" spans="1:28" ht="22" customHeight="1">
      <c r="A3" s="20" t="s">
        <v>48</v>
      </c>
      <c r="B3" s="127">
        <v>55</v>
      </c>
      <c r="C3" s="128" t="s">
        <v>314</v>
      </c>
      <c r="D3" s="134">
        <v>46054</v>
      </c>
      <c r="E3" s="130" t="s">
        <v>2</v>
      </c>
      <c r="F3" s="183">
        <v>173</v>
      </c>
      <c r="G3" s="132">
        <f>IF(OR(E3="",F3=""),"",PID_KVLohnLookup($A$1,E3,F3,LOHNTABELLE!$H$4))</f>
        <v>2021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4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36"/>
      <c r="N3" s="137"/>
      <c r="O3" s="227" t="s">
        <v>49</v>
      </c>
      <c r="P3" s="227" t="s">
        <v>50</v>
      </c>
      <c r="Q3" s="227" t="s">
        <v>51</v>
      </c>
      <c r="R3" s="229" t="s">
        <v>52</v>
      </c>
      <c r="S3" s="171"/>
      <c r="T3" s="171"/>
      <c r="U3" s="171"/>
      <c r="V3" s="171"/>
      <c r="AB3" s="8"/>
    </row>
    <row r="4" spans="1:28" ht="22" customHeight="1">
      <c r="A4" s="20" t="s">
        <v>53</v>
      </c>
      <c r="B4" s="138">
        <v>401010</v>
      </c>
      <c r="C4" s="139" t="s">
        <v>236</v>
      </c>
      <c r="D4" s="140">
        <v>39388</v>
      </c>
      <c r="E4" s="141" t="s">
        <v>5</v>
      </c>
      <c r="F4" s="142">
        <v>173</v>
      </c>
      <c r="G4" s="143">
        <f>IF(OR(E4="",F4=""),"",PID_KVLohnLookup($A$1,E4,F4,LOHNTABELLE!$H$4))</f>
        <v>2183</v>
      </c>
      <c r="H4" s="14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5"/>
      <c r="J4" s="146"/>
      <c r="K4" s="143">
        <f t="shared" si="0"/>
        <v>0</v>
      </c>
      <c r="L4" s="205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7"/>
      <c r="N4" s="148"/>
      <c r="O4" s="228"/>
      <c r="P4" s="228"/>
      <c r="Q4" s="228"/>
      <c r="R4" s="230"/>
      <c r="S4" s="171"/>
      <c r="T4" s="171"/>
      <c r="U4" s="171"/>
      <c r="V4" s="171"/>
    </row>
    <row r="5" spans="1:28" ht="22" customHeight="1">
      <c r="A5" s="21" t="s">
        <v>54</v>
      </c>
      <c r="B5" s="149">
        <v>401047</v>
      </c>
      <c r="C5" s="150" t="s">
        <v>238</v>
      </c>
      <c r="D5" s="151">
        <v>41154</v>
      </c>
      <c r="E5" s="152" t="s">
        <v>4</v>
      </c>
      <c r="F5" s="184">
        <v>151.38</v>
      </c>
      <c r="G5" s="143">
        <f>IF(OR(E5="",F5=""),"",PID_KVLohnLookup($A$1,E5,F5,LOHNTABELLE!$H$4))</f>
        <v>1857.63</v>
      </c>
      <c r="H5" s="144">
        <f>IF(AND(ISNUMBER(D5),ISNUMBER(F5)),ROUNDDOWN(MIN(IF(OR(ISBLANK(I5),I5=""),EOMONTH(DATE(EINSTELLUNG!$C$35,$A$1,1),0),I5)-MAX(D5,DATE(EINSTELLUNG!$C$35,$A$1,1))+1)/DAY(EOMONTH(DATE(EINSTELLUNG!$C$35,$A$1,1),0))*F5,2),"")</f>
        <v>100.92</v>
      </c>
      <c r="I5" s="154">
        <v>46193</v>
      </c>
      <c r="J5" s="155">
        <v>5</v>
      </c>
      <c r="K5" s="143">
        <f t="shared" si="0"/>
        <v>309.60500000000002</v>
      </c>
      <c r="L5" s="205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1548.0250000000001</v>
      </c>
      <c r="M5" s="156"/>
      <c r="N5" s="157" t="s">
        <v>196</v>
      </c>
      <c r="O5" s="174" cm="1">
        <f t="array" ref="O5">SUMPRODUCT((F3:F82/4.310808)/5*2.08)</f>
        <v>892.75491740759514</v>
      </c>
      <c r="P5" s="175">
        <f>EINSTELLUNG!I11</f>
        <v>600</v>
      </c>
      <c r="Q5" s="175">
        <f>P5-O5</f>
        <v>-292.75491740759514</v>
      </c>
      <c r="R5" s="176">
        <f>IFERROR(Q5*Q42, 0)</f>
        <v>-3507.3330815829736</v>
      </c>
      <c r="S5" s="171"/>
      <c r="T5" s="171"/>
      <c r="U5" s="171"/>
      <c r="V5" s="171"/>
    </row>
    <row r="6" spans="1:28" ht="22" customHeight="1">
      <c r="A6" s="20" t="s">
        <v>55</v>
      </c>
      <c r="B6" s="138">
        <v>401049</v>
      </c>
      <c r="C6" s="139" t="s">
        <v>237</v>
      </c>
      <c r="D6" s="140">
        <v>41130</v>
      </c>
      <c r="E6" s="141" t="s">
        <v>4</v>
      </c>
      <c r="F6" s="142">
        <v>173</v>
      </c>
      <c r="G6" s="143">
        <f>IF(OR(E6="",F6=""),"",PID_KVLohnLookup($A$1,E6,F6,LOHNTABELLE!$H$4))</f>
        <v>2123</v>
      </c>
      <c r="H6" s="14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5"/>
      <c r="J6" s="146"/>
      <c r="K6" s="143">
        <f t="shared" si="0"/>
        <v>0</v>
      </c>
      <c r="L6" s="205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7"/>
      <c r="N6" s="148"/>
      <c r="O6" s="231" t="str">
        <f>IF(Q5&lt;0, "Schlecht! Zu wenig Urlaub abgebaut.", IF(Q5&gt;0, "Gut! Mehr Urlaub abgebaut als aufgebaut.", ""))</f>
        <v>Schlecht! Zu wenig Urlaub abgebaut.</v>
      </c>
      <c r="P6" s="232"/>
      <c r="Q6" s="232"/>
      <c r="R6" s="233"/>
      <c r="S6" s="171"/>
      <c r="T6" s="171"/>
      <c r="U6" s="171"/>
      <c r="V6" s="171"/>
    </row>
    <row r="7" spans="1:28" ht="22" customHeight="1" thickBot="1">
      <c r="A7" s="20" t="s">
        <v>56</v>
      </c>
      <c r="B7" s="149">
        <v>401051</v>
      </c>
      <c r="C7" s="150" t="s">
        <v>239</v>
      </c>
      <c r="D7" s="151">
        <v>41176</v>
      </c>
      <c r="E7" s="152" t="s">
        <v>4</v>
      </c>
      <c r="F7" s="153">
        <v>173</v>
      </c>
      <c r="G7" s="143">
        <f>IF(OR(E7="",F7=""),"",PID_KVLohnLookup($A$1,E7,F7,LOHNTABELLE!$H$4))</f>
        <v>2123</v>
      </c>
      <c r="H7" s="14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4"/>
      <c r="J7" s="155"/>
      <c r="K7" s="143">
        <f t="shared" si="0"/>
        <v>0</v>
      </c>
      <c r="L7" s="205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2123</v>
      </c>
      <c r="M7" s="156"/>
      <c r="N7" s="157"/>
      <c r="O7" s="171"/>
      <c r="P7" s="171"/>
      <c r="Q7" s="171"/>
      <c r="R7" s="171"/>
      <c r="S7" s="171"/>
      <c r="T7" s="171"/>
      <c r="U7" s="171"/>
      <c r="V7" s="171"/>
    </row>
    <row r="8" spans="1:28" ht="22" customHeight="1">
      <c r="A8" s="20" t="s">
        <v>57</v>
      </c>
      <c r="B8" s="138">
        <v>401089</v>
      </c>
      <c r="C8" s="139" t="s">
        <v>253</v>
      </c>
      <c r="D8" s="140">
        <v>44868</v>
      </c>
      <c r="E8" s="141" t="s">
        <v>13</v>
      </c>
      <c r="F8" s="142">
        <v>173</v>
      </c>
      <c r="G8" s="143">
        <f>IF(OR(E8="",F8=""),"",PID_KVLohnLookup($A$1,E8,F8,LOHNTABELLE!$H$4))</f>
        <v>2328</v>
      </c>
      <c r="H8" s="14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5"/>
      <c r="J8" s="146"/>
      <c r="K8" s="143">
        <f t="shared" si="0"/>
        <v>0</v>
      </c>
      <c r="L8" s="205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2328</v>
      </c>
      <c r="M8" s="147"/>
      <c r="N8" s="170"/>
      <c r="O8" s="234" t="s">
        <v>58</v>
      </c>
      <c r="P8" s="235"/>
      <c r="Q8" s="236">
        <f>SUM(H3:H82)</f>
        <v>9200.73</v>
      </c>
      <c r="R8" s="237"/>
      <c r="S8" s="171"/>
      <c r="T8" s="171"/>
      <c r="U8" s="171"/>
      <c r="V8" s="171"/>
    </row>
    <row r="9" spans="1:28" ht="22" customHeight="1">
      <c r="A9" s="21" t="s">
        <v>59</v>
      </c>
      <c r="B9" s="149">
        <v>401138</v>
      </c>
      <c r="C9" s="150" t="s">
        <v>240</v>
      </c>
      <c r="D9" s="151">
        <v>42006</v>
      </c>
      <c r="E9" s="152" t="s">
        <v>4</v>
      </c>
      <c r="F9" s="153">
        <v>173</v>
      </c>
      <c r="G9" s="143">
        <f>IF(OR(E9="",F9=""),"",PID_KVLohnLookup($A$1,E9,F9,LOHNTABELLE!$H$4))</f>
        <v>2123</v>
      </c>
      <c r="H9" s="14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4"/>
      <c r="J9" s="155"/>
      <c r="K9" s="143">
        <f t="shared" si="0"/>
        <v>0</v>
      </c>
      <c r="L9" s="205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2123</v>
      </c>
      <c r="M9" s="156"/>
      <c r="N9" s="169"/>
      <c r="O9" s="221" t="s">
        <v>60</v>
      </c>
      <c r="P9" s="222"/>
      <c r="Q9" s="219">
        <f>EINSTELLUNG!L27</f>
        <v>6</v>
      </c>
      <c r="R9" s="220"/>
      <c r="S9" s="181">
        <f>IFERROR(Q9/Q8, 0)</f>
        <v>6.5212216856705939E-4</v>
      </c>
      <c r="T9" s="171"/>
      <c r="U9" s="171"/>
      <c r="V9" s="171"/>
    </row>
    <row r="10" spans="1:28" ht="22" customHeight="1">
      <c r="A10" s="20" t="s">
        <v>61</v>
      </c>
      <c r="B10" s="138">
        <v>401197</v>
      </c>
      <c r="C10" s="139" t="s">
        <v>241</v>
      </c>
      <c r="D10" s="140">
        <v>42644</v>
      </c>
      <c r="E10" s="141" t="s">
        <v>3</v>
      </c>
      <c r="F10" s="142">
        <v>173</v>
      </c>
      <c r="G10" s="143">
        <f>IF(OR(E10="",F10=""),"",PID_KVLohnLookup($A$1,E10,F10,LOHNTABELLE!$H$4))</f>
        <v>2082</v>
      </c>
      <c r="H10" s="14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5"/>
      <c r="J10" s="146"/>
      <c r="K10" s="143">
        <f t="shared" si="0"/>
        <v>0</v>
      </c>
      <c r="L10" s="205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7"/>
      <c r="N10" s="170"/>
      <c r="O10" s="221" t="s">
        <v>62</v>
      </c>
      <c r="P10" s="222"/>
      <c r="Q10" s="219">
        <f>EINSTELLUNG!I27</f>
        <v>150</v>
      </c>
      <c r="R10" s="220"/>
      <c r="S10" s="171"/>
      <c r="T10" s="171"/>
      <c r="U10" s="171"/>
      <c r="V10" s="171"/>
    </row>
    <row r="11" spans="1:28" ht="22" customHeight="1">
      <c r="A11" s="20" t="s">
        <v>63</v>
      </c>
      <c r="B11" s="149">
        <v>401214</v>
      </c>
      <c r="C11" s="150" t="s">
        <v>267</v>
      </c>
      <c r="D11" s="151">
        <v>45636</v>
      </c>
      <c r="E11" s="152" t="s">
        <v>3</v>
      </c>
      <c r="F11" s="153">
        <v>173</v>
      </c>
      <c r="G11" s="143">
        <f>IF(OR(E11="",F11=""),"",PID_KVLohnLookup($A$1,E11,F11,LOHNTABELLE!$H$4))</f>
        <v>2082</v>
      </c>
      <c r="H11" s="14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4"/>
      <c r="J11" s="155"/>
      <c r="K11" s="143">
        <f t="shared" si="0"/>
        <v>0</v>
      </c>
      <c r="L11" s="205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6"/>
      <c r="N11" s="169"/>
      <c r="O11" s="221" t="s">
        <v>64</v>
      </c>
      <c r="P11" s="222"/>
      <c r="Q11" s="219">
        <f>P5</f>
        <v>600</v>
      </c>
      <c r="R11" s="220"/>
      <c r="S11" s="171"/>
      <c r="T11" s="171"/>
      <c r="U11" s="171"/>
      <c r="V11" s="171"/>
    </row>
    <row r="12" spans="1:28" ht="22" customHeight="1">
      <c r="A12" s="20" t="s">
        <v>65</v>
      </c>
      <c r="B12" s="138">
        <v>401276</v>
      </c>
      <c r="C12" s="139" t="s">
        <v>242</v>
      </c>
      <c r="D12" s="140">
        <v>43252</v>
      </c>
      <c r="E12" s="141" t="s">
        <v>3</v>
      </c>
      <c r="F12" s="142">
        <v>173</v>
      </c>
      <c r="G12" s="143">
        <f>IF(OR(E12="",F12=""),"",PID_KVLohnLookup($A$1,E12,F12,LOHNTABELLE!$H$4))</f>
        <v>2082</v>
      </c>
      <c r="H12" s="144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45"/>
      <c r="J12" s="146"/>
      <c r="K12" s="143">
        <f t="shared" si="0"/>
        <v>0</v>
      </c>
      <c r="L12" s="205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2082</v>
      </c>
      <c r="M12" s="147"/>
      <c r="N12" s="170"/>
      <c r="O12" s="221" t="s">
        <v>66</v>
      </c>
      <c r="P12" s="222"/>
      <c r="Q12" s="256">
        <v>21</v>
      </c>
      <c r="R12" s="257"/>
      <c r="S12" s="171"/>
      <c r="T12" s="171"/>
      <c r="U12" s="171"/>
      <c r="V12" s="171"/>
    </row>
    <row r="13" spans="1:28" ht="22" customHeight="1">
      <c r="A13" s="21" t="s">
        <v>67</v>
      </c>
      <c r="B13" s="149">
        <v>401307</v>
      </c>
      <c r="C13" s="150" t="s">
        <v>243</v>
      </c>
      <c r="D13" s="151">
        <v>43571</v>
      </c>
      <c r="E13" s="152" t="s">
        <v>3</v>
      </c>
      <c r="F13" s="153">
        <v>151.38</v>
      </c>
      <c r="G13" s="143">
        <f>IF(OR(E13="",F13=""),"",PID_KVLohnLookup($A$1,E13,F13,LOHNTABELLE!$H$4))</f>
        <v>1821.75</v>
      </c>
      <c r="H13" s="144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154"/>
      <c r="J13" s="155"/>
      <c r="K13" s="143">
        <f t="shared" si="0"/>
        <v>0</v>
      </c>
      <c r="L13" s="205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1821.75</v>
      </c>
      <c r="M13" s="156"/>
      <c r="N13" s="169"/>
      <c r="O13" s="221" t="s">
        <v>68</v>
      </c>
      <c r="P13" s="222"/>
      <c r="Q13" s="219">
        <f>Q8-Q9-Q10-Q11-Q12</f>
        <v>8423.73</v>
      </c>
      <c r="R13" s="220"/>
      <c r="S13" s="171"/>
      <c r="T13" s="171"/>
      <c r="U13" s="171"/>
      <c r="V13" s="171"/>
    </row>
    <row r="14" spans="1:28" ht="22" customHeight="1">
      <c r="A14" s="20" t="s">
        <v>69</v>
      </c>
      <c r="B14" s="138">
        <v>401308</v>
      </c>
      <c r="C14" s="139" t="s">
        <v>244</v>
      </c>
      <c r="D14" s="140">
        <v>43579</v>
      </c>
      <c r="E14" s="141" t="s">
        <v>3</v>
      </c>
      <c r="F14" s="142">
        <v>173</v>
      </c>
      <c r="G14" s="143">
        <f>IF(OR(E14="",F14=""),"",PID_KVLohnLookup($A$1,E14,F14,LOHNTABELLE!$H$4))</f>
        <v>2082</v>
      </c>
      <c r="H14" s="14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5"/>
      <c r="J14" s="146"/>
      <c r="K14" s="143">
        <f t="shared" si="0"/>
        <v>0</v>
      </c>
      <c r="L14" s="205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2082</v>
      </c>
      <c r="M14" s="147"/>
      <c r="N14" s="170"/>
      <c r="O14" s="221" t="s">
        <v>70</v>
      </c>
      <c r="P14" s="222"/>
      <c r="Q14" s="219">
        <f>EINSTELLUNG!L11</f>
        <v>9300</v>
      </c>
      <c r="R14" s="220"/>
      <c r="S14" s="171"/>
      <c r="T14" s="171"/>
      <c r="U14" s="171"/>
      <c r="V14" s="171"/>
    </row>
    <row r="15" spans="1:28" ht="22" customHeight="1" thickBot="1">
      <c r="A15" s="20" t="s">
        <v>71</v>
      </c>
      <c r="B15" s="149">
        <v>401389</v>
      </c>
      <c r="C15" s="150" t="s">
        <v>246</v>
      </c>
      <c r="D15" s="151">
        <v>44384</v>
      </c>
      <c r="E15" s="152" t="s">
        <v>11</v>
      </c>
      <c r="F15" s="153">
        <v>173</v>
      </c>
      <c r="G15" s="143">
        <f>IF(OR(E15="",F15=""),"",PID_KVLohnLookup($A$1,E15,F15,LOHNTABELLE!$H$4))</f>
        <v>2300</v>
      </c>
      <c r="H15" s="14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4"/>
      <c r="J15" s="155"/>
      <c r="K15" s="143">
        <f t="shared" si="0"/>
        <v>0</v>
      </c>
      <c r="L15" s="205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2300</v>
      </c>
      <c r="M15" s="156"/>
      <c r="N15" s="169"/>
      <c r="O15" s="225" t="s">
        <v>72</v>
      </c>
      <c r="P15" s="226"/>
      <c r="Q15" s="238">
        <f>Q13-Q14</f>
        <v>-876.27000000000044</v>
      </c>
      <c r="R15" s="239"/>
      <c r="S15" s="172"/>
      <c r="T15" s="172"/>
      <c r="U15" s="172"/>
      <c r="V15" s="171"/>
    </row>
    <row r="16" spans="1:28" ht="22" customHeight="1" thickBot="1">
      <c r="A16" s="20" t="s">
        <v>73</v>
      </c>
      <c r="B16" s="138">
        <v>401394</v>
      </c>
      <c r="C16" s="139" t="s">
        <v>245</v>
      </c>
      <c r="D16" s="140">
        <v>44379</v>
      </c>
      <c r="E16" s="141" t="s">
        <v>2</v>
      </c>
      <c r="F16" s="142">
        <v>173</v>
      </c>
      <c r="G16" s="143">
        <f>IF(OR(E16="",F16=""),"",PID_KVLohnLookup($A$1,E16,F16,LOHNTABELLE!$H$4))</f>
        <v>2021</v>
      </c>
      <c r="H16" s="14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5"/>
      <c r="J16" s="146"/>
      <c r="K16" s="143">
        <f t="shared" si="0"/>
        <v>0</v>
      </c>
      <c r="L16" s="205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7"/>
      <c r="N16" s="170"/>
      <c r="O16" s="215" t="str">
        <f>IF(Q15&lt;0, "Schlecht! Zu wenig Stunden für Dienstplan.", IF(Q15&gt;0, "Du hast mehr als genug Stunden für Dienstplan.", ""))</f>
        <v>Schlecht! Zu wenig Stunden für Dienstplan.</v>
      </c>
      <c r="P16" s="216"/>
      <c r="Q16" s="217"/>
      <c r="R16" s="218"/>
      <c r="S16" s="171"/>
      <c r="T16" s="171"/>
      <c r="U16" s="171"/>
      <c r="V16" s="171"/>
      <c r="W16" s="10"/>
    </row>
    <row r="17" spans="1:29" ht="22" customHeight="1">
      <c r="A17" s="21" t="s">
        <v>74</v>
      </c>
      <c r="B17" s="149">
        <v>401432</v>
      </c>
      <c r="C17" s="150" t="s">
        <v>247</v>
      </c>
      <c r="D17" s="151">
        <v>44441</v>
      </c>
      <c r="E17" s="152" t="s">
        <v>2</v>
      </c>
      <c r="F17" s="153">
        <v>173</v>
      </c>
      <c r="G17" s="143">
        <f>IF(OR(E17="",F17=""),"",PID_KVLohnLookup($A$1,E17,F17,LOHNTABELLE!$H$4))</f>
        <v>2021</v>
      </c>
      <c r="H17" s="14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4"/>
      <c r="J17" s="155"/>
      <c r="K17" s="143">
        <f t="shared" si="0"/>
        <v>0</v>
      </c>
      <c r="L17" s="205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2021</v>
      </c>
      <c r="M17" s="156"/>
      <c r="N17" s="169"/>
      <c r="O17" s="234" t="s">
        <v>75</v>
      </c>
      <c r="P17" s="235"/>
      <c r="Q17" s="258">
        <f>SUM(L3:L82)</f>
        <v>110228.80500000001</v>
      </c>
      <c r="R17" s="259"/>
      <c r="S17" s="171"/>
      <c r="T17" s="171"/>
      <c r="U17" s="171"/>
      <c r="V17" s="171"/>
      <c r="W17" s="10"/>
    </row>
    <row r="18" spans="1:29" ht="22" customHeight="1">
      <c r="A18" s="20" t="s">
        <v>76</v>
      </c>
      <c r="B18" s="138">
        <v>401476</v>
      </c>
      <c r="C18" s="139" t="s">
        <v>249</v>
      </c>
      <c r="D18" s="140">
        <v>44504</v>
      </c>
      <c r="E18" s="141" t="s">
        <v>2</v>
      </c>
      <c r="F18" s="142">
        <v>173</v>
      </c>
      <c r="G18" s="143">
        <f>IF(OR(E18="",F18=""),"",PID_KVLohnLookup($A$1,E18,F18,LOHNTABELLE!$H$4))</f>
        <v>2021</v>
      </c>
      <c r="H18" s="14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5"/>
      <c r="J18" s="146"/>
      <c r="K18" s="143">
        <f t="shared" si="0"/>
        <v>0</v>
      </c>
      <c r="L18" s="205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7"/>
      <c r="N18" s="170"/>
      <c r="O18" s="245" t="s">
        <v>475</v>
      </c>
      <c r="P18" s="246"/>
      <c r="Q18" s="240">
        <v>20</v>
      </c>
      <c r="R18" s="241"/>
      <c r="S18" s="171"/>
      <c r="T18" s="171"/>
      <c r="U18" s="171"/>
      <c r="V18" s="171"/>
    </row>
    <row r="19" spans="1:29" ht="22" customHeight="1">
      <c r="A19" s="20" t="s">
        <v>77</v>
      </c>
      <c r="B19" s="149">
        <v>401479</v>
      </c>
      <c r="C19" s="150" t="s">
        <v>250</v>
      </c>
      <c r="D19" s="151">
        <v>44511</v>
      </c>
      <c r="E19" s="152" t="s">
        <v>6</v>
      </c>
      <c r="F19" s="153">
        <v>173</v>
      </c>
      <c r="G19" s="143">
        <f>IF(OR(E19="",F19=""),"",PID_KVLohnLookup($A$1,E19,F19,LOHNTABELLE!$H$4))</f>
        <v>2160</v>
      </c>
      <c r="H19" s="14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4"/>
      <c r="J19" s="155"/>
      <c r="K19" s="143">
        <f t="shared" si="0"/>
        <v>0</v>
      </c>
      <c r="L19" s="205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2160</v>
      </c>
      <c r="M19" s="156"/>
      <c r="N19" s="169"/>
      <c r="O19" s="245" t="s">
        <v>308</v>
      </c>
      <c r="P19" s="246"/>
      <c r="Q19" s="240">
        <v>333</v>
      </c>
      <c r="R19" s="241"/>
      <c r="S19" s="171"/>
      <c r="T19" s="171"/>
      <c r="U19" s="171"/>
      <c r="V19" s="171"/>
    </row>
    <row r="20" spans="1:29" ht="22" customHeight="1">
      <c r="A20" s="20" t="s">
        <v>78</v>
      </c>
      <c r="B20" s="138">
        <v>401481</v>
      </c>
      <c r="C20" s="139" t="s">
        <v>251</v>
      </c>
      <c r="D20" s="140">
        <v>44531</v>
      </c>
      <c r="E20" s="141" t="s">
        <v>2</v>
      </c>
      <c r="F20" s="142">
        <v>173</v>
      </c>
      <c r="G20" s="143">
        <f>IF(OR(E20="",F20=""),"",PID_KVLohnLookup($A$1,E20,F20,LOHNTABELLE!$H$4))</f>
        <v>2021</v>
      </c>
      <c r="H20" s="14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5"/>
      <c r="J20" s="146"/>
      <c r="K20" s="143">
        <f t="shared" si="0"/>
        <v>0</v>
      </c>
      <c r="L20" s="205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47"/>
      <c r="N20" s="170"/>
      <c r="O20" s="245" t="s">
        <v>308</v>
      </c>
      <c r="P20" s="246"/>
      <c r="Q20" s="240">
        <v>35</v>
      </c>
      <c r="R20" s="247"/>
      <c r="S20" s="171"/>
      <c r="T20" s="171"/>
      <c r="U20" s="171"/>
      <c r="V20" s="171"/>
    </row>
    <row r="21" spans="1:29" ht="22" customHeight="1">
      <c r="A21" s="21" t="s">
        <v>80</v>
      </c>
      <c r="B21" s="149">
        <v>401558</v>
      </c>
      <c r="C21" s="150" t="s">
        <v>248</v>
      </c>
      <c r="D21" s="151">
        <v>44460</v>
      </c>
      <c r="E21" s="152" t="s">
        <v>2</v>
      </c>
      <c r="F21" s="153">
        <v>173</v>
      </c>
      <c r="G21" s="143">
        <f>IF(OR(E21="",F21=""),"",PID_KVLohnLookup($A$1,E21,F21,LOHNTABELLE!$H$4))</f>
        <v>2021</v>
      </c>
      <c r="H21" s="14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4"/>
      <c r="J21" s="155"/>
      <c r="K21" s="143">
        <f t="shared" si="0"/>
        <v>0</v>
      </c>
      <c r="L21" s="205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56"/>
      <c r="N21" s="169"/>
      <c r="O21" s="245" t="s">
        <v>308</v>
      </c>
      <c r="P21" s="246"/>
      <c r="Q21" s="240">
        <v>100</v>
      </c>
      <c r="R21" s="241"/>
      <c r="S21" s="171"/>
      <c r="T21" s="171"/>
      <c r="U21" s="171"/>
      <c r="V21" s="171"/>
    </row>
    <row r="22" spans="1:29" ht="22" customHeight="1">
      <c r="A22" s="20" t="s">
        <v>81</v>
      </c>
      <c r="B22" s="138">
        <v>401564</v>
      </c>
      <c r="C22" s="139" t="s">
        <v>252</v>
      </c>
      <c r="D22" s="140">
        <v>44824</v>
      </c>
      <c r="E22" s="141" t="s">
        <v>2</v>
      </c>
      <c r="F22" s="142">
        <v>173</v>
      </c>
      <c r="G22" s="143">
        <f>IF(OR(E22="",F22=""),"",PID_KVLohnLookup($A$1,E22,F22,LOHNTABELLE!$H$4))</f>
        <v>2021</v>
      </c>
      <c r="H22" s="14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5"/>
      <c r="J22" s="146"/>
      <c r="K22" s="143">
        <f t="shared" si="0"/>
        <v>0</v>
      </c>
      <c r="L22" s="205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2021</v>
      </c>
      <c r="M22" s="147"/>
      <c r="N22" s="170"/>
      <c r="O22" s="245" t="s">
        <v>308</v>
      </c>
      <c r="P22" s="246"/>
      <c r="Q22" s="240"/>
      <c r="R22" s="241"/>
      <c r="S22" s="171"/>
      <c r="T22" s="171"/>
      <c r="U22" s="171"/>
      <c r="V22" s="171"/>
    </row>
    <row r="23" spans="1:29" ht="22" customHeight="1">
      <c r="A23" s="20" t="s">
        <v>82</v>
      </c>
      <c r="B23" s="149">
        <v>401583</v>
      </c>
      <c r="C23" s="150" t="s">
        <v>254</v>
      </c>
      <c r="D23" s="151">
        <v>44900</v>
      </c>
      <c r="E23" s="152" t="s">
        <v>10</v>
      </c>
      <c r="F23" s="153">
        <v>173</v>
      </c>
      <c r="G23" s="143">
        <f>IF(OR(E23="",F23=""),"",PID_KVLohnLookup($A$1,E23,F23,LOHNTABELLE!$H$4))</f>
        <v>2300</v>
      </c>
      <c r="H23" s="14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54"/>
      <c r="J23" s="155"/>
      <c r="K23" s="143">
        <f t="shared" si="0"/>
        <v>0</v>
      </c>
      <c r="L23" s="205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56"/>
      <c r="N23" s="169"/>
      <c r="O23" s="245" t="s">
        <v>308</v>
      </c>
      <c r="P23" s="246"/>
      <c r="Q23" s="240"/>
      <c r="R23" s="241"/>
      <c r="S23" s="171"/>
      <c r="T23" s="171"/>
      <c r="U23" s="171"/>
      <c r="V23" s="171"/>
      <c r="W23" s="10"/>
    </row>
    <row r="24" spans="1:29" ht="22" customHeight="1">
      <c r="A24" s="20" t="s">
        <v>83</v>
      </c>
      <c r="B24" s="138">
        <v>401589</v>
      </c>
      <c r="C24" s="139" t="s">
        <v>255</v>
      </c>
      <c r="D24" s="140">
        <v>44926</v>
      </c>
      <c r="E24" s="141" t="s">
        <v>10</v>
      </c>
      <c r="F24" s="142">
        <v>173</v>
      </c>
      <c r="G24" s="143">
        <f>IF(OR(E24="",F24=""),"",PID_KVLohnLookup($A$1,E24,F24,LOHNTABELLE!$H$4))</f>
        <v>2300</v>
      </c>
      <c r="H24" s="144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45"/>
      <c r="J24" s="146"/>
      <c r="K24" s="143">
        <f t="shared" si="0"/>
        <v>0</v>
      </c>
      <c r="L24" s="205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2300</v>
      </c>
      <c r="M24" s="147"/>
      <c r="N24" s="170"/>
      <c r="O24" s="245"/>
      <c r="P24" s="246"/>
      <c r="Q24" s="240"/>
      <c r="R24" s="241"/>
      <c r="S24" s="171"/>
      <c r="T24" s="171"/>
      <c r="U24" s="171"/>
      <c r="V24" s="171"/>
      <c r="W24" s="10"/>
    </row>
    <row r="25" spans="1:29" ht="22" customHeight="1" thickBot="1">
      <c r="A25" s="21" t="s">
        <v>84</v>
      </c>
      <c r="B25" s="149">
        <v>401602</v>
      </c>
      <c r="C25" s="150" t="s">
        <v>256</v>
      </c>
      <c r="D25" s="151">
        <v>45975</v>
      </c>
      <c r="E25" s="152" t="s">
        <v>2</v>
      </c>
      <c r="F25" s="153">
        <v>173</v>
      </c>
      <c r="G25" s="143">
        <f>IF(OR(E25="",F25=""),"",PID_KVLohnLookup($A$1,E25,F25,LOHNTABELLE!$H$4))</f>
        <v>2021</v>
      </c>
      <c r="H25" s="144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54"/>
      <c r="J25" s="155"/>
      <c r="K25" s="143">
        <f t="shared" si="0"/>
        <v>0</v>
      </c>
      <c r="L25" s="205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2021</v>
      </c>
      <c r="M25" s="156"/>
      <c r="N25" s="169"/>
      <c r="O25" s="248"/>
      <c r="P25" s="249"/>
      <c r="Q25" s="250"/>
      <c r="R25" s="251"/>
      <c r="S25" s="171"/>
      <c r="T25" s="171"/>
      <c r="U25" s="171"/>
      <c r="V25" s="171"/>
    </row>
    <row r="26" spans="1:29" ht="22" customHeight="1">
      <c r="A26" s="20" t="s">
        <v>85</v>
      </c>
      <c r="B26" s="138">
        <v>401605</v>
      </c>
      <c r="C26" s="139" t="s">
        <v>257</v>
      </c>
      <c r="D26" s="140">
        <v>44986</v>
      </c>
      <c r="E26" s="141" t="s">
        <v>2</v>
      </c>
      <c r="F26" s="142">
        <v>173</v>
      </c>
      <c r="G26" s="143">
        <f>IF(OR(E26="",F26=""),"",PID_KVLohnLookup($A$1,E26,F26,LOHNTABELLE!$H$4))</f>
        <v>2021</v>
      </c>
      <c r="H26" s="144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45"/>
      <c r="J26" s="146"/>
      <c r="K26" s="143">
        <f t="shared" si="0"/>
        <v>0</v>
      </c>
      <c r="L26" s="205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2021</v>
      </c>
      <c r="M26" s="147"/>
      <c r="N26" s="170"/>
      <c r="O26" s="252"/>
      <c r="P26" s="253"/>
      <c r="Q26" s="254"/>
      <c r="R26" s="255"/>
      <c r="S26" s="171"/>
      <c r="T26" s="171"/>
      <c r="U26" s="171"/>
      <c r="V26" s="171"/>
    </row>
    <row r="27" spans="1:29" ht="22" customHeight="1">
      <c r="A27" s="20" t="s">
        <v>86</v>
      </c>
      <c r="B27" s="149">
        <v>401626</v>
      </c>
      <c r="C27" s="150" t="s">
        <v>258</v>
      </c>
      <c r="D27" s="151">
        <v>45063</v>
      </c>
      <c r="E27" s="152" t="s">
        <v>2</v>
      </c>
      <c r="F27" s="153">
        <v>173</v>
      </c>
      <c r="G27" s="143">
        <f>IF(OR(E27="",F27=""),"",PID_KVLohnLookup($A$1,E27,F27,LOHNTABELLE!$H$4))</f>
        <v>2021</v>
      </c>
      <c r="H27" s="144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54"/>
      <c r="J27" s="155"/>
      <c r="K27" s="143">
        <f t="shared" si="0"/>
        <v>0</v>
      </c>
      <c r="L27" s="205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2021</v>
      </c>
      <c r="M27" s="156"/>
      <c r="N27" s="169"/>
      <c r="O27" s="245"/>
      <c r="P27" s="246"/>
      <c r="Q27" s="240"/>
      <c r="R27" s="241"/>
      <c r="S27" s="276" t="s">
        <v>87</v>
      </c>
      <c r="T27" s="276"/>
      <c r="U27" s="276"/>
      <c r="V27" s="276"/>
    </row>
    <row r="28" spans="1:29" ht="22" customHeight="1">
      <c r="A28" s="20" t="s">
        <v>88</v>
      </c>
      <c r="B28" s="138">
        <v>401633</v>
      </c>
      <c r="C28" s="139" t="s">
        <v>259</v>
      </c>
      <c r="D28" s="140">
        <v>45089</v>
      </c>
      <c r="E28" s="141" t="s">
        <v>10</v>
      </c>
      <c r="F28" s="142">
        <v>173</v>
      </c>
      <c r="G28" s="143">
        <f>IF(OR(E28="",F28=""),"",PID_KVLohnLookup($A$1,E28,F28,LOHNTABELLE!$H$4))</f>
        <v>2300</v>
      </c>
      <c r="H28" s="144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45"/>
      <c r="J28" s="146"/>
      <c r="K28" s="143">
        <f t="shared" si="0"/>
        <v>0</v>
      </c>
      <c r="L28" s="205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2300</v>
      </c>
      <c r="M28" s="147"/>
      <c r="N28" s="170"/>
      <c r="O28" s="245"/>
      <c r="P28" s="246"/>
      <c r="Q28" s="240"/>
      <c r="R28" s="241"/>
      <c r="S28" s="171"/>
      <c r="T28" s="171"/>
      <c r="U28" s="171"/>
      <c r="V28" s="171"/>
    </row>
    <row r="29" spans="1:29" ht="22" customHeight="1" thickBot="1">
      <c r="A29" s="21" t="s">
        <v>89</v>
      </c>
      <c r="B29" s="149">
        <v>401647</v>
      </c>
      <c r="C29" s="150" t="s">
        <v>260</v>
      </c>
      <c r="D29" s="151">
        <v>45182</v>
      </c>
      <c r="E29" s="152" t="s">
        <v>2</v>
      </c>
      <c r="F29" s="153">
        <v>173</v>
      </c>
      <c r="G29" s="143">
        <f>IF(OR(E29="",F29=""),"",PID_KVLohnLookup($A$1,E29,F29,LOHNTABELLE!$H$4))</f>
        <v>2021</v>
      </c>
      <c r="H29" s="14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4"/>
      <c r="J29" s="155"/>
      <c r="K29" s="143">
        <f t="shared" si="0"/>
        <v>0</v>
      </c>
      <c r="L29" s="205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56"/>
      <c r="N29" s="169"/>
      <c r="O29" s="242" t="s">
        <v>90</v>
      </c>
      <c r="P29" s="243"/>
      <c r="Q29" s="263">
        <f>EINSTELLUNG!O11</f>
        <v>1250</v>
      </c>
      <c r="R29" s="264"/>
      <c r="S29" s="171"/>
      <c r="T29" s="171"/>
      <c r="U29" s="171"/>
      <c r="V29" s="171"/>
    </row>
    <row r="30" spans="1:29" ht="22" customHeight="1" thickBot="1">
      <c r="A30" s="20" t="s">
        <v>91</v>
      </c>
      <c r="B30" s="138">
        <v>401661</v>
      </c>
      <c r="C30" s="139" t="s">
        <v>261</v>
      </c>
      <c r="D30" s="140">
        <v>45261</v>
      </c>
      <c r="E30" s="141" t="s">
        <v>2</v>
      </c>
      <c r="F30" s="142">
        <v>173</v>
      </c>
      <c r="G30" s="143">
        <f>IF(OR(E30="",F30=""),"",PID_KVLohnLookup($A$1,E30,F30,LOHNTABELLE!$H$4))</f>
        <v>2021</v>
      </c>
      <c r="H30" s="14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5"/>
      <c r="J30" s="146"/>
      <c r="K30" s="143">
        <f t="shared" si="0"/>
        <v>0</v>
      </c>
      <c r="L30" s="205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47"/>
      <c r="N30" s="148"/>
      <c r="O30" s="171"/>
      <c r="P30" s="171"/>
      <c r="Q30" s="171"/>
      <c r="R30" s="171"/>
      <c r="S30" s="171"/>
      <c r="T30" s="171"/>
      <c r="U30" s="171"/>
      <c r="V30" s="17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49">
        <v>401670</v>
      </c>
      <c r="C31" s="150" t="s">
        <v>262</v>
      </c>
      <c r="D31" s="151">
        <v>45358</v>
      </c>
      <c r="E31" s="152" t="s">
        <v>2</v>
      </c>
      <c r="F31" s="153">
        <v>173</v>
      </c>
      <c r="G31" s="143">
        <f>IF(OR(E31="",F31=""),"",PID_KVLohnLookup($A$1,E31,F31,LOHNTABELLE!$H$4))</f>
        <v>2021</v>
      </c>
      <c r="H31" s="14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4"/>
      <c r="J31" s="155"/>
      <c r="K31" s="143">
        <f t="shared" si="0"/>
        <v>0</v>
      </c>
      <c r="L31" s="205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56"/>
      <c r="N31" s="169"/>
      <c r="O31" s="265">
        <v>0</v>
      </c>
      <c r="P31" s="266"/>
      <c r="Q31" s="267">
        <v>1.6393442622950821E-2</v>
      </c>
      <c r="R31" s="268"/>
      <c r="S31" s="171"/>
      <c r="T31" s="171"/>
      <c r="U31" s="171"/>
      <c r="V31" s="171"/>
    </row>
    <row r="32" spans="1:29" ht="22" customHeight="1" thickBot="1">
      <c r="A32" s="20" t="s">
        <v>94</v>
      </c>
      <c r="B32" s="138">
        <v>401678</v>
      </c>
      <c r="C32" s="139" t="s">
        <v>263</v>
      </c>
      <c r="D32" s="140">
        <v>45414</v>
      </c>
      <c r="E32" s="141" t="s">
        <v>2</v>
      </c>
      <c r="F32" s="142">
        <v>173</v>
      </c>
      <c r="G32" s="143">
        <f>IF(OR(E32="",F32=""),"",PID_KVLohnLookup($A$1,E32,F32,LOHNTABELLE!$H$4))</f>
        <v>2021</v>
      </c>
      <c r="H32" s="144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45"/>
      <c r="J32" s="146"/>
      <c r="K32" s="143">
        <f t="shared" si="0"/>
        <v>0</v>
      </c>
      <c r="L32" s="205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2021</v>
      </c>
      <c r="M32" s="147"/>
      <c r="N32" s="148"/>
      <c r="O32" s="171"/>
      <c r="P32" s="171"/>
      <c r="Q32" s="171"/>
      <c r="R32" s="171"/>
      <c r="S32" s="173"/>
      <c r="T32" s="171"/>
      <c r="U32" s="171"/>
      <c r="V32" s="171"/>
    </row>
    <row r="33" spans="1:22" ht="22" customHeight="1">
      <c r="A33" s="21" t="s">
        <v>95</v>
      </c>
      <c r="B33" s="149">
        <v>401690</v>
      </c>
      <c r="C33" s="150" t="s">
        <v>265</v>
      </c>
      <c r="D33" s="151">
        <v>45536</v>
      </c>
      <c r="E33" s="152" t="s">
        <v>2</v>
      </c>
      <c r="F33" s="153">
        <v>173</v>
      </c>
      <c r="G33" s="143">
        <f>IF(OR(E33="",F33=""),"",PID_KVLohnLookup($A$1,E33,F33,LOHNTABELLE!$H$4))</f>
        <v>2021</v>
      </c>
      <c r="H33" s="144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54"/>
      <c r="J33" s="155"/>
      <c r="K33" s="143">
        <f t="shared" si="0"/>
        <v>0</v>
      </c>
      <c r="L33" s="205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2021</v>
      </c>
      <c r="M33" s="156"/>
      <c r="N33" s="169"/>
      <c r="O33" s="269"/>
      <c r="P33" s="270"/>
      <c r="Q33" s="223" t="str">
        <f>EINSTELLUNG!B3</f>
        <v>Budget Zahlen</v>
      </c>
      <c r="R33" s="223"/>
      <c r="S33" s="223" t="str">
        <f>EINSTELLUNG!B19</f>
        <v>Projection/Aktuell Zahlen</v>
      </c>
      <c r="T33" s="223"/>
      <c r="U33" s="223" t="s">
        <v>98</v>
      </c>
      <c r="V33" s="213"/>
    </row>
    <row r="34" spans="1:22" ht="22" customHeight="1">
      <c r="A34" s="20" t="s">
        <v>99</v>
      </c>
      <c r="B34" s="138">
        <v>401715</v>
      </c>
      <c r="C34" s="139" t="s">
        <v>268</v>
      </c>
      <c r="D34" s="140">
        <v>45755</v>
      </c>
      <c r="E34" s="141" t="s">
        <v>2</v>
      </c>
      <c r="F34" s="142">
        <v>173</v>
      </c>
      <c r="G34" s="143">
        <f>IF(OR(E34="",F34=""),"",PID_KVLohnLookup($A$1,E34,F34,LOHNTABELLE!$H$4))</f>
        <v>2021</v>
      </c>
      <c r="H34" s="144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45"/>
      <c r="J34" s="146"/>
      <c r="K34" s="143">
        <f t="shared" si="0"/>
        <v>0</v>
      </c>
      <c r="L34" s="205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2021</v>
      </c>
      <c r="M34" s="147"/>
      <c r="N34" s="170"/>
      <c r="O34" s="271"/>
      <c r="P34" s="272"/>
      <c r="Q34" s="273"/>
      <c r="R34" s="273"/>
      <c r="S34" s="273"/>
      <c r="T34" s="273"/>
      <c r="U34" s="273"/>
      <c r="V34" s="274"/>
    </row>
    <row r="35" spans="1:22" ht="22" customHeight="1">
      <c r="A35" s="20" t="s">
        <v>100</v>
      </c>
      <c r="B35" s="149">
        <v>401716</v>
      </c>
      <c r="C35" s="150" t="s">
        <v>269</v>
      </c>
      <c r="D35" s="151">
        <v>45800</v>
      </c>
      <c r="E35" s="152" t="s">
        <v>2</v>
      </c>
      <c r="F35" s="153">
        <v>173</v>
      </c>
      <c r="G35" s="143">
        <f>IF(OR(E35="",F35=""),"",PID_KVLohnLookup($A$1,E35,F35,LOHNTABELLE!$H$4))</f>
        <v>2021</v>
      </c>
      <c r="H35" s="144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54"/>
      <c r="J35" s="155"/>
      <c r="K35" s="14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5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2021</v>
      </c>
      <c r="M35" s="156"/>
      <c r="N35" s="169"/>
      <c r="O35" s="244" t="s">
        <v>101</v>
      </c>
      <c r="P35" s="222"/>
      <c r="Q35" s="261">
        <f>EINSTELLUNG!C11</f>
        <v>400000</v>
      </c>
      <c r="R35" s="261"/>
      <c r="S35" s="261">
        <f>EINSTELLUNG!C27</f>
        <v>435000</v>
      </c>
      <c r="T35" s="261"/>
      <c r="U35" s="261">
        <f>S35-Q35</f>
        <v>35000</v>
      </c>
      <c r="V35" s="262"/>
    </row>
    <row r="36" spans="1:22" ht="22" customHeight="1">
      <c r="A36" s="20" t="s">
        <v>102</v>
      </c>
      <c r="B36" s="138">
        <v>401717</v>
      </c>
      <c r="C36" s="139" t="s">
        <v>270</v>
      </c>
      <c r="D36" s="140">
        <v>45814</v>
      </c>
      <c r="E36" s="141" t="s">
        <v>2</v>
      </c>
      <c r="F36" s="142">
        <v>173</v>
      </c>
      <c r="G36" s="143">
        <f>IF(OR(E36="",F36=""),"",PID_KVLohnLookup($A$1,E36,F36,LOHNTABELLE!$H$4))</f>
        <v>2021</v>
      </c>
      <c r="H36" s="144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45"/>
      <c r="J36" s="146"/>
      <c r="K36" s="143">
        <f t="shared" si="1"/>
        <v>0</v>
      </c>
      <c r="L36" s="205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2021</v>
      </c>
      <c r="M36" s="147"/>
      <c r="N36" s="170"/>
      <c r="O36" s="244" t="s">
        <v>103</v>
      </c>
      <c r="P36" s="222"/>
      <c r="Q36" s="261">
        <f>EINSTELLUNG!D11</f>
        <v>100000</v>
      </c>
      <c r="R36" s="261"/>
      <c r="S36" s="261">
        <f ca="1">SumMergedCells(Q17:R29)</f>
        <v>111966.80499999999</v>
      </c>
      <c r="T36" s="261"/>
      <c r="U36" s="261">
        <f t="shared" ref="U36:U41" ca="1" si="2">S36-Q36</f>
        <v>11966.804999999993</v>
      </c>
      <c r="V36" s="262"/>
    </row>
    <row r="37" spans="1:22" ht="22" customHeight="1">
      <c r="A37" s="21" t="s">
        <v>104</v>
      </c>
      <c r="B37" s="149">
        <v>401722</v>
      </c>
      <c r="C37" s="150" t="s">
        <v>271</v>
      </c>
      <c r="D37" s="151">
        <v>45848</v>
      </c>
      <c r="E37" s="152" t="s">
        <v>2</v>
      </c>
      <c r="F37" s="153">
        <v>86.5</v>
      </c>
      <c r="G37" s="143">
        <f>IF(OR(E37="",F37=""),"",PID_KVLohnLookup($A$1,E37,F37,LOHNTABELLE!$H$4))</f>
        <v>1010.5</v>
      </c>
      <c r="H37" s="14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4"/>
      <c r="J37" s="155"/>
      <c r="K37" s="143">
        <f t="shared" si="1"/>
        <v>0</v>
      </c>
      <c r="L37" s="205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56"/>
      <c r="N37" s="169"/>
      <c r="O37" s="244" t="s">
        <v>105</v>
      </c>
      <c r="P37" s="222"/>
      <c r="Q37" s="277">
        <f>IF(ISERROR(Q36/Q35), 0, Q36/Q35)</f>
        <v>0.25</v>
      </c>
      <c r="R37" s="277"/>
      <c r="S37" s="277">
        <f ca="1">IF(ISERROR(S36/S35), 0, S36/S35)</f>
        <v>0.25739495402298851</v>
      </c>
      <c r="T37" s="277"/>
      <c r="U37" s="277">
        <f t="shared" ca="1" si="2"/>
        <v>7.3949540229885091E-3</v>
      </c>
      <c r="V37" s="278"/>
    </row>
    <row r="38" spans="1:22" ht="22" customHeight="1">
      <c r="A38" s="20" t="s">
        <v>106</v>
      </c>
      <c r="B38" s="138">
        <v>401723</v>
      </c>
      <c r="C38" s="139" t="s">
        <v>272</v>
      </c>
      <c r="D38" s="140">
        <v>45852</v>
      </c>
      <c r="E38" s="141" t="s">
        <v>2</v>
      </c>
      <c r="F38" s="142">
        <v>86.5</v>
      </c>
      <c r="G38" s="143">
        <f>IF(OR(E38="",F38=""),"",PID_KVLohnLookup($A$1,E38,F38,LOHNTABELLE!$H$4))</f>
        <v>1010.5</v>
      </c>
      <c r="H38" s="14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5"/>
      <c r="J38" s="146"/>
      <c r="K38" s="143">
        <f t="shared" si="1"/>
        <v>0</v>
      </c>
      <c r="L38" s="205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7"/>
      <c r="N38" s="170"/>
      <c r="O38" s="244" t="s">
        <v>107</v>
      </c>
      <c r="P38" s="222"/>
      <c r="Q38" s="260">
        <f>EINSTELLUNG!F11</f>
        <v>30000</v>
      </c>
      <c r="R38" s="260"/>
      <c r="S38" s="260">
        <f>EINSTELLUNG!F27</f>
        <v>31000</v>
      </c>
      <c r="T38" s="260"/>
      <c r="U38" s="260">
        <f t="shared" si="2"/>
        <v>1000</v>
      </c>
      <c r="V38" s="219"/>
    </row>
    <row r="39" spans="1:22" ht="22" customHeight="1">
      <c r="A39" s="20" t="s">
        <v>108</v>
      </c>
      <c r="B39" s="149">
        <v>401726</v>
      </c>
      <c r="C39" s="150" t="s">
        <v>273</v>
      </c>
      <c r="D39" s="151">
        <v>45870</v>
      </c>
      <c r="E39" s="152" t="s">
        <v>2</v>
      </c>
      <c r="F39" s="153">
        <v>86.5</v>
      </c>
      <c r="G39" s="143">
        <f>IF(OR(E39="",F39=""),"",PID_KVLohnLookup($A$1,E39,F39,LOHNTABELLE!$H$4))</f>
        <v>1010.5</v>
      </c>
      <c r="H39" s="14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4"/>
      <c r="J39" s="155"/>
      <c r="K39" s="143">
        <f t="shared" si="1"/>
        <v>0</v>
      </c>
      <c r="L39" s="205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6"/>
      <c r="N39" s="169"/>
      <c r="O39" s="244" t="s">
        <v>109</v>
      </c>
      <c r="P39" s="222"/>
      <c r="Q39" s="261">
        <f>IF(Q38=0, 0, Q35/Q38)</f>
        <v>13.333333333333334</v>
      </c>
      <c r="R39" s="261"/>
      <c r="S39" s="261">
        <f>IF(S38=0, 0, S35/S38)</f>
        <v>14.03225806451613</v>
      </c>
      <c r="T39" s="261"/>
      <c r="U39" s="261">
        <f t="shared" si="2"/>
        <v>0.69892473118279597</v>
      </c>
      <c r="V39" s="262"/>
    </row>
    <row r="40" spans="1:22" ht="22" customHeight="1">
      <c r="A40" s="20" t="s">
        <v>110</v>
      </c>
      <c r="B40" s="138">
        <v>401730</v>
      </c>
      <c r="C40" s="139" t="s">
        <v>275</v>
      </c>
      <c r="D40" s="140">
        <v>45895</v>
      </c>
      <c r="E40" s="141" t="s">
        <v>2</v>
      </c>
      <c r="F40" s="142">
        <v>86.5</v>
      </c>
      <c r="G40" s="143">
        <f>IF(OR(E40="",F40=""),"",PID_KVLohnLookup($A$1,E40,F40,LOHNTABELLE!$H$4))</f>
        <v>1010.5</v>
      </c>
      <c r="H40" s="14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5"/>
      <c r="J40" s="146"/>
      <c r="K40" s="143">
        <f t="shared" si="1"/>
        <v>0</v>
      </c>
      <c r="L40" s="205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7"/>
      <c r="N40" s="170"/>
      <c r="O40" s="244" t="s">
        <v>111</v>
      </c>
      <c r="P40" s="222"/>
      <c r="Q40" s="261">
        <f>IF(Q12=0, 0, Q35/Q12)</f>
        <v>19047.619047619046</v>
      </c>
      <c r="R40" s="261"/>
      <c r="S40" s="261">
        <f>IF(Q12=0, 0, S35/Q12)</f>
        <v>20714.285714285714</v>
      </c>
      <c r="T40" s="261"/>
      <c r="U40" s="261">
        <f t="shared" si="2"/>
        <v>1666.6666666666679</v>
      </c>
      <c r="V40" s="262"/>
    </row>
    <row r="41" spans="1:22" ht="22" customHeight="1">
      <c r="A41" s="21" t="s">
        <v>112</v>
      </c>
      <c r="B41" s="149">
        <v>401731</v>
      </c>
      <c r="C41" s="150" t="s">
        <v>274</v>
      </c>
      <c r="D41" s="151">
        <v>45899</v>
      </c>
      <c r="E41" s="152" t="s">
        <v>2</v>
      </c>
      <c r="F41" s="153">
        <v>86.5</v>
      </c>
      <c r="G41" s="143">
        <f>IF(OR(E41="",F41=""),"",PID_KVLohnLookup($A$1,E41,F41,LOHNTABELLE!$H$4))</f>
        <v>1010.5</v>
      </c>
      <c r="H41" s="14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4"/>
      <c r="J41" s="155"/>
      <c r="K41" s="143">
        <f t="shared" si="1"/>
        <v>0</v>
      </c>
      <c r="L41" s="205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6"/>
      <c r="N41" s="169"/>
      <c r="O41" s="244" t="s">
        <v>113</v>
      </c>
      <c r="P41" s="222"/>
      <c r="Q41" s="260">
        <f>IF(Q12=0, 0, Q38/Q12)</f>
        <v>1428.5714285714287</v>
      </c>
      <c r="R41" s="260"/>
      <c r="S41" s="260">
        <f>IF(Q12=0, 0, S38/Q12)</f>
        <v>1476.1904761904761</v>
      </c>
      <c r="T41" s="260"/>
      <c r="U41" s="260">
        <f t="shared" si="2"/>
        <v>47.619047619047478</v>
      </c>
      <c r="V41" s="219"/>
    </row>
    <row r="42" spans="1:22" ht="22" customHeight="1" thickBot="1">
      <c r="A42" s="20" t="s">
        <v>114</v>
      </c>
      <c r="B42" s="138">
        <v>401734</v>
      </c>
      <c r="C42" s="139" t="s">
        <v>276</v>
      </c>
      <c r="D42" s="140">
        <v>45904</v>
      </c>
      <c r="E42" s="141" t="s">
        <v>2</v>
      </c>
      <c r="F42" s="142">
        <v>86.5</v>
      </c>
      <c r="G42" s="143">
        <f>IF(OR(E42="",F42=""),"",PID_KVLohnLookup($A$1,E42,F42,LOHNTABELLE!$H$4))</f>
        <v>1010.5</v>
      </c>
      <c r="H42" s="14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5"/>
      <c r="J42" s="146"/>
      <c r="K42" s="143">
        <f t="shared" si="1"/>
        <v>0</v>
      </c>
      <c r="L42" s="205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7"/>
      <c r="N42" s="170"/>
      <c r="O42" s="242" t="s">
        <v>115</v>
      </c>
      <c r="P42" s="243"/>
      <c r="Q42" s="275">
        <f>IFERROR(Q17/Q8, 0)</f>
        <v>11.980441225859254</v>
      </c>
      <c r="R42" s="275"/>
      <c r="S42" s="275"/>
      <c r="T42" s="275"/>
      <c r="U42" s="275"/>
      <c r="V42" s="264"/>
    </row>
    <row r="43" spans="1:22" ht="22" customHeight="1">
      <c r="A43" s="20" t="s">
        <v>116</v>
      </c>
      <c r="B43" s="149">
        <v>401736</v>
      </c>
      <c r="C43" s="150" t="s">
        <v>277</v>
      </c>
      <c r="D43" s="151">
        <v>45906</v>
      </c>
      <c r="E43" s="152" t="s">
        <v>2</v>
      </c>
      <c r="F43" s="153">
        <v>86.5</v>
      </c>
      <c r="G43" s="143">
        <f>IF(OR(E43="",F43=""),"",PID_KVLohnLookup($A$1,E43,F43,LOHNTABELLE!$H$4))</f>
        <v>1010.5</v>
      </c>
      <c r="H43" s="14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4"/>
      <c r="J43" s="155"/>
      <c r="K43" s="143">
        <f t="shared" si="1"/>
        <v>0</v>
      </c>
      <c r="L43" s="205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6"/>
      <c r="N43" s="169"/>
      <c r="O43" s="177"/>
      <c r="P43" s="178"/>
      <c r="Q43" s="178"/>
      <c r="R43" s="171"/>
      <c r="S43" s="171"/>
      <c r="T43" s="171"/>
      <c r="U43" s="171"/>
      <c r="V43" s="171"/>
    </row>
    <row r="44" spans="1:22" ht="22" customHeight="1" thickBot="1">
      <c r="A44" s="20" t="s">
        <v>117</v>
      </c>
      <c r="B44" s="138">
        <v>401737</v>
      </c>
      <c r="C44" s="139" t="s">
        <v>278</v>
      </c>
      <c r="D44" s="140">
        <v>45906</v>
      </c>
      <c r="E44" s="141" t="s">
        <v>2</v>
      </c>
      <c r="F44" s="142">
        <v>86.5</v>
      </c>
      <c r="G44" s="143">
        <f>IF(OR(E44="",F44=""),"",PID_KVLohnLookup($A$1,E44,F44,LOHNTABELLE!$H$4))</f>
        <v>1010.5</v>
      </c>
      <c r="H44" s="14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5"/>
      <c r="J44" s="146"/>
      <c r="K44" s="143">
        <f t="shared" si="1"/>
        <v>0</v>
      </c>
      <c r="L44" s="205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7"/>
      <c r="N44" s="170"/>
      <c r="O44" s="207" t="s">
        <v>118</v>
      </c>
      <c r="P44" s="208"/>
      <c r="Q44" s="208"/>
      <c r="R44" s="208"/>
      <c r="S44" s="208"/>
      <c r="T44" s="208"/>
      <c r="U44" s="208"/>
      <c r="V44" s="208"/>
    </row>
    <row r="45" spans="1:22" ht="22" customHeight="1">
      <c r="A45" s="21" t="s">
        <v>119</v>
      </c>
      <c r="B45" s="149">
        <v>401738</v>
      </c>
      <c r="C45" s="150" t="s">
        <v>279</v>
      </c>
      <c r="D45" s="151">
        <v>45909</v>
      </c>
      <c r="E45" s="152" t="s">
        <v>2</v>
      </c>
      <c r="F45" s="153">
        <v>86.5</v>
      </c>
      <c r="G45" s="143">
        <f>IF(OR(E45="",F45=""),"",PID_KVLohnLookup($A$1,E45,F45,LOHNTABELLE!$H$4))</f>
        <v>1010.5</v>
      </c>
      <c r="H45" s="14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4"/>
      <c r="J45" s="155"/>
      <c r="K45" s="143">
        <f t="shared" si="1"/>
        <v>0</v>
      </c>
      <c r="L45" s="205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6"/>
      <c r="N45" s="179"/>
      <c r="O45" s="209"/>
      <c r="P45" s="210"/>
      <c r="Q45" s="210"/>
      <c r="R45" s="210"/>
      <c r="S45" s="210"/>
      <c r="T45" s="210"/>
      <c r="U45" s="210"/>
      <c r="V45" s="171"/>
    </row>
    <row r="46" spans="1:22" ht="22" customHeight="1">
      <c r="A46" s="20" t="s">
        <v>120</v>
      </c>
      <c r="B46" s="138">
        <v>401745</v>
      </c>
      <c r="C46" s="139" t="s">
        <v>283</v>
      </c>
      <c r="D46" s="145">
        <v>45934</v>
      </c>
      <c r="E46" s="141" t="s">
        <v>2</v>
      </c>
      <c r="F46" s="142">
        <v>86.5</v>
      </c>
      <c r="G46" s="143">
        <f>IF(OR(E46="",F46=""),"",PID_KVLohnLookup($A$1,E46,F46,LOHNTABELLE!$H$4))</f>
        <v>1010.5</v>
      </c>
      <c r="H46" s="14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5"/>
      <c r="J46" s="146"/>
      <c r="K46" s="143">
        <f t="shared" si="1"/>
        <v>0</v>
      </c>
      <c r="L46" s="205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7"/>
      <c r="N46" s="180"/>
      <c r="O46" s="171"/>
      <c r="P46" s="171"/>
      <c r="Q46" s="171"/>
      <c r="R46" s="171"/>
      <c r="S46" s="171"/>
      <c r="T46" s="171"/>
      <c r="U46" s="171"/>
      <c r="V46" s="171"/>
    </row>
    <row r="47" spans="1:22" ht="22" customHeight="1">
      <c r="A47" s="20" t="s">
        <v>121</v>
      </c>
      <c r="B47" s="149">
        <v>401746</v>
      </c>
      <c r="C47" s="150" t="s">
        <v>282</v>
      </c>
      <c r="D47" s="151">
        <v>45941</v>
      </c>
      <c r="E47" s="152" t="s">
        <v>2</v>
      </c>
      <c r="F47" s="153">
        <v>86.5</v>
      </c>
      <c r="G47" s="143">
        <f>IF(OR(E47="",F47=""),"",PID_KVLohnLookup($A$1,E47,F47,LOHNTABELLE!$H$4))</f>
        <v>1010.5</v>
      </c>
      <c r="H47" s="14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4"/>
      <c r="J47" s="155"/>
      <c r="K47" s="143">
        <f t="shared" si="1"/>
        <v>0</v>
      </c>
      <c r="L47" s="205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6"/>
      <c r="N47" s="179"/>
      <c r="O47" s="171"/>
      <c r="P47" s="171"/>
      <c r="Q47" s="171"/>
      <c r="R47" s="171"/>
      <c r="S47" s="171"/>
      <c r="T47" s="171"/>
      <c r="U47" s="171"/>
      <c r="V47" s="171"/>
    </row>
    <row r="48" spans="1:22" ht="22" customHeight="1">
      <c r="A48" s="20" t="s">
        <v>122</v>
      </c>
      <c r="B48" s="138">
        <v>401747</v>
      </c>
      <c r="C48" s="139" t="s">
        <v>280</v>
      </c>
      <c r="D48" s="140">
        <v>45941</v>
      </c>
      <c r="E48" s="141" t="s">
        <v>2</v>
      </c>
      <c r="F48" s="142">
        <v>86.5</v>
      </c>
      <c r="G48" s="143">
        <f>IF(OR(E48="",F48=""),"",PID_KVLohnLookup($A$1,E48,F48,LOHNTABELLE!$H$4))</f>
        <v>1010.5</v>
      </c>
      <c r="H48" s="14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5"/>
      <c r="J48" s="146"/>
      <c r="K48" s="143">
        <f t="shared" si="1"/>
        <v>0</v>
      </c>
      <c r="L48" s="205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7"/>
      <c r="N48" s="180"/>
      <c r="O48" s="171"/>
      <c r="P48" s="171"/>
      <c r="Q48" s="171"/>
      <c r="R48" s="171"/>
      <c r="S48" s="171"/>
      <c r="T48" s="171"/>
      <c r="U48" s="171"/>
      <c r="V48" s="171"/>
    </row>
    <row r="49" spans="1:22" ht="22" customHeight="1">
      <c r="A49" s="21" t="s">
        <v>123</v>
      </c>
      <c r="B49" s="149">
        <v>401748</v>
      </c>
      <c r="C49" s="150" t="s">
        <v>281</v>
      </c>
      <c r="D49" s="151">
        <v>45941</v>
      </c>
      <c r="E49" s="152" t="s">
        <v>2</v>
      </c>
      <c r="F49" s="153">
        <v>86.5</v>
      </c>
      <c r="G49" s="143">
        <f>IF(OR(E49="",F49=""),"",PID_KVLohnLookup($A$1,E49,F49,LOHNTABELLE!$H$4))</f>
        <v>1010.5</v>
      </c>
      <c r="H49" s="14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4"/>
      <c r="J49" s="155"/>
      <c r="K49" s="143">
        <f t="shared" si="1"/>
        <v>0</v>
      </c>
      <c r="L49" s="205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56"/>
      <c r="N49" s="179"/>
      <c r="O49" s="171"/>
      <c r="P49" s="171"/>
      <c r="Q49" s="171"/>
      <c r="R49" s="171"/>
      <c r="S49" s="171"/>
      <c r="T49" s="171"/>
      <c r="U49" s="171"/>
      <c r="V49" s="171"/>
    </row>
    <row r="50" spans="1:22" ht="22" customHeight="1">
      <c r="A50" s="20" t="s">
        <v>124</v>
      </c>
      <c r="B50" s="138">
        <v>401751</v>
      </c>
      <c r="C50" s="139" t="s">
        <v>284</v>
      </c>
      <c r="D50" s="145">
        <v>45961</v>
      </c>
      <c r="E50" s="141" t="s">
        <v>2</v>
      </c>
      <c r="F50" s="142">
        <v>86.5</v>
      </c>
      <c r="G50" s="143">
        <f>IF(OR(E50="",F50=""),"",PID_KVLohnLookup($A$1,E50,F50,LOHNTABELLE!$H$4))</f>
        <v>1010.5</v>
      </c>
      <c r="H50" s="14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5"/>
      <c r="J50" s="146"/>
      <c r="K50" s="143">
        <f t="shared" si="1"/>
        <v>0</v>
      </c>
      <c r="L50" s="205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47"/>
      <c r="N50" s="180"/>
      <c r="O50" s="171"/>
      <c r="P50" s="171"/>
      <c r="Q50" s="171"/>
      <c r="R50" s="171"/>
      <c r="S50" s="171"/>
      <c r="T50" s="171"/>
      <c r="U50" s="171"/>
      <c r="V50" s="171"/>
    </row>
    <row r="51" spans="1:22" ht="22" customHeight="1">
      <c r="A51" s="20" t="s">
        <v>125</v>
      </c>
      <c r="B51" s="149">
        <v>401752</v>
      </c>
      <c r="C51" s="202" t="s">
        <v>285</v>
      </c>
      <c r="D51" s="154">
        <v>45986</v>
      </c>
      <c r="E51" s="152" t="s">
        <v>2</v>
      </c>
      <c r="F51" s="153">
        <v>86.5</v>
      </c>
      <c r="G51" s="143">
        <f>IF(OR(E51="",F51=""),"",PID_KVLohnLookup($A$1,E51,F51,LOHNTABELLE!$H$4))</f>
        <v>1010.5</v>
      </c>
      <c r="H51" s="144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54"/>
      <c r="J51" s="155"/>
      <c r="K51" s="143">
        <f t="shared" si="1"/>
        <v>0</v>
      </c>
      <c r="L51" s="205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1010.5</v>
      </c>
      <c r="M51" s="156"/>
      <c r="N51" s="179"/>
    </row>
    <row r="52" spans="1:22" ht="22" customHeight="1">
      <c r="A52" s="20" t="s">
        <v>126</v>
      </c>
      <c r="B52" s="138">
        <v>401999</v>
      </c>
      <c r="C52" s="139" t="s">
        <v>436</v>
      </c>
      <c r="D52" s="145">
        <v>46041</v>
      </c>
      <c r="E52" s="141" t="s">
        <v>2</v>
      </c>
      <c r="F52" s="142">
        <v>151.38</v>
      </c>
      <c r="G52" s="143">
        <f>IF(OR(E52="",F52=""),"",PID_KVLohnLookup($A$1,E52,F52,LOHNTABELLE!$H$4))</f>
        <v>1768.38</v>
      </c>
      <c r="H52" s="144">
        <f>IF(AND(ISNUMBER(D52),ISNUMBER(F52)),ROUNDDOWN(MIN(IF(OR(ISBLANK(I52),I52=""),EOMONTH(DATE(EINSTELLUNG!$C$35,$A$1,1),0),I52)-MAX(D52,DATE(EINSTELLUNG!$C$35,$A$1,1))+1)/DAY(EOMONTH(DATE(EINSTELLUNG!$C$35,$A$1,1),0))*F52,2),"")</f>
        <v>151.38</v>
      </c>
      <c r="I52" s="145"/>
      <c r="J52" s="146"/>
      <c r="K52" s="143">
        <f t="shared" si="1"/>
        <v>0</v>
      </c>
      <c r="L52" s="205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1768.38</v>
      </c>
      <c r="M52" s="147"/>
      <c r="N52" s="148"/>
    </row>
    <row r="53" spans="1:22" ht="22" customHeight="1">
      <c r="A53" s="21" t="s">
        <v>127</v>
      </c>
      <c r="B53" s="149">
        <v>401999</v>
      </c>
      <c r="C53" s="150" t="s">
        <v>307</v>
      </c>
      <c r="D53" s="154">
        <v>46082</v>
      </c>
      <c r="E53" s="152" t="s">
        <v>2</v>
      </c>
      <c r="F53" s="153">
        <v>173</v>
      </c>
      <c r="G53" s="143">
        <f>IF(OR(E53="",F53=""),"",PID_KVLohnLookup($A$1,E53,F53,LOHNTABELLE!$H$4))</f>
        <v>2021</v>
      </c>
      <c r="H53" s="14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4"/>
      <c r="J53" s="155"/>
      <c r="K53" s="143">
        <f t="shared" si="1"/>
        <v>0</v>
      </c>
      <c r="L53" s="205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56"/>
      <c r="N53" s="157"/>
    </row>
    <row r="54" spans="1:22" ht="22" customHeight="1">
      <c r="A54" s="20" t="s">
        <v>128</v>
      </c>
      <c r="B54" s="138">
        <v>402000</v>
      </c>
      <c r="C54" s="139" t="s">
        <v>310</v>
      </c>
      <c r="D54" s="145">
        <v>46143</v>
      </c>
      <c r="E54" s="141" t="s">
        <v>2</v>
      </c>
      <c r="F54" s="142">
        <v>173</v>
      </c>
      <c r="G54" s="143">
        <f>IF(OR(E54="",F54=""),"",PID_KVLohnLookup($A$1,E54,F54,LOHNTABELLE!$H$4))</f>
        <v>2021</v>
      </c>
      <c r="H54" s="14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5"/>
      <c r="J54" s="146"/>
      <c r="K54" s="143">
        <f t="shared" si="1"/>
        <v>0</v>
      </c>
      <c r="L54" s="205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7"/>
      <c r="N54" s="148"/>
    </row>
    <row r="55" spans="1:22" ht="22" customHeight="1">
      <c r="A55" s="20" t="s">
        <v>129</v>
      </c>
      <c r="B55" s="149">
        <v>402004</v>
      </c>
      <c r="C55" s="150" t="s">
        <v>311</v>
      </c>
      <c r="D55" s="154">
        <v>46122</v>
      </c>
      <c r="E55" s="152" t="s">
        <v>2</v>
      </c>
      <c r="F55" s="153">
        <v>173</v>
      </c>
      <c r="G55" s="143">
        <f>IF(OR(E55="",F55=""),"",PID_KVLohnLookup($A$1,E55,F55,LOHNTABELLE!$H$4))</f>
        <v>2021</v>
      </c>
      <c r="H55" s="14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4"/>
      <c r="J55" s="155"/>
      <c r="K55" s="143">
        <f t="shared" si="1"/>
        <v>0</v>
      </c>
      <c r="L55" s="205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56"/>
      <c r="N55" s="157"/>
    </row>
    <row r="56" spans="1:22" ht="22" customHeight="1">
      <c r="A56" s="20" t="s">
        <v>130</v>
      </c>
      <c r="B56" s="138">
        <v>402405</v>
      </c>
      <c r="C56" s="139" t="s">
        <v>313</v>
      </c>
      <c r="D56" s="145">
        <v>46054</v>
      </c>
      <c r="E56" s="141" t="s">
        <v>2</v>
      </c>
      <c r="F56" s="142">
        <v>173</v>
      </c>
      <c r="G56" s="143">
        <f>IF(OR(E56="",F56=""),"",PID_KVLohnLookup($A$1,E56,F56,LOHNTABELLE!$H$4))</f>
        <v>2021</v>
      </c>
      <c r="H56" s="14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5"/>
      <c r="J56" s="146"/>
      <c r="K56" s="143">
        <f t="shared" si="1"/>
        <v>0</v>
      </c>
      <c r="L56" s="205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7"/>
      <c r="N56" s="148"/>
    </row>
    <row r="57" spans="1:22" ht="22" customHeight="1">
      <c r="A57" s="21" t="s">
        <v>131</v>
      </c>
      <c r="B57" s="149">
        <v>500600</v>
      </c>
      <c r="C57" s="150" t="s">
        <v>318</v>
      </c>
      <c r="D57" s="154">
        <v>46054</v>
      </c>
      <c r="E57" s="152" t="s">
        <v>2</v>
      </c>
      <c r="F57" s="153">
        <v>173</v>
      </c>
      <c r="G57" s="143">
        <f>IF(OR(E57="",F57=""),"",PID_KVLohnLookup($A$1,E57,F57,LOHNTABELLE!$H$4))</f>
        <v>2021</v>
      </c>
      <c r="H57" s="14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4"/>
      <c r="J57" s="155"/>
      <c r="K57" s="143">
        <f t="shared" si="1"/>
        <v>0</v>
      </c>
      <c r="L57" s="205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56"/>
      <c r="N57" s="157"/>
    </row>
    <row r="58" spans="1:22" ht="22" customHeight="1">
      <c r="A58" s="20" t="s">
        <v>132</v>
      </c>
      <c r="B58" s="138">
        <v>502000</v>
      </c>
      <c r="C58" s="139" t="s">
        <v>312</v>
      </c>
      <c r="D58" s="145">
        <v>46147</v>
      </c>
      <c r="E58" s="141" t="s">
        <v>2</v>
      </c>
      <c r="F58" s="142">
        <v>173</v>
      </c>
      <c r="G58" s="143">
        <f>IF(OR(E58="",F58=""),"",PID_KVLohnLookup($A$1,E58,F58,LOHNTABELLE!$H$4))</f>
        <v>2021</v>
      </c>
      <c r="H58" s="14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45"/>
      <c r="J58" s="146"/>
      <c r="K58" s="143">
        <f t="shared" si="1"/>
        <v>0</v>
      </c>
      <c r="L58" s="205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2021</v>
      </c>
      <c r="M58" s="147"/>
      <c r="N58" s="148"/>
    </row>
    <row r="59" spans="1:22" ht="22" customHeight="1">
      <c r="A59" s="20" t="s">
        <v>133</v>
      </c>
      <c r="B59" s="149">
        <v>503000</v>
      </c>
      <c r="C59" s="150" t="s">
        <v>315</v>
      </c>
      <c r="D59" s="154">
        <v>42401</v>
      </c>
      <c r="E59" s="152" t="s">
        <v>2</v>
      </c>
      <c r="F59" s="153">
        <v>173</v>
      </c>
      <c r="G59" s="143">
        <f>IF(OR(E59="",F59=""),"",PID_KVLohnLookup($A$1,E59,F59,LOHNTABELLE!$H$4))</f>
        <v>2021</v>
      </c>
      <c r="H59" s="144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54"/>
      <c r="J59" s="155"/>
      <c r="K59" s="143">
        <f t="shared" si="1"/>
        <v>0</v>
      </c>
      <c r="L59" s="205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2021</v>
      </c>
      <c r="M59" s="156"/>
      <c r="N59" s="157"/>
    </row>
    <row r="60" spans="1:22" ht="22" customHeight="1">
      <c r="A60" s="20" t="s">
        <v>134</v>
      </c>
      <c r="B60" s="138">
        <v>504000</v>
      </c>
      <c r="C60" s="139" t="s">
        <v>316</v>
      </c>
      <c r="D60" s="145">
        <v>46054</v>
      </c>
      <c r="E60" s="141" t="s">
        <v>3</v>
      </c>
      <c r="F60" s="142">
        <v>138.4</v>
      </c>
      <c r="G60" s="143">
        <f>IF(OR(E60="",F60=""),"",PID_KVLohnLookup($A$1,E60,F60,LOHNTABELLE!$H$4))</f>
        <v>1665.6</v>
      </c>
      <c r="H60" s="14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45"/>
      <c r="J60" s="146"/>
      <c r="K60" s="143">
        <f t="shared" si="1"/>
        <v>0</v>
      </c>
      <c r="L60" s="205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1665.6</v>
      </c>
      <c r="M60" s="147"/>
      <c r="N60" s="148"/>
    </row>
    <row r="61" spans="1:22" ht="22" customHeight="1">
      <c r="A61" s="21" t="s">
        <v>135</v>
      </c>
      <c r="B61" s="149">
        <v>505000</v>
      </c>
      <c r="C61" s="150" t="s">
        <v>317</v>
      </c>
      <c r="D61" s="154">
        <v>46054</v>
      </c>
      <c r="E61" s="152" t="s">
        <v>2</v>
      </c>
      <c r="F61" s="153">
        <v>138.4</v>
      </c>
      <c r="G61" s="143">
        <f>IF(OR(E61="",F61=""),"",PID_KVLohnLookup($A$1,E61,F61,LOHNTABELLE!$H$4))</f>
        <v>1616.8</v>
      </c>
      <c r="H61" s="144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54"/>
      <c r="J61" s="155"/>
      <c r="K61" s="143">
        <f t="shared" si="1"/>
        <v>0</v>
      </c>
      <c r="L61" s="205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1616.8</v>
      </c>
      <c r="M61" s="156"/>
      <c r="N61" s="157"/>
    </row>
    <row r="62" spans="1:22" ht="22" customHeight="1">
      <c r="A62" s="20" t="s">
        <v>136</v>
      </c>
      <c r="B62" s="138">
        <v>525025</v>
      </c>
      <c r="C62" s="139" t="s">
        <v>438</v>
      </c>
      <c r="D62" s="145">
        <v>46040</v>
      </c>
      <c r="E62" s="141" t="s">
        <v>2</v>
      </c>
      <c r="F62" s="142">
        <v>129.75</v>
      </c>
      <c r="G62" s="143">
        <f>IF(OR(E62="",F62=""),"",PID_KVLohnLookup($A$1,E62,F62,LOHNTABELLE!$H$4))</f>
        <v>1515.75</v>
      </c>
      <c r="H62" s="144">
        <f>IF(AND(ISNUMBER(D62),ISNUMBER(F62)),ROUNDDOWN(MIN(IF(OR(ISBLANK(I62),I62=""),EOMONTH(DATE(EINSTELLUNG!$C$35,$A$1,1),0),I62)-MAX(D62,DATE(EINSTELLUNG!$C$35,$A$1,1))+1)/DAY(EOMONTH(DATE(EINSTELLUNG!$C$35,$A$1,1),0))*F62,2),"")</f>
        <v>129.75</v>
      </c>
      <c r="I62" s="145"/>
      <c r="J62" s="146"/>
      <c r="K62" s="143">
        <f t="shared" si="1"/>
        <v>0</v>
      </c>
      <c r="L62" s="205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1515.75</v>
      </c>
      <c r="M62" s="147"/>
      <c r="N62" s="148"/>
    </row>
    <row r="63" spans="1:22" ht="22" customHeight="1">
      <c r="A63" s="20" t="s">
        <v>137</v>
      </c>
      <c r="B63" s="149">
        <v>700000</v>
      </c>
      <c r="C63" s="150" t="s">
        <v>325</v>
      </c>
      <c r="D63" s="154">
        <v>46054</v>
      </c>
      <c r="E63" s="152" t="s">
        <v>2</v>
      </c>
      <c r="F63" s="153">
        <v>173</v>
      </c>
      <c r="G63" s="143">
        <f>IF(OR(E63="",F63=""),"",PID_KVLohnLookup($A$1,E63,F63,LOHNTABELLE!$H$4))</f>
        <v>2021</v>
      </c>
      <c r="H63" s="144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54"/>
      <c r="J63" s="155"/>
      <c r="K63" s="143">
        <f t="shared" si="1"/>
        <v>0</v>
      </c>
      <c r="L63" s="205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>2021</v>
      </c>
      <c r="M63" s="156"/>
      <c r="N63" s="157"/>
    </row>
    <row r="64" spans="1:22" ht="22" customHeight="1">
      <c r="A64" s="20" t="s">
        <v>138</v>
      </c>
      <c r="B64" s="138">
        <v>800000</v>
      </c>
      <c r="C64" s="139" t="s">
        <v>326</v>
      </c>
      <c r="D64" s="145">
        <v>46096</v>
      </c>
      <c r="E64" s="141" t="s">
        <v>2</v>
      </c>
      <c r="F64" s="142">
        <v>173</v>
      </c>
      <c r="G64" s="143">
        <f>IF(OR(E64="",F64=""),"",PID_KVLohnLookup($A$1,E64,F64,LOHNTABELLE!$H$4))</f>
        <v>2021</v>
      </c>
      <c r="H64" s="144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45"/>
      <c r="J64" s="146"/>
      <c r="K64" s="143">
        <f t="shared" si="1"/>
        <v>0</v>
      </c>
      <c r="L64" s="205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>2021</v>
      </c>
      <c r="M64" s="147"/>
      <c r="N64" s="148"/>
    </row>
    <row r="65" spans="1:14" ht="22" customHeight="1">
      <c r="A65" s="21" t="s">
        <v>139</v>
      </c>
      <c r="B65" s="149"/>
      <c r="C65" s="150"/>
      <c r="D65" s="154"/>
      <c r="E65" s="152"/>
      <c r="F65" s="153"/>
      <c r="G65" s="143" t="str">
        <f>IF(OR(E65="",F65=""),"",PID_KVLohnLookup($A$1,E65,F65,LOHNTABELLE!$H$4))</f>
        <v/>
      </c>
      <c r="H65" s="14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4"/>
      <c r="J65" s="155"/>
      <c r="K65" s="143">
        <f t="shared" si="1"/>
        <v>0</v>
      </c>
      <c r="L65" s="205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6"/>
      <c r="N65" s="157"/>
    </row>
    <row r="66" spans="1:14" ht="22" customHeight="1">
      <c r="A66" s="20" t="s">
        <v>140</v>
      </c>
      <c r="B66" s="138"/>
      <c r="C66" s="139"/>
      <c r="D66" s="145"/>
      <c r="E66" s="141"/>
      <c r="F66" s="142"/>
      <c r="G66" s="143" t="str">
        <f>IF(OR(E66="",F66=""),"",PID_KVLohnLookup($A$1,E66,F66,LOHNTABELLE!$H$4))</f>
        <v/>
      </c>
      <c r="H66" s="14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5"/>
      <c r="J66" s="146"/>
      <c r="K66" s="143">
        <f t="shared" si="1"/>
        <v>0</v>
      </c>
      <c r="L66" s="205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7"/>
      <c r="N66" s="148"/>
    </row>
    <row r="67" spans="1:14" ht="22" customHeight="1">
      <c r="A67" s="20" t="s">
        <v>141</v>
      </c>
      <c r="B67" s="149"/>
      <c r="C67" s="150"/>
      <c r="D67" s="154"/>
      <c r="E67" s="152"/>
      <c r="F67" s="153"/>
      <c r="G67" s="143" t="str">
        <f>IF(OR(E67="",F67=""),"",PID_KVLohnLookup($A$1,E67,F67,LOHNTABELLE!$H$4))</f>
        <v/>
      </c>
      <c r="H67" s="14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4"/>
      <c r="J67" s="155"/>
      <c r="K67" s="14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5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6"/>
      <c r="N67" s="157"/>
    </row>
    <row r="68" spans="1:14" ht="22" customHeight="1">
      <c r="A68" s="20" t="s">
        <v>142</v>
      </c>
      <c r="B68" s="138"/>
      <c r="C68" s="139"/>
      <c r="D68" s="145"/>
      <c r="E68" s="141"/>
      <c r="F68" s="142"/>
      <c r="G68" s="143" t="str">
        <f>IF(OR(E68="",F68=""),"",PID_KVLohnLookup($A$1,E68,F68,LOHNTABELLE!$H$4))</f>
        <v/>
      </c>
      <c r="H68" s="14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5"/>
      <c r="J68" s="146"/>
      <c r="K68" s="143">
        <f t="shared" si="3"/>
        <v>0</v>
      </c>
      <c r="L68" s="205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7"/>
      <c r="N68" s="148"/>
    </row>
    <row r="69" spans="1:14" ht="22" customHeight="1">
      <c r="A69" s="21" t="s">
        <v>143</v>
      </c>
      <c r="B69" s="149"/>
      <c r="C69" s="150"/>
      <c r="D69" s="154"/>
      <c r="E69" s="152"/>
      <c r="F69" s="153"/>
      <c r="G69" s="143" t="str">
        <f>IF(OR(E69="",F69=""),"",PID_KVLohnLookup($A$1,E69,F69,LOHNTABELLE!$H$4))</f>
        <v/>
      </c>
      <c r="H69" s="14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4"/>
      <c r="J69" s="155"/>
      <c r="K69" s="143">
        <f t="shared" si="3"/>
        <v>0</v>
      </c>
      <c r="L69" s="205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6"/>
      <c r="N69" s="157"/>
    </row>
    <row r="70" spans="1:14" ht="22" customHeight="1">
      <c r="A70" s="20" t="s">
        <v>144</v>
      </c>
      <c r="B70" s="138"/>
      <c r="C70" s="139"/>
      <c r="D70" s="145"/>
      <c r="E70" s="141"/>
      <c r="F70" s="142"/>
      <c r="G70" s="143" t="str">
        <f>IF(OR(E70="",F70=""),"",PID_KVLohnLookup($A$1,E70,F70,LOHNTABELLE!$H$4))</f>
        <v/>
      </c>
      <c r="H70" s="14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5"/>
      <c r="J70" s="146"/>
      <c r="K70" s="143">
        <f t="shared" si="3"/>
        <v>0</v>
      </c>
      <c r="L70" s="205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7"/>
      <c r="N70" s="148"/>
    </row>
    <row r="71" spans="1:14" ht="22" customHeight="1">
      <c r="A71" s="20" t="s">
        <v>145</v>
      </c>
      <c r="B71" s="149"/>
      <c r="C71" s="150"/>
      <c r="D71" s="154"/>
      <c r="E71" s="152"/>
      <c r="F71" s="153"/>
      <c r="G71" s="143" t="str">
        <f>IF(OR(E71="",F71=""),"",PID_KVLohnLookup($A$1,E71,F71,LOHNTABELLE!$H$4))</f>
        <v/>
      </c>
      <c r="H71" s="14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4"/>
      <c r="J71" s="155"/>
      <c r="K71" s="143">
        <f t="shared" si="3"/>
        <v>0</v>
      </c>
      <c r="L71" s="205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6"/>
      <c r="N71" s="157"/>
    </row>
    <row r="72" spans="1:14" ht="22" customHeight="1">
      <c r="A72" s="20" t="s">
        <v>146</v>
      </c>
      <c r="B72" s="138"/>
      <c r="C72" s="139"/>
      <c r="D72" s="145"/>
      <c r="E72" s="141"/>
      <c r="F72" s="142"/>
      <c r="G72" s="143" t="str">
        <f>IF(OR(E72="",F72=""),"",PID_KVLohnLookup($A$1,E72,F72,LOHNTABELLE!$H$4))</f>
        <v/>
      </c>
      <c r="H72" s="14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5"/>
      <c r="J72" s="146"/>
      <c r="K72" s="143">
        <f t="shared" si="3"/>
        <v>0</v>
      </c>
      <c r="L72" s="205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7"/>
      <c r="N72" s="148"/>
    </row>
    <row r="73" spans="1:14" ht="22" customHeight="1">
      <c r="A73" s="21" t="s">
        <v>147</v>
      </c>
      <c r="B73" s="149"/>
      <c r="C73" s="150"/>
      <c r="D73" s="154"/>
      <c r="E73" s="152"/>
      <c r="F73" s="153"/>
      <c r="G73" s="143" t="str">
        <f>IF(OR(E73="",F73=""),"",PID_KVLohnLookup($A$1,E73,F73,LOHNTABELLE!$H$4))</f>
        <v/>
      </c>
      <c r="H73" s="14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4"/>
      <c r="J73" s="155"/>
      <c r="K73" s="143">
        <f t="shared" si="3"/>
        <v>0</v>
      </c>
      <c r="L73" s="205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6"/>
      <c r="N73" s="157"/>
    </row>
    <row r="74" spans="1:14" ht="22" customHeight="1">
      <c r="A74" s="20" t="s">
        <v>148</v>
      </c>
      <c r="B74" s="138"/>
      <c r="C74" s="139"/>
      <c r="D74" s="145"/>
      <c r="E74" s="141"/>
      <c r="F74" s="142"/>
      <c r="G74" s="143" t="str">
        <f>IF(OR(E74="",F74=""),"",PID_KVLohnLookup($A$1,E74,F74,LOHNTABELLE!$H$4))</f>
        <v/>
      </c>
      <c r="H74" s="14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5"/>
      <c r="J74" s="146"/>
      <c r="K74" s="143">
        <f t="shared" si="3"/>
        <v>0</v>
      </c>
      <c r="L74" s="205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7"/>
      <c r="N74" s="148"/>
    </row>
    <row r="75" spans="1:14" ht="22" customHeight="1">
      <c r="A75" s="20" t="s">
        <v>149</v>
      </c>
      <c r="B75" s="149"/>
      <c r="C75" s="150"/>
      <c r="D75" s="154"/>
      <c r="E75" s="152"/>
      <c r="F75" s="153"/>
      <c r="G75" s="143" t="str">
        <f>IF(OR(E75="",F75=""),"",PID_KVLohnLookup($A$1,E75,F75,LOHNTABELLE!$H$4))</f>
        <v/>
      </c>
      <c r="H75" s="14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4"/>
      <c r="J75" s="155"/>
      <c r="K75" s="143">
        <f t="shared" si="3"/>
        <v>0</v>
      </c>
      <c r="L75" s="205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6"/>
      <c r="N75" s="157"/>
    </row>
    <row r="76" spans="1:14" ht="22" customHeight="1">
      <c r="A76" s="20" t="s">
        <v>150</v>
      </c>
      <c r="B76" s="138"/>
      <c r="C76" s="139"/>
      <c r="D76" s="145"/>
      <c r="E76" s="141"/>
      <c r="F76" s="142"/>
      <c r="G76" s="143" t="str">
        <f>IF(OR(E76="",F76=""),"",PID_KVLohnLookup($A$1,E76,F76,LOHNTABELLE!$H$4))</f>
        <v/>
      </c>
      <c r="H76" s="14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5"/>
      <c r="J76" s="146"/>
      <c r="K76" s="143">
        <f t="shared" si="3"/>
        <v>0</v>
      </c>
      <c r="L76" s="205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7"/>
      <c r="N76" s="148"/>
    </row>
    <row r="77" spans="1:14" ht="22" customHeight="1">
      <c r="A77" s="21" t="s">
        <v>151</v>
      </c>
      <c r="B77" s="149"/>
      <c r="C77" s="150"/>
      <c r="D77" s="154"/>
      <c r="E77" s="152"/>
      <c r="F77" s="153"/>
      <c r="G77" s="143" t="str">
        <f>IF(OR(E77="",F77=""),"",PID_KVLohnLookup($A$1,E77,F77,LOHNTABELLE!$H$4))</f>
        <v/>
      </c>
      <c r="H77" s="14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4"/>
      <c r="J77" s="155"/>
      <c r="K77" s="143">
        <f t="shared" si="3"/>
        <v>0</v>
      </c>
      <c r="L77" s="205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6"/>
      <c r="N77" s="157"/>
    </row>
    <row r="78" spans="1:14" ht="22" customHeight="1">
      <c r="A78" s="20" t="s">
        <v>152</v>
      </c>
      <c r="B78" s="138"/>
      <c r="C78" s="139"/>
      <c r="D78" s="145"/>
      <c r="E78" s="141"/>
      <c r="F78" s="142"/>
      <c r="G78" s="143" t="str">
        <f>IF(OR(E78="",F78=""),"",PID_KVLohnLookup($A$1,E78,F78,LOHNTABELLE!$H$4))</f>
        <v/>
      </c>
      <c r="H78" s="14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5"/>
      <c r="J78" s="146"/>
      <c r="K78" s="143">
        <f t="shared" si="3"/>
        <v>0</v>
      </c>
      <c r="L78" s="205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7"/>
      <c r="N78" s="148"/>
    </row>
    <row r="79" spans="1:14" ht="22" customHeight="1">
      <c r="A79" s="20" t="s">
        <v>153</v>
      </c>
      <c r="B79" s="149"/>
      <c r="C79" s="150"/>
      <c r="D79" s="154"/>
      <c r="E79" s="152"/>
      <c r="F79" s="153"/>
      <c r="G79" s="143" t="str">
        <f>IF(OR(E79="",F79=""),"",PID_KVLohnLookup($A$1,E79,F79,LOHNTABELLE!$H$4))</f>
        <v/>
      </c>
      <c r="H79" s="14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4"/>
      <c r="J79" s="155"/>
      <c r="K79" s="143">
        <f t="shared" si="3"/>
        <v>0</v>
      </c>
      <c r="L79" s="205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6"/>
      <c r="N79" s="157"/>
    </row>
    <row r="80" spans="1:14" ht="22" customHeight="1">
      <c r="A80" s="20" t="s">
        <v>154</v>
      </c>
      <c r="B80" s="138"/>
      <c r="C80" s="139"/>
      <c r="D80" s="145"/>
      <c r="E80" s="141"/>
      <c r="F80" s="142"/>
      <c r="G80" s="143" t="str">
        <f>IF(OR(E80="",F80=""),"",PID_KVLohnLookup($A$1,E80,F80,LOHNTABELLE!$H$4))</f>
        <v/>
      </c>
      <c r="H80" s="14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5"/>
      <c r="J80" s="146"/>
      <c r="K80" s="143">
        <f t="shared" si="3"/>
        <v>0</v>
      </c>
      <c r="L80" s="205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7"/>
      <c r="N80" s="148"/>
    </row>
    <row r="81" spans="1:14" ht="22" customHeight="1">
      <c r="A81" s="21" t="s">
        <v>155</v>
      </c>
      <c r="B81" s="149"/>
      <c r="C81" s="150"/>
      <c r="D81" s="154"/>
      <c r="E81" s="152"/>
      <c r="F81" s="153"/>
      <c r="G81" s="143" t="str">
        <f>IF(OR(E81="",F81=""),"",PID_KVLohnLookup($A$1,E81,F81,LOHNTABELLE!$H$4))</f>
        <v/>
      </c>
      <c r="H81" s="14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4"/>
      <c r="J81" s="155"/>
      <c r="K81" s="143">
        <f t="shared" si="3"/>
        <v>0</v>
      </c>
      <c r="L81" s="205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6"/>
      <c r="N81" s="157"/>
    </row>
    <row r="82" spans="1:14" ht="22" customHeight="1" thickBot="1">
      <c r="A82" s="20" t="s">
        <v>156</v>
      </c>
      <c r="B82" s="159"/>
      <c r="C82" s="160"/>
      <c r="D82" s="161"/>
      <c r="E82" s="162"/>
      <c r="F82" s="163"/>
      <c r="G82" s="164" t="str">
        <f>IF(OR(E82="",F82=""),"",PID_KVLohnLookup($A$1,E82,F82,LOHNTABELLE!$H$4))</f>
        <v/>
      </c>
      <c r="H82" s="16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1"/>
      <c r="J82" s="166"/>
      <c r="K82" s="164">
        <f t="shared" si="3"/>
        <v>0</v>
      </c>
      <c r="L82" s="206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7"/>
      <c r="N82" s="168"/>
    </row>
  </sheetData>
  <sheetProtection algorithmName="SHA-512" hashValue="wEn4H4UKzYULqAsewnC8cjMGhrzdxz80TpJXiuUy0g4VpDm7dvK4eHHe2vrZtBXBBdvmC2xk5jpUC6GIAVgFiw==" saltValue="rfqamXKHXqWu74vhD7nfn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100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Q3:Q4"/>
    <mergeCell ref="R3:R4"/>
    <mergeCell ref="O6:R6"/>
    <mergeCell ref="O8:P8"/>
    <mergeCell ref="Q8:R8"/>
    <mergeCell ref="O3:O4"/>
    <mergeCell ref="O44:V44"/>
    <mergeCell ref="O45:U45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  <dataValidation type="list" allowBlank="1" showInputMessage="1" showErrorMessage="1" sqref="F3" xr:uid="{E201164C-A685-4D95-BE8A-AD87D7853149}">
      <formula1>KV_DD_JUNI_3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5A2DACF8-6F71-4B03-B373-6056CA5635B8}">
          <x14:formula1>
            <xm:f>KV_DROPDOWN_HELPER!$QU$1:$QU$13</xm:f>
          </x14:formula1>
          <xm:sqref>F65</xm:sqref>
        </x14:dataValidation>
        <x14:dataValidation type="list" allowBlank="1" showInputMessage="1" showErrorMessage="1" xr:uid="{9C05BCBC-E2BF-4FB2-833E-F59248550113}">
          <x14:formula1>
            <xm:f>KV_DROPDOWN_HELPER!$QV$1:$QV$13</xm:f>
          </x14:formula1>
          <xm:sqref>F66</xm:sqref>
        </x14:dataValidation>
        <x14:dataValidation type="list" allowBlank="1" showInputMessage="1" showErrorMessage="1" xr:uid="{C154D8F2-E041-4BE2-B7C3-E31DBD0F278B}">
          <x14:formula1>
            <xm:f>KV_DROPDOWN_HELPER!$QW$1:$QW$13</xm:f>
          </x14:formula1>
          <xm:sqref>F67</xm:sqref>
        </x14:dataValidation>
        <x14:dataValidation type="list" allowBlank="1" showInputMessage="1" showErrorMessage="1" xr:uid="{76E27A7F-A0E1-466F-A41D-7143A688AA55}">
          <x14:formula1>
            <xm:f>KV_DROPDOWN_HELPER!$QX$1:$QX$13</xm:f>
          </x14:formula1>
          <xm:sqref>F68</xm:sqref>
        </x14:dataValidation>
        <x14:dataValidation type="list" allowBlank="1" showInputMessage="1" showErrorMessage="1" xr:uid="{CF1F367B-07FA-4F0D-844E-963B9863B82D}">
          <x14:formula1>
            <xm:f>KV_DROPDOWN_HELPER!$QY$1:$QY$13</xm:f>
          </x14:formula1>
          <xm:sqref>F69</xm:sqref>
        </x14:dataValidation>
        <x14:dataValidation type="list" allowBlank="1" showInputMessage="1" showErrorMessage="1" xr:uid="{3F615F0A-FF8E-4265-94F1-953D2D60D4C0}">
          <x14:formula1>
            <xm:f>KV_DROPDOWN_HELPER!$QZ$1:$QZ$13</xm:f>
          </x14:formula1>
          <xm:sqref>F70</xm:sqref>
        </x14:dataValidation>
        <x14:dataValidation type="list" allowBlank="1" showInputMessage="1" showErrorMessage="1" xr:uid="{D51FA76F-46CF-49BD-9EDB-96708324B295}">
          <x14:formula1>
            <xm:f>KV_DROPDOWN_HELPER!$RA$1:$RA$13</xm:f>
          </x14:formula1>
          <xm:sqref>F71</xm:sqref>
        </x14:dataValidation>
        <x14:dataValidation type="list" allowBlank="1" showInputMessage="1" showErrorMessage="1" xr:uid="{4880B525-C53D-4B5E-8336-1E72D6D8FFE9}">
          <x14:formula1>
            <xm:f>KV_DROPDOWN_HELPER!$RB$1:$RB$13</xm:f>
          </x14:formula1>
          <xm:sqref>F72</xm:sqref>
        </x14:dataValidation>
        <x14:dataValidation type="list" allowBlank="1" showInputMessage="1" showErrorMessage="1" xr:uid="{49074CD8-BACA-4502-A1AF-E965B01C1267}">
          <x14:formula1>
            <xm:f>KV_DROPDOWN_HELPER!$RC$1:$RC$13</xm:f>
          </x14:formula1>
          <xm:sqref>F73</xm:sqref>
        </x14:dataValidation>
        <x14:dataValidation type="list" allowBlank="1" showInputMessage="1" showErrorMessage="1" xr:uid="{C15D5881-03B3-49D0-AC4C-EAB2C3761D56}">
          <x14:formula1>
            <xm:f>KV_DROPDOWN_HELPER!$RD$1:$RD$13</xm:f>
          </x14:formula1>
          <xm:sqref>F74</xm:sqref>
        </x14:dataValidation>
        <x14:dataValidation type="list" allowBlank="1" showInputMessage="1" showErrorMessage="1" xr:uid="{D16ED0B5-A1D4-43C1-B248-D51619605BD9}">
          <x14:formula1>
            <xm:f>KV_DROPDOWN_HELPER!$RE$1:$RE$13</xm:f>
          </x14:formula1>
          <xm:sqref>F75</xm:sqref>
        </x14:dataValidation>
        <x14:dataValidation type="list" allowBlank="1" showInputMessage="1" showErrorMessage="1" xr:uid="{316B1252-6325-40F1-A860-D5EE5350C94C}">
          <x14:formula1>
            <xm:f>KV_DROPDOWN_HELPER!$RF$1:$RF$13</xm:f>
          </x14:formula1>
          <xm:sqref>F76</xm:sqref>
        </x14:dataValidation>
        <x14:dataValidation type="list" allowBlank="1" showInputMessage="1" showErrorMessage="1" xr:uid="{70527E6A-65AE-45D6-AF42-8164D690CD8A}">
          <x14:formula1>
            <xm:f>KV_DROPDOWN_HELPER!$RG$1:$RG$13</xm:f>
          </x14:formula1>
          <xm:sqref>F77</xm:sqref>
        </x14:dataValidation>
        <x14:dataValidation type="list" allowBlank="1" showInputMessage="1" showErrorMessage="1" xr:uid="{554E7EF5-AF60-4A73-AE33-AA305CE9D5A1}">
          <x14:formula1>
            <xm:f>KV_DROPDOWN_HELPER!$RH$1:$RH$13</xm:f>
          </x14:formula1>
          <xm:sqref>F78</xm:sqref>
        </x14:dataValidation>
        <x14:dataValidation type="list" allowBlank="1" showInputMessage="1" showErrorMessage="1" xr:uid="{FDB73412-60E0-4C1A-AE62-166BB38D77C4}">
          <x14:formula1>
            <xm:f>KV_DROPDOWN_HELPER!$RI$1:$RI$13</xm:f>
          </x14:formula1>
          <xm:sqref>F79</xm:sqref>
        </x14:dataValidation>
        <x14:dataValidation type="list" allowBlank="1" showInputMessage="1" showErrorMessage="1" xr:uid="{AB959EED-4F41-4CFA-9644-6DC74168ADE9}">
          <x14:formula1>
            <xm:f>KV_DROPDOWN_HELPER!$RJ$1:$RJ$13</xm:f>
          </x14:formula1>
          <xm:sqref>F80</xm:sqref>
        </x14:dataValidation>
        <x14:dataValidation type="list" allowBlank="1" showInputMessage="1" showErrorMessage="1" xr:uid="{695CDECA-DBEE-4FC6-9E2A-62BD95471114}">
          <x14:formula1>
            <xm:f>KV_DROPDOWN_HELPER!$RK$1:$RK$13</xm:f>
          </x14:formula1>
          <xm:sqref>F81</xm:sqref>
        </x14:dataValidation>
        <x14:dataValidation type="list" allowBlank="1" showInputMessage="1" showErrorMessage="1" xr:uid="{804EA5E7-2095-46F1-847E-F4685404867F}">
          <x14:formula1>
            <xm:f>KV_DROPDOWN_HELPER!$RL$1:$RL$13</xm:f>
          </x14:formula1>
          <xm:sqref>F82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7</v>
      </c>
      <c r="B1" s="211" t="s">
        <v>191</v>
      </c>
      <c r="C1" s="223" t="s">
        <v>40</v>
      </c>
      <c r="D1" s="223" t="s">
        <v>192</v>
      </c>
      <c r="E1" s="223" t="s">
        <v>0</v>
      </c>
      <c r="F1" s="223" t="s">
        <v>41</v>
      </c>
      <c r="G1" s="223" t="s">
        <v>42</v>
      </c>
      <c r="H1" s="223" t="s">
        <v>43</v>
      </c>
      <c r="I1" s="223" t="s">
        <v>193</v>
      </c>
      <c r="J1" s="223" t="s">
        <v>44</v>
      </c>
      <c r="K1" s="223" t="s">
        <v>45</v>
      </c>
      <c r="L1" s="223" t="s">
        <v>46</v>
      </c>
      <c r="M1" s="223" t="s">
        <v>47</v>
      </c>
      <c r="N1" s="213" t="s">
        <v>194</v>
      </c>
      <c r="AB1" s="6">
        <f>DATE(EINSTELLUNG!$C$35,$A$1,1)</f>
        <v>46204</v>
      </c>
    </row>
    <row r="2" spans="1:28" ht="18" customHeight="1" thickBot="1">
      <c r="A2" s="19"/>
      <c r="B2" s="212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14"/>
      <c r="AB2" s="6">
        <f>EOMONTH(DATE(EINSTELLUNG!$C$35,$A$1,1),0)</f>
        <v>46234</v>
      </c>
    </row>
    <row r="3" spans="1:28" ht="22" customHeight="1">
      <c r="A3" s="20" t="s">
        <v>48</v>
      </c>
      <c r="B3" s="127">
        <v>55</v>
      </c>
      <c r="C3" s="128" t="s">
        <v>314</v>
      </c>
      <c r="D3" s="134">
        <v>46054</v>
      </c>
      <c r="E3" s="130" t="s">
        <v>2</v>
      </c>
      <c r="F3" s="183">
        <v>173</v>
      </c>
      <c r="G3" s="132">
        <f>IF(OR(E3="",F3=""),"",PID_KVLohnLookup($A$1,E3,F3,LOHNTABELLE!$H$4))</f>
        <v>2021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4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2021</v>
      </c>
      <c r="M3" s="136"/>
      <c r="N3" s="137"/>
      <c r="O3" s="227" t="s">
        <v>49</v>
      </c>
      <c r="P3" s="227" t="s">
        <v>50</v>
      </c>
      <c r="Q3" s="227" t="s">
        <v>51</v>
      </c>
      <c r="R3" s="229" t="s">
        <v>52</v>
      </c>
      <c r="S3" s="171"/>
      <c r="T3" s="171"/>
      <c r="U3" s="171"/>
      <c r="V3" s="171"/>
      <c r="AB3" s="8"/>
    </row>
    <row r="4" spans="1:28" ht="22" customHeight="1">
      <c r="A4" s="20" t="s">
        <v>53</v>
      </c>
      <c r="B4" s="138">
        <v>401010</v>
      </c>
      <c r="C4" s="139" t="s">
        <v>236</v>
      </c>
      <c r="D4" s="140">
        <v>39388</v>
      </c>
      <c r="E4" s="141" t="s">
        <v>5</v>
      </c>
      <c r="F4" s="142">
        <v>173</v>
      </c>
      <c r="G4" s="143">
        <f>IF(OR(E4="",F4=""),"",PID_KVLohnLookup($A$1,E4,F4,LOHNTABELLE!$H$4))</f>
        <v>2183</v>
      </c>
      <c r="H4" s="14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5"/>
      <c r="J4" s="146"/>
      <c r="K4" s="143">
        <f t="shared" si="0"/>
        <v>0</v>
      </c>
      <c r="L4" s="205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7"/>
      <c r="N4" s="148"/>
      <c r="O4" s="228"/>
      <c r="P4" s="228"/>
      <c r="Q4" s="228"/>
      <c r="R4" s="230"/>
      <c r="S4" s="171"/>
      <c r="T4" s="171"/>
      <c r="U4" s="171"/>
      <c r="V4" s="171"/>
    </row>
    <row r="5" spans="1:28" ht="22" customHeight="1">
      <c r="A5" s="21" t="s">
        <v>54</v>
      </c>
      <c r="B5" s="149">
        <v>401049</v>
      </c>
      <c r="C5" s="150" t="s">
        <v>237</v>
      </c>
      <c r="D5" s="151">
        <v>41130</v>
      </c>
      <c r="E5" s="152" t="s">
        <v>4</v>
      </c>
      <c r="F5" s="153">
        <v>173</v>
      </c>
      <c r="G5" s="143">
        <f>IF(OR(E5="",F5=""),"",PID_KVLohnLookup($A$1,E5,F5,LOHNTABELLE!$H$4))</f>
        <v>2123</v>
      </c>
      <c r="H5" s="14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4"/>
      <c r="J5" s="155"/>
      <c r="K5" s="143">
        <f t="shared" si="0"/>
        <v>0</v>
      </c>
      <c r="L5" s="205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6"/>
      <c r="N5" s="157"/>
      <c r="O5" s="174" cm="1">
        <f t="array" ref="O5">SUMPRODUCT((F3:F82/4.310808)/5*2.08)</f>
        <v>786.3251993593783</v>
      </c>
      <c r="P5" s="175">
        <f>EINSTELLUNG!I12</f>
        <v>600</v>
      </c>
      <c r="Q5" s="175">
        <f>P5-O5</f>
        <v>-186.3251993593783</v>
      </c>
      <c r="R5" s="176">
        <f>IFERROR(Q5*Q42, 0)</f>
        <v>-2228.0216536955731</v>
      </c>
      <c r="S5" s="171"/>
      <c r="T5" s="171"/>
      <c r="U5" s="171"/>
      <c r="V5" s="171"/>
    </row>
    <row r="6" spans="1:28" ht="22" customHeight="1">
      <c r="A6" s="20" t="s">
        <v>55</v>
      </c>
      <c r="B6" s="138">
        <v>401051</v>
      </c>
      <c r="C6" s="139" t="s">
        <v>239</v>
      </c>
      <c r="D6" s="140">
        <v>41176</v>
      </c>
      <c r="E6" s="141" t="s">
        <v>4</v>
      </c>
      <c r="F6" s="142">
        <v>173</v>
      </c>
      <c r="G6" s="143">
        <f>IF(OR(E6="",F6=""),"",PID_KVLohnLookup($A$1,E6,F6,LOHNTABELLE!$H$4))</f>
        <v>2123</v>
      </c>
      <c r="H6" s="14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5"/>
      <c r="J6" s="146"/>
      <c r="K6" s="143">
        <f t="shared" si="0"/>
        <v>0</v>
      </c>
      <c r="L6" s="205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7"/>
      <c r="N6" s="148"/>
      <c r="O6" s="231" t="str">
        <f>IF(Q5&lt;0, "Schlecht! Zu wenig Urlaub abgebaut.", IF(Q5&gt;0, "Gut! Mehr Urlaub abgebaut als aufgebaut.", ""))</f>
        <v>Schlecht! Zu wenig Urlaub abgebaut.</v>
      </c>
      <c r="P6" s="232"/>
      <c r="Q6" s="232"/>
      <c r="R6" s="233"/>
      <c r="S6" s="171"/>
      <c r="T6" s="171"/>
      <c r="U6" s="171"/>
      <c r="V6" s="171"/>
    </row>
    <row r="7" spans="1:28" ht="22" customHeight="1" thickBot="1">
      <c r="A7" s="20" t="s">
        <v>56</v>
      </c>
      <c r="B7" s="149">
        <v>401089</v>
      </c>
      <c r="C7" s="150" t="s">
        <v>253</v>
      </c>
      <c r="D7" s="151">
        <v>44868</v>
      </c>
      <c r="E7" s="152" t="s">
        <v>13</v>
      </c>
      <c r="F7" s="184">
        <v>173</v>
      </c>
      <c r="G7" s="143">
        <f>IF(OR(E7="",F7=""),"",PID_KVLohnLookup($A$1,E7,F7,LOHNTABELLE!$H$4))</f>
        <v>2328</v>
      </c>
      <c r="H7" s="14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4"/>
      <c r="J7" s="155"/>
      <c r="K7" s="143">
        <f t="shared" si="0"/>
        <v>0</v>
      </c>
      <c r="L7" s="205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56"/>
      <c r="N7" s="157"/>
      <c r="O7" s="171"/>
      <c r="P7" s="171"/>
      <c r="Q7" s="171"/>
      <c r="R7" s="171"/>
      <c r="S7" s="171"/>
      <c r="T7" s="171"/>
      <c r="U7" s="171"/>
      <c r="V7" s="171"/>
    </row>
    <row r="8" spans="1:28" ht="22" customHeight="1">
      <c r="A8" s="20" t="s">
        <v>57</v>
      </c>
      <c r="B8" s="138">
        <v>401138</v>
      </c>
      <c r="C8" s="139" t="s">
        <v>240</v>
      </c>
      <c r="D8" s="140">
        <v>42006</v>
      </c>
      <c r="E8" s="141" t="s">
        <v>4</v>
      </c>
      <c r="F8" s="142">
        <v>173</v>
      </c>
      <c r="G8" s="143">
        <f>IF(OR(E8="",F8=""),"",PID_KVLohnLookup($A$1,E8,F8,LOHNTABELLE!$H$4))</f>
        <v>2123</v>
      </c>
      <c r="H8" s="14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5"/>
      <c r="J8" s="146"/>
      <c r="K8" s="143">
        <f t="shared" si="0"/>
        <v>0</v>
      </c>
      <c r="L8" s="205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47"/>
      <c r="N8" s="170"/>
      <c r="O8" s="234" t="s">
        <v>58</v>
      </c>
      <c r="P8" s="235"/>
      <c r="Q8" s="236">
        <f>SUM(H3:H82)</f>
        <v>8114.82</v>
      </c>
      <c r="R8" s="237"/>
      <c r="S8" s="171"/>
      <c r="T8" s="171"/>
      <c r="U8" s="171"/>
      <c r="V8" s="171"/>
    </row>
    <row r="9" spans="1:28" ht="22" customHeight="1">
      <c r="A9" s="21" t="s">
        <v>59</v>
      </c>
      <c r="B9" s="149">
        <v>401197</v>
      </c>
      <c r="C9" s="150" t="s">
        <v>241</v>
      </c>
      <c r="D9" s="151">
        <v>42644</v>
      </c>
      <c r="E9" s="152" t="s">
        <v>3</v>
      </c>
      <c r="F9" s="153">
        <v>173</v>
      </c>
      <c r="G9" s="143">
        <f>IF(OR(E9="",F9=""),"",PID_KVLohnLookup($A$1,E9,F9,LOHNTABELLE!$H$4))</f>
        <v>2082</v>
      </c>
      <c r="H9" s="14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4"/>
      <c r="J9" s="155"/>
      <c r="K9" s="143">
        <f t="shared" si="0"/>
        <v>0</v>
      </c>
      <c r="L9" s="205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56"/>
      <c r="N9" s="169"/>
      <c r="O9" s="221" t="s">
        <v>60</v>
      </c>
      <c r="P9" s="222"/>
      <c r="Q9" s="219">
        <f>EINSTELLUNG!L28</f>
        <v>7</v>
      </c>
      <c r="R9" s="220"/>
      <c r="S9" s="181">
        <f>IFERROR(Q9/Q8, 0)</f>
        <v>8.6261925711229577E-4</v>
      </c>
      <c r="T9" s="171"/>
      <c r="U9" s="171"/>
      <c r="V9" s="171"/>
    </row>
    <row r="10" spans="1:28" ht="22" customHeight="1">
      <c r="A10" s="20" t="s">
        <v>61</v>
      </c>
      <c r="B10" s="138">
        <v>401214</v>
      </c>
      <c r="C10" s="139" t="s">
        <v>267</v>
      </c>
      <c r="D10" s="140">
        <v>45636</v>
      </c>
      <c r="E10" s="141" t="s">
        <v>3</v>
      </c>
      <c r="F10" s="142">
        <v>173</v>
      </c>
      <c r="G10" s="143">
        <f>IF(OR(E10="",F10=""),"",PID_KVLohnLookup($A$1,E10,F10,LOHNTABELLE!$H$4))</f>
        <v>2082</v>
      </c>
      <c r="H10" s="14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5"/>
      <c r="J10" s="146"/>
      <c r="K10" s="143">
        <f t="shared" si="0"/>
        <v>0</v>
      </c>
      <c r="L10" s="205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7"/>
      <c r="N10" s="170"/>
      <c r="O10" s="221" t="s">
        <v>62</v>
      </c>
      <c r="P10" s="222"/>
      <c r="Q10" s="219">
        <f>EINSTELLUNG!I28</f>
        <v>0</v>
      </c>
      <c r="R10" s="220"/>
      <c r="S10" s="171"/>
      <c r="T10" s="171"/>
      <c r="U10" s="171"/>
      <c r="V10" s="171"/>
    </row>
    <row r="11" spans="1:28" ht="22" customHeight="1">
      <c r="A11" s="20" t="s">
        <v>63</v>
      </c>
      <c r="B11" s="149">
        <v>401276</v>
      </c>
      <c r="C11" s="150" t="s">
        <v>242</v>
      </c>
      <c r="D11" s="151">
        <v>43252</v>
      </c>
      <c r="E11" s="152" t="s">
        <v>3</v>
      </c>
      <c r="F11" s="153">
        <v>173</v>
      </c>
      <c r="G11" s="143">
        <f>IF(OR(E11="",F11=""),"",PID_KVLohnLookup($A$1,E11,F11,LOHNTABELLE!$H$4))</f>
        <v>2082</v>
      </c>
      <c r="H11" s="14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4"/>
      <c r="J11" s="155"/>
      <c r="K11" s="143">
        <f t="shared" si="0"/>
        <v>0</v>
      </c>
      <c r="L11" s="205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6"/>
      <c r="N11" s="169"/>
      <c r="O11" s="221" t="s">
        <v>64</v>
      </c>
      <c r="P11" s="222"/>
      <c r="Q11" s="219">
        <f>P5</f>
        <v>600</v>
      </c>
      <c r="R11" s="220"/>
      <c r="S11" s="171"/>
      <c r="T11" s="171"/>
      <c r="U11" s="171"/>
      <c r="V11" s="171"/>
    </row>
    <row r="12" spans="1:28" ht="22" customHeight="1">
      <c r="A12" s="20" t="s">
        <v>65</v>
      </c>
      <c r="B12" s="138">
        <v>401307</v>
      </c>
      <c r="C12" s="139" t="s">
        <v>243</v>
      </c>
      <c r="D12" s="140">
        <v>43571</v>
      </c>
      <c r="E12" s="141" t="s">
        <v>3</v>
      </c>
      <c r="F12" s="142">
        <v>151.38</v>
      </c>
      <c r="G12" s="143">
        <f>IF(OR(E12="",F12=""),"",PID_KVLohnLookup($A$1,E12,F12,LOHNTABELLE!$H$4))</f>
        <v>1821.75</v>
      </c>
      <c r="H12" s="144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45"/>
      <c r="J12" s="146"/>
      <c r="K12" s="143">
        <f t="shared" si="0"/>
        <v>0</v>
      </c>
      <c r="L12" s="205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47"/>
      <c r="N12" s="170"/>
      <c r="O12" s="221" t="s">
        <v>66</v>
      </c>
      <c r="P12" s="222"/>
      <c r="Q12" s="256">
        <v>-20</v>
      </c>
      <c r="R12" s="257"/>
      <c r="S12" s="171"/>
      <c r="T12" s="171"/>
      <c r="U12" s="171"/>
      <c r="V12" s="171"/>
    </row>
    <row r="13" spans="1:28" ht="22" customHeight="1">
      <c r="A13" s="21" t="s">
        <v>67</v>
      </c>
      <c r="B13" s="149">
        <v>401308</v>
      </c>
      <c r="C13" s="150" t="s">
        <v>244</v>
      </c>
      <c r="D13" s="151">
        <v>43579</v>
      </c>
      <c r="E13" s="152" t="s">
        <v>3</v>
      </c>
      <c r="F13" s="153">
        <v>173</v>
      </c>
      <c r="G13" s="143">
        <f>IF(OR(E13="",F13=""),"",PID_KVLohnLookup($A$1,E13,F13,LOHNTABELLE!$H$4))</f>
        <v>2082</v>
      </c>
      <c r="H13" s="14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4"/>
      <c r="J13" s="155"/>
      <c r="K13" s="143">
        <f t="shared" si="0"/>
        <v>0</v>
      </c>
      <c r="L13" s="205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6"/>
      <c r="N13" s="169"/>
      <c r="O13" s="221" t="s">
        <v>68</v>
      </c>
      <c r="P13" s="222"/>
      <c r="Q13" s="219">
        <f>Q8-Q9-Q10-Q11-Q12</f>
        <v>7527.82</v>
      </c>
      <c r="R13" s="220"/>
      <c r="S13" s="171"/>
      <c r="T13" s="171"/>
      <c r="U13" s="171"/>
      <c r="V13" s="171"/>
    </row>
    <row r="14" spans="1:28" ht="22" customHeight="1">
      <c r="A14" s="20" t="s">
        <v>69</v>
      </c>
      <c r="B14" s="138">
        <v>401389</v>
      </c>
      <c r="C14" s="139" t="s">
        <v>246</v>
      </c>
      <c r="D14" s="140">
        <v>44384</v>
      </c>
      <c r="E14" s="141" t="s">
        <v>11</v>
      </c>
      <c r="F14" s="142">
        <v>173</v>
      </c>
      <c r="G14" s="143">
        <f>IF(OR(E14="",F14=""),"",PID_KVLohnLookup($A$1,E14,F14,LOHNTABELLE!$H$4))</f>
        <v>2300</v>
      </c>
      <c r="H14" s="14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5"/>
      <c r="J14" s="146"/>
      <c r="K14" s="143">
        <f t="shared" si="0"/>
        <v>0</v>
      </c>
      <c r="L14" s="205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47"/>
      <c r="N14" s="170"/>
      <c r="O14" s="221" t="s">
        <v>70</v>
      </c>
      <c r="P14" s="222"/>
      <c r="Q14" s="219">
        <f>EINSTELLUNG!L12</f>
        <v>9300</v>
      </c>
      <c r="R14" s="220"/>
      <c r="S14" s="171"/>
      <c r="T14" s="171"/>
      <c r="U14" s="171"/>
      <c r="V14" s="171"/>
    </row>
    <row r="15" spans="1:28" ht="22" customHeight="1" thickBot="1">
      <c r="A15" s="20" t="s">
        <v>71</v>
      </c>
      <c r="B15" s="149">
        <v>401394</v>
      </c>
      <c r="C15" s="150" t="s">
        <v>245</v>
      </c>
      <c r="D15" s="151">
        <v>44379</v>
      </c>
      <c r="E15" s="152" t="s">
        <v>2</v>
      </c>
      <c r="F15" s="153">
        <v>173</v>
      </c>
      <c r="G15" s="143">
        <f>IF(OR(E15="",F15=""),"",PID_KVLohnLookup($A$1,E15,F15,LOHNTABELLE!$H$4))</f>
        <v>2021</v>
      </c>
      <c r="H15" s="14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4"/>
      <c r="J15" s="155"/>
      <c r="K15" s="143">
        <f t="shared" si="0"/>
        <v>0</v>
      </c>
      <c r="L15" s="205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56"/>
      <c r="N15" s="169"/>
      <c r="O15" s="225" t="s">
        <v>72</v>
      </c>
      <c r="P15" s="226"/>
      <c r="Q15" s="238">
        <f>Q13-Q14</f>
        <v>-1772.1800000000003</v>
      </c>
      <c r="R15" s="239"/>
      <c r="S15" s="172"/>
      <c r="T15" s="172"/>
      <c r="U15" s="172"/>
      <c r="V15" s="171"/>
    </row>
    <row r="16" spans="1:28" ht="22" customHeight="1" thickBot="1">
      <c r="A16" s="20" t="s">
        <v>73</v>
      </c>
      <c r="B16" s="138">
        <v>401432</v>
      </c>
      <c r="C16" s="139" t="s">
        <v>247</v>
      </c>
      <c r="D16" s="140">
        <v>44441</v>
      </c>
      <c r="E16" s="141" t="s">
        <v>2</v>
      </c>
      <c r="F16" s="142">
        <v>173</v>
      </c>
      <c r="G16" s="143">
        <f>IF(OR(E16="",F16=""),"",PID_KVLohnLookup($A$1,E16,F16,LOHNTABELLE!$H$4))</f>
        <v>2021</v>
      </c>
      <c r="H16" s="14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5"/>
      <c r="J16" s="146"/>
      <c r="K16" s="143">
        <f t="shared" si="0"/>
        <v>0</v>
      </c>
      <c r="L16" s="205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7"/>
      <c r="N16" s="170"/>
      <c r="O16" s="215" t="str">
        <f>IF(Q15&lt;0, "Schlecht! Zu wenig Stunden für Dienstplan.", IF(Q15&gt;0, "Du hast mehr als genug Stunden für Dienstplan.", ""))</f>
        <v>Schlecht! Zu wenig Stunden für Dienstplan.</v>
      </c>
      <c r="P16" s="216"/>
      <c r="Q16" s="217"/>
      <c r="R16" s="218"/>
      <c r="S16" s="171"/>
      <c r="T16" s="171"/>
      <c r="U16" s="171"/>
      <c r="V16" s="171"/>
      <c r="W16" s="10"/>
    </row>
    <row r="17" spans="1:29" ht="22" customHeight="1">
      <c r="A17" s="21" t="s">
        <v>74</v>
      </c>
      <c r="B17" s="149">
        <v>401476</v>
      </c>
      <c r="C17" s="150" t="s">
        <v>249</v>
      </c>
      <c r="D17" s="151">
        <v>44504</v>
      </c>
      <c r="E17" s="152" t="s">
        <v>2</v>
      </c>
      <c r="F17" s="153">
        <v>173</v>
      </c>
      <c r="G17" s="143">
        <f>IF(OR(E17="",F17=""),"",PID_KVLohnLookup($A$1,E17,F17,LOHNTABELLE!$H$4))</f>
        <v>2021</v>
      </c>
      <c r="H17" s="144">
        <f>IF(AND(ISNUMBER(D17),ISNUMBER(F17)),ROUNDDOWN(MIN(IF(OR(ISBLANK(I17),I17=""),EOMONTH(DATE(EINSTELLUNG!$C$35,$A$1,1),0),I17)-MAX(D17,DATE(EINSTELLUNG!$C$35,$A$1,1))+1)/DAY(EOMONTH(DATE(EINSTELLUNG!$C$35,$A$1,1),0))*F17,2),"")</f>
        <v>139.51</v>
      </c>
      <c r="I17" s="154">
        <v>46228</v>
      </c>
      <c r="J17" s="155"/>
      <c r="K17" s="143">
        <f t="shared" si="0"/>
        <v>0</v>
      </c>
      <c r="L17" s="205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1629.8387096774193</v>
      </c>
      <c r="M17" s="156"/>
      <c r="N17" s="169"/>
      <c r="O17" s="234" t="s">
        <v>75</v>
      </c>
      <c r="P17" s="235"/>
      <c r="Q17" s="258">
        <f>SUM(L3:L82)</f>
        <v>97034.618709677437</v>
      </c>
      <c r="R17" s="259"/>
      <c r="S17" s="171"/>
      <c r="T17" s="171"/>
      <c r="U17" s="171"/>
      <c r="V17" s="171"/>
      <c r="W17" s="10"/>
    </row>
    <row r="18" spans="1:29" ht="22" customHeight="1">
      <c r="A18" s="20" t="s">
        <v>76</v>
      </c>
      <c r="B18" s="138">
        <v>401479</v>
      </c>
      <c r="C18" s="139" t="s">
        <v>250</v>
      </c>
      <c r="D18" s="140">
        <v>44511</v>
      </c>
      <c r="E18" s="141" t="s">
        <v>6</v>
      </c>
      <c r="F18" s="142">
        <v>173</v>
      </c>
      <c r="G18" s="143">
        <f>IF(OR(E18="",F18=""),"",PID_KVLohnLookup($A$1,E18,F18,LOHNTABELLE!$H$4))</f>
        <v>2160</v>
      </c>
      <c r="H18" s="14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5"/>
      <c r="J18" s="146"/>
      <c r="K18" s="143">
        <f t="shared" si="0"/>
        <v>0</v>
      </c>
      <c r="L18" s="205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2160</v>
      </c>
      <c r="M18" s="147"/>
      <c r="N18" s="170"/>
      <c r="O18" s="245" t="s">
        <v>475</v>
      </c>
      <c r="P18" s="246"/>
      <c r="Q18" s="240">
        <v>20</v>
      </c>
      <c r="R18" s="241"/>
      <c r="S18" s="171"/>
      <c r="T18" s="171"/>
      <c r="U18" s="171"/>
      <c r="V18" s="171"/>
    </row>
    <row r="19" spans="1:29" ht="22" customHeight="1">
      <c r="A19" s="20" t="s">
        <v>77</v>
      </c>
      <c r="B19" s="149">
        <v>401481</v>
      </c>
      <c r="C19" s="150" t="s">
        <v>251</v>
      </c>
      <c r="D19" s="151">
        <v>44531</v>
      </c>
      <c r="E19" s="152" t="s">
        <v>2</v>
      </c>
      <c r="F19" s="153">
        <v>173</v>
      </c>
      <c r="G19" s="143">
        <f>IF(OR(E19="",F19=""),"",PID_KVLohnLookup($A$1,E19,F19,LOHNTABELLE!$H$4))</f>
        <v>2021</v>
      </c>
      <c r="H19" s="14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4"/>
      <c r="J19" s="155"/>
      <c r="K19" s="143">
        <f t="shared" si="0"/>
        <v>0</v>
      </c>
      <c r="L19" s="205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56"/>
      <c r="N19" s="169"/>
      <c r="O19" s="245" t="s">
        <v>308</v>
      </c>
      <c r="P19" s="246"/>
      <c r="Q19" s="240">
        <v>333</v>
      </c>
      <c r="R19" s="241"/>
      <c r="S19" s="171"/>
      <c r="T19" s="171"/>
      <c r="U19" s="171"/>
      <c r="V19" s="171"/>
    </row>
    <row r="20" spans="1:29" ht="22" customHeight="1">
      <c r="A20" s="20" t="s">
        <v>78</v>
      </c>
      <c r="B20" s="138">
        <v>401558</v>
      </c>
      <c r="C20" s="139" t="s">
        <v>248</v>
      </c>
      <c r="D20" s="140">
        <v>44460</v>
      </c>
      <c r="E20" s="141" t="s">
        <v>2</v>
      </c>
      <c r="F20" s="142">
        <v>173</v>
      </c>
      <c r="G20" s="143">
        <f>IF(OR(E20="",F20=""),"",PID_KVLohnLookup($A$1,E20,F20,LOHNTABELLE!$H$4))</f>
        <v>2021</v>
      </c>
      <c r="H20" s="14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5"/>
      <c r="J20" s="146"/>
      <c r="K20" s="143">
        <f t="shared" si="0"/>
        <v>0</v>
      </c>
      <c r="L20" s="205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47"/>
      <c r="N20" s="170"/>
      <c r="O20" s="245" t="s">
        <v>308</v>
      </c>
      <c r="P20" s="246"/>
      <c r="Q20" s="240">
        <v>35</v>
      </c>
      <c r="R20" s="247"/>
      <c r="S20" s="171"/>
      <c r="T20" s="171"/>
      <c r="U20" s="171"/>
      <c r="V20" s="171"/>
    </row>
    <row r="21" spans="1:29" ht="22" customHeight="1">
      <c r="A21" s="21" t="s">
        <v>80</v>
      </c>
      <c r="B21" s="149">
        <v>401564</v>
      </c>
      <c r="C21" s="150" t="s">
        <v>252</v>
      </c>
      <c r="D21" s="151">
        <v>44824</v>
      </c>
      <c r="E21" s="152" t="s">
        <v>2</v>
      </c>
      <c r="F21" s="153">
        <v>173</v>
      </c>
      <c r="G21" s="143">
        <f>IF(OR(E21="",F21=""),"",PID_KVLohnLookup($A$1,E21,F21,LOHNTABELLE!$H$4))</f>
        <v>2021</v>
      </c>
      <c r="H21" s="14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4"/>
      <c r="J21" s="155"/>
      <c r="K21" s="143">
        <f t="shared" si="0"/>
        <v>0</v>
      </c>
      <c r="L21" s="205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2021</v>
      </c>
      <c r="M21" s="156"/>
      <c r="N21" s="169"/>
      <c r="O21" s="245" t="s">
        <v>308</v>
      </c>
      <c r="P21" s="246"/>
      <c r="Q21" s="240">
        <v>100</v>
      </c>
      <c r="R21" s="241"/>
      <c r="S21" s="171"/>
      <c r="T21" s="171"/>
      <c r="U21" s="171"/>
      <c r="V21" s="171"/>
    </row>
    <row r="22" spans="1:29" ht="22" customHeight="1">
      <c r="A22" s="20" t="s">
        <v>81</v>
      </c>
      <c r="B22" s="138">
        <v>401583</v>
      </c>
      <c r="C22" s="139" t="s">
        <v>254</v>
      </c>
      <c r="D22" s="140">
        <v>44900</v>
      </c>
      <c r="E22" s="141" t="s">
        <v>10</v>
      </c>
      <c r="F22" s="142">
        <v>173</v>
      </c>
      <c r="G22" s="143">
        <f>IF(OR(E22="",F22=""),"",PID_KVLohnLookup($A$1,E22,F22,LOHNTABELLE!$H$4))</f>
        <v>2300</v>
      </c>
      <c r="H22" s="14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5"/>
      <c r="J22" s="146"/>
      <c r="K22" s="143">
        <f t="shared" si="0"/>
        <v>0</v>
      </c>
      <c r="L22" s="205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2300</v>
      </c>
      <c r="M22" s="147"/>
      <c r="N22" s="170"/>
      <c r="O22" s="245" t="s">
        <v>308</v>
      </c>
      <c r="P22" s="246"/>
      <c r="Q22" s="240"/>
      <c r="R22" s="241"/>
      <c r="S22" s="171"/>
      <c r="T22" s="171"/>
      <c r="U22" s="171"/>
      <c r="V22" s="171"/>
    </row>
    <row r="23" spans="1:29" ht="22" customHeight="1">
      <c r="A23" s="20" t="s">
        <v>82</v>
      </c>
      <c r="B23" s="149">
        <v>401589</v>
      </c>
      <c r="C23" s="150" t="s">
        <v>255</v>
      </c>
      <c r="D23" s="151">
        <v>44926</v>
      </c>
      <c r="E23" s="152" t="s">
        <v>10</v>
      </c>
      <c r="F23" s="153">
        <v>173</v>
      </c>
      <c r="G23" s="143">
        <f>IF(OR(E23="",F23=""),"",PID_KVLohnLookup($A$1,E23,F23,LOHNTABELLE!$H$4))</f>
        <v>2300</v>
      </c>
      <c r="H23" s="144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54"/>
      <c r="J23" s="155"/>
      <c r="K23" s="143">
        <f t="shared" si="0"/>
        <v>0</v>
      </c>
      <c r="L23" s="205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2300</v>
      </c>
      <c r="M23" s="156"/>
      <c r="N23" s="169"/>
      <c r="O23" s="245" t="s">
        <v>308</v>
      </c>
      <c r="P23" s="246"/>
      <c r="Q23" s="240"/>
      <c r="R23" s="241"/>
      <c r="S23" s="171"/>
      <c r="T23" s="171"/>
      <c r="U23" s="171"/>
      <c r="V23" s="171"/>
      <c r="W23" s="10"/>
    </row>
    <row r="24" spans="1:29" ht="22" customHeight="1">
      <c r="A24" s="20" t="s">
        <v>83</v>
      </c>
      <c r="B24" s="138">
        <v>401602</v>
      </c>
      <c r="C24" s="139" t="s">
        <v>256</v>
      </c>
      <c r="D24" s="140">
        <v>45975</v>
      </c>
      <c r="E24" s="141" t="s">
        <v>2</v>
      </c>
      <c r="F24" s="142">
        <v>86.5</v>
      </c>
      <c r="G24" s="143">
        <f>IF(OR(E24="",F24=""),"",PID_KVLohnLookup($A$1,E24,F24,LOHNTABELLE!$H$4))</f>
        <v>1010.5</v>
      </c>
      <c r="H24" s="14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5"/>
      <c r="J24" s="146"/>
      <c r="K24" s="143">
        <f t="shared" si="0"/>
        <v>0</v>
      </c>
      <c r="L24" s="205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47"/>
      <c r="N24" s="170"/>
      <c r="O24" s="245"/>
      <c r="P24" s="246"/>
      <c r="Q24" s="240"/>
      <c r="R24" s="241"/>
      <c r="S24" s="171"/>
      <c r="T24" s="171"/>
      <c r="U24" s="171"/>
      <c r="V24" s="171"/>
      <c r="W24" s="10"/>
    </row>
    <row r="25" spans="1:29" ht="22" customHeight="1" thickBot="1">
      <c r="A25" s="21" t="s">
        <v>84</v>
      </c>
      <c r="B25" s="149">
        <v>401605</v>
      </c>
      <c r="C25" s="150" t="s">
        <v>257</v>
      </c>
      <c r="D25" s="151">
        <v>44986</v>
      </c>
      <c r="E25" s="152" t="s">
        <v>2</v>
      </c>
      <c r="F25" s="153">
        <v>86.5</v>
      </c>
      <c r="G25" s="143">
        <f>IF(OR(E25="",F25=""),"",PID_KVLohnLookup($A$1,E25,F25,LOHNTABELLE!$H$4))</f>
        <v>1010.5</v>
      </c>
      <c r="H25" s="14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4"/>
      <c r="J25" s="155"/>
      <c r="K25" s="143">
        <f t="shared" si="0"/>
        <v>0</v>
      </c>
      <c r="L25" s="205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1010.5</v>
      </c>
      <c r="M25" s="156"/>
      <c r="N25" s="169"/>
      <c r="O25" s="248"/>
      <c r="P25" s="249"/>
      <c r="Q25" s="250"/>
      <c r="R25" s="251"/>
      <c r="S25" s="171"/>
      <c r="T25" s="171"/>
      <c r="U25" s="171"/>
      <c r="V25" s="171"/>
    </row>
    <row r="26" spans="1:29" ht="22" customHeight="1">
      <c r="A26" s="20" t="s">
        <v>85</v>
      </c>
      <c r="B26" s="138">
        <v>401626</v>
      </c>
      <c r="C26" s="139" t="s">
        <v>258</v>
      </c>
      <c r="D26" s="140">
        <v>45063</v>
      </c>
      <c r="E26" s="141" t="s">
        <v>2</v>
      </c>
      <c r="F26" s="142">
        <v>86.5</v>
      </c>
      <c r="G26" s="143">
        <f>IF(OR(E26="",F26=""),"",PID_KVLohnLookup($A$1,E26,F26,LOHNTABELLE!$H$4))</f>
        <v>1010.5</v>
      </c>
      <c r="H26" s="14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5"/>
      <c r="J26" s="146"/>
      <c r="K26" s="143">
        <f t="shared" si="0"/>
        <v>0</v>
      </c>
      <c r="L26" s="205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1010.5</v>
      </c>
      <c r="M26" s="147"/>
      <c r="N26" s="170"/>
      <c r="O26" s="252"/>
      <c r="P26" s="253"/>
      <c r="Q26" s="254"/>
      <c r="R26" s="255"/>
      <c r="S26" s="171"/>
      <c r="T26" s="171"/>
      <c r="U26" s="171"/>
      <c r="V26" s="171"/>
    </row>
    <row r="27" spans="1:29" ht="22" customHeight="1">
      <c r="A27" s="20" t="s">
        <v>86</v>
      </c>
      <c r="B27" s="149">
        <v>401633</v>
      </c>
      <c r="C27" s="150" t="s">
        <v>259</v>
      </c>
      <c r="D27" s="151">
        <v>45089</v>
      </c>
      <c r="E27" s="152" t="s">
        <v>10</v>
      </c>
      <c r="F27" s="153">
        <v>86.5</v>
      </c>
      <c r="G27" s="143">
        <f>IF(OR(E27="",F27=""),"",PID_KVLohnLookup($A$1,E27,F27,LOHNTABELLE!$H$4))</f>
        <v>1150</v>
      </c>
      <c r="H27" s="14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4"/>
      <c r="J27" s="155"/>
      <c r="K27" s="143">
        <f t="shared" si="0"/>
        <v>0</v>
      </c>
      <c r="L27" s="205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1150</v>
      </c>
      <c r="M27" s="156"/>
      <c r="N27" s="169"/>
      <c r="O27" s="245"/>
      <c r="P27" s="246"/>
      <c r="Q27" s="240"/>
      <c r="R27" s="241"/>
      <c r="S27" s="276" t="s">
        <v>87</v>
      </c>
      <c r="T27" s="276"/>
      <c r="U27" s="276"/>
      <c r="V27" s="276"/>
    </row>
    <row r="28" spans="1:29" ht="22" customHeight="1">
      <c r="A28" s="20" t="s">
        <v>88</v>
      </c>
      <c r="B28" s="138">
        <v>401647</v>
      </c>
      <c r="C28" s="139" t="s">
        <v>260</v>
      </c>
      <c r="D28" s="140">
        <v>45182</v>
      </c>
      <c r="E28" s="141" t="s">
        <v>2</v>
      </c>
      <c r="F28" s="142">
        <v>86.5</v>
      </c>
      <c r="G28" s="143">
        <f>IF(OR(E28="",F28=""),"",PID_KVLohnLookup($A$1,E28,F28,LOHNTABELLE!$H$4))</f>
        <v>1010.5</v>
      </c>
      <c r="H28" s="14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5"/>
      <c r="J28" s="146"/>
      <c r="K28" s="143">
        <f t="shared" si="0"/>
        <v>0</v>
      </c>
      <c r="L28" s="205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47"/>
      <c r="N28" s="170"/>
      <c r="O28" s="245"/>
      <c r="P28" s="246"/>
      <c r="Q28" s="240"/>
      <c r="R28" s="241"/>
      <c r="S28" s="171"/>
      <c r="T28" s="171"/>
      <c r="U28" s="171"/>
      <c r="V28" s="171"/>
    </row>
    <row r="29" spans="1:29" ht="22" customHeight="1" thickBot="1">
      <c r="A29" s="21" t="s">
        <v>89</v>
      </c>
      <c r="B29" s="149">
        <v>401661</v>
      </c>
      <c r="C29" s="150" t="s">
        <v>261</v>
      </c>
      <c r="D29" s="151">
        <v>45261</v>
      </c>
      <c r="E29" s="152" t="s">
        <v>2</v>
      </c>
      <c r="F29" s="153">
        <v>86.5</v>
      </c>
      <c r="G29" s="143">
        <f>IF(OR(E29="",F29=""),"",PID_KVLohnLookup($A$1,E29,F29,LOHNTABELLE!$H$4))</f>
        <v>1010.5</v>
      </c>
      <c r="H29" s="14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54"/>
      <c r="J29" s="155"/>
      <c r="K29" s="143">
        <f t="shared" si="0"/>
        <v>0</v>
      </c>
      <c r="L29" s="205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1010.5</v>
      </c>
      <c r="M29" s="156"/>
      <c r="N29" s="169"/>
      <c r="O29" s="242" t="s">
        <v>90</v>
      </c>
      <c r="P29" s="243"/>
      <c r="Q29" s="263">
        <f>EINSTELLUNG!O12</f>
        <v>1250</v>
      </c>
      <c r="R29" s="264"/>
      <c r="S29" s="171"/>
      <c r="T29" s="171"/>
      <c r="U29" s="171"/>
      <c r="V29" s="171"/>
    </row>
    <row r="30" spans="1:29" ht="22" customHeight="1" thickBot="1">
      <c r="A30" s="20" t="s">
        <v>91</v>
      </c>
      <c r="B30" s="138">
        <v>401670</v>
      </c>
      <c r="C30" s="139" t="s">
        <v>262</v>
      </c>
      <c r="D30" s="140">
        <v>45358</v>
      </c>
      <c r="E30" s="141" t="s">
        <v>2</v>
      </c>
      <c r="F30" s="142">
        <v>86.5</v>
      </c>
      <c r="G30" s="143">
        <f>IF(OR(E30="",F30=""),"",PID_KVLohnLookup($A$1,E30,F30,LOHNTABELLE!$H$4))</f>
        <v>1010.5</v>
      </c>
      <c r="H30" s="14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45"/>
      <c r="J30" s="146"/>
      <c r="K30" s="143">
        <f t="shared" si="0"/>
        <v>0</v>
      </c>
      <c r="L30" s="205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1010.5</v>
      </c>
      <c r="M30" s="147"/>
      <c r="N30" s="148"/>
      <c r="O30" s="171"/>
      <c r="P30" s="171"/>
      <c r="Q30" s="171"/>
      <c r="R30" s="171"/>
      <c r="S30" s="171"/>
      <c r="T30" s="171"/>
      <c r="U30" s="171"/>
      <c r="V30" s="17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49">
        <v>401678</v>
      </c>
      <c r="C31" s="150" t="s">
        <v>263</v>
      </c>
      <c r="D31" s="151">
        <v>45414</v>
      </c>
      <c r="E31" s="152" t="s">
        <v>2</v>
      </c>
      <c r="F31" s="153">
        <v>173</v>
      </c>
      <c r="G31" s="143">
        <f>IF(OR(E31="",F31=""),"",PID_KVLohnLookup($A$1,E31,F31,LOHNTABELLE!$H$4))</f>
        <v>2021</v>
      </c>
      <c r="H31" s="144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54"/>
      <c r="J31" s="155"/>
      <c r="K31" s="143">
        <f t="shared" si="0"/>
        <v>0</v>
      </c>
      <c r="L31" s="205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2021</v>
      </c>
      <c r="M31" s="156"/>
      <c r="N31" s="169"/>
      <c r="O31" s="265">
        <v>0</v>
      </c>
      <c r="P31" s="266"/>
      <c r="Q31" s="267">
        <v>1.6666666666666666E-2</v>
      </c>
      <c r="R31" s="268"/>
      <c r="S31" s="171"/>
      <c r="T31" s="171"/>
      <c r="U31" s="171"/>
      <c r="V31" s="171"/>
    </row>
    <row r="32" spans="1:29" ht="22" customHeight="1" thickBot="1">
      <c r="A32" s="20" t="s">
        <v>94</v>
      </c>
      <c r="B32" s="138">
        <v>401690</v>
      </c>
      <c r="C32" s="139" t="s">
        <v>265</v>
      </c>
      <c r="D32" s="140">
        <v>45536</v>
      </c>
      <c r="E32" s="141" t="s">
        <v>2</v>
      </c>
      <c r="F32" s="142">
        <v>86.5</v>
      </c>
      <c r="G32" s="143">
        <f>IF(OR(E32="",F32=""),"",PID_KVLohnLookup($A$1,E32,F32,LOHNTABELLE!$H$4))</f>
        <v>1010.5</v>
      </c>
      <c r="H32" s="14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5"/>
      <c r="J32" s="146"/>
      <c r="K32" s="143">
        <f t="shared" si="0"/>
        <v>0</v>
      </c>
      <c r="L32" s="205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47"/>
      <c r="N32" s="148"/>
      <c r="O32" s="171"/>
      <c r="P32" s="171"/>
      <c r="Q32" s="171"/>
      <c r="R32" s="171"/>
      <c r="S32" s="173"/>
      <c r="T32" s="171"/>
      <c r="U32" s="171"/>
      <c r="V32" s="171"/>
    </row>
    <row r="33" spans="1:22" ht="22" customHeight="1">
      <c r="A33" s="21" t="s">
        <v>95</v>
      </c>
      <c r="B33" s="149">
        <v>401715</v>
      </c>
      <c r="C33" s="150" t="s">
        <v>268</v>
      </c>
      <c r="D33" s="151">
        <v>45755</v>
      </c>
      <c r="E33" s="152" t="s">
        <v>2</v>
      </c>
      <c r="F33" s="153">
        <v>86.5</v>
      </c>
      <c r="G33" s="143">
        <f>IF(OR(E33="",F33=""),"",PID_KVLohnLookup($A$1,E33,F33,LOHNTABELLE!$H$4))</f>
        <v>1010.5</v>
      </c>
      <c r="H33" s="14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4"/>
      <c r="J33" s="155"/>
      <c r="K33" s="143">
        <f t="shared" si="0"/>
        <v>0</v>
      </c>
      <c r="L33" s="205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56"/>
      <c r="N33" s="169"/>
      <c r="O33" s="269"/>
      <c r="P33" s="270"/>
      <c r="Q33" s="223" t="str">
        <f>EINSTELLUNG!B3</f>
        <v>Budget Zahlen</v>
      </c>
      <c r="R33" s="223"/>
      <c r="S33" s="223" t="str">
        <f>EINSTELLUNG!B19</f>
        <v>Projection/Aktuell Zahlen</v>
      </c>
      <c r="T33" s="223"/>
      <c r="U33" s="223" t="s">
        <v>98</v>
      </c>
      <c r="V33" s="213"/>
    </row>
    <row r="34" spans="1:22" ht="22" customHeight="1">
      <c r="A34" s="20" t="s">
        <v>99</v>
      </c>
      <c r="B34" s="138">
        <v>401716</v>
      </c>
      <c r="C34" s="139" t="s">
        <v>269</v>
      </c>
      <c r="D34" s="140">
        <v>45800</v>
      </c>
      <c r="E34" s="141" t="s">
        <v>2</v>
      </c>
      <c r="F34" s="142">
        <v>86.5</v>
      </c>
      <c r="G34" s="143">
        <f>IF(OR(E34="",F34=""),"",PID_KVLohnLookup($A$1,E34,F34,LOHNTABELLE!$H$4))</f>
        <v>1010.5</v>
      </c>
      <c r="H34" s="14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5"/>
      <c r="J34" s="146"/>
      <c r="K34" s="143">
        <f t="shared" si="0"/>
        <v>0</v>
      </c>
      <c r="L34" s="205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47"/>
      <c r="N34" s="170"/>
      <c r="O34" s="271"/>
      <c r="P34" s="272"/>
      <c r="Q34" s="273"/>
      <c r="R34" s="273"/>
      <c r="S34" s="273"/>
      <c r="T34" s="273"/>
      <c r="U34" s="273"/>
      <c r="V34" s="274"/>
    </row>
    <row r="35" spans="1:22" ht="22" customHeight="1">
      <c r="A35" s="20" t="s">
        <v>100</v>
      </c>
      <c r="B35" s="149">
        <v>401717</v>
      </c>
      <c r="C35" s="150" t="s">
        <v>270</v>
      </c>
      <c r="D35" s="151">
        <v>45814</v>
      </c>
      <c r="E35" s="152" t="s">
        <v>2</v>
      </c>
      <c r="F35" s="153">
        <v>86.5</v>
      </c>
      <c r="G35" s="143">
        <f>IF(OR(E35="",F35=""),"",PID_KVLohnLookup($A$1,E35,F35,LOHNTABELLE!$H$4))</f>
        <v>1010.5</v>
      </c>
      <c r="H35" s="14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4"/>
      <c r="J35" s="155"/>
      <c r="K35" s="14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5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56"/>
      <c r="N35" s="169"/>
      <c r="O35" s="244" t="s">
        <v>101</v>
      </c>
      <c r="P35" s="222"/>
      <c r="Q35" s="261">
        <f>EINSTELLUNG!C12</f>
        <v>400000</v>
      </c>
      <c r="R35" s="261"/>
      <c r="S35" s="261">
        <f>EINSTELLUNG!C28</f>
        <v>435000</v>
      </c>
      <c r="T35" s="261"/>
      <c r="U35" s="261">
        <f>S35-Q35</f>
        <v>35000</v>
      </c>
      <c r="V35" s="262"/>
    </row>
    <row r="36" spans="1:22" ht="22" customHeight="1">
      <c r="A36" s="20" t="s">
        <v>102</v>
      </c>
      <c r="B36" s="138">
        <v>401722</v>
      </c>
      <c r="C36" s="139" t="s">
        <v>271</v>
      </c>
      <c r="D36" s="140">
        <v>45848</v>
      </c>
      <c r="E36" s="141" t="s">
        <v>2</v>
      </c>
      <c r="F36" s="142">
        <v>86.5</v>
      </c>
      <c r="G36" s="143">
        <f>IF(OR(E36="",F36=""),"",PID_KVLohnLookup($A$1,E36,F36,LOHNTABELLE!$H$4))</f>
        <v>1010.5</v>
      </c>
      <c r="H36" s="14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5"/>
      <c r="J36" s="146"/>
      <c r="K36" s="143">
        <f t="shared" si="1"/>
        <v>0</v>
      </c>
      <c r="L36" s="205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47"/>
      <c r="N36" s="170"/>
      <c r="O36" s="244" t="s">
        <v>103</v>
      </c>
      <c r="P36" s="222"/>
      <c r="Q36" s="261">
        <f>EINSTELLUNG!D12</f>
        <v>100000</v>
      </c>
      <c r="R36" s="261"/>
      <c r="S36" s="261">
        <f ca="1">SumMergedCells(Q17:R29)</f>
        <v>98772.618700000006</v>
      </c>
      <c r="T36" s="261"/>
      <c r="U36" s="261">
        <f t="shared" ref="U36:U41" ca="1" si="2">S36-Q36</f>
        <v>-1227.3812999999936</v>
      </c>
      <c r="V36" s="262"/>
    </row>
    <row r="37" spans="1:22" ht="22" customHeight="1">
      <c r="A37" s="21" t="s">
        <v>104</v>
      </c>
      <c r="B37" s="149">
        <v>401723</v>
      </c>
      <c r="C37" s="150" t="s">
        <v>272</v>
      </c>
      <c r="D37" s="151">
        <v>45852</v>
      </c>
      <c r="E37" s="152" t="s">
        <v>2</v>
      </c>
      <c r="F37" s="153">
        <v>86.5</v>
      </c>
      <c r="G37" s="143">
        <f>IF(OR(E37="",F37=""),"",PID_KVLohnLookup($A$1,E37,F37,LOHNTABELLE!$H$4))</f>
        <v>1010.5</v>
      </c>
      <c r="H37" s="14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4"/>
      <c r="J37" s="155"/>
      <c r="K37" s="143">
        <f t="shared" si="1"/>
        <v>0</v>
      </c>
      <c r="L37" s="205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56"/>
      <c r="N37" s="169"/>
      <c r="O37" s="244" t="s">
        <v>105</v>
      </c>
      <c r="P37" s="222"/>
      <c r="Q37" s="277">
        <f>IF(ISERROR(Q36/Q35), 0, Q36/Q35)</f>
        <v>0.25</v>
      </c>
      <c r="R37" s="277"/>
      <c r="S37" s="277">
        <f ca="1">IF(ISERROR(S36/S35), 0, S36/S35)</f>
        <v>0.22706349126436784</v>
      </c>
      <c r="T37" s="277"/>
      <c r="U37" s="277">
        <f t="shared" ca="1" si="2"/>
        <v>-2.2936508735632161E-2</v>
      </c>
      <c r="V37" s="278"/>
    </row>
    <row r="38" spans="1:22" ht="22" customHeight="1">
      <c r="A38" s="20" t="s">
        <v>106</v>
      </c>
      <c r="B38" s="138">
        <v>401726</v>
      </c>
      <c r="C38" s="139" t="s">
        <v>273</v>
      </c>
      <c r="D38" s="140">
        <v>45870</v>
      </c>
      <c r="E38" s="141" t="s">
        <v>2</v>
      </c>
      <c r="F38" s="142">
        <v>86.5</v>
      </c>
      <c r="G38" s="143">
        <f>IF(OR(E38="",F38=""),"",PID_KVLohnLookup($A$1,E38,F38,LOHNTABELLE!$H$4))</f>
        <v>1010.5</v>
      </c>
      <c r="H38" s="14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5"/>
      <c r="J38" s="146"/>
      <c r="K38" s="143">
        <f t="shared" si="1"/>
        <v>0</v>
      </c>
      <c r="L38" s="205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7"/>
      <c r="N38" s="170"/>
      <c r="O38" s="244" t="s">
        <v>107</v>
      </c>
      <c r="P38" s="222"/>
      <c r="Q38" s="260">
        <f>EINSTELLUNG!F12</f>
        <v>30000</v>
      </c>
      <c r="R38" s="260"/>
      <c r="S38" s="260">
        <f>EINSTELLUNG!F28</f>
        <v>31000</v>
      </c>
      <c r="T38" s="260"/>
      <c r="U38" s="260">
        <f t="shared" si="2"/>
        <v>1000</v>
      </c>
      <c r="V38" s="219"/>
    </row>
    <row r="39" spans="1:22" ht="22" customHeight="1">
      <c r="A39" s="20" t="s">
        <v>108</v>
      </c>
      <c r="B39" s="149">
        <v>401730</v>
      </c>
      <c r="C39" s="150" t="s">
        <v>275</v>
      </c>
      <c r="D39" s="151">
        <v>45895</v>
      </c>
      <c r="E39" s="152" t="s">
        <v>2</v>
      </c>
      <c r="F39" s="153">
        <v>86.5</v>
      </c>
      <c r="G39" s="143">
        <f>IF(OR(E39="",F39=""),"",PID_KVLohnLookup($A$1,E39,F39,LOHNTABELLE!$H$4))</f>
        <v>1010.5</v>
      </c>
      <c r="H39" s="14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4"/>
      <c r="J39" s="155"/>
      <c r="K39" s="143">
        <f t="shared" si="1"/>
        <v>0</v>
      </c>
      <c r="L39" s="205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6"/>
      <c r="N39" s="169"/>
      <c r="O39" s="244" t="s">
        <v>109</v>
      </c>
      <c r="P39" s="222"/>
      <c r="Q39" s="261">
        <f>IF(Q38=0, 0, Q35/Q38)</f>
        <v>13.333333333333334</v>
      </c>
      <c r="R39" s="261"/>
      <c r="S39" s="261">
        <f>IF(S38=0, 0, S35/S38)</f>
        <v>14.03225806451613</v>
      </c>
      <c r="T39" s="261"/>
      <c r="U39" s="261">
        <f t="shared" si="2"/>
        <v>0.69892473118279597</v>
      </c>
      <c r="V39" s="262"/>
    </row>
    <row r="40" spans="1:22" ht="22" customHeight="1">
      <c r="A40" s="20" t="s">
        <v>110</v>
      </c>
      <c r="B40" s="138">
        <v>401731</v>
      </c>
      <c r="C40" s="139" t="s">
        <v>274</v>
      </c>
      <c r="D40" s="140">
        <v>45899</v>
      </c>
      <c r="E40" s="141" t="s">
        <v>2</v>
      </c>
      <c r="F40" s="142">
        <v>86.5</v>
      </c>
      <c r="G40" s="143">
        <f>IF(OR(E40="",F40=""),"",PID_KVLohnLookup($A$1,E40,F40,LOHNTABELLE!$H$4))</f>
        <v>1010.5</v>
      </c>
      <c r="H40" s="14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5"/>
      <c r="J40" s="146"/>
      <c r="K40" s="143">
        <f t="shared" si="1"/>
        <v>0</v>
      </c>
      <c r="L40" s="205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7"/>
      <c r="N40" s="170"/>
      <c r="O40" s="244" t="s">
        <v>111</v>
      </c>
      <c r="P40" s="222"/>
      <c r="Q40" s="261">
        <f>IF(Q13=0, 0, Q35/Q13)</f>
        <v>53.13623333182781</v>
      </c>
      <c r="R40" s="261"/>
      <c r="S40" s="261">
        <f>IF(Q13=0, 0, S35/Q13)</f>
        <v>57.785653748362741</v>
      </c>
      <c r="T40" s="261"/>
      <c r="U40" s="261">
        <f t="shared" si="2"/>
        <v>4.6494204165349302</v>
      </c>
      <c r="V40" s="262"/>
    </row>
    <row r="41" spans="1:22" ht="22" customHeight="1">
      <c r="A41" s="21" t="s">
        <v>112</v>
      </c>
      <c r="B41" s="149">
        <v>401734</v>
      </c>
      <c r="C41" s="150" t="s">
        <v>276</v>
      </c>
      <c r="D41" s="151">
        <v>45904</v>
      </c>
      <c r="E41" s="152" t="s">
        <v>2</v>
      </c>
      <c r="F41" s="153">
        <v>86.5</v>
      </c>
      <c r="G41" s="143">
        <f>IF(OR(E41="",F41=""),"",PID_KVLohnLookup($A$1,E41,F41,LOHNTABELLE!$H$4))</f>
        <v>1010.5</v>
      </c>
      <c r="H41" s="14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4"/>
      <c r="J41" s="155"/>
      <c r="K41" s="143">
        <f t="shared" si="1"/>
        <v>0</v>
      </c>
      <c r="L41" s="205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6"/>
      <c r="N41" s="169"/>
      <c r="O41" s="244" t="s">
        <v>113</v>
      </c>
      <c r="P41" s="222"/>
      <c r="Q41" s="260">
        <f>IF(Q13=0, 0, Q38/Q13)</f>
        <v>3.9852174998870855</v>
      </c>
      <c r="R41" s="260"/>
      <c r="S41" s="260">
        <f>IF(Q13=0, 0, S38/Q13)</f>
        <v>4.1180580832166553</v>
      </c>
      <c r="T41" s="260"/>
      <c r="U41" s="260">
        <f t="shared" si="2"/>
        <v>0.13284058332956983</v>
      </c>
      <c r="V41" s="219"/>
    </row>
    <row r="42" spans="1:22" ht="22" customHeight="1" thickBot="1">
      <c r="A42" s="20" t="s">
        <v>114</v>
      </c>
      <c r="B42" s="138">
        <v>401736</v>
      </c>
      <c r="C42" s="139" t="s">
        <v>277</v>
      </c>
      <c r="D42" s="140">
        <v>45906</v>
      </c>
      <c r="E42" s="141" t="s">
        <v>2</v>
      </c>
      <c r="F42" s="142">
        <v>86.5</v>
      </c>
      <c r="G42" s="143">
        <f>IF(OR(E42="",F42=""),"",PID_KVLohnLookup($A$1,E42,F42,LOHNTABELLE!$H$4))</f>
        <v>1010.5</v>
      </c>
      <c r="H42" s="14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5"/>
      <c r="J42" s="146"/>
      <c r="K42" s="143">
        <f t="shared" si="1"/>
        <v>0</v>
      </c>
      <c r="L42" s="205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7"/>
      <c r="N42" s="170"/>
      <c r="O42" s="242" t="s">
        <v>115</v>
      </c>
      <c r="P42" s="243"/>
      <c r="Q42" s="275">
        <f>IFERROR(Q17/Q8, 0)</f>
        <v>11.957704386502405</v>
      </c>
      <c r="R42" s="275"/>
      <c r="S42" s="275"/>
      <c r="T42" s="275"/>
      <c r="U42" s="275"/>
      <c r="V42" s="264"/>
    </row>
    <row r="43" spans="1:22" ht="22" customHeight="1">
      <c r="A43" s="20" t="s">
        <v>116</v>
      </c>
      <c r="B43" s="149">
        <v>401737</v>
      </c>
      <c r="C43" s="150" t="s">
        <v>278</v>
      </c>
      <c r="D43" s="151">
        <v>45906</v>
      </c>
      <c r="E43" s="152" t="s">
        <v>2</v>
      </c>
      <c r="F43" s="153">
        <v>86.5</v>
      </c>
      <c r="G43" s="143">
        <f>IF(OR(E43="",F43=""),"",PID_KVLohnLookup($A$1,E43,F43,LOHNTABELLE!$H$4))</f>
        <v>1010.5</v>
      </c>
      <c r="H43" s="14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4"/>
      <c r="J43" s="155"/>
      <c r="K43" s="143">
        <f t="shared" si="1"/>
        <v>0</v>
      </c>
      <c r="L43" s="205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6"/>
      <c r="N43" s="169"/>
      <c r="O43" s="177"/>
      <c r="P43" s="178"/>
      <c r="Q43" s="178"/>
      <c r="R43" s="171"/>
      <c r="S43" s="171"/>
      <c r="T43" s="171"/>
      <c r="U43" s="171"/>
      <c r="V43" s="171"/>
    </row>
    <row r="44" spans="1:22" ht="22" customHeight="1" thickBot="1">
      <c r="A44" s="20" t="s">
        <v>117</v>
      </c>
      <c r="B44" s="138">
        <v>401738</v>
      </c>
      <c r="C44" s="139" t="s">
        <v>279</v>
      </c>
      <c r="D44" s="140">
        <v>45909</v>
      </c>
      <c r="E44" s="141" t="s">
        <v>2</v>
      </c>
      <c r="F44" s="142">
        <v>86.5</v>
      </c>
      <c r="G44" s="143">
        <f>IF(OR(E44="",F44=""),"",PID_KVLohnLookup($A$1,E44,F44,LOHNTABELLE!$H$4))</f>
        <v>1010.5</v>
      </c>
      <c r="H44" s="14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5"/>
      <c r="J44" s="146"/>
      <c r="K44" s="143">
        <f t="shared" si="1"/>
        <v>0</v>
      </c>
      <c r="L44" s="205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7"/>
      <c r="N44" s="170"/>
      <c r="O44" s="207" t="s">
        <v>118</v>
      </c>
      <c r="P44" s="208"/>
      <c r="Q44" s="208"/>
      <c r="R44" s="208"/>
      <c r="S44" s="208"/>
      <c r="T44" s="208"/>
      <c r="U44" s="208"/>
      <c r="V44" s="208"/>
    </row>
    <row r="45" spans="1:22" ht="22" customHeight="1">
      <c r="A45" s="21" t="s">
        <v>119</v>
      </c>
      <c r="B45" s="149">
        <v>401745</v>
      </c>
      <c r="C45" s="150" t="s">
        <v>283</v>
      </c>
      <c r="D45" s="151">
        <v>45934</v>
      </c>
      <c r="E45" s="152" t="s">
        <v>2</v>
      </c>
      <c r="F45" s="153">
        <v>86.5</v>
      </c>
      <c r="G45" s="143">
        <f>IF(OR(E45="",F45=""),"",PID_KVLohnLookup($A$1,E45,F45,LOHNTABELLE!$H$4))</f>
        <v>1010.5</v>
      </c>
      <c r="H45" s="14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4"/>
      <c r="J45" s="155"/>
      <c r="K45" s="143">
        <f t="shared" si="1"/>
        <v>0</v>
      </c>
      <c r="L45" s="205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6"/>
      <c r="N45" s="179"/>
      <c r="O45" s="209"/>
      <c r="P45" s="210"/>
      <c r="Q45" s="210"/>
      <c r="R45" s="210"/>
      <c r="S45" s="210"/>
      <c r="T45" s="210"/>
      <c r="U45" s="210"/>
      <c r="V45" s="171"/>
    </row>
    <row r="46" spans="1:22" ht="22" customHeight="1">
      <c r="A46" s="20" t="s">
        <v>120</v>
      </c>
      <c r="B46" s="138">
        <v>401746</v>
      </c>
      <c r="C46" s="139" t="s">
        <v>282</v>
      </c>
      <c r="D46" s="140">
        <v>45941</v>
      </c>
      <c r="E46" s="141" t="s">
        <v>2</v>
      </c>
      <c r="F46" s="142">
        <v>86.5</v>
      </c>
      <c r="G46" s="143">
        <f>IF(OR(E46="",F46=""),"",PID_KVLohnLookup($A$1,E46,F46,LOHNTABELLE!$H$4))</f>
        <v>1010.5</v>
      </c>
      <c r="H46" s="14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5"/>
      <c r="J46" s="146"/>
      <c r="K46" s="143">
        <f t="shared" si="1"/>
        <v>0</v>
      </c>
      <c r="L46" s="205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7"/>
      <c r="N46" s="180"/>
      <c r="O46" s="171"/>
      <c r="P46" s="171"/>
      <c r="Q46" s="171"/>
      <c r="R46" s="171"/>
      <c r="S46" s="171"/>
      <c r="T46" s="171"/>
      <c r="U46" s="171"/>
      <c r="V46" s="171"/>
    </row>
    <row r="47" spans="1:22" ht="22" customHeight="1">
      <c r="A47" s="20" t="s">
        <v>121</v>
      </c>
      <c r="B47" s="149">
        <v>401747</v>
      </c>
      <c r="C47" s="150" t="s">
        <v>280</v>
      </c>
      <c r="D47" s="151">
        <v>45941</v>
      </c>
      <c r="E47" s="152" t="s">
        <v>2</v>
      </c>
      <c r="F47" s="153">
        <v>86.5</v>
      </c>
      <c r="G47" s="143">
        <f>IF(OR(E47="",F47=""),"",PID_KVLohnLookup($A$1,E47,F47,LOHNTABELLE!$H$4))</f>
        <v>1010.5</v>
      </c>
      <c r="H47" s="14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4"/>
      <c r="J47" s="155"/>
      <c r="K47" s="143">
        <f t="shared" si="1"/>
        <v>0</v>
      </c>
      <c r="L47" s="205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6"/>
      <c r="N47" s="179"/>
      <c r="O47" s="171"/>
      <c r="P47" s="171"/>
      <c r="Q47" s="171"/>
      <c r="R47" s="171"/>
      <c r="S47" s="171"/>
      <c r="T47" s="171"/>
      <c r="U47" s="171"/>
      <c r="V47" s="171"/>
    </row>
    <row r="48" spans="1:22" ht="22" customHeight="1">
      <c r="A48" s="20" t="s">
        <v>122</v>
      </c>
      <c r="B48" s="138">
        <v>401748</v>
      </c>
      <c r="C48" s="139" t="s">
        <v>281</v>
      </c>
      <c r="D48" s="140">
        <v>45941</v>
      </c>
      <c r="E48" s="141" t="s">
        <v>2</v>
      </c>
      <c r="F48" s="142">
        <v>86.5</v>
      </c>
      <c r="G48" s="143">
        <f>IF(OR(E48="",F48=""),"",PID_KVLohnLookup($A$1,E48,F48,LOHNTABELLE!$H$4))</f>
        <v>1010.5</v>
      </c>
      <c r="H48" s="14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5"/>
      <c r="J48" s="146"/>
      <c r="K48" s="143">
        <f t="shared" si="1"/>
        <v>0</v>
      </c>
      <c r="L48" s="205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7"/>
      <c r="N48" s="180"/>
      <c r="O48" s="171"/>
      <c r="P48" s="171"/>
      <c r="Q48" s="171"/>
      <c r="R48" s="171"/>
      <c r="S48" s="171"/>
      <c r="T48" s="171"/>
      <c r="U48" s="171"/>
      <c r="V48" s="171"/>
    </row>
    <row r="49" spans="1:22" ht="22" customHeight="1">
      <c r="A49" s="21" t="s">
        <v>123</v>
      </c>
      <c r="B49" s="149">
        <v>401751</v>
      </c>
      <c r="C49" s="150" t="s">
        <v>284</v>
      </c>
      <c r="D49" s="154">
        <v>45961</v>
      </c>
      <c r="E49" s="152" t="s">
        <v>2</v>
      </c>
      <c r="F49" s="153">
        <v>86.5</v>
      </c>
      <c r="G49" s="143">
        <f>IF(OR(E49="",F49=""),"",PID_KVLohnLookup($A$1,E49,F49,LOHNTABELLE!$H$4))</f>
        <v>1010.5</v>
      </c>
      <c r="H49" s="14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4"/>
      <c r="J49" s="155"/>
      <c r="K49" s="143">
        <f t="shared" si="1"/>
        <v>0</v>
      </c>
      <c r="L49" s="205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56"/>
      <c r="N49" s="179"/>
      <c r="O49" s="171"/>
      <c r="P49" s="171"/>
      <c r="Q49" s="171"/>
      <c r="R49" s="171"/>
      <c r="S49" s="171"/>
      <c r="T49" s="171"/>
      <c r="U49" s="171"/>
      <c r="V49" s="171"/>
    </row>
    <row r="50" spans="1:22" ht="22" customHeight="1">
      <c r="A50" s="20" t="s">
        <v>124</v>
      </c>
      <c r="B50" s="138">
        <v>401752</v>
      </c>
      <c r="C50" s="139" t="s">
        <v>285</v>
      </c>
      <c r="D50" s="145">
        <v>45986</v>
      </c>
      <c r="E50" s="141" t="s">
        <v>2</v>
      </c>
      <c r="F50" s="142">
        <v>86.5</v>
      </c>
      <c r="G50" s="143">
        <f>IF(OR(E50="",F50=""),"",PID_KVLohnLookup($A$1,E50,F50,LOHNTABELLE!$H$4))</f>
        <v>1010.5</v>
      </c>
      <c r="H50" s="144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45"/>
      <c r="J50" s="146"/>
      <c r="K50" s="143">
        <f t="shared" si="1"/>
        <v>0</v>
      </c>
      <c r="L50" s="205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1010.5</v>
      </c>
      <c r="M50" s="147"/>
      <c r="N50" s="180"/>
      <c r="O50" s="171"/>
      <c r="P50" s="171"/>
      <c r="Q50" s="171"/>
      <c r="R50" s="171"/>
      <c r="S50" s="171"/>
      <c r="T50" s="171"/>
      <c r="U50" s="171"/>
      <c r="V50" s="171"/>
    </row>
    <row r="51" spans="1:22" ht="22" customHeight="1">
      <c r="A51" s="20" t="s">
        <v>125</v>
      </c>
      <c r="B51" s="149">
        <v>401999</v>
      </c>
      <c r="C51" s="202" t="s">
        <v>436</v>
      </c>
      <c r="D51" s="154">
        <v>46041</v>
      </c>
      <c r="E51" s="152" t="s">
        <v>2</v>
      </c>
      <c r="F51" s="153">
        <v>151.38</v>
      </c>
      <c r="G51" s="143">
        <f>IF(OR(E51="",F51=""),"",PID_KVLohnLookup($A$1,E51,F51,LOHNTABELLE!$H$4))</f>
        <v>1768.38</v>
      </c>
      <c r="H51" s="144">
        <f>IF(AND(ISNUMBER(D51),ISNUMBER(F51)),ROUNDDOWN(MIN(IF(OR(ISBLANK(I51),I51=""),EOMONTH(DATE(EINSTELLUNG!$C$35,$A$1,1),0),I51)-MAX(D51,DATE(EINSTELLUNG!$C$35,$A$1,1))+1)/DAY(EOMONTH(DATE(EINSTELLUNG!$C$35,$A$1,1),0))*F51,2),"")</f>
        <v>151.38</v>
      </c>
      <c r="I51" s="154"/>
      <c r="J51" s="155"/>
      <c r="K51" s="143">
        <f t="shared" si="1"/>
        <v>0</v>
      </c>
      <c r="L51" s="205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1768.38</v>
      </c>
      <c r="M51" s="156"/>
      <c r="N51" s="179"/>
    </row>
    <row r="52" spans="1:22" ht="22" customHeight="1">
      <c r="A52" s="20" t="s">
        <v>126</v>
      </c>
      <c r="B52" s="138">
        <v>401999</v>
      </c>
      <c r="C52" s="139" t="s">
        <v>307</v>
      </c>
      <c r="D52" s="145">
        <v>46082</v>
      </c>
      <c r="E52" s="141" t="s">
        <v>2</v>
      </c>
      <c r="F52" s="142">
        <v>173</v>
      </c>
      <c r="G52" s="143">
        <f>IF(OR(E52="",F52=""),"",PID_KVLohnLookup($A$1,E52,F52,LOHNTABELLE!$H$4))</f>
        <v>2021</v>
      </c>
      <c r="H52" s="14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45"/>
      <c r="J52" s="146"/>
      <c r="K52" s="143">
        <f t="shared" si="1"/>
        <v>0</v>
      </c>
      <c r="L52" s="205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47"/>
      <c r="N52" s="148"/>
    </row>
    <row r="53" spans="1:22" ht="22" customHeight="1">
      <c r="A53" s="21" t="s">
        <v>127</v>
      </c>
      <c r="B53" s="149">
        <v>402000</v>
      </c>
      <c r="C53" s="150" t="s">
        <v>310</v>
      </c>
      <c r="D53" s="154">
        <v>46143</v>
      </c>
      <c r="E53" s="152" t="s">
        <v>2</v>
      </c>
      <c r="F53" s="153">
        <v>173</v>
      </c>
      <c r="G53" s="143">
        <f>IF(OR(E53="",F53=""),"",PID_KVLohnLookup($A$1,E53,F53,LOHNTABELLE!$H$4))</f>
        <v>2021</v>
      </c>
      <c r="H53" s="14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4"/>
      <c r="J53" s="155"/>
      <c r="K53" s="143">
        <f t="shared" si="1"/>
        <v>0</v>
      </c>
      <c r="L53" s="205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56"/>
      <c r="N53" s="157"/>
    </row>
    <row r="54" spans="1:22" ht="22" customHeight="1">
      <c r="A54" s="20" t="s">
        <v>128</v>
      </c>
      <c r="B54" s="138">
        <v>402004</v>
      </c>
      <c r="C54" s="139" t="s">
        <v>311</v>
      </c>
      <c r="D54" s="145">
        <v>46122</v>
      </c>
      <c r="E54" s="141" t="s">
        <v>2</v>
      </c>
      <c r="F54" s="142">
        <v>173</v>
      </c>
      <c r="G54" s="143">
        <f>IF(OR(E54="",F54=""),"",PID_KVLohnLookup($A$1,E54,F54,LOHNTABELLE!$H$4))</f>
        <v>2021</v>
      </c>
      <c r="H54" s="14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5"/>
      <c r="J54" s="146"/>
      <c r="K54" s="143">
        <f t="shared" si="1"/>
        <v>0</v>
      </c>
      <c r="L54" s="205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7"/>
      <c r="N54" s="148"/>
    </row>
    <row r="55" spans="1:22" ht="22" customHeight="1">
      <c r="A55" s="20" t="s">
        <v>129</v>
      </c>
      <c r="B55" s="149">
        <v>402405</v>
      </c>
      <c r="C55" s="150" t="s">
        <v>313</v>
      </c>
      <c r="D55" s="154">
        <v>46054</v>
      </c>
      <c r="E55" s="152" t="s">
        <v>2</v>
      </c>
      <c r="F55" s="153">
        <v>173</v>
      </c>
      <c r="G55" s="143">
        <f>IF(OR(E55="",F55=""),"",PID_KVLohnLookup($A$1,E55,F55,LOHNTABELLE!$H$4))</f>
        <v>2021</v>
      </c>
      <c r="H55" s="14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4"/>
      <c r="J55" s="155"/>
      <c r="K55" s="143">
        <f t="shared" si="1"/>
        <v>0</v>
      </c>
      <c r="L55" s="205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56"/>
      <c r="N55" s="157"/>
    </row>
    <row r="56" spans="1:22" ht="22" customHeight="1">
      <c r="A56" s="20" t="s">
        <v>130</v>
      </c>
      <c r="B56" s="138">
        <v>500600</v>
      </c>
      <c r="C56" s="139" t="s">
        <v>318</v>
      </c>
      <c r="D56" s="145">
        <v>46054</v>
      </c>
      <c r="E56" s="141" t="s">
        <v>2</v>
      </c>
      <c r="F56" s="142">
        <v>173</v>
      </c>
      <c r="G56" s="143">
        <f>IF(OR(E56="",F56=""),"",PID_KVLohnLookup($A$1,E56,F56,LOHNTABELLE!$H$4))</f>
        <v>2021</v>
      </c>
      <c r="H56" s="14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5"/>
      <c r="J56" s="146"/>
      <c r="K56" s="143">
        <f t="shared" si="1"/>
        <v>0</v>
      </c>
      <c r="L56" s="205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7"/>
      <c r="N56" s="148"/>
    </row>
    <row r="57" spans="1:22" ht="22" customHeight="1">
      <c r="A57" s="21" t="s">
        <v>131</v>
      </c>
      <c r="B57" s="149">
        <v>502000</v>
      </c>
      <c r="C57" s="150" t="s">
        <v>312</v>
      </c>
      <c r="D57" s="154">
        <v>46147</v>
      </c>
      <c r="E57" s="152" t="s">
        <v>2</v>
      </c>
      <c r="F57" s="153">
        <v>173</v>
      </c>
      <c r="G57" s="143">
        <f>IF(OR(E57="",F57=""),"",PID_KVLohnLookup($A$1,E57,F57,LOHNTABELLE!$H$4))</f>
        <v>2021</v>
      </c>
      <c r="H57" s="14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4"/>
      <c r="J57" s="155"/>
      <c r="K57" s="143">
        <f t="shared" si="1"/>
        <v>0</v>
      </c>
      <c r="L57" s="205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56"/>
      <c r="N57" s="157"/>
    </row>
    <row r="58" spans="1:22" ht="22" customHeight="1">
      <c r="A58" s="20" t="s">
        <v>132</v>
      </c>
      <c r="B58" s="138">
        <v>503000</v>
      </c>
      <c r="C58" s="139" t="s">
        <v>315</v>
      </c>
      <c r="D58" s="145">
        <v>42401</v>
      </c>
      <c r="E58" s="141" t="s">
        <v>2</v>
      </c>
      <c r="F58" s="142">
        <v>173</v>
      </c>
      <c r="G58" s="143">
        <f>IF(OR(E58="",F58=""),"",PID_KVLohnLookup($A$1,E58,F58,LOHNTABELLE!$H$4))</f>
        <v>2021</v>
      </c>
      <c r="H58" s="144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45"/>
      <c r="J58" s="146"/>
      <c r="K58" s="143">
        <f t="shared" si="1"/>
        <v>0</v>
      </c>
      <c r="L58" s="205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2021</v>
      </c>
      <c r="M58" s="147"/>
      <c r="N58" s="148"/>
    </row>
    <row r="59" spans="1:22" ht="22" customHeight="1">
      <c r="A59" s="20" t="s">
        <v>133</v>
      </c>
      <c r="B59" s="149">
        <v>504000</v>
      </c>
      <c r="C59" s="150" t="s">
        <v>316</v>
      </c>
      <c r="D59" s="154">
        <v>46054</v>
      </c>
      <c r="E59" s="152" t="s">
        <v>3</v>
      </c>
      <c r="F59" s="153">
        <v>138.4</v>
      </c>
      <c r="G59" s="143">
        <f>IF(OR(E59="",F59=""),"",PID_KVLohnLookup($A$1,E59,F59,LOHNTABELLE!$H$4))</f>
        <v>1665.6</v>
      </c>
      <c r="H59" s="14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54"/>
      <c r="J59" s="155"/>
      <c r="K59" s="143">
        <f t="shared" si="1"/>
        <v>0</v>
      </c>
      <c r="L59" s="205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1665.6</v>
      </c>
      <c r="M59" s="156"/>
      <c r="N59" s="157"/>
    </row>
    <row r="60" spans="1:22" ht="22" customHeight="1">
      <c r="A60" s="20" t="s">
        <v>134</v>
      </c>
      <c r="B60" s="138">
        <v>505000</v>
      </c>
      <c r="C60" s="139" t="s">
        <v>317</v>
      </c>
      <c r="D60" s="145">
        <v>46054</v>
      </c>
      <c r="E60" s="141" t="s">
        <v>2</v>
      </c>
      <c r="F60" s="142">
        <v>138.4</v>
      </c>
      <c r="G60" s="143">
        <f>IF(OR(E60="",F60=""),"",PID_KVLohnLookup($A$1,E60,F60,LOHNTABELLE!$H$4))</f>
        <v>1616.8</v>
      </c>
      <c r="H60" s="144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45"/>
      <c r="J60" s="146"/>
      <c r="K60" s="143">
        <f t="shared" si="1"/>
        <v>0</v>
      </c>
      <c r="L60" s="205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1616.8</v>
      </c>
      <c r="M60" s="147"/>
      <c r="N60" s="148"/>
    </row>
    <row r="61" spans="1:22" ht="22" customHeight="1">
      <c r="A61" s="21" t="s">
        <v>135</v>
      </c>
      <c r="B61" s="149">
        <v>525025</v>
      </c>
      <c r="C61" s="150" t="s">
        <v>438</v>
      </c>
      <c r="D61" s="154">
        <v>46040</v>
      </c>
      <c r="E61" s="152" t="s">
        <v>2</v>
      </c>
      <c r="F61" s="153">
        <v>129.75</v>
      </c>
      <c r="G61" s="143">
        <f>IF(OR(E61="",F61=""),"",PID_KVLohnLookup($A$1,E61,F61,LOHNTABELLE!$H$4))</f>
        <v>1515.75</v>
      </c>
      <c r="H61" s="144">
        <f>IF(AND(ISNUMBER(D61),ISNUMBER(F61)),ROUNDDOWN(MIN(IF(OR(ISBLANK(I61),I61=""),EOMONTH(DATE(EINSTELLUNG!$C$35,$A$1,1),0),I61)-MAX(D61,DATE(EINSTELLUNG!$C$35,$A$1,1))+1)/DAY(EOMONTH(DATE(EINSTELLUNG!$C$35,$A$1,1),0))*F61,2),"")</f>
        <v>129.75</v>
      </c>
      <c r="I61" s="154"/>
      <c r="J61" s="155"/>
      <c r="K61" s="143">
        <f t="shared" si="1"/>
        <v>0</v>
      </c>
      <c r="L61" s="205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1515.75</v>
      </c>
      <c r="M61" s="156"/>
      <c r="N61" s="157"/>
    </row>
    <row r="62" spans="1:22" ht="22" customHeight="1">
      <c r="A62" s="20" t="s">
        <v>136</v>
      </c>
      <c r="B62" s="138">
        <v>700000</v>
      </c>
      <c r="C62" s="139" t="s">
        <v>325</v>
      </c>
      <c r="D62" s="145">
        <v>46054</v>
      </c>
      <c r="E62" s="141" t="s">
        <v>2</v>
      </c>
      <c r="F62" s="142">
        <v>173</v>
      </c>
      <c r="G62" s="143">
        <f>IF(OR(E62="",F62=""),"",PID_KVLohnLookup($A$1,E62,F62,LOHNTABELLE!$H$4))</f>
        <v>2021</v>
      </c>
      <c r="H62" s="144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45"/>
      <c r="J62" s="146"/>
      <c r="K62" s="143">
        <f t="shared" si="1"/>
        <v>0</v>
      </c>
      <c r="L62" s="205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2021</v>
      </c>
      <c r="M62" s="147"/>
      <c r="N62" s="148"/>
    </row>
    <row r="63" spans="1:22" ht="22" customHeight="1">
      <c r="A63" s="20" t="s">
        <v>137</v>
      </c>
      <c r="B63" s="149">
        <v>800000</v>
      </c>
      <c r="C63" s="150" t="s">
        <v>326</v>
      </c>
      <c r="D63" s="154">
        <v>46096</v>
      </c>
      <c r="E63" s="152" t="s">
        <v>2</v>
      </c>
      <c r="F63" s="153">
        <v>173</v>
      </c>
      <c r="G63" s="143">
        <f>IF(OR(E63="",F63=""),"",PID_KVLohnLookup($A$1,E63,F63,LOHNTABELLE!$H$4))</f>
        <v>2021</v>
      </c>
      <c r="H63" s="144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54"/>
      <c r="J63" s="155"/>
      <c r="K63" s="143">
        <f t="shared" si="1"/>
        <v>0</v>
      </c>
      <c r="L63" s="205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>2021</v>
      </c>
      <c r="M63" s="156"/>
      <c r="N63" s="157"/>
    </row>
    <row r="64" spans="1:22" ht="22" customHeight="1">
      <c r="A64" s="20" t="s">
        <v>138</v>
      </c>
      <c r="B64" s="138"/>
      <c r="C64" s="139"/>
      <c r="D64" s="145"/>
      <c r="E64" s="141"/>
      <c r="F64" s="142"/>
      <c r="G64" s="143" t="str">
        <f>IF(OR(E64="",F64=""),"",PID_KVLohnLookup($A$1,E64,F64,LOHNTABELLE!$H$4))</f>
        <v/>
      </c>
      <c r="H64" s="14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5"/>
      <c r="J64" s="146"/>
      <c r="K64" s="143">
        <f t="shared" si="1"/>
        <v>0</v>
      </c>
      <c r="L64" s="205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7"/>
      <c r="N64" s="148"/>
    </row>
    <row r="65" spans="1:14" ht="22" customHeight="1">
      <c r="A65" s="21" t="s">
        <v>139</v>
      </c>
      <c r="B65" s="149"/>
      <c r="C65" s="150"/>
      <c r="D65" s="154"/>
      <c r="E65" s="152"/>
      <c r="F65" s="153"/>
      <c r="G65" s="143" t="str">
        <f>IF(OR(E65="",F65=""),"",PID_KVLohnLookup($A$1,E65,F65,LOHNTABELLE!$H$4))</f>
        <v/>
      </c>
      <c r="H65" s="14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4"/>
      <c r="J65" s="155"/>
      <c r="K65" s="143">
        <f t="shared" si="1"/>
        <v>0</v>
      </c>
      <c r="L65" s="205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6"/>
      <c r="N65" s="157"/>
    </row>
    <row r="66" spans="1:14" ht="22" customHeight="1">
      <c r="A66" s="20" t="s">
        <v>140</v>
      </c>
      <c r="B66" s="138"/>
      <c r="C66" s="139"/>
      <c r="D66" s="145"/>
      <c r="E66" s="141"/>
      <c r="F66" s="142"/>
      <c r="G66" s="143" t="str">
        <f>IF(OR(E66="",F66=""),"",PID_KVLohnLookup($A$1,E66,F66,LOHNTABELLE!$H$4))</f>
        <v/>
      </c>
      <c r="H66" s="14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5"/>
      <c r="J66" s="146"/>
      <c r="K66" s="143">
        <f t="shared" si="1"/>
        <v>0</v>
      </c>
      <c r="L66" s="205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7"/>
      <c r="N66" s="148"/>
    </row>
    <row r="67" spans="1:14" ht="22" customHeight="1">
      <c r="A67" s="20" t="s">
        <v>141</v>
      </c>
      <c r="B67" s="149"/>
      <c r="C67" s="150"/>
      <c r="D67" s="154"/>
      <c r="E67" s="152"/>
      <c r="F67" s="153"/>
      <c r="G67" s="143" t="str">
        <f>IF(OR(E67="",F67=""),"",PID_KVLohnLookup($A$1,E67,F67,LOHNTABELLE!$H$4))</f>
        <v/>
      </c>
      <c r="H67" s="14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4"/>
      <c r="J67" s="155"/>
      <c r="K67" s="14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5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6"/>
      <c r="N67" s="157"/>
    </row>
    <row r="68" spans="1:14" ht="22" customHeight="1">
      <c r="A68" s="20" t="s">
        <v>142</v>
      </c>
      <c r="B68" s="138"/>
      <c r="C68" s="139"/>
      <c r="D68" s="145"/>
      <c r="E68" s="141"/>
      <c r="F68" s="142"/>
      <c r="G68" s="143" t="str">
        <f>IF(OR(E68="",F68=""),"",PID_KVLohnLookup($A$1,E68,F68,LOHNTABELLE!$H$4))</f>
        <v/>
      </c>
      <c r="H68" s="14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5"/>
      <c r="J68" s="146"/>
      <c r="K68" s="143">
        <f t="shared" si="3"/>
        <v>0</v>
      </c>
      <c r="L68" s="205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7"/>
      <c r="N68" s="148"/>
    </row>
    <row r="69" spans="1:14" ht="22" customHeight="1">
      <c r="A69" s="21" t="s">
        <v>143</v>
      </c>
      <c r="B69" s="149"/>
      <c r="C69" s="150"/>
      <c r="D69" s="154"/>
      <c r="E69" s="152"/>
      <c r="F69" s="153"/>
      <c r="G69" s="143" t="str">
        <f>IF(OR(E69="",F69=""),"",PID_KVLohnLookup($A$1,E69,F69,LOHNTABELLE!$H$4))</f>
        <v/>
      </c>
      <c r="H69" s="14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4"/>
      <c r="J69" s="155"/>
      <c r="K69" s="143">
        <f t="shared" si="3"/>
        <v>0</v>
      </c>
      <c r="L69" s="205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6"/>
      <c r="N69" s="157"/>
    </row>
    <row r="70" spans="1:14" ht="22" customHeight="1">
      <c r="A70" s="20" t="s">
        <v>144</v>
      </c>
      <c r="B70" s="138"/>
      <c r="C70" s="139"/>
      <c r="D70" s="145"/>
      <c r="E70" s="141"/>
      <c r="F70" s="142"/>
      <c r="G70" s="143" t="str">
        <f>IF(OR(E70="",F70=""),"",PID_KVLohnLookup($A$1,E70,F70,LOHNTABELLE!$H$4))</f>
        <v/>
      </c>
      <c r="H70" s="14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5"/>
      <c r="J70" s="146"/>
      <c r="K70" s="143">
        <f t="shared" si="3"/>
        <v>0</v>
      </c>
      <c r="L70" s="205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7"/>
      <c r="N70" s="148"/>
    </row>
    <row r="71" spans="1:14" ht="22" customHeight="1">
      <c r="A71" s="20" t="s">
        <v>145</v>
      </c>
      <c r="B71" s="149"/>
      <c r="C71" s="150"/>
      <c r="D71" s="154"/>
      <c r="E71" s="152"/>
      <c r="F71" s="153"/>
      <c r="G71" s="143" t="str">
        <f>IF(OR(E71="",F71=""),"",PID_KVLohnLookup($A$1,E71,F71,LOHNTABELLE!$H$4))</f>
        <v/>
      </c>
      <c r="H71" s="14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4"/>
      <c r="J71" s="155"/>
      <c r="K71" s="143">
        <f t="shared" si="3"/>
        <v>0</v>
      </c>
      <c r="L71" s="205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6"/>
      <c r="N71" s="157"/>
    </row>
    <row r="72" spans="1:14" ht="22" customHeight="1">
      <c r="A72" s="20" t="s">
        <v>146</v>
      </c>
      <c r="B72" s="138"/>
      <c r="C72" s="139"/>
      <c r="D72" s="145"/>
      <c r="E72" s="141"/>
      <c r="F72" s="142"/>
      <c r="G72" s="143" t="str">
        <f>IF(OR(E72="",F72=""),"",PID_KVLohnLookup($A$1,E72,F72,LOHNTABELLE!$H$4))</f>
        <v/>
      </c>
      <c r="H72" s="14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5"/>
      <c r="J72" s="146"/>
      <c r="K72" s="143">
        <f t="shared" si="3"/>
        <v>0</v>
      </c>
      <c r="L72" s="205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7"/>
      <c r="N72" s="148"/>
    </row>
    <row r="73" spans="1:14" ht="22" customHeight="1">
      <c r="A73" s="21" t="s">
        <v>147</v>
      </c>
      <c r="B73" s="149"/>
      <c r="C73" s="150"/>
      <c r="D73" s="154"/>
      <c r="E73" s="152"/>
      <c r="F73" s="153"/>
      <c r="G73" s="143" t="str">
        <f>IF(OR(E73="",F73=""),"",PID_KVLohnLookup($A$1,E73,F73,LOHNTABELLE!$H$4))</f>
        <v/>
      </c>
      <c r="H73" s="14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4"/>
      <c r="J73" s="155"/>
      <c r="K73" s="143">
        <f t="shared" si="3"/>
        <v>0</v>
      </c>
      <c r="L73" s="205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6"/>
      <c r="N73" s="157"/>
    </row>
    <row r="74" spans="1:14" ht="22" customHeight="1">
      <c r="A74" s="20" t="s">
        <v>148</v>
      </c>
      <c r="B74" s="138"/>
      <c r="C74" s="139"/>
      <c r="D74" s="145"/>
      <c r="E74" s="141"/>
      <c r="F74" s="142"/>
      <c r="G74" s="143" t="str">
        <f>IF(OR(E74="",F74=""),"",PID_KVLohnLookup($A$1,E74,F74,LOHNTABELLE!$H$4))</f>
        <v/>
      </c>
      <c r="H74" s="14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5"/>
      <c r="J74" s="146"/>
      <c r="K74" s="143">
        <f t="shared" si="3"/>
        <v>0</v>
      </c>
      <c r="L74" s="205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7"/>
      <c r="N74" s="148"/>
    </row>
    <row r="75" spans="1:14" ht="22" customHeight="1">
      <c r="A75" s="20" t="s">
        <v>149</v>
      </c>
      <c r="B75" s="149"/>
      <c r="C75" s="150"/>
      <c r="D75" s="154"/>
      <c r="E75" s="152"/>
      <c r="F75" s="153"/>
      <c r="G75" s="143" t="str">
        <f>IF(OR(E75="",F75=""),"",PID_KVLohnLookup($A$1,E75,F75,LOHNTABELLE!$H$4))</f>
        <v/>
      </c>
      <c r="H75" s="14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4"/>
      <c r="J75" s="155"/>
      <c r="K75" s="143">
        <f t="shared" si="3"/>
        <v>0</v>
      </c>
      <c r="L75" s="205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6"/>
      <c r="N75" s="157"/>
    </row>
    <row r="76" spans="1:14" ht="22" customHeight="1">
      <c r="A76" s="20" t="s">
        <v>150</v>
      </c>
      <c r="B76" s="138"/>
      <c r="C76" s="139"/>
      <c r="D76" s="145"/>
      <c r="E76" s="141"/>
      <c r="F76" s="142"/>
      <c r="G76" s="143" t="str">
        <f>IF(OR(E76="",F76=""),"",PID_KVLohnLookup($A$1,E76,F76,LOHNTABELLE!$H$4))</f>
        <v/>
      </c>
      <c r="H76" s="14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5"/>
      <c r="J76" s="146"/>
      <c r="K76" s="143">
        <f t="shared" si="3"/>
        <v>0</v>
      </c>
      <c r="L76" s="205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7"/>
      <c r="N76" s="148"/>
    </row>
    <row r="77" spans="1:14" ht="22" customHeight="1">
      <c r="A77" s="21" t="s">
        <v>151</v>
      </c>
      <c r="B77" s="149"/>
      <c r="C77" s="150"/>
      <c r="D77" s="154"/>
      <c r="E77" s="152"/>
      <c r="F77" s="153"/>
      <c r="G77" s="143" t="str">
        <f>IF(OR(E77="",F77=""),"",PID_KVLohnLookup($A$1,E77,F77,LOHNTABELLE!$H$4))</f>
        <v/>
      </c>
      <c r="H77" s="14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4"/>
      <c r="J77" s="155"/>
      <c r="K77" s="143">
        <f t="shared" si="3"/>
        <v>0</v>
      </c>
      <c r="L77" s="205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6"/>
      <c r="N77" s="157"/>
    </row>
    <row r="78" spans="1:14" ht="22" customHeight="1">
      <c r="A78" s="20" t="s">
        <v>152</v>
      </c>
      <c r="B78" s="138"/>
      <c r="C78" s="139"/>
      <c r="D78" s="145"/>
      <c r="E78" s="141"/>
      <c r="F78" s="142"/>
      <c r="G78" s="143" t="str">
        <f>IF(OR(E78="",F78=""),"",PID_KVLohnLookup($A$1,E78,F78,LOHNTABELLE!$H$4))</f>
        <v/>
      </c>
      <c r="H78" s="14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5"/>
      <c r="J78" s="146"/>
      <c r="K78" s="143">
        <f t="shared" si="3"/>
        <v>0</v>
      </c>
      <c r="L78" s="205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7"/>
      <c r="N78" s="148"/>
    </row>
    <row r="79" spans="1:14" ht="22" customHeight="1">
      <c r="A79" s="20" t="s">
        <v>153</v>
      </c>
      <c r="B79" s="149"/>
      <c r="C79" s="150"/>
      <c r="D79" s="154"/>
      <c r="E79" s="152"/>
      <c r="F79" s="153"/>
      <c r="G79" s="143" t="str">
        <f>IF(OR(E79="",F79=""),"",PID_KVLohnLookup($A$1,E79,F79,LOHNTABELLE!$H$4))</f>
        <v/>
      </c>
      <c r="H79" s="14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4"/>
      <c r="J79" s="155"/>
      <c r="K79" s="143">
        <f t="shared" si="3"/>
        <v>0</v>
      </c>
      <c r="L79" s="205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6"/>
      <c r="N79" s="157"/>
    </row>
    <row r="80" spans="1:14" ht="22" customHeight="1">
      <c r="A80" s="20" t="s">
        <v>154</v>
      </c>
      <c r="B80" s="138"/>
      <c r="C80" s="139"/>
      <c r="D80" s="145"/>
      <c r="E80" s="141"/>
      <c r="F80" s="142"/>
      <c r="G80" s="143" t="str">
        <f>IF(OR(E80="",F80=""),"",PID_KVLohnLookup($A$1,E80,F80,LOHNTABELLE!$H$4))</f>
        <v/>
      </c>
      <c r="H80" s="14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5"/>
      <c r="J80" s="146"/>
      <c r="K80" s="143">
        <f t="shared" si="3"/>
        <v>0</v>
      </c>
      <c r="L80" s="205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7"/>
      <c r="N80" s="148"/>
    </row>
    <row r="81" spans="1:14" ht="22" customHeight="1">
      <c r="A81" s="21" t="s">
        <v>155</v>
      </c>
      <c r="B81" s="149"/>
      <c r="C81" s="150"/>
      <c r="D81" s="154"/>
      <c r="E81" s="152"/>
      <c r="F81" s="153"/>
      <c r="G81" s="143" t="str">
        <f>IF(OR(E81="",F81=""),"",PID_KVLohnLookup($A$1,E81,F81,LOHNTABELLE!$H$4))</f>
        <v/>
      </c>
      <c r="H81" s="14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4"/>
      <c r="J81" s="155"/>
      <c r="K81" s="143">
        <f t="shared" si="3"/>
        <v>0</v>
      </c>
      <c r="L81" s="205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6"/>
      <c r="N81" s="157"/>
    </row>
    <row r="82" spans="1:14" ht="22" customHeight="1" thickBot="1">
      <c r="A82" s="20" t="s">
        <v>156</v>
      </c>
      <c r="B82" s="159"/>
      <c r="C82" s="160"/>
      <c r="D82" s="161"/>
      <c r="E82" s="162"/>
      <c r="F82" s="163"/>
      <c r="G82" s="164" t="str">
        <f>IF(OR(E82="",F82=""),"",PID_KVLohnLookup($A$1,E82,F82,LOHNTABELLE!$H$4))</f>
        <v/>
      </c>
      <c r="H82" s="16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1"/>
      <c r="J82" s="166"/>
      <c r="K82" s="164">
        <f t="shared" si="3"/>
        <v>0</v>
      </c>
      <c r="L82" s="206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7"/>
      <c r="N82" s="168"/>
    </row>
    <row r="83" spans="1:14" ht="16" customHeight="1">
      <c r="A83" s="9"/>
      <c r="B83" s="9"/>
    </row>
  </sheetData>
  <sheetProtection algorithmName="SHA-512" hashValue="mnH8keD4ky9gIXWiVhXrwr5AA7EqqLi6cgjfcJJwylxSG2rWTPdea9z4XRY3QaVRc3nQ01Xyf3Cgss3UmIcucQ==" saltValue="+oM1VmwITBB87xyfvxJo3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C1:C2"/>
    <mergeCell ref="D1:D2"/>
    <mergeCell ref="E1:E2"/>
    <mergeCell ref="F1:F2"/>
    <mergeCell ref="G1:G2"/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</mergeCells>
  <phoneticPr fontId="10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4426D0DF-E3FC-4482-A895-3600BC42D85F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 xr:uid="{8AA11954-B360-43AD-BA05-5B093454B87C}">
          <x14:formula1>
            <xm:f>KV_DROPDOWN_HELPER!$TW$1:$TW$13</xm:f>
          </x14:formula1>
          <xm:sqref>F65</xm:sqref>
        </x14:dataValidation>
        <x14:dataValidation type="list" allowBlank="1" showInputMessage="1" showErrorMessage="1" xr:uid="{E91A2DB8-A77B-4830-9CEA-791D129621F6}">
          <x14:formula1>
            <xm:f>KV_DROPDOWN_HELPER!$TX$1:$TX$13</xm:f>
          </x14:formula1>
          <xm:sqref>F66</xm:sqref>
        </x14:dataValidation>
        <x14:dataValidation type="list" allowBlank="1" showInputMessage="1" showErrorMessage="1" xr:uid="{3602FF0B-5DC2-4922-8831-BF12FE866289}">
          <x14:formula1>
            <xm:f>KV_DROPDOWN_HELPER!$TY$1:$TY$13</xm:f>
          </x14:formula1>
          <xm:sqref>F67</xm:sqref>
        </x14:dataValidation>
        <x14:dataValidation type="list" allowBlank="1" showInputMessage="1" showErrorMessage="1" xr:uid="{2C5BFD3C-56C4-419E-A08D-E219BD7BE2A9}">
          <x14:formula1>
            <xm:f>KV_DROPDOWN_HELPER!$TZ$1:$TZ$13</xm:f>
          </x14:formula1>
          <xm:sqref>F68</xm:sqref>
        </x14:dataValidation>
        <x14:dataValidation type="list" allowBlank="1" showInputMessage="1" showErrorMessage="1" xr:uid="{262253DF-9A0E-46A8-82BB-C2067B80AF42}">
          <x14:formula1>
            <xm:f>KV_DROPDOWN_HELPER!$UA$1:$UA$13</xm:f>
          </x14:formula1>
          <xm:sqref>F69</xm:sqref>
        </x14:dataValidation>
        <x14:dataValidation type="list" allowBlank="1" showInputMessage="1" showErrorMessage="1" xr:uid="{2877290E-56BE-43C4-BA5A-6762952F095F}">
          <x14:formula1>
            <xm:f>KV_DROPDOWN_HELPER!$UB$1:$UB$13</xm:f>
          </x14:formula1>
          <xm:sqref>F70</xm:sqref>
        </x14:dataValidation>
        <x14:dataValidation type="list" allowBlank="1" showInputMessage="1" showErrorMessage="1" xr:uid="{F326692C-56C7-4013-84E3-1769EBD57F6D}">
          <x14:formula1>
            <xm:f>KV_DROPDOWN_HELPER!$UC$1:$UC$13</xm:f>
          </x14:formula1>
          <xm:sqref>F71</xm:sqref>
        </x14:dataValidation>
        <x14:dataValidation type="list" allowBlank="1" showInputMessage="1" showErrorMessage="1" xr:uid="{4344F959-4BAC-4886-90FB-8508F590281A}">
          <x14:formula1>
            <xm:f>KV_DROPDOWN_HELPER!$UD$1:$UD$13</xm:f>
          </x14:formula1>
          <xm:sqref>F72</xm:sqref>
        </x14:dataValidation>
        <x14:dataValidation type="list" allowBlank="1" showInputMessage="1" showErrorMessage="1" xr:uid="{7B530326-3707-4039-BBB0-C5DBF9094AB0}">
          <x14:formula1>
            <xm:f>KV_DROPDOWN_HELPER!$UE$1:$UE$13</xm:f>
          </x14:formula1>
          <xm:sqref>F73</xm:sqref>
        </x14:dataValidation>
        <x14:dataValidation type="list" allowBlank="1" showInputMessage="1" showErrorMessage="1" xr:uid="{3C6CC3D0-78F8-41AC-B5DB-D8A8A6D225A8}">
          <x14:formula1>
            <xm:f>KV_DROPDOWN_HELPER!$UF$1:$UF$13</xm:f>
          </x14:formula1>
          <xm:sqref>F74</xm:sqref>
        </x14:dataValidation>
        <x14:dataValidation type="list" allowBlank="1" showInputMessage="1" showErrorMessage="1" xr:uid="{2B80D10F-A508-4CE1-8BFA-CE85F9FC64A9}">
          <x14:formula1>
            <xm:f>KV_DROPDOWN_HELPER!$UG$1:$UG$13</xm:f>
          </x14:formula1>
          <xm:sqref>F75</xm:sqref>
        </x14:dataValidation>
        <x14:dataValidation type="list" allowBlank="1" showInputMessage="1" showErrorMessage="1" xr:uid="{21F97F4F-6595-4FF2-9F0A-7E892F55B984}">
          <x14:formula1>
            <xm:f>KV_DROPDOWN_HELPER!$UH$1:$UH$13</xm:f>
          </x14:formula1>
          <xm:sqref>F76</xm:sqref>
        </x14:dataValidation>
        <x14:dataValidation type="list" allowBlank="1" showInputMessage="1" showErrorMessage="1" xr:uid="{72C7104F-5DF1-4790-9C08-E036832AAD21}">
          <x14:formula1>
            <xm:f>KV_DROPDOWN_HELPER!$UI$1:$UI$13</xm:f>
          </x14:formula1>
          <xm:sqref>F77</xm:sqref>
        </x14:dataValidation>
        <x14:dataValidation type="list" allowBlank="1" showInputMessage="1" showErrorMessage="1" xr:uid="{1DBC12CA-0BDA-45D7-9263-A1FE456A61ED}">
          <x14:formula1>
            <xm:f>KV_DROPDOWN_HELPER!$UJ$1:$UJ$13</xm:f>
          </x14:formula1>
          <xm:sqref>F78</xm:sqref>
        </x14:dataValidation>
        <x14:dataValidation type="list" allowBlank="1" showInputMessage="1" showErrorMessage="1" xr:uid="{26EC36DC-139B-4B8A-9C1D-0FF28D9883D3}">
          <x14:formula1>
            <xm:f>KV_DROPDOWN_HELPER!$UK$1:$UK$13</xm:f>
          </x14:formula1>
          <xm:sqref>F79</xm:sqref>
        </x14:dataValidation>
        <x14:dataValidation type="list" allowBlank="1" showInputMessage="1" showErrorMessage="1" xr:uid="{AF6673BD-A693-4A3B-87C2-BEA72D1045B0}">
          <x14:formula1>
            <xm:f>KV_DROPDOWN_HELPER!$UL$1:$UL$13</xm:f>
          </x14:formula1>
          <xm:sqref>F80</xm:sqref>
        </x14:dataValidation>
        <x14:dataValidation type="list" allowBlank="1" showInputMessage="1" showErrorMessage="1" xr:uid="{2F2ADF4B-9BDC-4DEC-BB4E-6CD4BD0DFE3F}">
          <x14:formula1>
            <xm:f>KV_DROPDOWN_HELPER!$UM$1:$UM$13</xm:f>
          </x14:formula1>
          <xm:sqref>F81</xm:sqref>
        </x14:dataValidation>
        <x14:dataValidation type="list" allowBlank="1" showInputMessage="1" showErrorMessage="1" xr:uid="{4A8586A3-3536-4705-8EA4-6D623732C33A}">
          <x14:formula1>
            <xm:f>KV_DROPDOWN_HELPER!$UN$1:$UN$13</xm:f>
          </x14:formula1>
          <xm:sqref>F82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8</v>
      </c>
      <c r="B1" s="211" t="s">
        <v>191</v>
      </c>
      <c r="C1" s="223" t="s">
        <v>40</v>
      </c>
      <c r="D1" s="223" t="s">
        <v>192</v>
      </c>
      <c r="E1" s="223" t="s">
        <v>0</v>
      </c>
      <c r="F1" s="223" t="s">
        <v>41</v>
      </c>
      <c r="G1" s="223" t="s">
        <v>42</v>
      </c>
      <c r="H1" s="223" t="s">
        <v>43</v>
      </c>
      <c r="I1" s="223" t="s">
        <v>193</v>
      </c>
      <c r="J1" s="223" t="s">
        <v>44</v>
      </c>
      <c r="K1" s="223" t="s">
        <v>45</v>
      </c>
      <c r="L1" s="223" t="s">
        <v>46</v>
      </c>
      <c r="M1" s="223" t="s">
        <v>47</v>
      </c>
      <c r="N1" s="213" t="s">
        <v>194</v>
      </c>
      <c r="AB1" s="6">
        <f>DATE(EINSTELLUNG!$C$35,$A$1,1)</f>
        <v>46235</v>
      </c>
    </row>
    <row r="2" spans="1:28" ht="18" customHeight="1" thickBot="1">
      <c r="A2" s="19"/>
      <c r="B2" s="212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14"/>
      <c r="AB2" s="6">
        <f>EOMONTH(DATE(EINSTELLUNG!$C$35,$A$1,1),0)</f>
        <v>46265</v>
      </c>
    </row>
    <row r="3" spans="1:28" ht="22" customHeight="1">
      <c r="A3" s="20" t="s">
        <v>48</v>
      </c>
      <c r="B3" s="127">
        <v>55</v>
      </c>
      <c r="C3" s="203" t="s">
        <v>314</v>
      </c>
      <c r="D3" s="134">
        <v>46054</v>
      </c>
      <c r="E3" s="130" t="s">
        <v>2</v>
      </c>
      <c r="F3" s="183">
        <v>138.4</v>
      </c>
      <c r="G3" s="132">
        <f>IF(OR(E3="",F3=""),"",PID_KVLohnLookup($A$1,E3,F3,LOHNTABELLE!$H$4))</f>
        <v>1616.8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4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1616.8</v>
      </c>
      <c r="M3" s="136"/>
      <c r="N3" s="137"/>
      <c r="O3" s="227" t="s">
        <v>49</v>
      </c>
      <c r="P3" s="227" t="s">
        <v>50</v>
      </c>
      <c r="Q3" s="227" t="s">
        <v>51</v>
      </c>
      <c r="R3" s="229" t="s">
        <v>52</v>
      </c>
      <c r="S3" s="171"/>
      <c r="T3" s="171"/>
      <c r="U3" s="171"/>
      <c r="V3" s="171"/>
      <c r="AB3" s="8"/>
    </row>
    <row r="4" spans="1:28" ht="22" customHeight="1">
      <c r="A4" s="20" t="s">
        <v>53</v>
      </c>
      <c r="B4" s="138">
        <v>401010</v>
      </c>
      <c r="C4" s="139" t="s">
        <v>236</v>
      </c>
      <c r="D4" s="140">
        <v>39388</v>
      </c>
      <c r="E4" s="141" t="s">
        <v>5</v>
      </c>
      <c r="F4" s="142">
        <v>173</v>
      </c>
      <c r="G4" s="143">
        <f>IF(OR(E4="",F4=""),"",PID_KVLohnLookup($A$1,E4,F4,LOHNTABELLE!$H$4))</f>
        <v>2183</v>
      </c>
      <c r="H4" s="14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5"/>
      <c r="J4" s="146"/>
      <c r="K4" s="143">
        <f t="shared" si="0"/>
        <v>0</v>
      </c>
      <c r="L4" s="205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7"/>
      <c r="N4" s="148"/>
      <c r="O4" s="228"/>
      <c r="P4" s="228"/>
      <c r="Q4" s="228"/>
      <c r="R4" s="230"/>
      <c r="S4" s="171"/>
      <c r="T4" s="171"/>
      <c r="U4" s="171"/>
      <c r="V4" s="171"/>
    </row>
    <row r="5" spans="1:28" ht="22" customHeight="1">
      <c r="A5" s="21" t="s">
        <v>54</v>
      </c>
      <c r="B5" s="149">
        <v>401049</v>
      </c>
      <c r="C5" s="150" t="s">
        <v>237</v>
      </c>
      <c r="D5" s="151">
        <v>41130</v>
      </c>
      <c r="E5" s="152" t="s">
        <v>4</v>
      </c>
      <c r="F5" s="153">
        <v>173</v>
      </c>
      <c r="G5" s="143">
        <f>IF(OR(E5="",F5=""),"",PID_KVLohnLookup($A$1,E5,F5,LOHNTABELLE!$H$4))</f>
        <v>2123</v>
      </c>
      <c r="H5" s="14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4"/>
      <c r="J5" s="155"/>
      <c r="K5" s="143">
        <f t="shared" si="0"/>
        <v>0</v>
      </c>
      <c r="L5" s="205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6"/>
      <c r="N5" s="157"/>
      <c r="O5" s="174" cm="1">
        <f t="array" ref="O5">SUMPRODUCT((F3:F82/4.310808)/5*2.08)</f>
        <v>766.29146090477775</v>
      </c>
      <c r="P5" s="175">
        <f>EINSTELLUNG!I13</f>
        <v>620</v>
      </c>
      <c r="Q5" s="175">
        <f>P5-O5</f>
        <v>-146.29146090477775</v>
      </c>
      <c r="R5" s="176">
        <f>IFERROR(Q5*Q42, 0)</f>
        <v>-1750.1928209191892</v>
      </c>
      <c r="S5" s="171"/>
      <c r="T5" s="171"/>
      <c r="U5" s="171"/>
      <c r="V5" s="171"/>
    </row>
    <row r="6" spans="1:28" ht="22" customHeight="1">
      <c r="A6" s="20" t="s">
        <v>55</v>
      </c>
      <c r="B6" s="138">
        <v>401051</v>
      </c>
      <c r="C6" s="139" t="s">
        <v>239</v>
      </c>
      <c r="D6" s="140">
        <v>41176</v>
      </c>
      <c r="E6" s="141" t="s">
        <v>4</v>
      </c>
      <c r="F6" s="142">
        <v>173</v>
      </c>
      <c r="G6" s="143">
        <f>IF(OR(E6="",F6=""),"",PID_KVLohnLookup($A$1,E6,F6,LOHNTABELLE!$H$4))</f>
        <v>2123</v>
      </c>
      <c r="H6" s="14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5"/>
      <c r="J6" s="146"/>
      <c r="K6" s="143">
        <f t="shared" si="0"/>
        <v>0</v>
      </c>
      <c r="L6" s="205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7"/>
      <c r="N6" s="148"/>
      <c r="O6" s="231" t="str">
        <f>IF(Q5&lt;0, "Schlecht! Zu wenig Urlaub abgebaut.", IF(Q5&gt;0, "Gut! Mehr Urlaub abgebaut als aufgebaut.", ""))</f>
        <v>Schlecht! Zu wenig Urlaub abgebaut.</v>
      </c>
      <c r="P6" s="232"/>
      <c r="Q6" s="232"/>
      <c r="R6" s="233"/>
      <c r="S6" s="171"/>
      <c r="T6" s="171"/>
      <c r="U6" s="171"/>
      <c r="V6" s="171"/>
    </row>
    <row r="7" spans="1:28" ht="22" customHeight="1" thickBot="1">
      <c r="A7" s="20" t="s">
        <v>56</v>
      </c>
      <c r="B7" s="149">
        <v>401089</v>
      </c>
      <c r="C7" s="150" t="s">
        <v>253</v>
      </c>
      <c r="D7" s="151">
        <v>44868</v>
      </c>
      <c r="E7" s="152" t="s">
        <v>13</v>
      </c>
      <c r="F7" s="153">
        <v>173</v>
      </c>
      <c r="G7" s="143">
        <f>IF(OR(E7="",F7=""),"",PID_KVLohnLookup($A$1,E7,F7,LOHNTABELLE!$H$4))</f>
        <v>2328</v>
      </c>
      <c r="H7" s="14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4"/>
      <c r="J7" s="155"/>
      <c r="K7" s="143">
        <f t="shared" si="0"/>
        <v>0</v>
      </c>
      <c r="L7" s="205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56"/>
      <c r="N7" s="157"/>
      <c r="O7" s="171"/>
      <c r="P7" s="171"/>
      <c r="Q7" s="171"/>
      <c r="R7" s="171"/>
      <c r="S7" s="171"/>
      <c r="T7" s="171"/>
      <c r="U7" s="171"/>
      <c r="V7" s="171"/>
    </row>
    <row r="8" spans="1:28" ht="22" customHeight="1">
      <c r="A8" s="20" t="s">
        <v>57</v>
      </c>
      <c r="B8" s="138">
        <v>401138</v>
      </c>
      <c r="C8" s="139" t="s">
        <v>240</v>
      </c>
      <c r="D8" s="140">
        <v>42006</v>
      </c>
      <c r="E8" s="141" t="s">
        <v>4</v>
      </c>
      <c r="F8" s="142">
        <v>173</v>
      </c>
      <c r="G8" s="143">
        <f>IF(OR(E8="",F8=""),"",PID_KVLohnLookup($A$1,E8,F8,LOHNTABELLE!$H$4))</f>
        <v>2123</v>
      </c>
      <c r="H8" s="14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5"/>
      <c r="J8" s="146"/>
      <c r="K8" s="143">
        <f t="shared" si="0"/>
        <v>0</v>
      </c>
      <c r="L8" s="205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47"/>
      <c r="N8" s="170"/>
      <c r="O8" s="234" t="s">
        <v>58</v>
      </c>
      <c r="P8" s="235"/>
      <c r="Q8" s="236">
        <f>SUM(H3:H82)</f>
        <v>7940.71</v>
      </c>
      <c r="R8" s="237"/>
      <c r="S8" s="171"/>
      <c r="T8" s="171"/>
      <c r="U8" s="171"/>
      <c r="V8" s="171"/>
    </row>
    <row r="9" spans="1:28" ht="22" customHeight="1">
      <c r="A9" s="21" t="s">
        <v>59</v>
      </c>
      <c r="B9" s="149">
        <v>401197</v>
      </c>
      <c r="C9" s="150" t="s">
        <v>241</v>
      </c>
      <c r="D9" s="151">
        <v>42644</v>
      </c>
      <c r="E9" s="152" t="s">
        <v>3</v>
      </c>
      <c r="F9" s="153">
        <v>173</v>
      </c>
      <c r="G9" s="143">
        <f>IF(OR(E9="",F9=""),"",PID_KVLohnLookup($A$1,E9,F9,LOHNTABELLE!$H$4))</f>
        <v>2082</v>
      </c>
      <c r="H9" s="14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4"/>
      <c r="J9" s="155"/>
      <c r="K9" s="143">
        <f t="shared" si="0"/>
        <v>0</v>
      </c>
      <c r="L9" s="205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56"/>
      <c r="N9" s="169"/>
      <c r="O9" s="221" t="s">
        <v>60</v>
      </c>
      <c r="P9" s="222"/>
      <c r="Q9" s="219">
        <f>EINSTELLUNG!L29</f>
        <v>8</v>
      </c>
      <c r="R9" s="220"/>
      <c r="S9" s="181">
        <f>IFERROR(Q9/Q8, 0)</f>
        <v>1.0074665867409842E-3</v>
      </c>
      <c r="T9" s="171"/>
      <c r="U9" s="171"/>
      <c r="V9" s="171"/>
    </row>
    <row r="10" spans="1:28" ht="22" customHeight="1">
      <c r="A10" s="20" t="s">
        <v>61</v>
      </c>
      <c r="B10" s="138">
        <v>401214</v>
      </c>
      <c r="C10" s="139" t="s">
        <v>267</v>
      </c>
      <c r="D10" s="140">
        <v>45636</v>
      </c>
      <c r="E10" s="141" t="s">
        <v>3</v>
      </c>
      <c r="F10" s="142">
        <v>173</v>
      </c>
      <c r="G10" s="143">
        <f>IF(OR(E10="",F10=""),"",PID_KVLohnLookup($A$1,E10,F10,LOHNTABELLE!$H$4))</f>
        <v>2082</v>
      </c>
      <c r="H10" s="14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5"/>
      <c r="J10" s="146"/>
      <c r="K10" s="143">
        <f t="shared" si="0"/>
        <v>0</v>
      </c>
      <c r="L10" s="205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7"/>
      <c r="N10" s="170"/>
      <c r="O10" s="221" t="s">
        <v>62</v>
      </c>
      <c r="P10" s="222"/>
      <c r="Q10" s="219">
        <f>EINSTELLUNG!I29</f>
        <v>150</v>
      </c>
      <c r="R10" s="220"/>
      <c r="S10" s="171"/>
      <c r="T10" s="171"/>
      <c r="U10" s="171"/>
      <c r="V10" s="171"/>
    </row>
    <row r="11" spans="1:28" ht="22" customHeight="1">
      <c r="A11" s="20" t="s">
        <v>63</v>
      </c>
      <c r="B11" s="149">
        <v>401276</v>
      </c>
      <c r="C11" s="150" t="s">
        <v>242</v>
      </c>
      <c r="D11" s="151">
        <v>43252</v>
      </c>
      <c r="E11" s="152" t="s">
        <v>3</v>
      </c>
      <c r="F11" s="153">
        <v>173</v>
      </c>
      <c r="G11" s="143">
        <f>IF(OR(E11="",F11=""),"",PID_KVLohnLookup($A$1,E11,F11,LOHNTABELLE!$H$4))</f>
        <v>2082</v>
      </c>
      <c r="H11" s="14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4"/>
      <c r="J11" s="155"/>
      <c r="K11" s="143">
        <f t="shared" si="0"/>
        <v>0</v>
      </c>
      <c r="L11" s="205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6"/>
      <c r="N11" s="169"/>
      <c r="O11" s="221" t="s">
        <v>64</v>
      </c>
      <c r="P11" s="222"/>
      <c r="Q11" s="219">
        <f>P5</f>
        <v>620</v>
      </c>
      <c r="R11" s="220"/>
      <c r="S11" s="171"/>
      <c r="T11" s="171"/>
      <c r="U11" s="171"/>
      <c r="V11" s="171"/>
    </row>
    <row r="12" spans="1:28" ht="22" customHeight="1">
      <c r="A12" s="20" t="s">
        <v>65</v>
      </c>
      <c r="B12" s="138">
        <v>401307</v>
      </c>
      <c r="C12" s="139" t="s">
        <v>243</v>
      </c>
      <c r="D12" s="140">
        <v>43571</v>
      </c>
      <c r="E12" s="141" t="s">
        <v>3</v>
      </c>
      <c r="F12" s="142">
        <v>151.38</v>
      </c>
      <c r="G12" s="143">
        <f>IF(OR(E12="",F12=""),"",PID_KVLohnLookup($A$1,E12,F12,LOHNTABELLE!$H$4))</f>
        <v>1821.75</v>
      </c>
      <c r="H12" s="144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45"/>
      <c r="J12" s="146"/>
      <c r="K12" s="143">
        <f t="shared" si="0"/>
        <v>0</v>
      </c>
      <c r="L12" s="205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47"/>
      <c r="N12" s="170"/>
      <c r="O12" s="221" t="s">
        <v>68</v>
      </c>
      <c r="P12" s="222"/>
      <c r="Q12" s="256">
        <f>Q8-Q9-Q10-Q11</f>
        <v>7162.71</v>
      </c>
      <c r="R12" s="257"/>
      <c r="S12" s="171"/>
      <c r="T12" s="171"/>
      <c r="U12" s="171"/>
      <c r="V12" s="171"/>
    </row>
    <row r="13" spans="1:28" ht="22" customHeight="1">
      <c r="A13" s="21" t="s">
        <v>67</v>
      </c>
      <c r="B13" s="149">
        <v>401308</v>
      </c>
      <c r="C13" s="150" t="s">
        <v>244</v>
      </c>
      <c r="D13" s="151">
        <v>43579</v>
      </c>
      <c r="E13" s="152" t="s">
        <v>3</v>
      </c>
      <c r="F13" s="153">
        <v>173</v>
      </c>
      <c r="G13" s="143">
        <f>IF(OR(E13="",F13=""),"",PID_KVLohnLookup($A$1,E13,F13,LOHNTABELLE!$H$4))</f>
        <v>2082</v>
      </c>
      <c r="H13" s="14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4"/>
      <c r="J13" s="155"/>
      <c r="K13" s="143">
        <f t="shared" si="0"/>
        <v>0</v>
      </c>
      <c r="L13" s="205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6"/>
      <c r="N13" s="169"/>
      <c r="O13" s="221" t="s">
        <v>70</v>
      </c>
      <c r="P13" s="222"/>
      <c r="Q13" s="219">
        <f>EINSTELLUNG!L13</f>
        <v>9300</v>
      </c>
      <c r="R13" s="220"/>
      <c r="S13" s="171"/>
      <c r="T13" s="171"/>
      <c r="U13" s="171"/>
      <c r="V13" s="171"/>
    </row>
    <row r="14" spans="1:28" ht="22" customHeight="1">
      <c r="A14" s="20" t="s">
        <v>69</v>
      </c>
      <c r="B14" s="138">
        <v>401389</v>
      </c>
      <c r="C14" s="139" t="s">
        <v>246</v>
      </c>
      <c r="D14" s="140">
        <v>44384</v>
      </c>
      <c r="E14" s="141" t="s">
        <v>11</v>
      </c>
      <c r="F14" s="142">
        <v>173</v>
      </c>
      <c r="G14" s="143">
        <f>IF(OR(E14="",F14=""),"",PID_KVLohnLookup($A$1,E14,F14,LOHNTABELLE!$H$4))</f>
        <v>2300</v>
      </c>
      <c r="H14" s="14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5"/>
      <c r="J14" s="146"/>
      <c r="K14" s="143">
        <f t="shared" si="0"/>
        <v>0</v>
      </c>
      <c r="L14" s="205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47"/>
      <c r="N14" s="170"/>
      <c r="O14" s="221" t="s">
        <v>72</v>
      </c>
      <c r="P14" s="222"/>
      <c r="Q14" s="219">
        <f>Q12-Q13</f>
        <v>-2137.29</v>
      </c>
      <c r="R14" s="220"/>
      <c r="S14" s="171"/>
      <c r="T14" s="171"/>
      <c r="U14" s="171"/>
      <c r="V14" s="171"/>
    </row>
    <row r="15" spans="1:28" ht="22" customHeight="1" thickBot="1">
      <c r="A15" s="20" t="s">
        <v>71</v>
      </c>
      <c r="B15" s="149">
        <v>401394</v>
      </c>
      <c r="C15" s="150" t="s">
        <v>245</v>
      </c>
      <c r="D15" s="151">
        <v>44379</v>
      </c>
      <c r="E15" s="152" t="s">
        <v>2</v>
      </c>
      <c r="F15" s="153">
        <v>173</v>
      </c>
      <c r="G15" s="143">
        <f>IF(OR(E15="",F15=""),"",PID_KVLohnLookup($A$1,E15,F15,LOHNTABELLE!$H$4))</f>
        <v>2021</v>
      </c>
      <c r="H15" s="14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4"/>
      <c r="J15" s="155"/>
      <c r="K15" s="143">
        <f t="shared" si="0"/>
        <v>0</v>
      </c>
      <c r="L15" s="205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56"/>
      <c r="N15" s="169"/>
      <c r="O15" s="225" t="str">
        <f>IF(Q14&lt;0, "Schlecht! Zu wenig Stunden für Dienstplan.", IF(Q14&gt;0, "Du hast mehr als genug Stunden für Dienstplan.", ""))</f>
        <v>Schlecht! Zu wenig Stunden für Dienstplan.</v>
      </c>
      <c r="P15" s="226"/>
      <c r="Q15" s="238"/>
      <c r="R15" s="239"/>
      <c r="S15" s="172"/>
      <c r="T15" s="172"/>
      <c r="U15" s="172"/>
      <c r="V15" s="171"/>
    </row>
    <row r="16" spans="1:28" ht="22" customHeight="1" thickBot="1">
      <c r="A16" s="20" t="s">
        <v>73</v>
      </c>
      <c r="B16" s="138">
        <v>401432</v>
      </c>
      <c r="C16" s="139" t="s">
        <v>247</v>
      </c>
      <c r="D16" s="140">
        <v>44441</v>
      </c>
      <c r="E16" s="141" t="s">
        <v>2</v>
      </c>
      <c r="F16" s="142">
        <v>173</v>
      </c>
      <c r="G16" s="143">
        <f>IF(OR(E16="",F16=""),"",PID_KVLohnLookup($A$1,E16,F16,LOHNTABELLE!$H$4))</f>
        <v>2021</v>
      </c>
      <c r="H16" s="14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5"/>
      <c r="J16" s="146"/>
      <c r="K16" s="143">
        <f t="shared" si="0"/>
        <v>0</v>
      </c>
      <c r="L16" s="205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7"/>
      <c r="N16" s="170"/>
      <c r="O16" s="215"/>
      <c r="P16" s="216"/>
      <c r="Q16" s="217"/>
      <c r="R16" s="218"/>
      <c r="S16" s="171"/>
      <c r="T16" s="171"/>
      <c r="U16" s="171"/>
      <c r="V16" s="171"/>
      <c r="W16" s="10"/>
    </row>
    <row r="17" spans="1:29" ht="22" customHeight="1">
      <c r="A17" s="21" t="s">
        <v>74</v>
      </c>
      <c r="B17" s="149">
        <v>401479</v>
      </c>
      <c r="C17" s="150" t="s">
        <v>250</v>
      </c>
      <c r="D17" s="151">
        <v>44511</v>
      </c>
      <c r="E17" s="152" t="s">
        <v>6</v>
      </c>
      <c r="F17" s="153">
        <v>173</v>
      </c>
      <c r="G17" s="143">
        <f>IF(OR(E17="",F17=""),"",PID_KVLohnLookup($A$1,E17,F17,LOHNTABELLE!$H$4))</f>
        <v>2160</v>
      </c>
      <c r="H17" s="14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4"/>
      <c r="J17" s="155"/>
      <c r="K17" s="143">
        <f t="shared" si="0"/>
        <v>0</v>
      </c>
      <c r="L17" s="205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2160</v>
      </c>
      <c r="M17" s="156"/>
      <c r="N17" s="169"/>
      <c r="O17" s="234" t="s">
        <v>75</v>
      </c>
      <c r="P17" s="235"/>
      <c r="Q17" s="258">
        <f>SUM(L3:L82)</f>
        <v>95000.580000000016</v>
      </c>
      <c r="R17" s="259"/>
      <c r="S17" s="171"/>
      <c r="T17" s="171"/>
      <c r="U17" s="171"/>
      <c r="V17" s="171"/>
      <c r="W17" s="10"/>
    </row>
    <row r="18" spans="1:29" ht="22" customHeight="1">
      <c r="A18" s="20" t="s">
        <v>76</v>
      </c>
      <c r="B18" s="138">
        <v>401481</v>
      </c>
      <c r="C18" s="139" t="s">
        <v>251</v>
      </c>
      <c r="D18" s="140">
        <v>44531</v>
      </c>
      <c r="E18" s="141" t="s">
        <v>2</v>
      </c>
      <c r="F18" s="142">
        <v>173</v>
      </c>
      <c r="G18" s="143">
        <f>IF(OR(E18="",F18=""),"",PID_KVLohnLookup($A$1,E18,F18,LOHNTABELLE!$H$4))</f>
        <v>2021</v>
      </c>
      <c r="H18" s="14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5"/>
      <c r="J18" s="146"/>
      <c r="K18" s="143">
        <f t="shared" si="0"/>
        <v>0</v>
      </c>
      <c r="L18" s="205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7"/>
      <c r="N18" s="170"/>
      <c r="O18" s="245" t="s">
        <v>475</v>
      </c>
      <c r="P18" s="246"/>
      <c r="Q18" s="240">
        <v>20</v>
      </c>
      <c r="R18" s="241"/>
      <c r="S18" s="171"/>
      <c r="T18" s="171"/>
      <c r="U18" s="171"/>
      <c r="V18" s="171"/>
    </row>
    <row r="19" spans="1:29" ht="22" customHeight="1">
      <c r="A19" s="20" t="s">
        <v>77</v>
      </c>
      <c r="B19" s="149">
        <v>401558</v>
      </c>
      <c r="C19" s="150" t="s">
        <v>248</v>
      </c>
      <c r="D19" s="151">
        <v>44460</v>
      </c>
      <c r="E19" s="152" t="s">
        <v>2</v>
      </c>
      <c r="F19" s="153">
        <v>173</v>
      </c>
      <c r="G19" s="143">
        <f>IF(OR(E19="",F19=""),"",PID_KVLohnLookup($A$1,E19,F19,LOHNTABELLE!$H$4))</f>
        <v>2021</v>
      </c>
      <c r="H19" s="14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4"/>
      <c r="J19" s="155"/>
      <c r="K19" s="143">
        <f t="shared" si="0"/>
        <v>0</v>
      </c>
      <c r="L19" s="205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56"/>
      <c r="N19" s="169"/>
      <c r="O19" s="245" t="s">
        <v>308</v>
      </c>
      <c r="P19" s="246"/>
      <c r="Q19" s="240">
        <v>333</v>
      </c>
      <c r="R19" s="241"/>
      <c r="S19" s="171"/>
      <c r="T19" s="171"/>
      <c r="U19" s="171"/>
      <c r="V19" s="171"/>
    </row>
    <row r="20" spans="1:29" ht="22" customHeight="1">
      <c r="A20" s="20" t="s">
        <v>78</v>
      </c>
      <c r="B20" s="138">
        <v>401564</v>
      </c>
      <c r="C20" s="139" t="s">
        <v>252</v>
      </c>
      <c r="D20" s="140">
        <v>44824</v>
      </c>
      <c r="E20" s="141" t="s">
        <v>2</v>
      </c>
      <c r="F20" s="142">
        <v>173</v>
      </c>
      <c r="G20" s="143">
        <f>IF(OR(E20="",F20=""),"",PID_KVLohnLookup($A$1,E20,F20,LOHNTABELLE!$H$4))</f>
        <v>2021</v>
      </c>
      <c r="H20" s="14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5"/>
      <c r="J20" s="146"/>
      <c r="K20" s="143">
        <f t="shared" si="0"/>
        <v>0</v>
      </c>
      <c r="L20" s="205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47"/>
      <c r="N20" s="170"/>
      <c r="O20" s="245" t="s">
        <v>308</v>
      </c>
      <c r="P20" s="246"/>
      <c r="Q20" s="240">
        <v>35</v>
      </c>
      <c r="R20" s="247"/>
      <c r="S20" s="171"/>
      <c r="T20" s="171"/>
      <c r="U20" s="171"/>
      <c r="V20" s="171"/>
    </row>
    <row r="21" spans="1:29" ht="22" customHeight="1">
      <c r="A21" s="21" t="s">
        <v>80</v>
      </c>
      <c r="B21" s="149">
        <v>401583</v>
      </c>
      <c r="C21" s="150" t="s">
        <v>254</v>
      </c>
      <c r="D21" s="151">
        <v>44900</v>
      </c>
      <c r="E21" s="152" t="s">
        <v>10</v>
      </c>
      <c r="F21" s="153">
        <v>173</v>
      </c>
      <c r="G21" s="143">
        <f>IF(OR(E21="",F21=""),"",PID_KVLohnLookup($A$1,E21,F21,LOHNTABELLE!$H$4))</f>
        <v>2300</v>
      </c>
      <c r="H21" s="14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4"/>
      <c r="J21" s="155"/>
      <c r="K21" s="143">
        <f t="shared" si="0"/>
        <v>0</v>
      </c>
      <c r="L21" s="205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2300</v>
      </c>
      <c r="M21" s="156"/>
      <c r="N21" s="169"/>
      <c r="O21" s="245" t="s">
        <v>308</v>
      </c>
      <c r="P21" s="246"/>
      <c r="Q21" s="240">
        <v>100</v>
      </c>
      <c r="R21" s="241"/>
      <c r="S21" s="171"/>
      <c r="T21" s="171"/>
      <c r="U21" s="171"/>
      <c r="V21" s="171"/>
    </row>
    <row r="22" spans="1:29" ht="22" customHeight="1">
      <c r="A22" s="20" t="s">
        <v>81</v>
      </c>
      <c r="B22" s="138">
        <v>401589</v>
      </c>
      <c r="C22" s="139" t="s">
        <v>255</v>
      </c>
      <c r="D22" s="140">
        <v>44926</v>
      </c>
      <c r="E22" s="141" t="s">
        <v>10</v>
      </c>
      <c r="F22" s="201">
        <v>173</v>
      </c>
      <c r="G22" s="143">
        <f>IF(OR(E22="",F22=""),"",PID_KVLohnLookup($A$1,E22,F22,LOHNTABELLE!$H$4))</f>
        <v>2300</v>
      </c>
      <c r="H22" s="14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5"/>
      <c r="J22" s="146"/>
      <c r="K22" s="143">
        <f t="shared" si="0"/>
        <v>0</v>
      </c>
      <c r="L22" s="205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2300</v>
      </c>
      <c r="M22" s="147"/>
      <c r="N22" s="170"/>
      <c r="O22" s="245" t="s">
        <v>308</v>
      </c>
      <c r="P22" s="246"/>
      <c r="Q22" s="240"/>
      <c r="R22" s="241"/>
      <c r="S22" s="171"/>
      <c r="T22" s="171"/>
      <c r="U22" s="171"/>
      <c r="V22" s="171"/>
    </row>
    <row r="23" spans="1:29" ht="22" customHeight="1">
      <c r="A23" s="20" t="s">
        <v>82</v>
      </c>
      <c r="B23" s="149">
        <v>401602</v>
      </c>
      <c r="C23" s="150" t="s">
        <v>256</v>
      </c>
      <c r="D23" s="151">
        <v>45975</v>
      </c>
      <c r="E23" s="152" t="s">
        <v>2</v>
      </c>
      <c r="F23" s="153">
        <v>86.5</v>
      </c>
      <c r="G23" s="143">
        <f>IF(OR(E23="",F23=""),"",PID_KVLohnLookup($A$1,E23,F23,LOHNTABELLE!$H$4))</f>
        <v>1010.5</v>
      </c>
      <c r="H23" s="144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54"/>
      <c r="J23" s="155"/>
      <c r="K23" s="143">
        <f t="shared" si="0"/>
        <v>0</v>
      </c>
      <c r="L23" s="205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1010.5</v>
      </c>
      <c r="M23" s="156"/>
      <c r="N23" s="169"/>
      <c r="O23" s="245" t="s">
        <v>308</v>
      </c>
      <c r="P23" s="246"/>
      <c r="Q23" s="240"/>
      <c r="R23" s="241"/>
      <c r="S23" s="171"/>
      <c r="T23" s="171"/>
      <c r="U23" s="171"/>
      <c r="V23" s="171"/>
      <c r="W23" s="10"/>
    </row>
    <row r="24" spans="1:29" ht="22" customHeight="1">
      <c r="A24" s="20" t="s">
        <v>83</v>
      </c>
      <c r="B24" s="138">
        <v>401605</v>
      </c>
      <c r="C24" s="139" t="s">
        <v>257</v>
      </c>
      <c r="D24" s="140">
        <v>44986</v>
      </c>
      <c r="E24" s="141" t="s">
        <v>2</v>
      </c>
      <c r="F24" s="142">
        <v>86.5</v>
      </c>
      <c r="G24" s="143">
        <f>IF(OR(E24="",F24=""),"",PID_KVLohnLookup($A$1,E24,F24,LOHNTABELLE!$H$4))</f>
        <v>1010.5</v>
      </c>
      <c r="H24" s="14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5"/>
      <c r="J24" s="146"/>
      <c r="K24" s="143">
        <f t="shared" si="0"/>
        <v>0</v>
      </c>
      <c r="L24" s="205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47"/>
      <c r="N24" s="170"/>
      <c r="O24" s="245"/>
      <c r="P24" s="246"/>
      <c r="Q24" s="240"/>
      <c r="R24" s="241"/>
      <c r="S24" s="171"/>
      <c r="T24" s="171"/>
      <c r="U24" s="171"/>
      <c r="V24" s="171"/>
      <c r="W24" s="10"/>
    </row>
    <row r="25" spans="1:29" ht="22" customHeight="1" thickBot="1">
      <c r="A25" s="21" t="s">
        <v>84</v>
      </c>
      <c r="B25" s="149">
        <v>401626</v>
      </c>
      <c r="C25" s="150" t="s">
        <v>258</v>
      </c>
      <c r="D25" s="151">
        <v>45063</v>
      </c>
      <c r="E25" s="152" t="s">
        <v>2</v>
      </c>
      <c r="F25" s="153">
        <v>86.5</v>
      </c>
      <c r="G25" s="143">
        <f>IF(OR(E25="",F25=""),"",PID_KVLohnLookup($A$1,E25,F25,LOHNTABELLE!$H$4))</f>
        <v>1010.5</v>
      </c>
      <c r="H25" s="14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4"/>
      <c r="J25" s="155"/>
      <c r="K25" s="143">
        <f t="shared" si="0"/>
        <v>0</v>
      </c>
      <c r="L25" s="205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1010.5</v>
      </c>
      <c r="M25" s="156"/>
      <c r="N25" s="169"/>
      <c r="O25" s="248"/>
      <c r="P25" s="249"/>
      <c r="Q25" s="250"/>
      <c r="R25" s="251"/>
      <c r="S25" s="171"/>
      <c r="T25" s="171"/>
      <c r="U25" s="171"/>
      <c r="V25" s="171"/>
    </row>
    <row r="26" spans="1:29" ht="22" customHeight="1">
      <c r="A26" s="20" t="s">
        <v>85</v>
      </c>
      <c r="B26" s="138">
        <v>401633</v>
      </c>
      <c r="C26" s="139" t="s">
        <v>259</v>
      </c>
      <c r="D26" s="140">
        <v>45089</v>
      </c>
      <c r="E26" s="141" t="s">
        <v>10</v>
      </c>
      <c r="F26" s="142">
        <v>86.5</v>
      </c>
      <c r="G26" s="143">
        <f>IF(OR(E26="",F26=""),"",PID_KVLohnLookup($A$1,E26,F26,LOHNTABELLE!$H$4))</f>
        <v>1150</v>
      </c>
      <c r="H26" s="14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5"/>
      <c r="J26" s="146"/>
      <c r="K26" s="143">
        <f t="shared" si="0"/>
        <v>0</v>
      </c>
      <c r="L26" s="205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1150</v>
      </c>
      <c r="M26" s="147"/>
      <c r="N26" s="170"/>
      <c r="O26" s="252"/>
      <c r="P26" s="253"/>
      <c r="Q26" s="254"/>
      <c r="R26" s="255"/>
      <c r="S26" s="171"/>
      <c r="T26" s="171"/>
      <c r="U26" s="171"/>
      <c r="V26" s="171"/>
    </row>
    <row r="27" spans="1:29" ht="22" customHeight="1">
      <c r="A27" s="20" t="s">
        <v>86</v>
      </c>
      <c r="B27" s="149">
        <v>401647</v>
      </c>
      <c r="C27" s="150" t="s">
        <v>260</v>
      </c>
      <c r="D27" s="151">
        <v>45182</v>
      </c>
      <c r="E27" s="152" t="s">
        <v>2</v>
      </c>
      <c r="F27" s="153">
        <v>86.5</v>
      </c>
      <c r="G27" s="143">
        <f>IF(OR(E27="",F27=""),"",PID_KVLohnLookup($A$1,E27,F27,LOHNTABELLE!$H$4))</f>
        <v>1010.5</v>
      </c>
      <c r="H27" s="14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4"/>
      <c r="J27" s="155"/>
      <c r="K27" s="143">
        <f t="shared" si="0"/>
        <v>0</v>
      </c>
      <c r="L27" s="205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56"/>
      <c r="N27" s="169"/>
      <c r="O27" s="245"/>
      <c r="P27" s="246"/>
      <c r="Q27" s="240"/>
      <c r="R27" s="241"/>
      <c r="S27" s="276" t="s">
        <v>87</v>
      </c>
      <c r="T27" s="276"/>
      <c r="U27" s="276"/>
      <c r="V27" s="276"/>
    </row>
    <row r="28" spans="1:29" ht="22" customHeight="1">
      <c r="A28" s="20" t="s">
        <v>88</v>
      </c>
      <c r="B28" s="138">
        <v>401661</v>
      </c>
      <c r="C28" s="139" t="s">
        <v>261</v>
      </c>
      <c r="D28" s="140">
        <v>45261</v>
      </c>
      <c r="E28" s="141" t="s">
        <v>2</v>
      </c>
      <c r="F28" s="142">
        <v>86.5</v>
      </c>
      <c r="G28" s="143">
        <f>IF(OR(E28="",F28=""),"",PID_KVLohnLookup($A$1,E28,F28,LOHNTABELLE!$H$4))</f>
        <v>1010.5</v>
      </c>
      <c r="H28" s="14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5"/>
      <c r="J28" s="146"/>
      <c r="K28" s="143">
        <f t="shared" si="0"/>
        <v>0</v>
      </c>
      <c r="L28" s="205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47"/>
      <c r="N28" s="170"/>
      <c r="O28" s="245"/>
      <c r="P28" s="246"/>
      <c r="Q28" s="240"/>
      <c r="R28" s="241"/>
      <c r="S28" s="171"/>
      <c r="T28" s="171"/>
      <c r="U28" s="171"/>
      <c r="V28" s="171"/>
    </row>
    <row r="29" spans="1:29" ht="22" customHeight="1" thickBot="1">
      <c r="A29" s="21" t="s">
        <v>89</v>
      </c>
      <c r="B29" s="149">
        <v>401670</v>
      </c>
      <c r="C29" s="150" t="s">
        <v>262</v>
      </c>
      <c r="D29" s="151">
        <v>45358</v>
      </c>
      <c r="E29" s="152" t="s">
        <v>2</v>
      </c>
      <c r="F29" s="153">
        <v>86.5</v>
      </c>
      <c r="G29" s="143">
        <f>IF(OR(E29="",F29=""),"",PID_KVLohnLookup($A$1,E29,F29,LOHNTABELLE!$H$4))</f>
        <v>1010.5</v>
      </c>
      <c r="H29" s="14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54"/>
      <c r="J29" s="155"/>
      <c r="K29" s="143">
        <f t="shared" si="0"/>
        <v>0</v>
      </c>
      <c r="L29" s="205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1010.5</v>
      </c>
      <c r="M29" s="156"/>
      <c r="N29" s="169"/>
      <c r="O29" s="242" t="s">
        <v>90</v>
      </c>
      <c r="P29" s="243"/>
      <c r="Q29" s="263">
        <f>EINSTELLUNG!O13</f>
        <v>1250</v>
      </c>
      <c r="R29" s="264"/>
      <c r="S29" s="171"/>
      <c r="T29" s="171"/>
      <c r="U29" s="171"/>
      <c r="V29" s="171"/>
    </row>
    <row r="30" spans="1:29" ht="22" customHeight="1" thickBot="1">
      <c r="A30" s="20" t="s">
        <v>91</v>
      </c>
      <c r="B30" s="138">
        <v>401678</v>
      </c>
      <c r="C30" s="139" t="s">
        <v>263</v>
      </c>
      <c r="D30" s="140">
        <v>45414</v>
      </c>
      <c r="E30" s="141" t="s">
        <v>2</v>
      </c>
      <c r="F30" s="142">
        <v>173</v>
      </c>
      <c r="G30" s="143">
        <f>IF(OR(E30="",F30=""),"",PID_KVLohnLookup($A$1,E30,F30,LOHNTABELLE!$H$4))</f>
        <v>2021</v>
      </c>
      <c r="H30" s="14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5"/>
      <c r="J30" s="146"/>
      <c r="K30" s="143">
        <f t="shared" si="0"/>
        <v>0</v>
      </c>
      <c r="L30" s="205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47"/>
      <c r="N30" s="148"/>
      <c r="O30" s="171"/>
      <c r="P30" s="171"/>
      <c r="Q30" s="171"/>
      <c r="R30" s="171"/>
      <c r="S30" s="171"/>
      <c r="T30" s="171"/>
      <c r="U30" s="171"/>
      <c r="V30" s="17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49">
        <v>401690</v>
      </c>
      <c r="C31" s="150" t="s">
        <v>265</v>
      </c>
      <c r="D31" s="151">
        <v>45536</v>
      </c>
      <c r="E31" s="152" t="s">
        <v>2</v>
      </c>
      <c r="F31" s="153">
        <v>86.5</v>
      </c>
      <c r="G31" s="143">
        <f>IF(OR(E31="",F31=""),"",PID_KVLohnLookup($A$1,E31,F31,LOHNTABELLE!$H$4))</f>
        <v>1010.5</v>
      </c>
      <c r="H31" s="14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4"/>
      <c r="J31" s="155"/>
      <c r="K31" s="143">
        <f t="shared" si="0"/>
        <v>0</v>
      </c>
      <c r="L31" s="205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56"/>
      <c r="N31" s="169"/>
      <c r="O31" s="265">
        <v>0</v>
      </c>
      <c r="P31" s="266"/>
      <c r="Q31" s="267">
        <v>0</v>
      </c>
      <c r="R31" s="268"/>
      <c r="S31" s="171"/>
      <c r="T31" s="171"/>
      <c r="U31" s="171"/>
      <c r="V31" s="171"/>
    </row>
    <row r="32" spans="1:29" ht="22" customHeight="1" thickBot="1">
      <c r="A32" s="20" t="s">
        <v>94</v>
      </c>
      <c r="B32" s="138">
        <v>401715</v>
      </c>
      <c r="C32" s="139" t="s">
        <v>268</v>
      </c>
      <c r="D32" s="140">
        <v>45755</v>
      </c>
      <c r="E32" s="141" t="s">
        <v>2</v>
      </c>
      <c r="F32" s="142">
        <v>86.5</v>
      </c>
      <c r="G32" s="143">
        <f>IF(OR(E32="",F32=""),"",PID_KVLohnLookup($A$1,E32,F32,LOHNTABELLE!$H$4))</f>
        <v>1010.5</v>
      </c>
      <c r="H32" s="14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5"/>
      <c r="J32" s="146"/>
      <c r="K32" s="143">
        <f t="shared" si="0"/>
        <v>0</v>
      </c>
      <c r="L32" s="205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47"/>
      <c r="N32" s="148"/>
      <c r="O32" s="171"/>
      <c r="P32" s="171"/>
      <c r="Q32" s="171"/>
      <c r="R32" s="171"/>
      <c r="S32" s="173"/>
      <c r="T32" s="171"/>
      <c r="U32" s="171"/>
      <c r="V32" s="171"/>
    </row>
    <row r="33" spans="1:22" ht="22" customHeight="1">
      <c r="A33" s="21" t="s">
        <v>95</v>
      </c>
      <c r="B33" s="149">
        <v>401716</v>
      </c>
      <c r="C33" s="150" t="s">
        <v>269</v>
      </c>
      <c r="D33" s="151">
        <v>45800</v>
      </c>
      <c r="E33" s="152" t="s">
        <v>2</v>
      </c>
      <c r="F33" s="153">
        <v>86.5</v>
      </c>
      <c r="G33" s="143">
        <f>IF(OR(E33="",F33=""),"",PID_KVLohnLookup($A$1,E33,F33,LOHNTABELLE!$H$4))</f>
        <v>1010.5</v>
      </c>
      <c r="H33" s="14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4"/>
      <c r="J33" s="155"/>
      <c r="K33" s="143">
        <f t="shared" si="0"/>
        <v>0</v>
      </c>
      <c r="L33" s="205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56"/>
      <c r="N33" s="169"/>
      <c r="O33" s="269"/>
      <c r="P33" s="270"/>
      <c r="Q33" s="223" t="str">
        <f>EINSTELLUNG!B3</f>
        <v>Budget Zahlen</v>
      </c>
      <c r="R33" s="223"/>
      <c r="S33" s="223" t="str">
        <f>EINSTELLUNG!B19</f>
        <v>Projection/Aktuell Zahlen</v>
      </c>
      <c r="T33" s="223"/>
      <c r="U33" s="223" t="s">
        <v>98</v>
      </c>
      <c r="V33" s="213"/>
    </row>
    <row r="34" spans="1:22" ht="22" customHeight="1">
      <c r="A34" s="20" t="s">
        <v>99</v>
      </c>
      <c r="B34" s="138">
        <v>401717</v>
      </c>
      <c r="C34" s="139" t="s">
        <v>270</v>
      </c>
      <c r="D34" s="140">
        <v>45814</v>
      </c>
      <c r="E34" s="141" t="s">
        <v>2</v>
      </c>
      <c r="F34" s="142">
        <v>86.5</v>
      </c>
      <c r="G34" s="143">
        <f>IF(OR(E34="",F34=""),"",PID_KVLohnLookup($A$1,E34,F34,LOHNTABELLE!$H$4))</f>
        <v>1010.5</v>
      </c>
      <c r="H34" s="14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5"/>
      <c r="J34" s="146"/>
      <c r="K34" s="143">
        <f t="shared" si="0"/>
        <v>0</v>
      </c>
      <c r="L34" s="205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47"/>
      <c r="N34" s="170"/>
      <c r="O34" s="271"/>
      <c r="P34" s="272"/>
      <c r="Q34" s="273"/>
      <c r="R34" s="273"/>
      <c r="S34" s="273"/>
      <c r="T34" s="273"/>
      <c r="U34" s="273"/>
      <c r="V34" s="274"/>
    </row>
    <row r="35" spans="1:22" ht="22" customHeight="1">
      <c r="A35" s="20" t="s">
        <v>100</v>
      </c>
      <c r="B35" s="149">
        <v>401722</v>
      </c>
      <c r="C35" s="150" t="s">
        <v>271</v>
      </c>
      <c r="D35" s="151">
        <v>45848</v>
      </c>
      <c r="E35" s="152" t="s">
        <v>2</v>
      </c>
      <c r="F35" s="153">
        <v>86.5</v>
      </c>
      <c r="G35" s="143">
        <f>IF(OR(E35="",F35=""),"",PID_KVLohnLookup($A$1,E35,F35,LOHNTABELLE!$H$4))</f>
        <v>1010.5</v>
      </c>
      <c r="H35" s="14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4"/>
      <c r="J35" s="155"/>
      <c r="K35" s="14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5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56"/>
      <c r="N35" s="169"/>
      <c r="O35" s="244" t="s">
        <v>101</v>
      </c>
      <c r="P35" s="222"/>
      <c r="Q35" s="261">
        <f>EINSTELLUNG!C13</f>
        <v>400000</v>
      </c>
      <c r="R35" s="261"/>
      <c r="S35" s="261">
        <f>EINSTELLUNG!C29</f>
        <v>435000</v>
      </c>
      <c r="T35" s="261"/>
      <c r="U35" s="261">
        <f>S35-Q35</f>
        <v>35000</v>
      </c>
      <c r="V35" s="262"/>
    </row>
    <row r="36" spans="1:22" ht="22" customHeight="1">
      <c r="A36" s="20" t="s">
        <v>102</v>
      </c>
      <c r="B36" s="138">
        <v>401723</v>
      </c>
      <c r="C36" s="139" t="s">
        <v>272</v>
      </c>
      <c r="D36" s="140">
        <v>45852</v>
      </c>
      <c r="E36" s="141" t="s">
        <v>2</v>
      </c>
      <c r="F36" s="142">
        <v>86.5</v>
      </c>
      <c r="G36" s="143">
        <f>IF(OR(E36="",F36=""),"",PID_KVLohnLookup($A$1,E36,F36,LOHNTABELLE!$H$4))</f>
        <v>1010.5</v>
      </c>
      <c r="H36" s="14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5"/>
      <c r="J36" s="146"/>
      <c r="K36" s="143">
        <f t="shared" si="1"/>
        <v>0</v>
      </c>
      <c r="L36" s="205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47"/>
      <c r="N36" s="170"/>
      <c r="O36" s="244" t="s">
        <v>103</v>
      </c>
      <c r="P36" s="222"/>
      <c r="Q36" s="261">
        <f>EINSTELLUNG!D13</f>
        <v>100000</v>
      </c>
      <c r="R36" s="261"/>
      <c r="S36" s="261">
        <f ca="1">SumMergedCells(Q17:R29)</f>
        <v>96738.58</v>
      </c>
      <c r="T36" s="261"/>
      <c r="U36" s="261">
        <f t="shared" ref="U36:U41" ca="1" si="2">S36-Q36</f>
        <v>-3261.4199999999983</v>
      </c>
      <c r="V36" s="262"/>
    </row>
    <row r="37" spans="1:22" ht="22" customHeight="1">
      <c r="A37" s="21" t="s">
        <v>104</v>
      </c>
      <c r="B37" s="149">
        <v>401726</v>
      </c>
      <c r="C37" s="150" t="s">
        <v>273</v>
      </c>
      <c r="D37" s="151">
        <v>45870</v>
      </c>
      <c r="E37" s="152" t="s">
        <v>2</v>
      </c>
      <c r="F37" s="153">
        <v>86.5</v>
      </c>
      <c r="G37" s="143">
        <f>IF(OR(E37="",F37=""),"",PID_KVLohnLookup($A$1,E37,F37,LOHNTABELLE!$H$4))</f>
        <v>1010.5</v>
      </c>
      <c r="H37" s="14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4"/>
      <c r="J37" s="155"/>
      <c r="K37" s="143">
        <f t="shared" si="1"/>
        <v>0</v>
      </c>
      <c r="L37" s="205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56"/>
      <c r="N37" s="169"/>
      <c r="O37" s="244" t="s">
        <v>105</v>
      </c>
      <c r="P37" s="222"/>
      <c r="Q37" s="277">
        <f>IF(ISERROR(Q36/Q35), 0, Q36/Q35)</f>
        <v>0.25</v>
      </c>
      <c r="R37" s="277"/>
      <c r="S37" s="277">
        <f ca="1">IF(ISERROR(S36/S35), 0, S36/S35)</f>
        <v>0.22238754022988505</v>
      </c>
      <c r="T37" s="277"/>
      <c r="U37" s="277">
        <f t="shared" ca="1" si="2"/>
        <v>-2.761245977011495E-2</v>
      </c>
      <c r="V37" s="278"/>
    </row>
    <row r="38" spans="1:22" ht="22" customHeight="1">
      <c r="A38" s="20" t="s">
        <v>106</v>
      </c>
      <c r="B38" s="138">
        <v>401730</v>
      </c>
      <c r="C38" s="139" t="s">
        <v>275</v>
      </c>
      <c r="D38" s="140">
        <v>45895</v>
      </c>
      <c r="E38" s="141" t="s">
        <v>2</v>
      </c>
      <c r="F38" s="142">
        <v>86.5</v>
      </c>
      <c r="G38" s="143">
        <f>IF(OR(E38="",F38=""),"",PID_KVLohnLookup($A$1,E38,F38,LOHNTABELLE!$H$4))</f>
        <v>1010.5</v>
      </c>
      <c r="H38" s="14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5"/>
      <c r="J38" s="146"/>
      <c r="K38" s="143">
        <f t="shared" si="1"/>
        <v>0</v>
      </c>
      <c r="L38" s="205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7"/>
      <c r="N38" s="170"/>
      <c r="O38" s="244" t="s">
        <v>107</v>
      </c>
      <c r="P38" s="222"/>
      <c r="Q38" s="260">
        <f>EINSTELLUNG!F13</f>
        <v>30000</v>
      </c>
      <c r="R38" s="260"/>
      <c r="S38" s="260">
        <f>EINSTELLUNG!F29</f>
        <v>31000</v>
      </c>
      <c r="T38" s="260"/>
      <c r="U38" s="260">
        <f t="shared" si="2"/>
        <v>1000</v>
      </c>
      <c r="V38" s="219"/>
    </row>
    <row r="39" spans="1:22" ht="22" customHeight="1">
      <c r="A39" s="20" t="s">
        <v>108</v>
      </c>
      <c r="B39" s="149">
        <v>401731</v>
      </c>
      <c r="C39" s="150" t="s">
        <v>274</v>
      </c>
      <c r="D39" s="151">
        <v>45899</v>
      </c>
      <c r="E39" s="152" t="s">
        <v>2</v>
      </c>
      <c r="F39" s="153">
        <v>86.5</v>
      </c>
      <c r="G39" s="143">
        <f>IF(OR(E39="",F39=""),"",PID_KVLohnLookup($A$1,E39,F39,LOHNTABELLE!$H$4))</f>
        <v>1010.5</v>
      </c>
      <c r="H39" s="14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4"/>
      <c r="J39" s="155"/>
      <c r="K39" s="143">
        <f t="shared" si="1"/>
        <v>0</v>
      </c>
      <c r="L39" s="205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6"/>
      <c r="N39" s="169"/>
      <c r="O39" s="244" t="s">
        <v>109</v>
      </c>
      <c r="P39" s="222"/>
      <c r="Q39" s="261">
        <f>IF(Q38=0, 0, Q35/Q38)</f>
        <v>13.333333333333334</v>
      </c>
      <c r="R39" s="261"/>
      <c r="S39" s="261">
        <f>IF(S38=0, 0, S35/S38)</f>
        <v>14.03225806451613</v>
      </c>
      <c r="T39" s="261"/>
      <c r="U39" s="261">
        <f t="shared" si="2"/>
        <v>0.69892473118279597</v>
      </c>
      <c r="V39" s="262"/>
    </row>
    <row r="40" spans="1:22" ht="22" customHeight="1">
      <c r="A40" s="20" t="s">
        <v>110</v>
      </c>
      <c r="B40" s="138">
        <v>401734</v>
      </c>
      <c r="C40" s="139" t="s">
        <v>276</v>
      </c>
      <c r="D40" s="140">
        <v>45904</v>
      </c>
      <c r="E40" s="141" t="s">
        <v>2</v>
      </c>
      <c r="F40" s="142">
        <v>86.5</v>
      </c>
      <c r="G40" s="143">
        <f>IF(OR(E40="",F40=""),"",PID_KVLohnLookup($A$1,E40,F40,LOHNTABELLE!$H$4))</f>
        <v>1010.5</v>
      </c>
      <c r="H40" s="14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5"/>
      <c r="J40" s="146"/>
      <c r="K40" s="143">
        <f t="shared" si="1"/>
        <v>0</v>
      </c>
      <c r="L40" s="205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7"/>
      <c r="N40" s="170"/>
      <c r="O40" s="244" t="s">
        <v>111</v>
      </c>
      <c r="P40" s="222"/>
      <c r="Q40" s="261">
        <f>IF(Q12=0, 0, Q35/Q12)</f>
        <v>55.844785004558332</v>
      </c>
      <c r="R40" s="261"/>
      <c r="S40" s="261">
        <f>IF(Q12=0, 0, S35/Q12)</f>
        <v>60.731203692457186</v>
      </c>
      <c r="T40" s="261"/>
      <c r="U40" s="261">
        <f t="shared" si="2"/>
        <v>4.8864186878988534</v>
      </c>
      <c r="V40" s="262"/>
    </row>
    <row r="41" spans="1:22" ht="22" customHeight="1">
      <c r="A41" s="21" t="s">
        <v>112</v>
      </c>
      <c r="B41" s="149">
        <v>401736</v>
      </c>
      <c r="C41" s="150" t="s">
        <v>277</v>
      </c>
      <c r="D41" s="151">
        <v>45906</v>
      </c>
      <c r="E41" s="152" t="s">
        <v>2</v>
      </c>
      <c r="F41" s="153">
        <v>86.5</v>
      </c>
      <c r="G41" s="143">
        <f>IF(OR(E41="",F41=""),"",PID_KVLohnLookup($A$1,E41,F41,LOHNTABELLE!$H$4))</f>
        <v>1010.5</v>
      </c>
      <c r="H41" s="14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4"/>
      <c r="J41" s="155"/>
      <c r="K41" s="143">
        <f t="shared" si="1"/>
        <v>0</v>
      </c>
      <c r="L41" s="205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6"/>
      <c r="N41" s="169"/>
      <c r="O41" s="244" t="s">
        <v>113</v>
      </c>
      <c r="P41" s="222"/>
      <c r="Q41" s="260">
        <f>IF(Q12=0, 0, Q38/Q12)</f>
        <v>4.1883588753418746</v>
      </c>
      <c r="R41" s="260"/>
      <c r="S41" s="260">
        <f>IF(Q12=0, 0, S38/Q12)</f>
        <v>4.3279708378532709</v>
      </c>
      <c r="T41" s="260"/>
      <c r="U41" s="260">
        <f t="shared" si="2"/>
        <v>0.13961196251139629</v>
      </c>
      <c r="V41" s="219"/>
    </row>
    <row r="42" spans="1:22" ht="22" customHeight="1" thickBot="1">
      <c r="A42" s="20" t="s">
        <v>114</v>
      </c>
      <c r="B42" s="138">
        <v>401737</v>
      </c>
      <c r="C42" s="139" t="s">
        <v>278</v>
      </c>
      <c r="D42" s="140">
        <v>45906</v>
      </c>
      <c r="E42" s="141" t="s">
        <v>2</v>
      </c>
      <c r="F42" s="142">
        <v>86.5</v>
      </c>
      <c r="G42" s="143">
        <f>IF(OR(E42="",F42=""),"",PID_KVLohnLookup($A$1,E42,F42,LOHNTABELLE!$H$4))</f>
        <v>1010.5</v>
      </c>
      <c r="H42" s="14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5"/>
      <c r="J42" s="146"/>
      <c r="K42" s="143">
        <f t="shared" si="1"/>
        <v>0</v>
      </c>
      <c r="L42" s="205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7"/>
      <c r="N42" s="170"/>
      <c r="O42" s="242" t="s">
        <v>115</v>
      </c>
      <c r="P42" s="243"/>
      <c r="Q42" s="275">
        <f>IFERROR(Q17/Q8, 0)</f>
        <v>11.963738758876728</v>
      </c>
      <c r="R42" s="275"/>
      <c r="S42" s="275"/>
      <c r="T42" s="275"/>
      <c r="U42" s="275"/>
      <c r="V42" s="264"/>
    </row>
    <row r="43" spans="1:22" ht="22" customHeight="1">
      <c r="A43" s="20" t="s">
        <v>116</v>
      </c>
      <c r="B43" s="149">
        <v>401738</v>
      </c>
      <c r="C43" s="150" t="s">
        <v>279</v>
      </c>
      <c r="D43" s="151">
        <v>45909</v>
      </c>
      <c r="E43" s="152" t="s">
        <v>2</v>
      </c>
      <c r="F43" s="153">
        <v>86.5</v>
      </c>
      <c r="G43" s="143">
        <f>IF(OR(E43="",F43=""),"",PID_KVLohnLookup($A$1,E43,F43,LOHNTABELLE!$H$4))</f>
        <v>1010.5</v>
      </c>
      <c r="H43" s="14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4"/>
      <c r="J43" s="155"/>
      <c r="K43" s="143">
        <f t="shared" si="1"/>
        <v>0</v>
      </c>
      <c r="L43" s="205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6"/>
      <c r="N43" s="169"/>
      <c r="O43" s="177"/>
      <c r="P43" s="178"/>
      <c r="Q43" s="178"/>
      <c r="R43" s="171"/>
      <c r="S43" s="171"/>
      <c r="T43" s="171"/>
      <c r="U43" s="171"/>
      <c r="V43" s="171"/>
    </row>
    <row r="44" spans="1:22" ht="22" customHeight="1" thickBot="1">
      <c r="A44" s="20" t="s">
        <v>117</v>
      </c>
      <c r="B44" s="138">
        <v>401745</v>
      </c>
      <c r="C44" s="139" t="s">
        <v>283</v>
      </c>
      <c r="D44" s="140">
        <v>45934</v>
      </c>
      <c r="E44" s="141" t="s">
        <v>2</v>
      </c>
      <c r="F44" s="142">
        <v>86.5</v>
      </c>
      <c r="G44" s="143">
        <f>IF(OR(E44="",F44=""),"",PID_KVLohnLookup($A$1,E44,F44,LOHNTABELLE!$H$4))</f>
        <v>1010.5</v>
      </c>
      <c r="H44" s="14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5"/>
      <c r="J44" s="146"/>
      <c r="K44" s="143">
        <f t="shared" si="1"/>
        <v>0</v>
      </c>
      <c r="L44" s="205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7"/>
      <c r="N44" s="170"/>
      <c r="O44" s="207" t="s">
        <v>118</v>
      </c>
      <c r="P44" s="208"/>
      <c r="Q44" s="208"/>
      <c r="R44" s="208"/>
      <c r="S44" s="208"/>
      <c r="T44" s="208"/>
      <c r="U44" s="208"/>
      <c r="V44" s="208"/>
    </row>
    <row r="45" spans="1:22" ht="22" customHeight="1">
      <c r="A45" s="21" t="s">
        <v>119</v>
      </c>
      <c r="B45" s="149">
        <v>401746</v>
      </c>
      <c r="C45" s="150" t="s">
        <v>282</v>
      </c>
      <c r="D45" s="151">
        <v>45941</v>
      </c>
      <c r="E45" s="152" t="s">
        <v>2</v>
      </c>
      <c r="F45" s="153">
        <v>86.5</v>
      </c>
      <c r="G45" s="143">
        <f>IF(OR(E45="",F45=""),"",PID_KVLohnLookup($A$1,E45,F45,LOHNTABELLE!$H$4))</f>
        <v>1010.5</v>
      </c>
      <c r="H45" s="14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4"/>
      <c r="J45" s="155"/>
      <c r="K45" s="143">
        <f t="shared" si="1"/>
        <v>0</v>
      </c>
      <c r="L45" s="205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6"/>
      <c r="N45" s="179"/>
      <c r="O45" s="209"/>
      <c r="P45" s="210"/>
      <c r="Q45" s="210"/>
      <c r="R45" s="210"/>
      <c r="S45" s="210"/>
      <c r="T45" s="210"/>
      <c r="U45" s="210"/>
      <c r="V45" s="171"/>
    </row>
    <row r="46" spans="1:22" ht="22" customHeight="1">
      <c r="A46" s="20" t="s">
        <v>120</v>
      </c>
      <c r="B46" s="138">
        <v>401747</v>
      </c>
      <c r="C46" s="139" t="s">
        <v>280</v>
      </c>
      <c r="D46" s="140">
        <v>45941</v>
      </c>
      <c r="E46" s="141" t="s">
        <v>2</v>
      </c>
      <c r="F46" s="142">
        <v>86.5</v>
      </c>
      <c r="G46" s="143">
        <f>IF(OR(E46="",F46=""),"",PID_KVLohnLookup($A$1,E46,F46,LOHNTABELLE!$H$4))</f>
        <v>1010.5</v>
      </c>
      <c r="H46" s="14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5"/>
      <c r="J46" s="146"/>
      <c r="K46" s="143">
        <f t="shared" si="1"/>
        <v>0</v>
      </c>
      <c r="L46" s="205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7"/>
      <c r="N46" s="180"/>
      <c r="O46" s="171"/>
      <c r="P46" s="171"/>
      <c r="Q46" s="171"/>
      <c r="R46" s="171"/>
      <c r="S46" s="171"/>
      <c r="T46" s="171"/>
      <c r="U46" s="171"/>
      <c r="V46" s="171"/>
    </row>
    <row r="47" spans="1:22" ht="22" customHeight="1">
      <c r="A47" s="20" t="s">
        <v>121</v>
      </c>
      <c r="B47" s="149">
        <v>401748</v>
      </c>
      <c r="C47" s="150" t="s">
        <v>281</v>
      </c>
      <c r="D47" s="151">
        <v>45941</v>
      </c>
      <c r="E47" s="152" t="s">
        <v>2</v>
      </c>
      <c r="F47" s="153">
        <v>86.5</v>
      </c>
      <c r="G47" s="143">
        <f>IF(OR(E47="",F47=""),"",PID_KVLohnLookup($A$1,E47,F47,LOHNTABELLE!$H$4))</f>
        <v>1010.5</v>
      </c>
      <c r="H47" s="14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4"/>
      <c r="J47" s="155"/>
      <c r="K47" s="143">
        <f t="shared" si="1"/>
        <v>0</v>
      </c>
      <c r="L47" s="205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6"/>
      <c r="N47" s="179"/>
      <c r="O47" s="171"/>
      <c r="P47" s="171"/>
      <c r="Q47" s="171"/>
      <c r="R47" s="171"/>
      <c r="S47" s="171"/>
      <c r="T47" s="171"/>
      <c r="U47" s="171"/>
      <c r="V47" s="171"/>
    </row>
    <row r="48" spans="1:22" ht="22" customHeight="1">
      <c r="A48" s="20" t="s">
        <v>122</v>
      </c>
      <c r="B48" s="138">
        <v>401751</v>
      </c>
      <c r="C48" s="139" t="s">
        <v>284</v>
      </c>
      <c r="D48" s="140">
        <v>45961</v>
      </c>
      <c r="E48" s="141" t="s">
        <v>2</v>
      </c>
      <c r="F48" s="142">
        <v>86.5</v>
      </c>
      <c r="G48" s="143">
        <f>IF(OR(E48="",F48=""),"",PID_KVLohnLookup($A$1,E48,F48,LOHNTABELLE!$H$4))</f>
        <v>1010.5</v>
      </c>
      <c r="H48" s="14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5"/>
      <c r="J48" s="146"/>
      <c r="K48" s="143">
        <f t="shared" si="1"/>
        <v>0</v>
      </c>
      <c r="L48" s="205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7"/>
      <c r="N48" s="180"/>
      <c r="O48" s="171"/>
      <c r="P48" s="171"/>
      <c r="Q48" s="171"/>
      <c r="R48" s="171"/>
      <c r="S48" s="171"/>
      <c r="T48" s="171"/>
      <c r="U48" s="171"/>
      <c r="V48" s="171"/>
    </row>
    <row r="49" spans="1:22" ht="22" customHeight="1">
      <c r="A49" s="21" t="s">
        <v>123</v>
      </c>
      <c r="B49" s="149">
        <v>401752</v>
      </c>
      <c r="C49" s="150" t="s">
        <v>285</v>
      </c>
      <c r="D49" s="154">
        <v>45986</v>
      </c>
      <c r="E49" s="152" t="s">
        <v>2</v>
      </c>
      <c r="F49" s="153">
        <v>86.5</v>
      </c>
      <c r="G49" s="143">
        <f>IF(OR(E49="",F49=""),"",PID_KVLohnLookup($A$1,E49,F49,LOHNTABELLE!$H$4))</f>
        <v>1010.5</v>
      </c>
      <c r="H49" s="14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4"/>
      <c r="J49" s="155"/>
      <c r="K49" s="143">
        <f t="shared" si="1"/>
        <v>0</v>
      </c>
      <c r="L49" s="205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56"/>
      <c r="N49" s="179"/>
      <c r="O49" s="171"/>
      <c r="P49" s="171"/>
      <c r="Q49" s="171"/>
      <c r="R49" s="171"/>
      <c r="S49" s="171"/>
      <c r="T49" s="171"/>
      <c r="U49" s="171"/>
      <c r="V49" s="171"/>
    </row>
    <row r="50" spans="1:22" ht="22" customHeight="1">
      <c r="A50" s="20" t="s">
        <v>124</v>
      </c>
      <c r="B50" s="138">
        <v>401999</v>
      </c>
      <c r="C50" s="139" t="s">
        <v>436</v>
      </c>
      <c r="D50" s="145">
        <v>46041</v>
      </c>
      <c r="E50" s="141" t="s">
        <v>2</v>
      </c>
      <c r="F50" s="142">
        <v>151.38</v>
      </c>
      <c r="G50" s="143">
        <f>IF(OR(E50="",F50=""),"",PID_KVLohnLookup($A$1,E50,F50,LOHNTABELLE!$H$4))</f>
        <v>1768.38</v>
      </c>
      <c r="H50" s="144">
        <f>IF(AND(ISNUMBER(D50),ISNUMBER(F50)),ROUNDDOWN(MIN(IF(OR(ISBLANK(I50),I50=""),EOMONTH(DATE(EINSTELLUNG!$C$35,$A$1,1),0),I50)-MAX(D50,DATE(EINSTELLUNG!$C$35,$A$1,1))+1)/DAY(EOMONTH(DATE(EINSTELLUNG!$C$35,$A$1,1),0))*F50,2),"")</f>
        <v>151.38</v>
      </c>
      <c r="I50" s="145"/>
      <c r="J50" s="146"/>
      <c r="K50" s="143">
        <f t="shared" si="1"/>
        <v>0</v>
      </c>
      <c r="L50" s="205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1768.38</v>
      </c>
      <c r="M50" s="147"/>
      <c r="N50" s="180"/>
      <c r="O50" s="171"/>
      <c r="P50" s="171"/>
      <c r="Q50" s="171"/>
      <c r="R50" s="171"/>
      <c r="S50" s="171"/>
      <c r="T50" s="171"/>
      <c r="U50" s="171"/>
      <c r="V50" s="171"/>
    </row>
    <row r="51" spans="1:22" ht="22" customHeight="1">
      <c r="A51" s="20" t="s">
        <v>125</v>
      </c>
      <c r="B51" s="149">
        <v>401999</v>
      </c>
      <c r="C51" s="150" t="s">
        <v>307</v>
      </c>
      <c r="D51" s="154">
        <v>46082</v>
      </c>
      <c r="E51" s="152" t="s">
        <v>2</v>
      </c>
      <c r="F51" s="153">
        <v>173</v>
      </c>
      <c r="G51" s="143">
        <f>IF(OR(E51="",F51=""),"",PID_KVLohnLookup($A$1,E51,F51,LOHNTABELLE!$H$4))</f>
        <v>2021</v>
      </c>
      <c r="H51" s="144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54"/>
      <c r="J51" s="155"/>
      <c r="K51" s="143">
        <f t="shared" si="1"/>
        <v>0</v>
      </c>
      <c r="L51" s="205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2021</v>
      </c>
      <c r="M51" s="156"/>
      <c r="N51" s="179"/>
    </row>
    <row r="52" spans="1:22" ht="22" customHeight="1">
      <c r="A52" s="20" t="s">
        <v>126</v>
      </c>
      <c r="B52" s="138">
        <v>402000</v>
      </c>
      <c r="C52" s="139" t="s">
        <v>310</v>
      </c>
      <c r="D52" s="145">
        <v>46143</v>
      </c>
      <c r="E52" s="141" t="s">
        <v>2</v>
      </c>
      <c r="F52" s="142">
        <v>173</v>
      </c>
      <c r="G52" s="143">
        <f>IF(OR(E52="",F52=""),"",PID_KVLohnLookup($A$1,E52,F52,LOHNTABELLE!$H$4))</f>
        <v>2021</v>
      </c>
      <c r="H52" s="14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45"/>
      <c r="J52" s="146"/>
      <c r="K52" s="143">
        <f t="shared" si="1"/>
        <v>0</v>
      </c>
      <c r="L52" s="205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47"/>
      <c r="N52" s="148"/>
    </row>
    <row r="53" spans="1:22" ht="22" customHeight="1">
      <c r="A53" s="21" t="s">
        <v>127</v>
      </c>
      <c r="B53" s="149">
        <v>402004</v>
      </c>
      <c r="C53" s="150" t="s">
        <v>311</v>
      </c>
      <c r="D53" s="154">
        <v>46122</v>
      </c>
      <c r="E53" s="152" t="s">
        <v>2</v>
      </c>
      <c r="F53" s="153">
        <v>173</v>
      </c>
      <c r="G53" s="143">
        <f>IF(OR(E53="",F53=""),"",PID_KVLohnLookup($A$1,E53,F53,LOHNTABELLE!$H$4))</f>
        <v>2021</v>
      </c>
      <c r="H53" s="14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4"/>
      <c r="J53" s="155"/>
      <c r="K53" s="143">
        <f t="shared" si="1"/>
        <v>0</v>
      </c>
      <c r="L53" s="205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56"/>
      <c r="N53" s="157"/>
    </row>
    <row r="54" spans="1:22" ht="22" customHeight="1">
      <c r="A54" s="20" t="s">
        <v>128</v>
      </c>
      <c r="B54" s="138">
        <v>402405</v>
      </c>
      <c r="C54" s="139" t="s">
        <v>313</v>
      </c>
      <c r="D54" s="145">
        <v>46054</v>
      </c>
      <c r="E54" s="141" t="s">
        <v>2</v>
      </c>
      <c r="F54" s="142">
        <v>173</v>
      </c>
      <c r="G54" s="143">
        <f>IF(OR(E54="",F54=""),"",PID_KVLohnLookup($A$1,E54,F54,LOHNTABELLE!$H$4))</f>
        <v>2021</v>
      </c>
      <c r="H54" s="14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5"/>
      <c r="J54" s="146"/>
      <c r="K54" s="143">
        <f t="shared" si="1"/>
        <v>0</v>
      </c>
      <c r="L54" s="205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7"/>
      <c r="N54" s="148"/>
    </row>
    <row r="55" spans="1:22" ht="22" customHeight="1">
      <c r="A55" s="20" t="s">
        <v>129</v>
      </c>
      <c r="B55" s="149">
        <v>500600</v>
      </c>
      <c r="C55" s="150" t="s">
        <v>318</v>
      </c>
      <c r="D55" s="154">
        <v>46054</v>
      </c>
      <c r="E55" s="152" t="s">
        <v>2</v>
      </c>
      <c r="F55" s="153">
        <v>173</v>
      </c>
      <c r="G55" s="143">
        <f>IF(OR(E55="",F55=""),"",PID_KVLohnLookup($A$1,E55,F55,LOHNTABELLE!$H$4))</f>
        <v>2021</v>
      </c>
      <c r="H55" s="14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4"/>
      <c r="J55" s="155"/>
      <c r="K55" s="143">
        <f t="shared" si="1"/>
        <v>0</v>
      </c>
      <c r="L55" s="205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56"/>
      <c r="N55" s="157"/>
    </row>
    <row r="56" spans="1:22" ht="22" customHeight="1">
      <c r="A56" s="20" t="s">
        <v>130</v>
      </c>
      <c r="B56" s="138">
        <v>502000</v>
      </c>
      <c r="C56" s="139" t="s">
        <v>312</v>
      </c>
      <c r="D56" s="145">
        <v>46147</v>
      </c>
      <c r="E56" s="141" t="s">
        <v>2</v>
      </c>
      <c r="F56" s="142">
        <v>173</v>
      </c>
      <c r="G56" s="143">
        <f>IF(OR(E56="",F56=""),"",PID_KVLohnLookup($A$1,E56,F56,LOHNTABELLE!$H$4))</f>
        <v>2021</v>
      </c>
      <c r="H56" s="14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5"/>
      <c r="J56" s="146"/>
      <c r="K56" s="143">
        <f t="shared" si="1"/>
        <v>0</v>
      </c>
      <c r="L56" s="205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7"/>
      <c r="N56" s="148"/>
    </row>
    <row r="57" spans="1:22" ht="22" customHeight="1">
      <c r="A57" s="21" t="s">
        <v>131</v>
      </c>
      <c r="B57" s="149">
        <v>503000</v>
      </c>
      <c r="C57" s="150" t="s">
        <v>315</v>
      </c>
      <c r="D57" s="154">
        <v>42401</v>
      </c>
      <c r="E57" s="152" t="s">
        <v>2</v>
      </c>
      <c r="F57" s="153">
        <v>173</v>
      </c>
      <c r="G57" s="143">
        <f>IF(OR(E57="",F57=""),"",PID_KVLohnLookup($A$1,E57,F57,LOHNTABELLE!$H$4))</f>
        <v>2021</v>
      </c>
      <c r="H57" s="14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4"/>
      <c r="J57" s="155"/>
      <c r="K57" s="143">
        <f t="shared" si="1"/>
        <v>0</v>
      </c>
      <c r="L57" s="205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56"/>
      <c r="N57" s="157"/>
    </row>
    <row r="58" spans="1:22" ht="22" customHeight="1">
      <c r="A58" s="20" t="s">
        <v>132</v>
      </c>
      <c r="B58" s="138">
        <v>504000</v>
      </c>
      <c r="C58" s="139" t="s">
        <v>316</v>
      </c>
      <c r="D58" s="145">
        <v>46054</v>
      </c>
      <c r="E58" s="141" t="s">
        <v>3</v>
      </c>
      <c r="F58" s="142">
        <v>138.4</v>
      </c>
      <c r="G58" s="143">
        <f>IF(OR(E58="",F58=""),"",PID_KVLohnLookup($A$1,E58,F58,LOHNTABELLE!$H$4))</f>
        <v>1665.6</v>
      </c>
      <c r="H58" s="144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45"/>
      <c r="J58" s="146"/>
      <c r="K58" s="143">
        <f t="shared" si="1"/>
        <v>0</v>
      </c>
      <c r="L58" s="205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1665.6</v>
      </c>
      <c r="M58" s="147"/>
      <c r="N58" s="148"/>
    </row>
    <row r="59" spans="1:22" ht="22" customHeight="1">
      <c r="A59" s="20" t="s">
        <v>133</v>
      </c>
      <c r="B59" s="149">
        <v>505000</v>
      </c>
      <c r="C59" s="150" t="s">
        <v>317</v>
      </c>
      <c r="D59" s="154">
        <v>46054</v>
      </c>
      <c r="E59" s="152" t="s">
        <v>2</v>
      </c>
      <c r="F59" s="153">
        <v>138.4</v>
      </c>
      <c r="G59" s="143">
        <f>IF(OR(E59="",F59=""),"",PID_KVLohnLookup($A$1,E59,F59,LOHNTABELLE!$H$4))</f>
        <v>1616.8</v>
      </c>
      <c r="H59" s="14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54"/>
      <c r="J59" s="155"/>
      <c r="K59" s="143">
        <f t="shared" si="1"/>
        <v>0</v>
      </c>
      <c r="L59" s="205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1616.8</v>
      </c>
      <c r="M59" s="156"/>
      <c r="N59" s="157"/>
    </row>
    <row r="60" spans="1:22" ht="22" customHeight="1">
      <c r="A60" s="20" t="s">
        <v>134</v>
      </c>
      <c r="B60" s="138">
        <v>525025</v>
      </c>
      <c r="C60" s="139" t="s">
        <v>438</v>
      </c>
      <c r="D60" s="145">
        <v>46040</v>
      </c>
      <c r="E60" s="141" t="s">
        <v>2</v>
      </c>
      <c r="F60" s="142">
        <v>129.75</v>
      </c>
      <c r="G60" s="143">
        <f>IF(OR(E60="",F60=""),"",PID_KVLohnLookup($A$1,E60,F60,LOHNTABELLE!$H$4))</f>
        <v>1515.75</v>
      </c>
      <c r="H60" s="144">
        <f>IF(AND(ISNUMBER(D60),ISNUMBER(F60)),ROUNDDOWN(MIN(IF(OR(ISBLANK(I60),I60=""),EOMONTH(DATE(EINSTELLUNG!$C$35,$A$1,1),0),I60)-MAX(D60,DATE(EINSTELLUNG!$C$35,$A$1,1))+1)/DAY(EOMONTH(DATE(EINSTELLUNG!$C$35,$A$1,1),0))*F60,2),"")</f>
        <v>129.75</v>
      </c>
      <c r="I60" s="145"/>
      <c r="J60" s="146"/>
      <c r="K60" s="143">
        <f t="shared" si="1"/>
        <v>0</v>
      </c>
      <c r="L60" s="205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1515.75</v>
      </c>
      <c r="M60" s="147"/>
      <c r="N60" s="148"/>
    </row>
    <row r="61" spans="1:22" ht="22" customHeight="1">
      <c r="A61" s="21" t="s">
        <v>135</v>
      </c>
      <c r="B61" s="149">
        <v>700000</v>
      </c>
      <c r="C61" s="150" t="s">
        <v>325</v>
      </c>
      <c r="D61" s="154">
        <v>46054</v>
      </c>
      <c r="E61" s="152" t="s">
        <v>2</v>
      </c>
      <c r="F61" s="153">
        <v>173</v>
      </c>
      <c r="G61" s="143">
        <f>IF(OR(E61="",F61=""),"",PID_KVLohnLookup($A$1,E61,F61,LOHNTABELLE!$H$4))</f>
        <v>2021</v>
      </c>
      <c r="H61" s="144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54"/>
      <c r="J61" s="155"/>
      <c r="K61" s="143">
        <f t="shared" si="1"/>
        <v>0</v>
      </c>
      <c r="L61" s="205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2021</v>
      </c>
      <c r="M61" s="156"/>
      <c r="N61" s="157"/>
    </row>
    <row r="62" spans="1:22" ht="22" customHeight="1">
      <c r="A62" s="20" t="s">
        <v>136</v>
      </c>
      <c r="B62" s="138">
        <v>800000</v>
      </c>
      <c r="C62" s="139" t="s">
        <v>326</v>
      </c>
      <c r="D62" s="145">
        <v>46096</v>
      </c>
      <c r="E62" s="141" t="s">
        <v>2</v>
      </c>
      <c r="F62" s="142">
        <v>173</v>
      </c>
      <c r="G62" s="143">
        <f>IF(OR(E62="",F62=""),"",PID_KVLohnLookup($A$1,E62,F62,LOHNTABELLE!$H$4))</f>
        <v>2021</v>
      </c>
      <c r="H62" s="144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45"/>
      <c r="J62" s="146"/>
      <c r="K62" s="143">
        <f t="shared" si="1"/>
        <v>0</v>
      </c>
      <c r="L62" s="205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2021</v>
      </c>
      <c r="M62" s="147"/>
      <c r="N62" s="148"/>
    </row>
    <row r="63" spans="1:22" ht="22" customHeight="1">
      <c r="A63" s="20" t="s">
        <v>137</v>
      </c>
      <c r="B63" s="149"/>
      <c r="C63" s="150"/>
      <c r="D63" s="154"/>
      <c r="E63" s="152"/>
      <c r="F63" s="153"/>
      <c r="G63" s="143" t="str">
        <f>IF(OR(E63="",F63=""),"",PID_KVLohnLookup($A$1,E63,F63,LOHNTABELLE!$H$4))</f>
        <v/>
      </c>
      <c r="H63" s="14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4"/>
      <c r="J63" s="155"/>
      <c r="K63" s="143">
        <f t="shared" si="1"/>
        <v>0</v>
      </c>
      <c r="L63" s="205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56"/>
      <c r="N63" s="157"/>
    </row>
    <row r="64" spans="1:22" ht="22" customHeight="1">
      <c r="A64" s="20" t="s">
        <v>138</v>
      </c>
      <c r="B64" s="138"/>
      <c r="C64" s="139"/>
      <c r="D64" s="145"/>
      <c r="E64" s="141"/>
      <c r="F64" s="142"/>
      <c r="G64" s="143" t="str">
        <f>IF(OR(E64="",F64=""),"",PID_KVLohnLookup($A$1,E64,F64,LOHNTABELLE!$H$4))</f>
        <v/>
      </c>
      <c r="H64" s="14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5"/>
      <c r="J64" s="146"/>
      <c r="K64" s="143">
        <f t="shared" si="1"/>
        <v>0</v>
      </c>
      <c r="L64" s="205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7"/>
      <c r="N64" s="148"/>
    </row>
    <row r="65" spans="1:14" ht="22" customHeight="1">
      <c r="A65" s="21" t="s">
        <v>139</v>
      </c>
      <c r="B65" s="149"/>
      <c r="C65" s="150"/>
      <c r="D65" s="154"/>
      <c r="E65" s="152"/>
      <c r="F65" s="153"/>
      <c r="G65" s="143" t="str">
        <f>IF(OR(E65="",F65=""),"",PID_KVLohnLookup($A$1,E65,F65,LOHNTABELLE!$H$4))</f>
        <v/>
      </c>
      <c r="H65" s="14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4"/>
      <c r="J65" s="155"/>
      <c r="K65" s="143">
        <f t="shared" si="1"/>
        <v>0</v>
      </c>
      <c r="L65" s="205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6"/>
      <c r="N65" s="157"/>
    </row>
    <row r="66" spans="1:14" ht="22" customHeight="1">
      <c r="A66" s="20" t="s">
        <v>140</v>
      </c>
      <c r="B66" s="138"/>
      <c r="C66" s="139"/>
      <c r="D66" s="145"/>
      <c r="E66" s="141"/>
      <c r="F66" s="142"/>
      <c r="G66" s="143" t="str">
        <f>IF(OR(E66="",F66=""),"",PID_KVLohnLookup($A$1,E66,F66,LOHNTABELLE!$H$4))</f>
        <v/>
      </c>
      <c r="H66" s="14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5"/>
      <c r="J66" s="146"/>
      <c r="K66" s="143">
        <f t="shared" si="1"/>
        <v>0</v>
      </c>
      <c r="L66" s="205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7"/>
      <c r="N66" s="148"/>
    </row>
    <row r="67" spans="1:14" ht="22" customHeight="1">
      <c r="A67" s="20" t="s">
        <v>141</v>
      </c>
      <c r="B67" s="149"/>
      <c r="C67" s="150"/>
      <c r="D67" s="154"/>
      <c r="E67" s="152"/>
      <c r="F67" s="153"/>
      <c r="G67" s="143" t="str">
        <f>IF(OR(E67="",F67=""),"",PID_KVLohnLookup($A$1,E67,F67,LOHNTABELLE!$H$4))</f>
        <v/>
      </c>
      <c r="H67" s="14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4"/>
      <c r="J67" s="155"/>
      <c r="K67" s="14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5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6"/>
      <c r="N67" s="157"/>
    </row>
    <row r="68" spans="1:14" ht="22" customHeight="1">
      <c r="A68" s="20" t="s">
        <v>142</v>
      </c>
      <c r="B68" s="138"/>
      <c r="C68" s="139"/>
      <c r="D68" s="145"/>
      <c r="E68" s="141"/>
      <c r="F68" s="142"/>
      <c r="G68" s="143" t="str">
        <f>IF(OR(E68="",F68=""),"",PID_KVLohnLookup($A$1,E68,F68,LOHNTABELLE!$H$4))</f>
        <v/>
      </c>
      <c r="H68" s="14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5"/>
      <c r="J68" s="146"/>
      <c r="K68" s="143">
        <f t="shared" si="3"/>
        <v>0</v>
      </c>
      <c r="L68" s="205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7"/>
      <c r="N68" s="148"/>
    </row>
    <row r="69" spans="1:14" ht="22" customHeight="1">
      <c r="A69" s="21" t="s">
        <v>143</v>
      </c>
      <c r="B69" s="149"/>
      <c r="C69" s="150"/>
      <c r="D69" s="154"/>
      <c r="E69" s="152"/>
      <c r="F69" s="153"/>
      <c r="G69" s="143" t="str">
        <f>IF(OR(E69="",F69=""),"",PID_KVLohnLookup($A$1,E69,F69,LOHNTABELLE!$H$4))</f>
        <v/>
      </c>
      <c r="H69" s="14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4"/>
      <c r="J69" s="155"/>
      <c r="K69" s="143">
        <f t="shared" si="3"/>
        <v>0</v>
      </c>
      <c r="L69" s="205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6"/>
      <c r="N69" s="157"/>
    </row>
    <row r="70" spans="1:14" ht="22" customHeight="1">
      <c r="A70" s="20" t="s">
        <v>144</v>
      </c>
      <c r="B70" s="138"/>
      <c r="C70" s="139"/>
      <c r="D70" s="145"/>
      <c r="E70" s="141"/>
      <c r="F70" s="142"/>
      <c r="G70" s="143" t="str">
        <f>IF(OR(E70="",F70=""),"",PID_KVLohnLookup($A$1,E70,F70,LOHNTABELLE!$H$4))</f>
        <v/>
      </c>
      <c r="H70" s="14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5"/>
      <c r="J70" s="146"/>
      <c r="K70" s="143">
        <f t="shared" si="3"/>
        <v>0</v>
      </c>
      <c r="L70" s="205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7"/>
      <c r="N70" s="148"/>
    </row>
    <row r="71" spans="1:14" ht="22" customHeight="1">
      <c r="A71" s="20" t="s">
        <v>145</v>
      </c>
      <c r="B71" s="149"/>
      <c r="C71" s="150"/>
      <c r="D71" s="154"/>
      <c r="E71" s="152"/>
      <c r="F71" s="153"/>
      <c r="G71" s="143" t="str">
        <f>IF(OR(E71="",F71=""),"",PID_KVLohnLookup($A$1,E71,F71,LOHNTABELLE!$H$4))</f>
        <v/>
      </c>
      <c r="H71" s="14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4"/>
      <c r="J71" s="155"/>
      <c r="K71" s="143">
        <f t="shared" si="3"/>
        <v>0</v>
      </c>
      <c r="L71" s="205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6"/>
      <c r="N71" s="157"/>
    </row>
    <row r="72" spans="1:14" ht="22" customHeight="1">
      <c r="A72" s="20" t="s">
        <v>146</v>
      </c>
      <c r="B72" s="138"/>
      <c r="C72" s="139"/>
      <c r="D72" s="145"/>
      <c r="E72" s="141"/>
      <c r="F72" s="142"/>
      <c r="G72" s="143" t="str">
        <f>IF(OR(E72="",F72=""),"",PID_KVLohnLookup($A$1,E72,F72,LOHNTABELLE!$H$4))</f>
        <v/>
      </c>
      <c r="H72" s="14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5"/>
      <c r="J72" s="146"/>
      <c r="K72" s="143">
        <f t="shared" si="3"/>
        <v>0</v>
      </c>
      <c r="L72" s="205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7"/>
      <c r="N72" s="148"/>
    </row>
    <row r="73" spans="1:14" ht="22" customHeight="1">
      <c r="A73" s="21" t="s">
        <v>147</v>
      </c>
      <c r="B73" s="149"/>
      <c r="C73" s="150"/>
      <c r="D73" s="154"/>
      <c r="E73" s="152"/>
      <c r="F73" s="153"/>
      <c r="G73" s="143" t="str">
        <f>IF(OR(E73="",F73=""),"",PID_KVLohnLookup($A$1,E73,F73,LOHNTABELLE!$H$4))</f>
        <v/>
      </c>
      <c r="H73" s="14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4"/>
      <c r="J73" s="155"/>
      <c r="K73" s="143">
        <f t="shared" si="3"/>
        <v>0</v>
      </c>
      <c r="L73" s="205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6"/>
      <c r="N73" s="157"/>
    </row>
    <row r="74" spans="1:14" ht="22" customHeight="1">
      <c r="A74" s="20" t="s">
        <v>148</v>
      </c>
      <c r="B74" s="138"/>
      <c r="C74" s="139"/>
      <c r="D74" s="145"/>
      <c r="E74" s="141"/>
      <c r="F74" s="142"/>
      <c r="G74" s="143" t="str">
        <f>IF(OR(E74="",F74=""),"",PID_KVLohnLookup($A$1,E74,F74,LOHNTABELLE!$H$4))</f>
        <v/>
      </c>
      <c r="H74" s="14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5"/>
      <c r="J74" s="146"/>
      <c r="K74" s="143">
        <f t="shared" si="3"/>
        <v>0</v>
      </c>
      <c r="L74" s="205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7"/>
      <c r="N74" s="148"/>
    </row>
    <row r="75" spans="1:14" ht="22" customHeight="1">
      <c r="A75" s="20" t="s">
        <v>149</v>
      </c>
      <c r="B75" s="149"/>
      <c r="C75" s="150"/>
      <c r="D75" s="154"/>
      <c r="E75" s="152"/>
      <c r="F75" s="153"/>
      <c r="G75" s="143" t="str">
        <f>IF(OR(E75="",F75=""),"",PID_KVLohnLookup($A$1,E75,F75,LOHNTABELLE!$H$4))</f>
        <v/>
      </c>
      <c r="H75" s="14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4"/>
      <c r="J75" s="155"/>
      <c r="K75" s="143">
        <f t="shared" si="3"/>
        <v>0</v>
      </c>
      <c r="L75" s="205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6"/>
      <c r="N75" s="157"/>
    </row>
    <row r="76" spans="1:14" ht="22" customHeight="1">
      <c r="A76" s="20" t="s">
        <v>150</v>
      </c>
      <c r="B76" s="138"/>
      <c r="C76" s="139"/>
      <c r="D76" s="145"/>
      <c r="E76" s="141"/>
      <c r="F76" s="142"/>
      <c r="G76" s="143" t="str">
        <f>IF(OR(E76="",F76=""),"",PID_KVLohnLookup($A$1,E76,F76,LOHNTABELLE!$H$4))</f>
        <v/>
      </c>
      <c r="H76" s="14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5"/>
      <c r="J76" s="146"/>
      <c r="K76" s="143">
        <f t="shared" si="3"/>
        <v>0</v>
      </c>
      <c r="L76" s="205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7"/>
      <c r="N76" s="148"/>
    </row>
    <row r="77" spans="1:14" ht="22" customHeight="1">
      <c r="A77" s="21" t="s">
        <v>151</v>
      </c>
      <c r="B77" s="149"/>
      <c r="C77" s="150"/>
      <c r="D77" s="154"/>
      <c r="E77" s="152"/>
      <c r="F77" s="153"/>
      <c r="G77" s="143" t="str">
        <f>IF(OR(E77="",F77=""),"",PID_KVLohnLookup($A$1,E77,F77,LOHNTABELLE!$H$4))</f>
        <v/>
      </c>
      <c r="H77" s="14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4"/>
      <c r="J77" s="155"/>
      <c r="K77" s="143">
        <f t="shared" si="3"/>
        <v>0</v>
      </c>
      <c r="L77" s="205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6"/>
      <c r="N77" s="157"/>
    </row>
    <row r="78" spans="1:14" ht="22" customHeight="1">
      <c r="A78" s="20" t="s">
        <v>152</v>
      </c>
      <c r="B78" s="138"/>
      <c r="C78" s="139"/>
      <c r="D78" s="145"/>
      <c r="E78" s="141"/>
      <c r="F78" s="142"/>
      <c r="G78" s="143" t="str">
        <f>IF(OR(E78="",F78=""),"",PID_KVLohnLookup($A$1,E78,F78,LOHNTABELLE!$H$4))</f>
        <v/>
      </c>
      <c r="H78" s="14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5"/>
      <c r="J78" s="146"/>
      <c r="K78" s="143">
        <f t="shared" si="3"/>
        <v>0</v>
      </c>
      <c r="L78" s="205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7"/>
      <c r="N78" s="148"/>
    </row>
    <row r="79" spans="1:14" ht="22" customHeight="1">
      <c r="A79" s="20" t="s">
        <v>153</v>
      </c>
      <c r="B79" s="149"/>
      <c r="C79" s="150"/>
      <c r="D79" s="154"/>
      <c r="E79" s="152"/>
      <c r="F79" s="153"/>
      <c r="G79" s="143" t="str">
        <f>IF(OR(E79="",F79=""),"",PID_KVLohnLookup($A$1,E79,F79,LOHNTABELLE!$H$4))</f>
        <v/>
      </c>
      <c r="H79" s="14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4"/>
      <c r="J79" s="155"/>
      <c r="K79" s="143">
        <f t="shared" si="3"/>
        <v>0</v>
      </c>
      <c r="L79" s="205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6"/>
      <c r="N79" s="157"/>
    </row>
    <row r="80" spans="1:14" ht="22" customHeight="1">
      <c r="A80" s="20" t="s">
        <v>154</v>
      </c>
      <c r="B80" s="138"/>
      <c r="C80" s="139"/>
      <c r="D80" s="145"/>
      <c r="E80" s="141"/>
      <c r="F80" s="142"/>
      <c r="G80" s="143" t="str">
        <f>IF(OR(E80="",F80=""),"",PID_KVLohnLookup($A$1,E80,F80,LOHNTABELLE!$H$4))</f>
        <v/>
      </c>
      <c r="H80" s="14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5"/>
      <c r="J80" s="146"/>
      <c r="K80" s="143">
        <f t="shared" si="3"/>
        <v>0</v>
      </c>
      <c r="L80" s="205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7"/>
      <c r="N80" s="148"/>
    </row>
    <row r="81" spans="1:14" ht="22" customHeight="1">
      <c r="A81" s="21" t="s">
        <v>155</v>
      </c>
      <c r="B81" s="149"/>
      <c r="C81" s="150"/>
      <c r="D81" s="154"/>
      <c r="E81" s="152"/>
      <c r="F81" s="153"/>
      <c r="G81" s="143" t="str">
        <f>IF(OR(E81="",F81=""),"",PID_KVLohnLookup($A$1,E81,F81,LOHNTABELLE!$H$4))</f>
        <v/>
      </c>
      <c r="H81" s="14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4"/>
      <c r="J81" s="155"/>
      <c r="K81" s="143">
        <f t="shared" si="3"/>
        <v>0</v>
      </c>
      <c r="L81" s="205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6"/>
      <c r="N81" s="157"/>
    </row>
    <row r="82" spans="1:14" ht="22" customHeight="1" thickBot="1">
      <c r="A82" s="20" t="s">
        <v>156</v>
      </c>
      <c r="B82" s="159"/>
      <c r="C82" s="160"/>
      <c r="D82" s="161"/>
      <c r="E82" s="162"/>
      <c r="F82" s="163"/>
      <c r="G82" s="164" t="str">
        <f>IF(OR(E82="",F82=""),"",PID_KVLohnLookup($A$1,E82,F82,LOHNTABELLE!$H$4))</f>
        <v/>
      </c>
      <c r="H82" s="16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1"/>
      <c r="J82" s="166"/>
      <c r="K82" s="164">
        <f t="shared" si="3"/>
        <v>0</v>
      </c>
      <c r="L82" s="206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7"/>
      <c r="N82" s="168"/>
    </row>
    <row r="83" spans="1:14" ht="16" customHeight="1">
      <c r="A83" s="9"/>
      <c r="B83" s="9"/>
    </row>
  </sheetData>
  <sheetProtection algorithmName="SHA-512" hashValue="BtbkOuFA2OwWEihU1lVkfZUSUmsP9HhQfYTk7UggMpR8McXecb5o0X9BnPA2+SIXKh4HjPxOk1bOEj8EkhAShA==" saltValue="NJFvCKyYwGS4ri3cq5RN/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I1:I2"/>
    <mergeCell ref="J1:J2"/>
    <mergeCell ref="K1:K2"/>
    <mergeCell ref="L1:L2"/>
    <mergeCell ref="M1:M2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</mergeCells>
  <phoneticPr fontId="10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D6C49C2D-2A83-4D59-8DB9-9F758A644DC9}">
          <x14:formula1>
            <xm:f>KV_DROPDOWN_HELPER!$WX$1:$WX$13</xm:f>
          </x14:formula1>
          <xm:sqref>F64</xm:sqref>
        </x14:dataValidation>
        <x14:dataValidation type="list" allowBlank="1" showInputMessage="1" showErrorMessage="1" xr:uid="{93D274DA-71D5-4384-9B87-049E08CC1BF2}">
          <x14:formula1>
            <xm:f>KV_DROPDOWN_HELPER!$WY$1:$WY$13</xm:f>
          </x14:formula1>
          <xm:sqref>F65</xm:sqref>
        </x14:dataValidation>
        <x14:dataValidation type="list" allowBlank="1" showInputMessage="1" showErrorMessage="1" xr:uid="{209CF258-BEE6-46F7-B5B2-2862C37B2A1E}">
          <x14:formula1>
            <xm:f>KV_DROPDOWN_HELPER!$WZ$1:$WZ$13</xm:f>
          </x14:formula1>
          <xm:sqref>F66</xm:sqref>
        </x14:dataValidation>
        <x14:dataValidation type="list" allowBlank="1" showInputMessage="1" showErrorMessage="1" xr:uid="{959ABA69-DC89-4F69-B6F7-9257B31DCD04}">
          <x14:formula1>
            <xm:f>KV_DROPDOWN_HELPER!$XA$1:$XA$13</xm:f>
          </x14:formula1>
          <xm:sqref>F67</xm:sqref>
        </x14:dataValidation>
        <x14:dataValidation type="list" allowBlank="1" showInputMessage="1" showErrorMessage="1" xr:uid="{7B030695-DE62-48A0-B901-0F3FCCCAF068}">
          <x14:formula1>
            <xm:f>KV_DROPDOWN_HELPER!$XB$1:$XB$13</xm:f>
          </x14:formula1>
          <xm:sqref>F68</xm:sqref>
        </x14:dataValidation>
        <x14:dataValidation type="list" allowBlank="1" showInputMessage="1" showErrorMessage="1" xr:uid="{88065DAA-CE1A-4F37-97B7-0E391BECFDC9}">
          <x14:formula1>
            <xm:f>KV_DROPDOWN_HELPER!$XC$1:$XC$13</xm:f>
          </x14:formula1>
          <xm:sqref>F69</xm:sqref>
        </x14:dataValidation>
        <x14:dataValidation type="list" allowBlank="1" showInputMessage="1" showErrorMessage="1" xr:uid="{79AECDD6-D752-43B4-92BC-62F69B61CD28}">
          <x14:formula1>
            <xm:f>KV_DROPDOWN_HELPER!$XD$1:$XD$13</xm:f>
          </x14:formula1>
          <xm:sqref>F70</xm:sqref>
        </x14:dataValidation>
        <x14:dataValidation type="list" allowBlank="1" showInputMessage="1" showErrorMessage="1" xr:uid="{BB40B979-48D0-45D9-885A-296E73B6B779}">
          <x14:formula1>
            <xm:f>KV_DROPDOWN_HELPER!$XE$1:$XE$13</xm:f>
          </x14:formula1>
          <xm:sqref>F71</xm:sqref>
        </x14:dataValidation>
        <x14:dataValidation type="list" allowBlank="1" showInputMessage="1" showErrorMessage="1" xr:uid="{7FE328E4-E001-417A-8D22-739EA8985D41}">
          <x14:formula1>
            <xm:f>KV_DROPDOWN_HELPER!$XF$1:$XF$13</xm:f>
          </x14:formula1>
          <xm:sqref>F72</xm:sqref>
        </x14:dataValidation>
        <x14:dataValidation type="list" allowBlank="1" showInputMessage="1" showErrorMessage="1" xr:uid="{6E492F81-C0D2-4970-AE64-AE95C1468866}">
          <x14:formula1>
            <xm:f>KV_DROPDOWN_HELPER!$XG$1:$XG$13</xm:f>
          </x14:formula1>
          <xm:sqref>F73</xm:sqref>
        </x14:dataValidation>
        <x14:dataValidation type="list" allowBlank="1" showInputMessage="1" showErrorMessage="1" xr:uid="{A9570284-6244-435E-9C64-656EC5B9C2FA}">
          <x14:formula1>
            <xm:f>KV_DROPDOWN_HELPER!$XH$1:$XH$13</xm:f>
          </x14:formula1>
          <xm:sqref>F74</xm:sqref>
        </x14:dataValidation>
        <x14:dataValidation type="list" allowBlank="1" showInputMessage="1" showErrorMessage="1" xr:uid="{452AF823-3E35-49C4-A1E5-337F5B6C48C1}">
          <x14:formula1>
            <xm:f>KV_DROPDOWN_HELPER!$XI$1:$XI$13</xm:f>
          </x14:formula1>
          <xm:sqref>F75</xm:sqref>
        </x14:dataValidation>
        <x14:dataValidation type="list" allowBlank="1" showInputMessage="1" showErrorMessage="1" xr:uid="{54FE1CBA-03EF-45CD-A0D9-C40B7861C34A}">
          <x14:formula1>
            <xm:f>KV_DROPDOWN_HELPER!$XJ$1:$XJ$13</xm:f>
          </x14:formula1>
          <xm:sqref>F76</xm:sqref>
        </x14:dataValidation>
        <x14:dataValidation type="list" allowBlank="1" showInputMessage="1" showErrorMessage="1" xr:uid="{FD56A847-20F1-4C92-AB89-6B67FCDFC9B6}">
          <x14:formula1>
            <xm:f>KV_DROPDOWN_HELPER!$XK$1:$XK$13</xm:f>
          </x14:formula1>
          <xm:sqref>F77</xm:sqref>
        </x14:dataValidation>
        <x14:dataValidation type="list" allowBlank="1" showInputMessage="1" showErrorMessage="1" xr:uid="{D6F9A161-8B1A-4E07-9A95-D49FD9DA46E4}">
          <x14:formula1>
            <xm:f>KV_DROPDOWN_HELPER!$XL$1:$XL$13</xm:f>
          </x14:formula1>
          <xm:sqref>F78</xm:sqref>
        </x14:dataValidation>
        <x14:dataValidation type="list" allowBlank="1" showInputMessage="1" showErrorMessage="1" xr:uid="{8195A8CB-FD12-4838-B150-7D32057C29BB}">
          <x14:formula1>
            <xm:f>KV_DROPDOWN_HELPER!$XM$1:$XM$13</xm:f>
          </x14:formula1>
          <xm:sqref>F79</xm:sqref>
        </x14:dataValidation>
        <x14:dataValidation type="list" allowBlank="1" showInputMessage="1" showErrorMessage="1" xr:uid="{BD8FD0F5-E33F-43A2-806E-3054B271798A}">
          <x14:formula1>
            <xm:f>KV_DROPDOWN_HELPER!$XN$1:$XN$13</xm:f>
          </x14:formula1>
          <xm:sqref>F80</xm:sqref>
        </x14:dataValidation>
        <x14:dataValidation type="list" allowBlank="1" showInputMessage="1" showErrorMessage="1" xr:uid="{B583A9A2-ACF4-4849-8FBE-EF5C4868B135}">
          <x14:formula1>
            <xm:f>KV_DROPDOWN_HELPER!$XO$1:$XO$13</xm:f>
          </x14:formula1>
          <xm:sqref>F81</xm:sqref>
        </x14:dataValidation>
        <x14:dataValidation type="list" allowBlank="1" showInputMessage="1" showErrorMessage="1" xr:uid="{A9F8CEE2-4942-449E-B220-2C39B45C736A}">
          <x14:formula1>
            <xm:f>KV_DROPDOWN_HELPER!$XP$1:$XP$13</xm:f>
          </x14:formula1>
          <xm:sqref>F82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9</v>
      </c>
      <c r="B1" s="211" t="s">
        <v>191</v>
      </c>
      <c r="C1" s="223" t="s">
        <v>40</v>
      </c>
      <c r="D1" s="223" t="s">
        <v>192</v>
      </c>
      <c r="E1" s="223" t="s">
        <v>0</v>
      </c>
      <c r="F1" s="223" t="s">
        <v>41</v>
      </c>
      <c r="G1" s="223" t="s">
        <v>42</v>
      </c>
      <c r="H1" s="223" t="s">
        <v>43</v>
      </c>
      <c r="I1" s="223" t="s">
        <v>193</v>
      </c>
      <c r="J1" s="223" t="s">
        <v>44</v>
      </c>
      <c r="K1" s="223" t="s">
        <v>45</v>
      </c>
      <c r="L1" s="223" t="s">
        <v>46</v>
      </c>
      <c r="M1" s="223" t="s">
        <v>47</v>
      </c>
      <c r="N1" s="213" t="s">
        <v>194</v>
      </c>
      <c r="AB1" s="6">
        <f>DATE(EINSTELLUNG!$C$35,$A$1,1)</f>
        <v>46266</v>
      </c>
    </row>
    <row r="2" spans="1:28" ht="18" customHeight="1" thickBot="1">
      <c r="A2" s="19"/>
      <c r="B2" s="212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14"/>
      <c r="AB2" s="6">
        <f>EOMONTH(DATE(EINSTELLUNG!$C$35,$A$1,1),0)</f>
        <v>46295</v>
      </c>
    </row>
    <row r="3" spans="1:28" ht="22" customHeight="1">
      <c r="A3" s="20" t="s">
        <v>48</v>
      </c>
      <c r="B3" s="127">
        <v>55</v>
      </c>
      <c r="C3" s="203" t="s">
        <v>314</v>
      </c>
      <c r="D3" s="134">
        <v>46054</v>
      </c>
      <c r="E3" s="130" t="s">
        <v>2</v>
      </c>
      <c r="F3" s="183">
        <v>138.4</v>
      </c>
      <c r="G3" s="132">
        <f>IF(OR(E3="",F3=""),"",PID_KVLohnLookup($A$1,E3,F3,LOHNTABELLE!$H$4))</f>
        <v>1616.8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4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1616.8</v>
      </c>
      <c r="M3" s="136"/>
      <c r="N3" s="137"/>
      <c r="O3" s="227" t="s">
        <v>49</v>
      </c>
      <c r="P3" s="227" t="s">
        <v>50</v>
      </c>
      <c r="Q3" s="227" t="s">
        <v>51</v>
      </c>
      <c r="R3" s="229" t="s">
        <v>52</v>
      </c>
      <c r="S3" s="171"/>
      <c r="T3" s="171"/>
      <c r="U3" s="171"/>
      <c r="V3" s="171"/>
      <c r="AB3" s="8"/>
    </row>
    <row r="4" spans="1:28" ht="22" customHeight="1">
      <c r="A4" s="20" t="s">
        <v>53</v>
      </c>
      <c r="B4" s="138">
        <v>401010</v>
      </c>
      <c r="C4" s="139" t="s">
        <v>236</v>
      </c>
      <c r="D4" s="140">
        <v>39388</v>
      </c>
      <c r="E4" s="141" t="s">
        <v>5</v>
      </c>
      <c r="F4" s="142">
        <v>173</v>
      </c>
      <c r="G4" s="143">
        <f>IF(OR(E4="",F4=""),"",PID_KVLohnLookup($A$1,E4,F4,LOHNTABELLE!$H$4))</f>
        <v>2183</v>
      </c>
      <c r="H4" s="14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5"/>
      <c r="J4" s="146"/>
      <c r="K4" s="143">
        <f t="shared" si="0"/>
        <v>0</v>
      </c>
      <c r="L4" s="205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7"/>
      <c r="N4" s="148"/>
      <c r="O4" s="228"/>
      <c r="P4" s="228"/>
      <c r="Q4" s="228"/>
      <c r="R4" s="230"/>
      <c r="S4" s="171"/>
      <c r="T4" s="171"/>
      <c r="U4" s="171"/>
      <c r="V4" s="171"/>
    </row>
    <row r="5" spans="1:28" ht="22" customHeight="1">
      <c r="A5" s="21" t="s">
        <v>54</v>
      </c>
      <c r="B5" s="149">
        <v>401049</v>
      </c>
      <c r="C5" s="150" t="s">
        <v>237</v>
      </c>
      <c r="D5" s="151">
        <v>41130</v>
      </c>
      <c r="E5" s="152" t="s">
        <v>4</v>
      </c>
      <c r="F5" s="153">
        <v>173</v>
      </c>
      <c r="G5" s="143">
        <f>IF(OR(E5="",F5=""),"",PID_KVLohnLookup($A$1,E5,F5,LOHNTABELLE!$H$4))</f>
        <v>2123</v>
      </c>
      <c r="H5" s="14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4"/>
      <c r="J5" s="155"/>
      <c r="K5" s="143">
        <f t="shared" si="0"/>
        <v>0</v>
      </c>
      <c r="L5" s="205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6"/>
      <c r="N5" s="157"/>
      <c r="O5" s="174" cm="1">
        <f t="array" ref="O5">SUMPRODUCT((F3:F82/4.310808)/5*2.08)</f>
        <v>766.29146090477775</v>
      </c>
      <c r="P5" s="175">
        <f>EINSTELLUNG!I14</f>
        <v>600</v>
      </c>
      <c r="Q5" s="175">
        <f>P5-O5</f>
        <v>-166.29146090477775</v>
      </c>
      <c r="R5" s="176">
        <f>IFERROR(Q5*Q42, 0)</f>
        <v>-1995.8858446745203</v>
      </c>
      <c r="S5" s="171"/>
      <c r="T5" s="171"/>
      <c r="U5" s="171"/>
      <c r="V5" s="171"/>
    </row>
    <row r="6" spans="1:28" ht="22" customHeight="1">
      <c r="A6" s="20" t="s">
        <v>55</v>
      </c>
      <c r="B6" s="138">
        <v>401051</v>
      </c>
      <c r="C6" s="139" t="s">
        <v>239</v>
      </c>
      <c r="D6" s="140">
        <v>41176</v>
      </c>
      <c r="E6" s="141" t="s">
        <v>4</v>
      </c>
      <c r="F6" s="142">
        <v>173</v>
      </c>
      <c r="G6" s="143">
        <f>IF(OR(E6="",F6=""),"",PID_KVLohnLookup($A$1,E6,F6,LOHNTABELLE!$H$4))</f>
        <v>2123</v>
      </c>
      <c r="H6" s="14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5"/>
      <c r="J6" s="146"/>
      <c r="K6" s="143">
        <f t="shared" si="0"/>
        <v>0</v>
      </c>
      <c r="L6" s="205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7"/>
      <c r="N6" s="148"/>
      <c r="O6" s="231" t="str">
        <f>IF(Q5&lt;0, "Schlecht! Zu wenig Urlaub abgebaut.", IF(Q5&gt;0, "Gut! Mehr Urlaub abgebaut als aufgebaut.", ""))</f>
        <v>Schlecht! Zu wenig Urlaub abgebaut.</v>
      </c>
      <c r="P6" s="232"/>
      <c r="Q6" s="232"/>
      <c r="R6" s="233"/>
      <c r="S6" s="171"/>
      <c r="T6" s="171"/>
      <c r="U6" s="171"/>
      <c r="V6" s="171"/>
    </row>
    <row r="7" spans="1:28" ht="22" customHeight="1" thickBot="1">
      <c r="A7" s="20" t="s">
        <v>56</v>
      </c>
      <c r="B7" s="149">
        <v>401089</v>
      </c>
      <c r="C7" s="150" t="s">
        <v>253</v>
      </c>
      <c r="D7" s="151">
        <v>44868</v>
      </c>
      <c r="E7" s="152" t="s">
        <v>13</v>
      </c>
      <c r="F7" s="153">
        <v>173</v>
      </c>
      <c r="G7" s="143">
        <f>IF(OR(E7="",F7=""),"",PID_KVLohnLookup($A$1,E7,F7,LOHNTABELLE!$H$4))</f>
        <v>2328</v>
      </c>
      <c r="H7" s="14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4"/>
      <c r="J7" s="155"/>
      <c r="K7" s="143">
        <f t="shared" si="0"/>
        <v>0</v>
      </c>
      <c r="L7" s="205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56"/>
      <c r="N7" s="157"/>
      <c r="O7" s="171"/>
      <c r="P7" s="171"/>
      <c r="Q7" s="171"/>
      <c r="R7" s="171"/>
      <c r="S7" s="171"/>
      <c r="T7" s="171"/>
      <c r="U7" s="171"/>
      <c r="V7" s="171"/>
    </row>
    <row r="8" spans="1:28" ht="22" customHeight="1">
      <c r="A8" s="21" t="s">
        <v>57</v>
      </c>
      <c r="B8" s="138">
        <v>401138</v>
      </c>
      <c r="C8" s="139" t="s">
        <v>240</v>
      </c>
      <c r="D8" s="140">
        <v>42006</v>
      </c>
      <c r="E8" s="141" t="s">
        <v>4</v>
      </c>
      <c r="F8" s="142">
        <v>173</v>
      </c>
      <c r="G8" s="143">
        <f>IF(OR(E8="",F8=""),"",PID_KVLohnLookup($A$1,E8,F8,LOHNTABELLE!$H$4))</f>
        <v>2123</v>
      </c>
      <c r="H8" s="14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5"/>
      <c r="J8" s="146"/>
      <c r="K8" s="143">
        <f t="shared" si="0"/>
        <v>0</v>
      </c>
      <c r="L8" s="205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47"/>
      <c r="N8" s="170"/>
      <c r="O8" s="234" t="s">
        <v>58</v>
      </c>
      <c r="P8" s="235"/>
      <c r="Q8" s="236">
        <f>SUM(H3:H82)</f>
        <v>7825.37</v>
      </c>
      <c r="R8" s="237"/>
      <c r="S8" s="171"/>
      <c r="T8" s="171"/>
      <c r="U8" s="171"/>
      <c r="V8" s="171"/>
    </row>
    <row r="9" spans="1:28" ht="22" customHeight="1">
      <c r="A9" s="20" t="s">
        <v>59</v>
      </c>
      <c r="B9" s="149">
        <v>401197</v>
      </c>
      <c r="C9" s="150" t="s">
        <v>241</v>
      </c>
      <c r="D9" s="151">
        <v>42644</v>
      </c>
      <c r="E9" s="152" t="s">
        <v>3</v>
      </c>
      <c r="F9" s="153">
        <v>173</v>
      </c>
      <c r="G9" s="143">
        <f>IF(OR(E9="",F9=""),"",PID_KVLohnLookup($A$1,E9,F9,LOHNTABELLE!$H$4))</f>
        <v>2082</v>
      </c>
      <c r="H9" s="14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4"/>
      <c r="J9" s="155"/>
      <c r="K9" s="143">
        <f t="shared" si="0"/>
        <v>0</v>
      </c>
      <c r="L9" s="205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56"/>
      <c r="N9" s="169"/>
      <c r="O9" s="221" t="s">
        <v>60</v>
      </c>
      <c r="P9" s="222"/>
      <c r="Q9" s="219">
        <f>EINSTELLUNG!L30</f>
        <v>9</v>
      </c>
      <c r="R9" s="220"/>
      <c r="S9" s="181">
        <f>IFERROR(Q9/Q8, 0)</f>
        <v>1.1501053624301471E-3</v>
      </c>
      <c r="T9" s="171"/>
      <c r="U9" s="171"/>
      <c r="V9" s="171"/>
    </row>
    <row r="10" spans="1:28" ht="22" customHeight="1">
      <c r="A10" s="20" t="s">
        <v>61</v>
      </c>
      <c r="B10" s="138">
        <v>401214</v>
      </c>
      <c r="C10" s="139" t="s">
        <v>267</v>
      </c>
      <c r="D10" s="140">
        <v>45636</v>
      </c>
      <c r="E10" s="141" t="s">
        <v>3</v>
      </c>
      <c r="F10" s="142">
        <v>173</v>
      </c>
      <c r="G10" s="143">
        <f>IF(OR(E10="",F10=""),"",PID_KVLohnLookup($A$1,E10,F10,LOHNTABELLE!$H$4))</f>
        <v>2082</v>
      </c>
      <c r="H10" s="14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5"/>
      <c r="J10" s="146"/>
      <c r="K10" s="143">
        <f t="shared" si="0"/>
        <v>0</v>
      </c>
      <c r="L10" s="205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7"/>
      <c r="N10" s="170"/>
      <c r="O10" s="221" t="s">
        <v>62</v>
      </c>
      <c r="P10" s="222"/>
      <c r="Q10" s="219">
        <f>EINSTELLUNG!I30</f>
        <v>0</v>
      </c>
      <c r="R10" s="220"/>
      <c r="S10" s="171"/>
      <c r="T10" s="171"/>
      <c r="U10" s="171"/>
      <c r="V10" s="171"/>
    </row>
    <row r="11" spans="1:28" ht="22" customHeight="1">
      <c r="A11" s="21" t="s">
        <v>63</v>
      </c>
      <c r="B11" s="149">
        <v>401276</v>
      </c>
      <c r="C11" s="150" t="s">
        <v>242</v>
      </c>
      <c r="D11" s="151">
        <v>43252</v>
      </c>
      <c r="E11" s="152" t="s">
        <v>3</v>
      </c>
      <c r="F11" s="153">
        <v>173</v>
      </c>
      <c r="G11" s="143">
        <f>IF(OR(E11="",F11=""),"",PID_KVLohnLookup($A$1,E11,F11,LOHNTABELLE!$H$4))</f>
        <v>2082</v>
      </c>
      <c r="H11" s="14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4"/>
      <c r="J11" s="155"/>
      <c r="K11" s="143">
        <f t="shared" si="0"/>
        <v>0</v>
      </c>
      <c r="L11" s="205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6"/>
      <c r="N11" s="169"/>
      <c r="O11" s="221" t="s">
        <v>64</v>
      </c>
      <c r="P11" s="222"/>
      <c r="Q11" s="219">
        <f>P5</f>
        <v>600</v>
      </c>
      <c r="R11" s="220"/>
      <c r="S11" s="171"/>
      <c r="T11" s="171"/>
      <c r="U11" s="171"/>
      <c r="V11" s="171"/>
    </row>
    <row r="12" spans="1:28" ht="22" customHeight="1">
      <c r="A12" s="20" t="s">
        <v>65</v>
      </c>
      <c r="B12" s="138">
        <v>401307</v>
      </c>
      <c r="C12" s="139" t="s">
        <v>243</v>
      </c>
      <c r="D12" s="140">
        <v>43571</v>
      </c>
      <c r="E12" s="141" t="s">
        <v>3</v>
      </c>
      <c r="F12" s="142">
        <v>151.38</v>
      </c>
      <c r="G12" s="143">
        <f>IF(OR(E12="",F12=""),"",PID_KVLohnLookup($A$1,E12,F12,LOHNTABELLE!$H$4))</f>
        <v>1821.75</v>
      </c>
      <c r="H12" s="144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45"/>
      <c r="J12" s="146"/>
      <c r="K12" s="143">
        <f t="shared" si="0"/>
        <v>0</v>
      </c>
      <c r="L12" s="205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47"/>
      <c r="N12" s="170"/>
      <c r="O12" s="221" t="s">
        <v>66</v>
      </c>
      <c r="P12" s="222"/>
      <c r="Q12" s="256">
        <v>167</v>
      </c>
      <c r="R12" s="257"/>
      <c r="S12" s="171"/>
      <c r="T12" s="171"/>
      <c r="U12" s="171"/>
      <c r="V12" s="171"/>
    </row>
    <row r="13" spans="1:28" ht="22" customHeight="1">
      <c r="A13" s="20" t="s">
        <v>67</v>
      </c>
      <c r="B13" s="149">
        <v>401308</v>
      </c>
      <c r="C13" s="150" t="s">
        <v>244</v>
      </c>
      <c r="D13" s="151">
        <v>43579</v>
      </c>
      <c r="E13" s="152" t="s">
        <v>3</v>
      </c>
      <c r="F13" s="153">
        <v>173</v>
      </c>
      <c r="G13" s="143">
        <f>IF(OR(E13="",F13=""),"",PID_KVLohnLookup($A$1,E13,F13,LOHNTABELLE!$H$4))</f>
        <v>2082</v>
      </c>
      <c r="H13" s="14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4"/>
      <c r="J13" s="155"/>
      <c r="K13" s="143">
        <f t="shared" si="0"/>
        <v>0</v>
      </c>
      <c r="L13" s="205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6"/>
      <c r="N13" s="169"/>
      <c r="O13" s="221" t="s">
        <v>68</v>
      </c>
      <c r="P13" s="222"/>
      <c r="Q13" s="219">
        <f>Q8-Q9-Q10-Q11-Q12</f>
        <v>7049.37</v>
      </c>
      <c r="R13" s="220"/>
      <c r="S13" s="171"/>
      <c r="T13" s="171"/>
      <c r="U13" s="171"/>
      <c r="V13" s="171"/>
    </row>
    <row r="14" spans="1:28" ht="22" customHeight="1">
      <c r="A14" s="21" t="s">
        <v>69</v>
      </c>
      <c r="B14" s="138">
        <v>401389</v>
      </c>
      <c r="C14" s="139" t="s">
        <v>246</v>
      </c>
      <c r="D14" s="140">
        <v>44384</v>
      </c>
      <c r="E14" s="141" t="s">
        <v>11</v>
      </c>
      <c r="F14" s="142">
        <v>173</v>
      </c>
      <c r="G14" s="143">
        <f>IF(OR(E14="",F14=""),"",PID_KVLohnLookup($A$1,E14,F14,LOHNTABELLE!$H$4))</f>
        <v>2300</v>
      </c>
      <c r="H14" s="14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5"/>
      <c r="J14" s="146"/>
      <c r="K14" s="143">
        <f t="shared" si="0"/>
        <v>0</v>
      </c>
      <c r="L14" s="205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47"/>
      <c r="N14" s="170"/>
      <c r="O14" s="221" t="s">
        <v>70</v>
      </c>
      <c r="P14" s="222"/>
      <c r="Q14" s="219">
        <f>EINSTELLUNG!L14</f>
        <v>9300</v>
      </c>
      <c r="R14" s="220"/>
      <c r="S14" s="171"/>
      <c r="T14" s="171"/>
      <c r="U14" s="171"/>
      <c r="V14" s="171"/>
    </row>
    <row r="15" spans="1:28" ht="22" customHeight="1" thickBot="1">
      <c r="A15" s="20" t="s">
        <v>71</v>
      </c>
      <c r="B15" s="149">
        <v>401394</v>
      </c>
      <c r="C15" s="150" t="s">
        <v>245</v>
      </c>
      <c r="D15" s="151">
        <v>44379</v>
      </c>
      <c r="E15" s="152" t="s">
        <v>2</v>
      </c>
      <c r="F15" s="153">
        <v>173</v>
      </c>
      <c r="G15" s="143">
        <f>IF(OR(E15="",F15=""),"",PID_KVLohnLookup($A$1,E15,F15,LOHNTABELLE!$H$4))</f>
        <v>2021</v>
      </c>
      <c r="H15" s="14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4"/>
      <c r="J15" s="155"/>
      <c r="K15" s="143">
        <f t="shared" si="0"/>
        <v>0</v>
      </c>
      <c r="L15" s="205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56"/>
      <c r="N15" s="169"/>
      <c r="O15" s="225" t="s">
        <v>72</v>
      </c>
      <c r="P15" s="226"/>
      <c r="Q15" s="238">
        <f>Q13-Q14</f>
        <v>-2250.63</v>
      </c>
      <c r="R15" s="239"/>
      <c r="S15" s="172"/>
      <c r="T15" s="172"/>
      <c r="U15" s="172"/>
      <c r="V15" s="171"/>
    </row>
    <row r="16" spans="1:28" ht="22" customHeight="1" thickBot="1">
      <c r="A16" s="20" t="s">
        <v>73</v>
      </c>
      <c r="B16" s="138">
        <v>401432</v>
      </c>
      <c r="C16" s="139" t="s">
        <v>247</v>
      </c>
      <c r="D16" s="140">
        <v>44441</v>
      </c>
      <c r="E16" s="141" t="s">
        <v>2</v>
      </c>
      <c r="F16" s="142">
        <v>173</v>
      </c>
      <c r="G16" s="143">
        <f>IF(OR(E16="",F16=""),"",PID_KVLohnLookup($A$1,E16,F16,LOHNTABELLE!$H$4))</f>
        <v>2021</v>
      </c>
      <c r="H16" s="14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5"/>
      <c r="J16" s="146"/>
      <c r="K16" s="143">
        <f t="shared" si="0"/>
        <v>0</v>
      </c>
      <c r="L16" s="205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7"/>
      <c r="N16" s="170"/>
      <c r="O16" s="215" t="str">
        <f>IF(Q15&lt;0, "Schlecht! Zu wenig Stunden für Dienstplan.", IF(Q15&gt;0, "Du hast mehr als genug Stunden für Dienstplan.", ""))</f>
        <v>Schlecht! Zu wenig Stunden für Dienstplan.</v>
      </c>
      <c r="P16" s="216"/>
      <c r="Q16" s="217"/>
      <c r="R16" s="218"/>
      <c r="S16" s="171"/>
      <c r="T16" s="171"/>
      <c r="U16" s="171"/>
      <c r="V16" s="171"/>
      <c r="W16" s="10"/>
    </row>
    <row r="17" spans="1:29" ht="22" customHeight="1">
      <c r="A17" s="21" t="s">
        <v>74</v>
      </c>
      <c r="B17" s="149">
        <v>401479</v>
      </c>
      <c r="C17" s="150" t="s">
        <v>250</v>
      </c>
      <c r="D17" s="151">
        <v>44511</v>
      </c>
      <c r="E17" s="152" t="s">
        <v>6</v>
      </c>
      <c r="F17" s="153">
        <v>173</v>
      </c>
      <c r="G17" s="143">
        <f>IF(OR(E17="",F17=""),"",PID_KVLohnLookup($A$1,E17,F17,LOHNTABELLE!$H$4))</f>
        <v>2160</v>
      </c>
      <c r="H17" s="14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4"/>
      <c r="J17" s="155"/>
      <c r="K17" s="143">
        <f t="shared" si="0"/>
        <v>0</v>
      </c>
      <c r="L17" s="205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2160</v>
      </c>
      <c r="M17" s="156"/>
      <c r="N17" s="169"/>
      <c r="O17" s="234" t="s">
        <v>75</v>
      </c>
      <c r="P17" s="235"/>
      <c r="Q17" s="258">
        <f>SUM(L3:L82)</f>
        <v>93922.713333333348</v>
      </c>
      <c r="R17" s="259"/>
      <c r="S17" s="171"/>
      <c r="T17" s="171"/>
      <c r="U17" s="171"/>
      <c r="V17" s="171"/>
      <c r="W17" s="10"/>
    </row>
    <row r="18" spans="1:29" ht="22" customHeight="1">
      <c r="A18" s="20" t="s">
        <v>76</v>
      </c>
      <c r="B18" s="138">
        <v>401481</v>
      </c>
      <c r="C18" s="139" t="s">
        <v>251</v>
      </c>
      <c r="D18" s="140">
        <v>44531</v>
      </c>
      <c r="E18" s="141" t="s">
        <v>2</v>
      </c>
      <c r="F18" s="142">
        <v>173</v>
      </c>
      <c r="G18" s="143">
        <f>IF(OR(E18="",F18=""),"",PID_KVLohnLookup($A$1,E18,F18,LOHNTABELLE!$H$4))</f>
        <v>2021</v>
      </c>
      <c r="H18" s="14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5"/>
      <c r="J18" s="146"/>
      <c r="K18" s="143">
        <f t="shared" si="0"/>
        <v>0</v>
      </c>
      <c r="L18" s="205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7"/>
      <c r="N18" s="170"/>
      <c r="O18" s="245" t="s">
        <v>475</v>
      </c>
      <c r="P18" s="246"/>
      <c r="Q18" s="240">
        <v>20</v>
      </c>
      <c r="R18" s="241"/>
      <c r="S18" s="171"/>
      <c r="T18" s="171"/>
      <c r="U18" s="171"/>
      <c r="V18" s="171"/>
    </row>
    <row r="19" spans="1:29" ht="22" customHeight="1">
      <c r="A19" s="20" t="s">
        <v>77</v>
      </c>
      <c r="B19" s="149">
        <v>401558</v>
      </c>
      <c r="C19" s="150" t="s">
        <v>248</v>
      </c>
      <c r="D19" s="151">
        <v>44460</v>
      </c>
      <c r="E19" s="152" t="s">
        <v>2</v>
      </c>
      <c r="F19" s="153">
        <v>173</v>
      </c>
      <c r="G19" s="143">
        <f>IF(OR(E19="",F19=""),"",PID_KVLohnLookup($A$1,E19,F19,LOHNTABELLE!$H$4))</f>
        <v>2021</v>
      </c>
      <c r="H19" s="144">
        <f>IF(AND(ISNUMBER(D19),ISNUMBER(F19)),ROUNDDOWN(MIN(IF(OR(ISBLANK(I19),I19=""),EOMONTH(DATE(EINSTELLUNG!$C$35,$A$1,1),0),I19)-MAX(D19,DATE(EINSTELLUNG!$C$35,$A$1,1))+1)/DAY(EOMONTH(DATE(EINSTELLUNG!$C$35,$A$1,1),0))*F19,2),"")</f>
        <v>57.66</v>
      </c>
      <c r="I19" s="154">
        <v>46275</v>
      </c>
      <c r="J19" s="155">
        <v>4</v>
      </c>
      <c r="K19" s="143">
        <f t="shared" si="0"/>
        <v>269.46666666666664</v>
      </c>
      <c r="L19" s="205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943.13333333333321</v>
      </c>
      <c r="M19" s="156"/>
      <c r="N19" s="169" t="s">
        <v>197</v>
      </c>
      <c r="O19" s="245" t="s">
        <v>308</v>
      </c>
      <c r="P19" s="246"/>
      <c r="Q19" s="240">
        <v>333</v>
      </c>
      <c r="R19" s="241"/>
      <c r="S19" s="171"/>
      <c r="T19" s="171"/>
      <c r="U19" s="171"/>
      <c r="V19" s="171"/>
    </row>
    <row r="20" spans="1:29" ht="22" customHeight="1">
      <c r="A20" s="21" t="s">
        <v>78</v>
      </c>
      <c r="B20" s="138">
        <v>401564</v>
      </c>
      <c r="C20" s="139" t="s">
        <v>252</v>
      </c>
      <c r="D20" s="140">
        <v>44824</v>
      </c>
      <c r="E20" s="141" t="s">
        <v>2</v>
      </c>
      <c r="F20" s="142">
        <v>173</v>
      </c>
      <c r="G20" s="143">
        <f>IF(OR(E20="",F20=""),"",PID_KVLohnLookup($A$1,E20,F20,LOHNTABELLE!$H$4))</f>
        <v>2021</v>
      </c>
      <c r="H20" s="14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5"/>
      <c r="J20" s="146"/>
      <c r="K20" s="143">
        <f t="shared" si="0"/>
        <v>0</v>
      </c>
      <c r="L20" s="205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2021</v>
      </c>
      <c r="M20" s="147"/>
      <c r="N20" s="170"/>
      <c r="O20" s="245" t="s">
        <v>308</v>
      </c>
      <c r="P20" s="246"/>
      <c r="Q20" s="240">
        <v>35</v>
      </c>
      <c r="R20" s="247"/>
      <c r="S20" s="171"/>
      <c r="T20" s="171"/>
      <c r="U20" s="171"/>
      <c r="V20" s="171"/>
    </row>
    <row r="21" spans="1:29" ht="22" customHeight="1">
      <c r="A21" s="20" t="s">
        <v>80</v>
      </c>
      <c r="B21" s="149">
        <v>401583</v>
      </c>
      <c r="C21" s="150" t="s">
        <v>254</v>
      </c>
      <c r="D21" s="151">
        <v>44900</v>
      </c>
      <c r="E21" s="152" t="s">
        <v>10</v>
      </c>
      <c r="F21" s="153">
        <v>173</v>
      </c>
      <c r="G21" s="143">
        <f>IF(OR(E21="",F21=""),"",PID_KVLohnLookup($A$1,E21,F21,LOHNTABELLE!$H$4))</f>
        <v>2300</v>
      </c>
      <c r="H21" s="14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4"/>
      <c r="J21" s="155"/>
      <c r="K21" s="143">
        <f t="shared" si="0"/>
        <v>0</v>
      </c>
      <c r="L21" s="205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2300</v>
      </c>
      <c r="M21" s="156"/>
      <c r="N21" s="169"/>
      <c r="O21" s="245" t="s">
        <v>308</v>
      </c>
      <c r="P21" s="246"/>
      <c r="Q21" s="240">
        <v>100</v>
      </c>
      <c r="R21" s="241"/>
      <c r="S21" s="171"/>
      <c r="T21" s="171"/>
      <c r="U21" s="171"/>
      <c r="V21" s="171"/>
    </row>
    <row r="22" spans="1:29" ht="22" customHeight="1">
      <c r="A22" s="20" t="s">
        <v>81</v>
      </c>
      <c r="B22" s="138">
        <v>401589</v>
      </c>
      <c r="C22" s="139" t="s">
        <v>255</v>
      </c>
      <c r="D22" s="140">
        <v>44926</v>
      </c>
      <c r="E22" s="141" t="s">
        <v>10</v>
      </c>
      <c r="F22" s="201">
        <v>173</v>
      </c>
      <c r="G22" s="143">
        <f>IF(OR(E22="",F22=""),"",PID_KVLohnLookup($A$1,E22,F22,LOHNTABELLE!$H$4))</f>
        <v>2300</v>
      </c>
      <c r="H22" s="144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45"/>
      <c r="J22" s="146"/>
      <c r="K22" s="143">
        <f t="shared" si="0"/>
        <v>0</v>
      </c>
      <c r="L22" s="205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2300</v>
      </c>
      <c r="M22" s="147"/>
      <c r="N22" s="170"/>
      <c r="O22" s="245" t="s">
        <v>308</v>
      </c>
      <c r="P22" s="246"/>
      <c r="Q22" s="240"/>
      <c r="R22" s="241"/>
      <c r="S22" s="171"/>
      <c r="T22" s="171"/>
      <c r="U22" s="171"/>
      <c r="V22" s="171"/>
    </row>
    <row r="23" spans="1:29" ht="22" customHeight="1">
      <c r="A23" s="21" t="s">
        <v>82</v>
      </c>
      <c r="B23" s="149">
        <v>401602</v>
      </c>
      <c r="C23" s="150" t="s">
        <v>256</v>
      </c>
      <c r="D23" s="151">
        <v>45975</v>
      </c>
      <c r="E23" s="152" t="s">
        <v>2</v>
      </c>
      <c r="F23" s="153">
        <v>86.5</v>
      </c>
      <c r="G23" s="143">
        <f>IF(OR(E23="",F23=""),"",PID_KVLohnLookup($A$1,E23,F23,LOHNTABELLE!$H$4))</f>
        <v>1010.5</v>
      </c>
      <c r="H23" s="144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54"/>
      <c r="J23" s="155"/>
      <c r="K23" s="143">
        <f t="shared" si="0"/>
        <v>0</v>
      </c>
      <c r="L23" s="205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1010.5</v>
      </c>
      <c r="M23" s="156"/>
      <c r="N23" s="169"/>
      <c r="O23" s="245" t="s">
        <v>308</v>
      </c>
      <c r="P23" s="246"/>
      <c r="Q23" s="240"/>
      <c r="R23" s="241"/>
      <c r="S23" s="171"/>
      <c r="T23" s="171"/>
      <c r="U23" s="171"/>
      <c r="V23" s="171"/>
      <c r="W23" s="10"/>
    </row>
    <row r="24" spans="1:29" ht="22" customHeight="1">
      <c r="A24" s="20" t="s">
        <v>83</v>
      </c>
      <c r="B24" s="138">
        <v>401605</v>
      </c>
      <c r="C24" s="139" t="s">
        <v>257</v>
      </c>
      <c r="D24" s="140">
        <v>44986</v>
      </c>
      <c r="E24" s="141" t="s">
        <v>2</v>
      </c>
      <c r="F24" s="142">
        <v>86.5</v>
      </c>
      <c r="G24" s="143">
        <f>IF(OR(E24="",F24=""),"",PID_KVLohnLookup($A$1,E24,F24,LOHNTABELLE!$H$4))</f>
        <v>1010.5</v>
      </c>
      <c r="H24" s="14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5"/>
      <c r="J24" s="146"/>
      <c r="K24" s="143">
        <f t="shared" si="0"/>
        <v>0</v>
      </c>
      <c r="L24" s="205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47"/>
      <c r="N24" s="170"/>
      <c r="O24" s="245"/>
      <c r="P24" s="246"/>
      <c r="Q24" s="240"/>
      <c r="R24" s="241"/>
      <c r="S24" s="171"/>
      <c r="T24" s="171"/>
      <c r="U24" s="171"/>
      <c r="V24" s="171"/>
      <c r="W24" s="10"/>
    </row>
    <row r="25" spans="1:29" ht="22" customHeight="1" thickBot="1">
      <c r="A25" s="20" t="s">
        <v>84</v>
      </c>
      <c r="B25" s="149">
        <v>401626</v>
      </c>
      <c r="C25" s="150" t="s">
        <v>258</v>
      </c>
      <c r="D25" s="151">
        <v>45063</v>
      </c>
      <c r="E25" s="152" t="s">
        <v>2</v>
      </c>
      <c r="F25" s="153">
        <v>86.5</v>
      </c>
      <c r="G25" s="143">
        <f>IF(OR(E25="",F25=""),"",PID_KVLohnLookup($A$1,E25,F25,LOHNTABELLE!$H$4))</f>
        <v>1010.5</v>
      </c>
      <c r="H25" s="14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4"/>
      <c r="J25" s="155"/>
      <c r="K25" s="143">
        <f t="shared" si="0"/>
        <v>0</v>
      </c>
      <c r="L25" s="205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1010.5</v>
      </c>
      <c r="M25" s="156"/>
      <c r="N25" s="169"/>
      <c r="O25" s="248"/>
      <c r="P25" s="249"/>
      <c r="Q25" s="250"/>
      <c r="R25" s="251"/>
      <c r="S25" s="171"/>
      <c r="T25" s="171"/>
      <c r="U25" s="171"/>
      <c r="V25" s="171"/>
    </row>
    <row r="26" spans="1:29" ht="22" customHeight="1">
      <c r="A26" s="21" t="s">
        <v>85</v>
      </c>
      <c r="B26" s="138">
        <v>401633</v>
      </c>
      <c r="C26" s="139" t="s">
        <v>259</v>
      </c>
      <c r="D26" s="140">
        <v>45089</v>
      </c>
      <c r="E26" s="141" t="s">
        <v>10</v>
      </c>
      <c r="F26" s="142">
        <v>86.5</v>
      </c>
      <c r="G26" s="143">
        <f>IF(OR(E26="",F26=""),"",PID_KVLohnLookup($A$1,E26,F26,LOHNTABELLE!$H$4))</f>
        <v>1150</v>
      </c>
      <c r="H26" s="14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5"/>
      <c r="J26" s="146"/>
      <c r="K26" s="143">
        <f t="shared" si="0"/>
        <v>0</v>
      </c>
      <c r="L26" s="205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1150</v>
      </c>
      <c r="M26" s="147"/>
      <c r="N26" s="170"/>
      <c r="O26" s="252"/>
      <c r="P26" s="253"/>
      <c r="Q26" s="254"/>
      <c r="R26" s="255"/>
      <c r="S26" s="171"/>
      <c r="T26" s="171"/>
      <c r="U26" s="171"/>
      <c r="V26" s="171"/>
    </row>
    <row r="27" spans="1:29" ht="22" customHeight="1">
      <c r="A27" s="20" t="s">
        <v>86</v>
      </c>
      <c r="B27" s="149">
        <v>401647</v>
      </c>
      <c r="C27" s="150" t="s">
        <v>260</v>
      </c>
      <c r="D27" s="151">
        <v>45182</v>
      </c>
      <c r="E27" s="152" t="s">
        <v>2</v>
      </c>
      <c r="F27" s="153">
        <v>86.5</v>
      </c>
      <c r="G27" s="143">
        <f>IF(OR(E27="",F27=""),"",PID_KVLohnLookup($A$1,E27,F27,LOHNTABELLE!$H$4))</f>
        <v>1010.5</v>
      </c>
      <c r="H27" s="14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4"/>
      <c r="J27" s="155"/>
      <c r="K27" s="143">
        <f t="shared" si="0"/>
        <v>0</v>
      </c>
      <c r="L27" s="205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56"/>
      <c r="N27" s="169"/>
      <c r="O27" s="245"/>
      <c r="P27" s="246"/>
      <c r="Q27" s="240"/>
      <c r="R27" s="241"/>
      <c r="S27" s="276" t="s">
        <v>87</v>
      </c>
      <c r="T27" s="276"/>
      <c r="U27" s="276"/>
      <c r="V27" s="276"/>
    </row>
    <row r="28" spans="1:29" ht="22" customHeight="1">
      <c r="A28" s="20" t="s">
        <v>88</v>
      </c>
      <c r="B28" s="138">
        <v>401661</v>
      </c>
      <c r="C28" s="139" t="s">
        <v>261</v>
      </c>
      <c r="D28" s="140">
        <v>45261</v>
      </c>
      <c r="E28" s="141" t="s">
        <v>2</v>
      </c>
      <c r="F28" s="142">
        <v>86.5</v>
      </c>
      <c r="G28" s="143">
        <f>IF(OR(E28="",F28=""),"",PID_KVLohnLookup($A$1,E28,F28,LOHNTABELLE!$H$4))</f>
        <v>1010.5</v>
      </c>
      <c r="H28" s="14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5"/>
      <c r="J28" s="146"/>
      <c r="K28" s="143">
        <f t="shared" si="0"/>
        <v>0</v>
      </c>
      <c r="L28" s="205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47"/>
      <c r="N28" s="170"/>
      <c r="O28" s="245"/>
      <c r="P28" s="246"/>
      <c r="Q28" s="240"/>
      <c r="R28" s="241"/>
      <c r="S28" s="171"/>
      <c r="T28" s="171"/>
      <c r="U28" s="171"/>
      <c r="V28" s="171"/>
    </row>
    <row r="29" spans="1:29" ht="22" customHeight="1" thickBot="1">
      <c r="A29" s="21" t="s">
        <v>89</v>
      </c>
      <c r="B29" s="149">
        <v>401670</v>
      </c>
      <c r="C29" s="150" t="s">
        <v>262</v>
      </c>
      <c r="D29" s="151">
        <v>45358</v>
      </c>
      <c r="E29" s="152" t="s">
        <v>2</v>
      </c>
      <c r="F29" s="153">
        <v>86.5</v>
      </c>
      <c r="G29" s="143">
        <f>IF(OR(E29="",F29=""),"",PID_KVLohnLookup($A$1,E29,F29,LOHNTABELLE!$H$4))</f>
        <v>1010.5</v>
      </c>
      <c r="H29" s="144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154"/>
      <c r="J29" s="155"/>
      <c r="K29" s="143">
        <f t="shared" si="0"/>
        <v>0</v>
      </c>
      <c r="L29" s="205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1010.5</v>
      </c>
      <c r="M29" s="156"/>
      <c r="N29" s="169"/>
      <c r="O29" s="242" t="s">
        <v>90</v>
      </c>
      <c r="P29" s="243"/>
      <c r="Q29" s="263">
        <f>EINSTELLUNG!O14</f>
        <v>1250</v>
      </c>
      <c r="R29" s="264"/>
      <c r="S29" s="171"/>
      <c r="T29" s="171"/>
      <c r="U29" s="171"/>
      <c r="V29" s="171"/>
    </row>
    <row r="30" spans="1:29" ht="22" customHeight="1" thickBot="1">
      <c r="A30" s="20" t="s">
        <v>91</v>
      </c>
      <c r="B30" s="138">
        <v>401678</v>
      </c>
      <c r="C30" s="139" t="s">
        <v>263</v>
      </c>
      <c r="D30" s="140">
        <v>45414</v>
      </c>
      <c r="E30" s="141" t="s">
        <v>2</v>
      </c>
      <c r="F30" s="142">
        <v>173</v>
      </c>
      <c r="G30" s="143">
        <f>IF(OR(E30="",F30=""),"",PID_KVLohnLookup($A$1,E30,F30,LOHNTABELLE!$H$4))</f>
        <v>2021</v>
      </c>
      <c r="H30" s="144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45"/>
      <c r="J30" s="146"/>
      <c r="K30" s="143">
        <f t="shared" si="0"/>
        <v>0</v>
      </c>
      <c r="L30" s="205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2021</v>
      </c>
      <c r="M30" s="147"/>
      <c r="N30" s="148"/>
      <c r="O30" s="171"/>
      <c r="P30" s="171"/>
      <c r="Q30" s="171"/>
      <c r="R30" s="171"/>
      <c r="S30" s="171"/>
      <c r="T30" s="171"/>
      <c r="U30" s="171"/>
      <c r="V30" s="17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49">
        <v>401690</v>
      </c>
      <c r="C31" s="150" t="s">
        <v>265</v>
      </c>
      <c r="D31" s="151">
        <v>45536</v>
      </c>
      <c r="E31" s="152" t="s">
        <v>2</v>
      </c>
      <c r="F31" s="153">
        <v>86.5</v>
      </c>
      <c r="G31" s="143">
        <f>IF(OR(E31="",F31=""),"",PID_KVLohnLookup($A$1,E31,F31,LOHNTABELLE!$H$4))</f>
        <v>1010.5</v>
      </c>
      <c r="H31" s="14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4"/>
      <c r="J31" s="155"/>
      <c r="K31" s="143">
        <f t="shared" si="0"/>
        <v>0</v>
      </c>
      <c r="L31" s="205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56"/>
      <c r="N31" s="169"/>
      <c r="O31" s="265">
        <v>0</v>
      </c>
      <c r="P31" s="266"/>
      <c r="Q31" s="267">
        <v>1.6949152542372881E-2</v>
      </c>
      <c r="R31" s="268"/>
      <c r="S31" s="171"/>
      <c r="T31" s="171"/>
      <c r="U31" s="171"/>
      <c r="V31" s="171"/>
    </row>
    <row r="32" spans="1:29" ht="22" customHeight="1" thickBot="1">
      <c r="A32" s="21" t="s">
        <v>94</v>
      </c>
      <c r="B32" s="138">
        <v>401715</v>
      </c>
      <c r="C32" s="139" t="s">
        <v>268</v>
      </c>
      <c r="D32" s="140">
        <v>45755</v>
      </c>
      <c r="E32" s="141" t="s">
        <v>2</v>
      </c>
      <c r="F32" s="142">
        <v>86.5</v>
      </c>
      <c r="G32" s="143">
        <f>IF(OR(E32="",F32=""),"",PID_KVLohnLookup($A$1,E32,F32,LOHNTABELLE!$H$4))</f>
        <v>1010.5</v>
      </c>
      <c r="H32" s="14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5"/>
      <c r="J32" s="146"/>
      <c r="K32" s="143">
        <f t="shared" si="0"/>
        <v>0</v>
      </c>
      <c r="L32" s="205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47"/>
      <c r="N32" s="148"/>
      <c r="O32" s="171"/>
      <c r="P32" s="171"/>
      <c r="Q32" s="171"/>
      <c r="R32" s="171"/>
      <c r="S32" s="173"/>
      <c r="T32" s="171"/>
      <c r="U32" s="171"/>
      <c r="V32" s="171"/>
    </row>
    <row r="33" spans="1:22" ht="22" customHeight="1">
      <c r="A33" s="20" t="s">
        <v>95</v>
      </c>
      <c r="B33" s="149">
        <v>401716</v>
      </c>
      <c r="C33" s="150" t="s">
        <v>269</v>
      </c>
      <c r="D33" s="151">
        <v>45800</v>
      </c>
      <c r="E33" s="152" t="s">
        <v>2</v>
      </c>
      <c r="F33" s="153">
        <v>86.5</v>
      </c>
      <c r="G33" s="143">
        <f>IF(OR(E33="",F33=""),"",PID_KVLohnLookup($A$1,E33,F33,LOHNTABELLE!$H$4))</f>
        <v>1010.5</v>
      </c>
      <c r="H33" s="14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4"/>
      <c r="J33" s="155"/>
      <c r="K33" s="143">
        <f t="shared" si="0"/>
        <v>0</v>
      </c>
      <c r="L33" s="205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56"/>
      <c r="N33" s="169"/>
      <c r="O33" s="269"/>
      <c r="P33" s="270"/>
      <c r="Q33" s="223" t="str">
        <f>EINSTELLUNG!B3</f>
        <v>Budget Zahlen</v>
      </c>
      <c r="R33" s="223"/>
      <c r="S33" s="223" t="str">
        <f>EINSTELLUNG!B19</f>
        <v>Projection/Aktuell Zahlen</v>
      </c>
      <c r="T33" s="223"/>
      <c r="U33" s="223" t="s">
        <v>98</v>
      </c>
      <c r="V33" s="213"/>
    </row>
    <row r="34" spans="1:22" ht="22" customHeight="1">
      <c r="A34" s="20" t="s">
        <v>99</v>
      </c>
      <c r="B34" s="138">
        <v>401717</v>
      </c>
      <c r="C34" s="139" t="s">
        <v>270</v>
      </c>
      <c r="D34" s="140">
        <v>45814</v>
      </c>
      <c r="E34" s="141" t="s">
        <v>2</v>
      </c>
      <c r="F34" s="142">
        <v>86.5</v>
      </c>
      <c r="G34" s="143">
        <f>IF(OR(E34="",F34=""),"",PID_KVLohnLookup($A$1,E34,F34,LOHNTABELLE!$H$4))</f>
        <v>1010.5</v>
      </c>
      <c r="H34" s="14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5"/>
      <c r="J34" s="146"/>
      <c r="K34" s="143">
        <f t="shared" si="0"/>
        <v>0</v>
      </c>
      <c r="L34" s="205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47"/>
      <c r="N34" s="170"/>
      <c r="O34" s="271"/>
      <c r="P34" s="272"/>
      <c r="Q34" s="273"/>
      <c r="R34" s="273"/>
      <c r="S34" s="273"/>
      <c r="T34" s="273"/>
      <c r="U34" s="273"/>
      <c r="V34" s="274"/>
    </row>
    <row r="35" spans="1:22" ht="22" customHeight="1">
      <c r="A35" s="21" t="s">
        <v>100</v>
      </c>
      <c r="B35" s="149">
        <v>401722</v>
      </c>
      <c r="C35" s="150" t="s">
        <v>271</v>
      </c>
      <c r="D35" s="151">
        <v>45848</v>
      </c>
      <c r="E35" s="152" t="s">
        <v>2</v>
      </c>
      <c r="F35" s="153">
        <v>86.5</v>
      </c>
      <c r="G35" s="143">
        <f>IF(OR(E35="",F35=""),"",PID_KVLohnLookup($A$1,E35,F35,LOHNTABELLE!$H$4))</f>
        <v>1010.5</v>
      </c>
      <c r="H35" s="14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4"/>
      <c r="J35" s="155"/>
      <c r="K35" s="14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5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56"/>
      <c r="N35" s="169"/>
      <c r="O35" s="244" t="s">
        <v>101</v>
      </c>
      <c r="P35" s="222"/>
      <c r="Q35" s="261">
        <f>EINSTELLUNG!C14</f>
        <v>400000</v>
      </c>
      <c r="R35" s="261"/>
      <c r="S35" s="261">
        <f>EINSTELLUNG!C30</f>
        <v>450000</v>
      </c>
      <c r="T35" s="261"/>
      <c r="U35" s="261">
        <f>S35-Q35</f>
        <v>50000</v>
      </c>
      <c r="V35" s="262"/>
    </row>
    <row r="36" spans="1:22" ht="22" customHeight="1">
      <c r="A36" s="20" t="s">
        <v>102</v>
      </c>
      <c r="B36" s="138">
        <v>401723</v>
      </c>
      <c r="C36" s="139" t="s">
        <v>272</v>
      </c>
      <c r="D36" s="140">
        <v>45852</v>
      </c>
      <c r="E36" s="141" t="s">
        <v>2</v>
      </c>
      <c r="F36" s="142">
        <v>86.5</v>
      </c>
      <c r="G36" s="143">
        <f>IF(OR(E36="",F36=""),"",PID_KVLohnLookup($A$1,E36,F36,LOHNTABELLE!$H$4))</f>
        <v>1010.5</v>
      </c>
      <c r="H36" s="14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5"/>
      <c r="J36" s="146"/>
      <c r="K36" s="143">
        <f t="shared" si="1"/>
        <v>0</v>
      </c>
      <c r="L36" s="205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47"/>
      <c r="N36" s="170"/>
      <c r="O36" s="244" t="s">
        <v>103</v>
      </c>
      <c r="P36" s="222"/>
      <c r="Q36" s="261">
        <f>EINSTELLUNG!D14</f>
        <v>100000</v>
      </c>
      <c r="R36" s="261"/>
      <c r="S36" s="261">
        <f ca="1">SumMergedCells(Q17:R29)</f>
        <v>95660.713300000003</v>
      </c>
      <c r="T36" s="261"/>
      <c r="U36" s="261">
        <f t="shared" ref="U36:U41" ca="1" si="2">S36-Q36</f>
        <v>-4339.2866999999969</v>
      </c>
      <c r="V36" s="262"/>
    </row>
    <row r="37" spans="1:22" ht="22" customHeight="1">
      <c r="A37" s="20" t="s">
        <v>104</v>
      </c>
      <c r="B37" s="149">
        <v>401726</v>
      </c>
      <c r="C37" s="150" t="s">
        <v>273</v>
      </c>
      <c r="D37" s="151">
        <v>45870</v>
      </c>
      <c r="E37" s="152" t="s">
        <v>2</v>
      </c>
      <c r="F37" s="153">
        <v>86.5</v>
      </c>
      <c r="G37" s="143">
        <f>IF(OR(E37="",F37=""),"",PID_KVLohnLookup($A$1,E37,F37,LOHNTABELLE!$H$4))</f>
        <v>1010.5</v>
      </c>
      <c r="H37" s="14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4"/>
      <c r="J37" s="155"/>
      <c r="K37" s="143">
        <f t="shared" si="1"/>
        <v>0</v>
      </c>
      <c r="L37" s="205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56"/>
      <c r="N37" s="169"/>
      <c r="O37" s="244" t="s">
        <v>105</v>
      </c>
      <c r="P37" s="222"/>
      <c r="Q37" s="277">
        <f>IF(ISERROR(Q36/Q35), 0, Q36/Q35)</f>
        <v>0.25</v>
      </c>
      <c r="R37" s="277"/>
      <c r="S37" s="277">
        <f ca="1">IF(ISERROR(S36/S35), 0, S36/S35)</f>
        <v>0.2125793628888889</v>
      </c>
      <c r="T37" s="277"/>
      <c r="U37" s="277">
        <f t="shared" ca="1" si="2"/>
        <v>-3.7420637111111099E-2</v>
      </c>
      <c r="V37" s="278"/>
    </row>
    <row r="38" spans="1:22" ht="22" customHeight="1">
      <c r="A38" s="21" t="s">
        <v>106</v>
      </c>
      <c r="B38" s="138">
        <v>401730</v>
      </c>
      <c r="C38" s="139" t="s">
        <v>275</v>
      </c>
      <c r="D38" s="140">
        <v>45895</v>
      </c>
      <c r="E38" s="141" t="s">
        <v>2</v>
      </c>
      <c r="F38" s="142">
        <v>86.5</v>
      </c>
      <c r="G38" s="143">
        <f>IF(OR(E38="",F38=""),"",PID_KVLohnLookup($A$1,E38,F38,LOHNTABELLE!$H$4))</f>
        <v>1010.5</v>
      </c>
      <c r="H38" s="14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5"/>
      <c r="J38" s="146"/>
      <c r="K38" s="143">
        <f t="shared" si="1"/>
        <v>0</v>
      </c>
      <c r="L38" s="205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7"/>
      <c r="N38" s="170"/>
      <c r="O38" s="244" t="s">
        <v>107</v>
      </c>
      <c r="P38" s="222"/>
      <c r="Q38" s="260">
        <f>EINSTELLUNG!F14</f>
        <v>30000</v>
      </c>
      <c r="R38" s="260"/>
      <c r="S38" s="260">
        <f>EINSTELLUNG!F30</f>
        <v>31000</v>
      </c>
      <c r="T38" s="260"/>
      <c r="U38" s="260">
        <f t="shared" si="2"/>
        <v>1000</v>
      </c>
      <c r="V38" s="219"/>
    </row>
    <row r="39" spans="1:22" ht="22" customHeight="1">
      <c r="A39" s="20" t="s">
        <v>108</v>
      </c>
      <c r="B39" s="149">
        <v>401731</v>
      </c>
      <c r="C39" s="150" t="s">
        <v>274</v>
      </c>
      <c r="D39" s="151">
        <v>45899</v>
      </c>
      <c r="E39" s="152" t="s">
        <v>2</v>
      </c>
      <c r="F39" s="153">
        <v>86.5</v>
      </c>
      <c r="G39" s="143">
        <f>IF(OR(E39="",F39=""),"",PID_KVLohnLookup($A$1,E39,F39,LOHNTABELLE!$H$4))</f>
        <v>1010.5</v>
      </c>
      <c r="H39" s="14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4"/>
      <c r="J39" s="155"/>
      <c r="K39" s="143">
        <f t="shared" si="1"/>
        <v>0</v>
      </c>
      <c r="L39" s="205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6"/>
      <c r="N39" s="169"/>
      <c r="O39" s="244" t="s">
        <v>109</v>
      </c>
      <c r="P39" s="222"/>
      <c r="Q39" s="261">
        <f>IF(Q38=0, 0, Q35/Q38)</f>
        <v>13.333333333333334</v>
      </c>
      <c r="R39" s="261"/>
      <c r="S39" s="261">
        <f>IF(S38=0, 0, S35/S38)</f>
        <v>14.516129032258064</v>
      </c>
      <c r="T39" s="261"/>
      <c r="U39" s="261">
        <f t="shared" si="2"/>
        <v>1.1827956989247301</v>
      </c>
      <c r="V39" s="262"/>
    </row>
    <row r="40" spans="1:22" ht="22" customHeight="1">
      <c r="A40" s="20" t="s">
        <v>110</v>
      </c>
      <c r="B40" s="138">
        <v>401734</v>
      </c>
      <c r="C40" s="139" t="s">
        <v>276</v>
      </c>
      <c r="D40" s="140">
        <v>45904</v>
      </c>
      <c r="E40" s="141" t="s">
        <v>2</v>
      </c>
      <c r="F40" s="142">
        <v>86.5</v>
      </c>
      <c r="G40" s="143">
        <f>IF(OR(E40="",F40=""),"",PID_KVLohnLookup($A$1,E40,F40,LOHNTABELLE!$H$4))</f>
        <v>1010.5</v>
      </c>
      <c r="H40" s="14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5"/>
      <c r="J40" s="146"/>
      <c r="K40" s="143">
        <f t="shared" si="1"/>
        <v>0</v>
      </c>
      <c r="L40" s="205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7"/>
      <c r="N40" s="170"/>
      <c r="O40" s="244" t="s">
        <v>111</v>
      </c>
      <c r="P40" s="222"/>
      <c r="Q40" s="261">
        <f>IF(Q13=0, 0, Q35/Q13)</f>
        <v>56.742659273098162</v>
      </c>
      <c r="R40" s="261"/>
      <c r="S40" s="261">
        <f>IF(Q13=0, 0, S35/Q13)</f>
        <v>63.835491682235435</v>
      </c>
      <c r="T40" s="261"/>
      <c r="U40" s="261">
        <f t="shared" si="2"/>
        <v>7.092832409137273</v>
      </c>
      <c r="V40" s="262"/>
    </row>
    <row r="41" spans="1:22" ht="22" customHeight="1">
      <c r="A41" s="21" t="s">
        <v>112</v>
      </c>
      <c r="B41" s="149">
        <v>401736</v>
      </c>
      <c r="C41" s="150" t="s">
        <v>277</v>
      </c>
      <c r="D41" s="151">
        <v>45906</v>
      </c>
      <c r="E41" s="152" t="s">
        <v>2</v>
      </c>
      <c r="F41" s="153">
        <v>86.5</v>
      </c>
      <c r="G41" s="143">
        <f>IF(OR(E41="",F41=""),"",PID_KVLohnLookup($A$1,E41,F41,LOHNTABELLE!$H$4))</f>
        <v>1010.5</v>
      </c>
      <c r="H41" s="14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4"/>
      <c r="J41" s="155"/>
      <c r="K41" s="143">
        <f t="shared" si="1"/>
        <v>0</v>
      </c>
      <c r="L41" s="205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6"/>
      <c r="N41" s="169"/>
      <c r="O41" s="244" t="s">
        <v>113</v>
      </c>
      <c r="P41" s="222"/>
      <c r="Q41" s="260">
        <f>IF(Q13=0, 0, Q38/Q13)</f>
        <v>4.255699445482362</v>
      </c>
      <c r="R41" s="260"/>
      <c r="S41" s="260">
        <f>IF(Q13=0, 0, S38/Q13)</f>
        <v>4.3975560936651075</v>
      </c>
      <c r="T41" s="260"/>
      <c r="U41" s="260">
        <f t="shared" si="2"/>
        <v>0.14185664818274546</v>
      </c>
      <c r="V41" s="219"/>
    </row>
    <row r="42" spans="1:22" ht="22" customHeight="1" thickBot="1">
      <c r="A42" s="20" t="s">
        <v>114</v>
      </c>
      <c r="B42" s="138">
        <v>401737</v>
      </c>
      <c r="C42" s="139" t="s">
        <v>278</v>
      </c>
      <c r="D42" s="140">
        <v>45906</v>
      </c>
      <c r="E42" s="141" t="s">
        <v>2</v>
      </c>
      <c r="F42" s="142">
        <v>86.5</v>
      </c>
      <c r="G42" s="143">
        <f>IF(OR(E42="",F42=""),"",PID_KVLohnLookup($A$1,E42,F42,LOHNTABELLE!$H$4))</f>
        <v>1010.5</v>
      </c>
      <c r="H42" s="14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5"/>
      <c r="J42" s="146"/>
      <c r="K42" s="143">
        <f t="shared" si="1"/>
        <v>0</v>
      </c>
      <c r="L42" s="205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7"/>
      <c r="N42" s="170"/>
      <c r="O42" s="242" t="s">
        <v>115</v>
      </c>
      <c r="P42" s="243"/>
      <c r="Q42" s="275">
        <f>IFERROR(Q17/Q8, 0)</f>
        <v>12.002335139850684</v>
      </c>
      <c r="R42" s="275"/>
      <c r="S42" s="275"/>
      <c r="T42" s="275"/>
      <c r="U42" s="275"/>
      <c r="V42" s="264"/>
    </row>
    <row r="43" spans="1:22" ht="22" customHeight="1">
      <c r="A43" s="20" t="s">
        <v>116</v>
      </c>
      <c r="B43" s="149">
        <v>401738</v>
      </c>
      <c r="C43" s="150" t="s">
        <v>279</v>
      </c>
      <c r="D43" s="151">
        <v>45909</v>
      </c>
      <c r="E43" s="152" t="s">
        <v>2</v>
      </c>
      <c r="F43" s="153">
        <v>86.5</v>
      </c>
      <c r="G43" s="143">
        <f>IF(OR(E43="",F43=""),"",PID_KVLohnLookup($A$1,E43,F43,LOHNTABELLE!$H$4))</f>
        <v>1010.5</v>
      </c>
      <c r="H43" s="14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4"/>
      <c r="J43" s="155"/>
      <c r="K43" s="143">
        <f t="shared" si="1"/>
        <v>0</v>
      </c>
      <c r="L43" s="205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6"/>
      <c r="N43" s="169"/>
      <c r="O43" s="177"/>
      <c r="P43" s="178"/>
      <c r="Q43" s="178"/>
      <c r="R43" s="171"/>
      <c r="S43" s="171"/>
      <c r="T43" s="171"/>
      <c r="U43" s="171"/>
      <c r="V43" s="171"/>
    </row>
    <row r="44" spans="1:22" ht="22" customHeight="1" thickBot="1">
      <c r="A44" s="21" t="s">
        <v>117</v>
      </c>
      <c r="B44" s="138">
        <v>401745</v>
      </c>
      <c r="C44" s="139" t="s">
        <v>283</v>
      </c>
      <c r="D44" s="140">
        <v>45934</v>
      </c>
      <c r="E44" s="141" t="s">
        <v>2</v>
      </c>
      <c r="F44" s="142">
        <v>86.5</v>
      </c>
      <c r="G44" s="143">
        <f>IF(OR(E44="",F44=""),"",PID_KVLohnLookup($A$1,E44,F44,LOHNTABELLE!$H$4))</f>
        <v>1010.5</v>
      </c>
      <c r="H44" s="14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5"/>
      <c r="J44" s="146"/>
      <c r="K44" s="143">
        <f t="shared" si="1"/>
        <v>0</v>
      </c>
      <c r="L44" s="205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7"/>
      <c r="N44" s="170"/>
      <c r="O44" s="207" t="s">
        <v>118</v>
      </c>
      <c r="P44" s="208"/>
      <c r="Q44" s="208"/>
      <c r="R44" s="208"/>
      <c r="S44" s="208"/>
      <c r="T44" s="208"/>
      <c r="U44" s="208"/>
      <c r="V44" s="208"/>
    </row>
    <row r="45" spans="1:22" ht="22" customHeight="1">
      <c r="A45" s="20" t="s">
        <v>119</v>
      </c>
      <c r="B45" s="149">
        <v>401746</v>
      </c>
      <c r="C45" s="150" t="s">
        <v>282</v>
      </c>
      <c r="D45" s="151">
        <v>45941</v>
      </c>
      <c r="E45" s="152" t="s">
        <v>2</v>
      </c>
      <c r="F45" s="153">
        <v>86.5</v>
      </c>
      <c r="G45" s="143">
        <f>IF(OR(E45="",F45=""),"",PID_KVLohnLookup($A$1,E45,F45,LOHNTABELLE!$H$4))</f>
        <v>1010.5</v>
      </c>
      <c r="H45" s="14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4"/>
      <c r="J45" s="155"/>
      <c r="K45" s="143">
        <f t="shared" si="1"/>
        <v>0</v>
      </c>
      <c r="L45" s="205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6"/>
      <c r="N45" s="179"/>
      <c r="O45" s="209"/>
      <c r="P45" s="210"/>
      <c r="Q45" s="210"/>
      <c r="R45" s="210"/>
      <c r="S45" s="210"/>
      <c r="T45" s="210"/>
      <c r="U45" s="210"/>
      <c r="V45" s="171"/>
    </row>
    <row r="46" spans="1:22" ht="22" customHeight="1">
      <c r="A46" s="20" t="s">
        <v>120</v>
      </c>
      <c r="B46" s="138">
        <v>401747</v>
      </c>
      <c r="C46" s="139" t="s">
        <v>280</v>
      </c>
      <c r="D46" s="140">
        <v>45941</v>
      </c>
      <c r="E46" s="141" t="s">
        <v>2</v>
      </c>
      <c r="F46" s="142">
        <v>86.5</v>
      </c>
      <c r="G46" s="143">
        <f>IF(OR(E46="",F46=""),"",PID_KVLohnLookup($A$1,E46,F46,LOHNTABELLE!$H$4))</f>
        <v>1010.5</v>
      </c>
      <c r="H46" s="14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5"/>
      <c r="J46" s="146"/>
      <c r="K46" s="143">
        <f t="shared" si="1"/>
        <v>0</v>
      </c>
      <c r="L46" s="205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7"/>
      <c r="N46" s="180"/>
      <c r="O46" s="171"/>
      <c r="P46" s="171"/>
      <c r="Q46" s="171"/>
      <c r="R46" s="171"/>
      <c r="S46" s="171"/>
      <c r="T46" s="171"/>
      <c r="U46" s="171"/>
      <c r="V46" s="171"/>
    </row>
    <row r="47" spans="1:22" ht="22" customHeight="1">
      <c r="A47" s="21" t="s">
        <v>121</v>
      </c>
      <c r="B47" s="149">
        <v>401748</v>
      </c>
      <c r="C47" s="150" t="s">
        <v>281</v>
      </c>
      <c r="D47" s="151">
        <v>45941</v>
      </c>
      <c r="E47" s="152" t="s">
        <v>2</v>
      </c>
      <c r="F47" s="153">
        <v>86.5</v>
      </c>
      <c r="G47" s="143">
        <f>IF(OR(E47="",F47=""),"",PID_KVLohnLookup($A$1,E47,F47,LOHNTABELLE!$H$4))</f>
        <v>1010.5</v>
      </c>
      <c r="H47" s="14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4"/>
      <c r="J47" s="155"/>
      <c r="K47" s="143">
        <f t="shared" si="1"/>
        <v>0</v>
      </c>
      <c r="L47" s="205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6"/>
      <c r="N47" s="179"/>
      <c r="O47" s="171"/>
      <c r="P47" s="171"/>
      <c r="Q47" s="171"/>
      <c r="R47" s="171"/>
      <c r="S47" s="171"/>
      <c r="T47" s="171"/>
      <c r="U47" s="171"/>
      <c r="V47" s="171"/>
    </row>
    <row r="48" spans="1:22" ht="22" customHeight="1">
      <c r="A48" s="20" t="s">
        <v>122</v>
      </c>
      <c r="B48" s="138">
        <v>401751</v>
      </c>
      <c r="C48" s="139" t="s">
        <v>284</v>
      </c>
      <c r="D48" s="140">
        <v>45961</v>
      </c>
      <c r="E48" s="141" t="s">
        <v>2</v>
      </c>
      <c r="F48" s="142">
        <v>86.5</v>
      </c>
      <c r="G48" s="143">
        <f>IF(OR(E48="",F48=""),"",PID_KVLohnLookup($A$1,E48,F48,LOHNTABELLE!$H$4))</f>
        <v>1010.5</v>
      </c>
      <c r="H48" s="14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5"/>
      <c r="J48" s="146"/>
      <c r="K48" s="143">
        <f t="shared" si="1"/>
        <v>0</v>
      </c>
      <c r="L48" s="205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7"/>
      <c r="N48" s="180"/>
      <c r="O48" s="171"/>
      <c r="P48" s="171"/>
      <c r="Q48" s="171"/>
      <c r="R48" s="171"/>
      <c r="S48" s="171"/>
      <c r="T48" s="171"/>
      <c r="U48" s="171"/>
      <c r="V48" s="171"/>
    </row>
    <row r="49" spans="1:22" ht="22" customHeight="1">
      <c r="A49" s="20" t="s">
        <v>123</v>
      </c>
      <c r="B49" s="149">
        <v>401752</v>
      </c>
      <c r="C49" s="150" t="s">
        <v>285</v>
      </c>
      <c r="D49" s="154">
        <v>45986</v>
      </c>
      <c r="E49" s="152" t="s">
        <v>2</v>
      </c>
      <c r="F49" s="153">
        <v>86.5</v>
      </c>
      <c r="G49" s="143">
        <f>IF(OR(E49="",F49=""),"",PID_KVLohnLookup($A$1,E49,F49,LOHNTABELLE!$H$4))</f>
        <v>1010.5</v>
      </c>
      <c r="H49" s="144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54"/>
      <c r="J49" s="155"/>
      <c r="K49" s="143">
        <f t="shared" si="1"/>
        <v>0</v>
      </c>
      <c r="L49" s="205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1010.5</v>
      </c>
      <c r="M49" s="156"/>
      <c r="N49" s="179"/>
      <c r="O49" s="171"/>
      <c r="P49" s="171"/>
      <c r="Q49" s="171"/>
      <c r="R49" s="171"/>
      <c r="S49" s="171"/>
      <c r="T49" s="171"/>
      <c r="U49" s="171"/>
      <c r="V49" s="171"/>
    </row>
    <row r="50" spans="1:22" ht="22" customHeight="1">
      <c r="A50" s="21" t="s">
        <v>124</v>
      </c>
      <c r="B50" s="138">
        <v>401999</v>
      </c>
      <c r="C50" s="139" t="s">
        <v>436</v>
      </c>
      <c r="D50" s="145">
        <v>46041</v>
      </c>
      <c r="E50" s="141" t="s">
        <v>2</v>
      </c>
      <c r="F50" s="142">
        <v>151.38</v>
      </c>
      <c r="G50" s="143">
        <f>IF(OR(E50="",F50=""),"",PID_KVLohnLookup($A$1,E50,F50,LOHNTABELLE!$H$4))</f>
        <v>1768.38</v>
      </c>
      <c r="H50" s="144">
        <f>IF(AND(ISNUMBER(D50),ISNUMBER(F50)),ROUNDDOWN(MIN(IF(OR(ISBLANK(I50),I50=""),EOMONTH(DATE(EINSTELLUNG!$C$35,$A$1,1),0),I50)-MAX(D50,DATE(EINSTELLUNG!$C$35,$A$1,1))+1)/DAY(EOMONTH(DATE(EINSTELLUNG!$C$35,$A$1,1),0))*F50,2),"")</f>
        <v>151.38</v>
      </c>
      <c r="I50" s="145"/>
      <c r="J50" s="146"/>
      <c r="K50" s="143">
        <f t="shared" si="1"/>
        <v>0</v>
      </c>
      <c r="L50" s="205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1768.38</v>
      </c>
      <c r="M50" s="147"/>
      <c r="N50" s="180"/>
      <c r="O50" s="171"/>
      <c r="P50" s="171"/>
      <c r="Q50" s="171"/>
      <c r="R50" s="171"/>
      <c r="S50" s="171"/>
      <c r="T50" s="171"/>
      <c r="U50" s="171"/>
      <c r="V50" s="171"/>
    </row>
    <row r="51" spans="1:22" ht="22" customHeight="1">
      <c r="A51" s="20" t="s">
        <v>125</v>
      </c>
      <c r="B51" s="149">
        <v>401999</v>
      </c>
      <c r="C51" s="150" t="s">
        <v>307</v>
      </c>
      <c r="D51" s="154">
        <v>46082</v>
      </c>
      <c r="E51" s="152" t="s">
        <v>2</v>
      </c>
      <c r="F51" s="153">
        <v>173</v>
      </c>
      <c r="G51" s="143">
        <f>IF(OR(E51="",F51=""),"",PID_KVLohnLookup($A$1,E51,F51,LOHNTABELLE!$H$4))</f>
        <v>2021</v>
      </c>
      <c r="H51" s="144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54"/>
      <c r="J51" s="155"/>
      <c r="K51" s="143">
        <f t="shared" si="1"/>
        <v>0</v>
      </c>
      <c r="L51" s="205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2021</v>
      </c>
      <c r="M51" s="156"/>
      <c r="N51" s="179"/>
    </row>
    <row r="52" spans="1:22" ht="22" customHeight="1">
      <c r="A52" s="20" t="s">
        <v>126</v>
      </c>
      <c r="B52" s="138">
        <v>402000</v>
      </c>
      <c r="C52" s="139" t="s">
        <v>310</v>
      </c>
      <c r="D52" s="145">
        <v>46143</v>
      </c>
      <c r="E52" s="141" t="s">
        <v>2</v>
      </c>
      <c r="F52" s="142">
        <v>173</v>
      </c>
      <c r="G52" s="143">
        <f>IF(OR(E52="",F52=""),"",PID_KVLohnLookup($A$1,E52,F52,LOHNTABELLE!$H$4))</f>
        <v>2021</v>
      </c>
      <c r="H52" s="14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45"/>
      <c r="J52" s="146"/>
      <c r="K52" s="143">
        <f t="shared" si="1"/>
        <v>0</v>
      </c>
      <c r="L52" s="205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47"/>
      <c r="N52" s="148"/>
    </row>
    <row r="53" spans="1:22" ht="22" customHeight="1">
      <c r="A53" s="21" t="s">
        <v>127</v>
      </c>
      <c r="B53" s="149">
        <v>402004</v>
      </c>
      <c r="C53" s="150" t="s">
        <v>311</v>
      </c>
      <c r="D53" s="154">
        <v>46122</v>
      </c>
      <c r="E53" s="152" t="s">
        <v>2</v>
      </c>
      <c r="F53" s="153">
        <v>173</v>
      </c>
      <c r="G53" s="143">
        <f>IF(OR(E53="",F53=""),"",PID_KVLohnLookup($A$1,E53,F53,LOHNTABELLE!$H$4))</f>
        <v>2021</v>
      </c>
      <c r="H53" s="14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4"/>
      <c r="J53" s="155"/>
      <c r="K53" s="143">
        <f t="shared" si="1"/>
        <v>0</v>
      </c>
      <c r="L53" s="205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56"/>
      <c r="N53" s="157"/>
    </row>
    <row r="54" spans="1:22" ht="22" customHeight="1">
      <c r="A54" s="20" t="s">
        <v>128</v>
      </c>
      <c r="B54" s="138">
        <v>402405</v>
      </c>
      <c r="C54" s="139" t="s">
        <v>313</v>
      </c>
      <c r="D54" s="145">
        <v>46054</v>
      </c>
      <c r="E54" s="141" t="s">
        <v>2</v>
      </c>
      <c r="F54" s="142">
        <v>173</v>
      </c>
      <c r="G54" s="143">
        <f>IF(OR(E54="",F54=""),"",PID_KVLohnLookup($A$1,E54,F54,LOHNTABELLE!$H$4))</f>
        <v>2021</v>
      </c>
      <c r="H54" s="14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5"/>
      <c r="J54" s="146"/>
      <c r="K54" s="143">
        <f t="shared" si="1"/>
        <v>0</v>
      </c>
      <c r="L54" s="205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7"/>
      <c r="N54" s="148"/>
    </row>
    <row r="55" spans="1:22" ht="22" customHeight="1">
      <c r="A55" s="20" t="s">
        <v>129</v>
      </c>
      <c r="B55" s="149">
        <v>500600</v>
      </c>
      <c r="C55" s="150" t="s">
        <v>318</v>
      </c>
      <c r="D55" s="154">
        <v>46054</v>
      </c>
      <c r="E55" s="152" t="s">
        <v>2</v>
      </c>
      <c r="F55" s="153">
        <v>173</v>
      </c>
      <c r="G55" s="143">
        <f>IF(OR(E55="",F55=""),"",PID_KVLohnLookup($A$1,E55,F55,LOHNTABELLE!$H$4))</f>
        <v>2021</v>
      </c>
      <c r="H55" s="14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4"/>
      <c r="J55" s="155"/>
      <c r="K55" s="143">
        <f t="shared" si="1"/>
        <v>0</v>
      </c>
      <c r="L55" s="205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56"/>
      <c r="N55" s="157"/>
    </row>
    <row r="56" spans="1:22" ht="22" customHeight="1">
      <c r="A56" s="21" t="s">
        <v>130</v>
      </c>
      <c r="B56" s="138">
        <v>502000</v>
      </c>
      <c r="C56" s="139" t="s">
        <v>312</v>
      </c>
      <c r="D56" s="145">
        <v>46147</v>
      </c>
      <c r="E56" s="141" t="s">
        <v>2</v>
      </c>
      <c r="F56" s="142">
        <v>173</v>
      </c>
      <c r="G56" s="143">
        <f>IF(OR(E56="",F56=""),"",PID_KVLohnLookup($A$1,E56,F56,LOHNTABELLE!$H$4))</f>
        <v>2021</v>
      </c>
      <c r="H56" s="14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5"/>
      <c r="J56" s="146"/>
      <c r="K56" s="143">
        <f t="shared" si="1"/>
        <v>0</v>
      </c>
      <c r="L56" s="205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7"/>
      <c r="N56" s="148"/>
    </row>
    <row r="57" spans="1:22" ht="22" customHeight="1">
      <c r="A57" s="20" t="s">
        <v>131</v>
      </c>
      <c r="B57" s="149">
        <v>503000</v>
      </c>
      <c r="C57" s="150" t="s">
        <v>315</v>
      </c>
      <c r="D57" s="154">
        <v>42401</v>
      </c>
      <c r="E57" s="152" t="s">
        <v>2</v>
      </c>
      <c r="F57" s="153">
        <v>173</v>
      </c>
      <c r="G57" s="143">
        <f>IF(OR(E57="",F57=""),"",PID_KVLohnLookup($A$1,E57,F57,LOHNTABELLE!$H$4))</f>
        <v>2021</v>
      </c>
      <c r="H57" s="144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54"/>
      <c r="J57" s="155"/>
      <c r="K57" s="143">
        <f t="shared" si="1"/>
        <v>0</v>
      </c>
      <c r="L57" s="205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2021</v>
      </c>
      <c r="M57" s="156"/>
      <c r="N57" s="157"/>
    </row>
    <row r="58" spans="1:22" ht="22" customHeight="1">
      <c r="A58" s="20" t="s">
        <v>132</v>
      </c>
      <c r="B58" s="138">
        <v>504000</v>
      </c>
      <c r="C58" s="139" t="s">
        <v>316</v>
      </c>
      <c r="D58" s="145">
        <v>46054</v>
      </c>
      <c r="E58" s="141" t="s">
        <v>3</v>
      </c>
      <c r="F58" s="142">
        <v>138.4</v>
      </c>
      <c r="G58" s="143">
        <f>IF(OR(E58="",F58=""),"",PID_KVLohnLookup($A$1,E58,F58,LOHNTABELLE!$H$4))</f>
        <v>1665.6</v>
      </c>
      <c r="H58" s="144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45"/>
      <c r="J58" s="146"/>
      <c r="K58" s="143">
        <f t="shared" si="1"/>
        <v>0</v>
      </c>
      <c r="L58" s="205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1665.6</v>
      </c>
      <c r="M58" s="147"/>
      <c r="N58" s="148"/>
    </row>
    <row r="59" spans="1:22" ht="22" customHeight="1">
      <c r="A59" s="21" t="s">
        <v>133</v>
      </c>
      <c r="B59" s="149">
        <v>505000</v>
      </c>
      <c r="C59" s="150" t="s">
        <v>317</v>
      </c>
      <c r="D59" s="154">
        <v>46054</v>
      </c>
      <c r="E59" s="152" t="s">
        <v>2</v>
      </c>
      <c r="F59" s="153">
        <v>138.4</v>
      </c>
      <c r="G59" s="143">
        <f>IF(OR(E59="",F59=""),"",PID_KVLohnLookup($A$1,E59,F59,LOHNTABELLE!$H$4))</f>
        <v>1616.8</v>
      </c>
      <c r="H59" s="144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54"/>
      <c r="J59" s="155"/>
      <c r="K59" s="143">
        <f t="shared" si="1"/>
        <v>0</v>
      </c>
      <c r="L59" s="205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1616.8</v>
      </c>
      <c r="M59" s="156"/>
      <c r="N59" s="157"/>
    </row>
    <row r="60" spans="1:22" ht="22" customHeight="1">
      <c r="A60" s="20" t="s">
        <v>134</v>
      </c>
      <c r="B60" s="138">
        <v>525025</v>
      </c>
      <c r="C60" s="139" t="s">
        <v>438</v>
      </c>
      <c r="D60" s="145">
        <v>46040</v>
      </c>
      <c r="E60" s="141" t="s">
        <v>2</v>
      </c>
      <c r="F60" s="142">
        <v>129.75</v>
      </c>
      <c r="G60" s="143">
        <f>IF(OR(E60="",F60=""),"",PID_KVLohnLookup($A$1,E60,F60,LOHNTABELLE!$H$4))</f>
        <v>1515.75</v>
      </c>
      <c r="H60" s="144">
        <f>IF(AND(ISNUMBER(D60),ISNUMBER(F60)),ROUNDDOWN(MIN(IF(OR(ISBLANK(I60),I60=""),EOMONTH(DATE(EINSTELLUNG!$C$35,$A$1,1),0),I60)-MAX(D60,DATE(EINSTELLUNG!$C$35,$A$1,1))+1)/DAY(EOMONTH(DATE(EINSTELLUNG!$C$35,$A$1,1),0))*F60,2),"")</f>
        <v>129.75</v>
      </c>
      <c r="I60" s="145"/>
      <c r="J60" s="146"/>
      <c r="K60" s="143">
        <f t="shared" si="1"/>
        <v>0</v>
      </c>
      <c r="L60" s="205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1515.75</v>
      </c>
      <c r="M60" s="147"/>
      <c r="N60" s="148"/>
    </row>
    <row r="61" spans="1:22" ht="22" customHeight="1">
      <c r="A61" s="20" t="s">
        <v>135</v>
      </c>
      <c r="B61" s="149">
        <v>700000</v>
      </c>
      <c r="C61" s="150" t="s">
        <v>325</v>
      </c>
      <c r="D61" s="154">
        <v>46054</v>
      </c>
      <c r="E61" s="152" t="s">
        <v>2</v>
      </c>
      <c r="F61" s="153">
        <v>173</v>
      </c>
      <c r="G61" s="143">
        <f>IF(OR(E61="",F61=""),"",PID_KVLohnLookup($A$1,E61,F61,LOHNTABELLE!$H$4))</f>
        <v>2021</v>
      </c>
      <c r="H61" s="144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54"/>
      <c r="J61" s="155"/>
      <c r="K61" s="143">
        <f t="shared" si="1"/>
        <v>0</v>
      </c>
      <c r="L61" s="205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2021</v>
      </c>
      <c r="M61" s="156"/>
      <c r="N61" s="157"/>
    </row>
    <row r="62" spans="1:22" ht="22" customHeight="1">
      <c r="A62" s="21" t="s">
        <v>136</v>
      </c>
      <c r="B62" s="138">
        <v>800000</v>
      </c>
      <c r="C62" s="139" t="s">
        <v>326</v>
      </c>
      <c r="D62" s="145">
        <v>46096</v>
      </c>
      <c r="E62" s="141" t="s">
        <v>2</v>
      </c>
      <c r="F62" s="142">
        <v>173</v>
      </c>
      <c r="G62" s="143">
        <f>IF(OR(E62="",F62=""),"",PID_KVLohnLookup($A$1,E62,F62,LOHNTABELLE!$H$4))</f>
        <v>2021</v>
      </c>
      <c r="H62" s="144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45"/>
      <c r="J62" s="146"/>
      <c r="K62" s="143">
        <f t="shared" si="1"/>
        <v>0</v>
      </c>
      <c r="L62" s="205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>2021</v>
      </c>
      <c r="M62" s="147"/>
      <c r="N62" s="148"/>
    </row>
    <row r="63" spans="1:22" ht="22" customHeight="1">
      <c r="A63" s="20" t="s">
        <v>137</v>
      </c>
      <c r="B63" s="149"/>
      <c r="C63" s="150"/>
      <c r="D63" s="154"/>
      <c r="E63" s="152"/>
      <c r="F63" s="153"/>
      <c r="G63" s="143" t="str">
        <f>IF(OR(E63="",F63=""),"",PID_KVLohnLookup($A$1,E63,F63,LOHNTABELLE!$H$4))</f>
        <v/>
      </c>
      <c r="H63" s="14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4"/>
      <c r="J63" s="155"/>
      <c r="K63" s="143">
        <f t="shared" si="1"/>
        <v>0</v>
      </c>
      <c r="L63" s="205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56"/>
      <c r="N63" s="157"/>
    </row>
    <row r="64" spans="1:22" ht="22" customHeight="1">
      <c r="A64" s="20" t="s">
        <v>138</v>
      </c>
      <c r="B64" s="138"/>
      <c r="C64" s="139"/>
      <c r="D64" s="145"/>
      <c r="E64" s="141"/>
      <c r="F64" s="142"/>
      <c r="G64" s="143" t="str">
        <f>IF(OR(E64="",F64=""),"",PID_KVLohnLookup($A$1,E64,F64,LOHNTABELLE!$H$4))</f>
        <v/>
      </c>
      <c r="H64" s="14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5"/>
      <c r="J64" s="146"/>
      <c r="K64" s="143">
        <f t="shared" si="1"/>
        <v>0</v>
      </c>
      <c r="L64" s="205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7"/>
      <c r="N64" s="148"/>
    </row>
    <row r="65" spans="1:14" ht="22" customHeight="1">
      <c r="A65" s="21" t="s">
        <v>139</v>
      </c>
      <c r="B65" s="149"/>
      <c r="C65" s="150"/>
      <c r="D65" s="154"/>
      <c r="E65" s="152"/>
      <c r="F65" s="153"/>
      <c r="G65" s="143" t="str">
        <f>IF(OR(E65="",F65=""),"",PID_KVLohnLookup($A$1,E65,F65,LOHNTABELLE!$H$4))</f>
        <v/>
      </c>
      <c r="H65" s="14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4"/>
      <c r="J65" s="155"/>
      <c r="K65" s="143">
        <f t="shared" si="1"/>
        <v>0</v>
      </c>
      <c r="L65" s="205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6"/>
      <c r="N65" s="157"/>
    </row>
    <row r="66" spans="1:14" ht="22" customHeight="1">
      <c r="A66" s="20" t="s">
        <v>140</v>
      </c>
      <c r="B66" s="138"/>
      <c r="C66" s="139"/>
      <c r="D66" s="145"/>
      <c r="E66" s="141"/>
      <c r="F66" s="142"/>
      <c r="G66" s="143" t="str">
        <f>IF(OR(E66="",F66=""),"",PID_KVLohnLookup($A$1,E66,F66,LOHNTABELLE!$H$4))</f>
        <v/>
      </c>
      <c r="H66" s="14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5"/>
      <c r="J66" s="146"/>
      <c r="K66" s="143">
        <f t="shared" si="1"/>
        <v>0</v>
      </c>
      <c r="L66" s="205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7"/>
      <c r="N66" s="148"/>
    </row>
    <row r="67" spans="1:14" ht="22" customHeight="1">
      <c r="A67" s="20" t="s">
        <v>141</v>
      </c>
      <c r="B67" s="149"/>
      <c r="C67" s="150"/>
      <c r="D67" s="154"/>
      <c r="E67" s="152"/>
      <c r="F67" s="153"/>
      <c r="G67" s="143" t="str">
        <f>IF(OR(E67="",F67=""),"",PID_KVLohnLookup($A$1,E67,F67,LOHNTABELLE!$H$4))</f>
        <v/>
      </c>
      <c r="H67" s="14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4"/>
      <c r="J67" s="155"/>
      <c r="K67" s="14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5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6"/>
      <c r="N67" s="157"/>
    </row>
    <row r="68" spans="1:14" ht="22" customHeight="1">
      <c r="A68" s="21" t="s">
        <v>142</v>
      </c>
      <c r="B68" s="138"/>
      <c r="C68" s="139"/>
      <c r="D68" s="145"/>
      <c r="E68" s="141"/>
      <c r="F68" s="142"/>
      <c r="G68" s="143" t="str">
        <f>IF(OR(E68="",F68=""),"",PID_KVLohnLookup($A$1,E68,F68,LOHNTABELLE!$H$4))</f>
        <v/>
      </c>
      <c r="H68" s="14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5"/>
      <c r="J68" s="146"/>
      <c r="K68" s="143">
        <f t="shared" si="3"/>
        <v>0</v>
      </c>
      <c r="L68" s="205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7"/>
      <c r="N68" s="148"/>
    </row>
    <row r="69" spans="1:14" ht="22" customHeight="1">
      <c r="A69" s="20" t="s">
        <v>143</v>
      </c>
      <c r="B69" s="149"/>
      <c r="C69" s="150"/>
      <c r="D69" s="154"/>
      <c r="E69" s="152"/>
      <c r="F69" s="153"/>
      <c r="G69" s="143" t="str">
        <f>IF(OR(E69="",F69=""),"",PID_KVLohnLookup($A$1,E69,F69,LOHNTABELLE!$H$4))</f>
        <v/>
      </c>
      <c r="H69" s="14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4"/>
      <c r="J69" s="155"/>
      <c r="K69" s="143">
        <f t="shared" si="3"/>
        <v>0</v>
      </c>
      <c r="L69" s="205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6"/>
      <c r="N69" s="157"/>
    </row>
    <row r="70" spans="1:14" ht="22" customHeight="1">
      <c r="A70" s="20" t="s">
        <v>144</v>
      </c>
      <c r="B70" s="138"/>
      <c r="C70" s="139"/>
      <c r="D70" s="145"/>
      <c r="E70" s="141"/>
      <c r="F70" s="142"/>
      <c r="G70" s="143" t="str">
        <f>IF(OR(E70="",F70=""),"",PID_KVLohnLookup($A$1,E70,F70,LOHNTABELLE!$H$4))</f>
        <v/>
      </c>
      <c r="H70" s="14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5"/>
      <c r="J70" s="146"/>
      <c r="K70" s="143">
        <f t="shared" si="3"/>
        <v>0</v>
      </c>
      <c r="L70" s="205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7"/>
      <c r="N70" s="148"/>
    </row>
    <row r="71" spans="1:14" ht="22" customHeight="1">
      <c r="A71" s="21" t="s">
        <v>145</v>
      </c>
      <c r="B71" s="149"/>
      <c r="C71" s="150"/>
      <c r="D71" s="154"/>
      <c r="E71" s="152"/>
      <c r="F71" s="153"/>
      <c r="G71" s="143" t="str">
        <f>IF(OR(E71="",F71=""),"",PID_KVLohnLookup($A$1,E71,F71,LOHNTABELLE!$H$4))</f>
        <v/>
      </c>
      <c r="H71" s="14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4"/>
      <c r="J71" s="155"/>
      <c r="K71" s="143">
        <f t="shared" si="3"/>
        <v>0</v>
      </c>
      <c r="L71" s="205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6"/>
      <c r="N71" s="157"/>
    </row>
    <row r="72" spans="1:14" ht="22" customHeight="1">
      <c r="A72" s="20" t="s">
        <v>146</v>
      </c>
      <c r="B72" s="138"/>
      <c r="C72" s="139"/>
      <c r="D72" s="145"/>
      <c r="E72" s="141"/>
      <c r="F72" s="142"/>
      <c r="G72" s="143" t="str">
        <f>IF(OR(E72="",F72=""),"",PID_KVLohnLookup($A$1,E72,F72,LOHNTABELLE!$H$4))</f>
        <v/>
      </c>
      <c r="H72" s="14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5"/>
      <c r="J72" s="146"/>
      <c r="K72" s="143">
        <f t="shared" si="3"/>
        <v>0</v>
      </c>
      <c r="L72" s="205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7"/>
      <c r="N72" s="148"/>
    </row>
    <row r="73" spans="1:14" ht="22" customHeight="1">
      <c r="A73" s="20" t="s">
        <v>147</v>
      </c>
      <c r="B73" s="149"/>
      <c r="C73" s="150"/>
      <c r="D73" s="154"/>
      <c r="E73" s="152"/>
      <c r="F73" s="153"/>
      <c r="G73" s="143" t="str">
        <f>IF(OR(E73="",F73=""),"",PID_KVLohnLookup($A$1,E73,F73,LOHNTABELLE!$H$4))</f>
        <v/>
      </c>
      <c r="H73" s="14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4"/>
      <c r="J73" s="155"/>
      <c r="K73" s="143">
        <f t="shared" si="3"/>
        <v>0</v>
      </c>
      <c r="L73" s="205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6"/>
      <c r="N73" s="157"/>
    </row>
    <row r="74" spans="1:14" ht="22" customHeight="1">
      <c r="A74" s="21" t="s">
        <v>148</v>
      </c>
      <c r="B74" s="138"/>
      <c r="C74" s="139"/>
      <c r="D74" s="145"/>
      <c r="E74" s="141"/>
      <c r="F74" s="142"/>
      <c r="G74" s="143" t="str">
        <f>IF(OR(E74="",F74=""),"",PID_KVLohnLookup($A$1,E74,F74,LOHNTABELLE!$H$4))</f>
        <v/>
      </c>
      <c r="H74" s="14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5"/>
      <c r="J74" s="146"/>
      <c r="K74" s="143">
        <f t="shared" si="3"/>
        <v>0</v>
      </c>
      <c r="L74" s="205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7"/>
      <c r="N74" s="148"/>
    </row>
    <row r="75" spans="1:14" ht="22" customHeight="1">
      <c r="A75" s="20" t="s">
        <v>149</v>
      </c>
      <c r="B75" s="149"/>
      <c r="C75" s="150"/>
      <c r="D75" s="154"/>
      <c r="E75" s="152"/>
      <c r="F75" s="153"/>
      <c r="G75" s="143" t="str">
        <f>IF(OR(E75="",F75=""),"",PID_KVLohnLookup($A$1,E75,F75,LOHNTABELLE!$H$4))</f>
        <v/>
      </c>
      <c r="H75" s="14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4"/>
      <c r="J75" s="155"/>
      <c r="K75" s="143">
        <f t="shared" si="3"/>
        <v>0</v>
      </c>
      <c r="L75" s="205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6"/>
      <c r="N75" s="157"/>
    </row>
    <row r="76" spans="1:14" ht="22" customHeight="1">
      <c r="A76" s="20" t="s">
        <v>150</v>
      </c>
      <c r="B76" s="138"/>
      <c r="C76" s="139"/>
      <c r="D76" s="145"/>
      <c r="E76" s="141"/>
      <c r="F76" s="142"/>
      <c r="G76" s="143" t="str">
        <f>IF(OR(E76="",F76=""),"",PID_KVLohnLookup($A$1,E76,F76,LOHNTABELLE!$H$4))</f>
        <v/>
      </c>
      <c r="H76" s="14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5"/>
      <c r="J76" s="146"/>
      <c r="K76" s="143">
        <f t="shared" si="3"/>
        <v>0</v>
      </c>
      <c r="L76" s="205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7"/>
      <c r="N76" s="148"/>
    </row>
    <row r="77" spans="1:14" ht="22" customHeight="1">
      <c r="A77" s="21" t="s">
        <v>151</v>
      </c>
      <c r="B77" s="149"/>
      <c r="C77" s="150"/>
      <c r="D77" s="154"/>
      <c r="E77" s="152"/>
      <c r="F77" s="153"/>
      <c r="G77" s="143" t="str">
        <f>IF(OR(E77="",F77=""),"",PID_KVLohnLookup($A$1,E77,F77,LOHNTABELLE!$H$4))</f>
        <v/>
      </c>
      <c r="H77" s="14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4"/>
      <c r="J77" s="155"/>
      <c r="K77" s="143">
        <f t="shared" si="3"/>
        <v>0</v>
      </c>
      <c r="L77" s="205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6"/>
      <c r="N77" s="157"/>
    </row>
    <row r="78" spans="1:14" ht="22" customHeight="1">
      <c r="A78" s="20" t="s">
        <v>152</v>
      </c>
      <c r="B78" s="138"/>
      <c r="C78" s="139"/>
      <c r="D78" s="145"/>
      <c r="E78" s="141"/>
      <c r="F78" s="142"/>
      <c r="G78" s="143" t="str">
        <f>IF(OR(E78="",F78=""),"",PID_KVLohnLookup($A$1,E78,F78,LOHNTABELLE!$H$4))</f>
        <v/>
      </c>
      <c r="H78" s="14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5"/>
      <c r="J78" s="146"/>
      <c r="K78" s="143">
        <f t="shared" si="3"/>
        <v>0</v>
      </c>
      <c r="L78" s="205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7"/>
      <c r="N78" s="148"/>
    </row>
    <row r="79" spans="1:14" ht="22" customHeight="1">
      <c r="A79" s="20" t="s">
        <v>153</v>
      </c>
      <c r="B79" s="149"/>
      <c r="C79" s="150"/>
      <c r="D79" s="154"/>
      <c r="E79" s="152"/>
      <c r="F79" s="153"/>
      <c r="G79" s="143" t="str">
        <f>IF(OR(E79="",F79=""),"",PID_KVLohnLookup($A$1,E79,F79,LOHNTABELLE!$H$4))</f>
        <v/>
      </c>
      <c r="H79" s="14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4"/>
      <c r="J79" s="155"/>
      <c r="K79" s="143">
        <f t="shared" si="3"/>
        <v>0</v>
      </c>
      <c r="L79" s="205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6"/>
      <c r="N79" s="157"/>
    </row>
    <row r="80" spans="1:14" ht="22" customHeight="1">
      <c r="A80" s="21" t="s">
        <v>154</v>
      </c>
      <c r="B80" s="138"/>
      <c r="C80" s="139"/>
      <c r="D80" s="145"/>
      <c r="E80" s="141"/>
      <c r="F80" s="142"/>
      <c r="G80" s="143" t="str">
        <f>IF(OR(E80="",F80=""),"",PID_KVLohnLookup($A$1,E80,F80,LOHNTABELLE!$H$4))</f>
        <v/>
      </c>
      <c r="H80" s="14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5"/>
      <c r="J80" s="146"/>
      <c r="K80" s="143">
        <f t="shared" si="3"/>
        <v>0</v>
      </c>
      <c r="L80" s="205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7"/>
      <c r="N80" s="148"/>
    </row>
    <row r="81" spans="1:14" ht="22" customHeight="1">
      <c r="A81" s="20" t="s">
        <v>155</v>
      </c>
      <c r="B81" s="149"/>
      <c r="C81" s="150"/>
      <c r="D81" s="154"/>
      <c r="E81" s="152"/>
      <c r="F81" s="153"/>
      <c r="G81" s="143" t="str">
        <f>IF(OR(E81="",F81=""),"",PID_KVLohnLookup($A$1,E81,F81,LOHNTABELLE!$H$4))</f>
        <v/>
      </c>
      <c r="H81" s="14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4"/>
      <c r="J81" s="155"/>
      <c r="K81" s="143">
        <f t="shared" si="3"/>
        <v>0</v>
      </c>
      <c r="L81" s="205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6"/>
      <c r="N81" s="157"/>
    </row>
    <row r="82" spans="1:14" ht="22" customHeight="1" thickBot="1">
      <c r="A82" s="20" t="s">
        <v>156</v>
      </c>
      <c r="B82" s="159"/>
      <c r="C82" s="160"/>
      <c r="D82" s="161"/>
      <c r="E82" s="162"/>
      <c r="F82" s="163"/>
      <c r="G82" s="164" t="str">
        <f>IF(OR(E82="",F82=""),"",PID_KVLohnLookup($A$1,E82,F82,LOHNTABELLE!$H$4))</f>
        <v/>
      </c>
      <c r="H82" s="16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1"/>
      <c r="J82" s="166"/>
      <c r="K82" s="164">
        <f t="shared" si="3"/>
        <v>0</v>
      </c>
      <c r="L82" s="206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7"/>
      <c r="N82" s="168"/>
    </row>
    <row r="83" spans="1:14" ht="16" customHeight="1">
      <c r="A83" s="9"/>
      <c r="B83" s="9"/>
    </row>
  </sheetData>
  <sheetProtection algorithmName="SHA-512" hashValue="fswPD8xu4iszD2EVHmn2KOci7zVsRiLe43TnKDX5QIy4zQgNeH6tE/Gon5aZqjmF8765eQFr/YibCZ3bVdpIaw==" saltValue="LHlWEsRjjNiGY4eAfUcjr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C1:C2"/>
    <mergeCell ref="D1:D2"/>
    <mergeCell ref="E1:E2"/>
    <mergeCell ref="F1:F2"/>
    <mergeCell ref="G1:G2"/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  <dataValidation type="list" allowBlank="1" showInputMessage="1" showErrorMessage="1" sqref="F62" xr:uid="{C042D0DB-85BB-4889-A8F5-F6CFEC911ACB}">
      <formula1>KV_DD_SEPTEMBER_62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250E19FE-6FB7-4196-90FF-AAB728F0CD5E}">
          <x14:formula1>
            <xm:f>KV_DROPDOWN_HELPER!$ZY$1:$ZY$13</xm:f>
          </x14:formula1>
          <xm:sqref>F63</xm:sqref>
        </x14:dataValidation>
        <x14:dataValidation type="list" allowBlank="1" showInputMessage="1" showErrorMessage="1" xr:uid="{83488ED8-5E93-4A85-9063-2F5B0AF66B5F}">
          <x14:formula1>
            <xm:f>KV_DROPDOWN_HELPER!$ZZ$1:$ZZ$13</xm:f>
          </x14:formula1>
          <xm:sqref>F64</xm:sqref>
        </x14:dataValidation>
        <x14:dataValidation type="list" allowBlank="1" showInputMessage="1" showErrorMessage="1" xr:uid="{0DF1C77A-E25C-4146-ABD0-ECA9C6FE601D}">
          <x14:formula1>
            <xm:f>KV_DROPDOWN_HELPER!$AAA$1:$AAA$13</xm:f>
          </x14:formula1>
          <xm:sqref>F65</xm:sqref>
        </x14:dataValidation>
        <x14:dataValidation type="list" allowBlank="1" showInputMessage="1" showErrorMessage="1" xr:uid="{01E07B6D-3CB0-4E69-8640-A565120D5E57}">
          <x14:formula1>
            <xm:f>KV_DROPDOWN_HELPER!$AAB$1:$AAB$13</xm:f>
          </x14:formula1>
          <xm:sqref>F66</xm:sqref>
        </x14:dataValidation>
        <x14:dataValidation type="list" allowBlank="1" showInputMessage="1" showErrorMessage="1" xr:uid="{FE4F5BB4-4852-45E3-8F6A-DE40BD4436AE}">
          <x14:formula1>
            <xm:f>KV_DROPDOWN_HELPER!$AAC$1:$AAC$13</xm:f>
          </x14:formula1>
          <xm:sqref>F67</xm:sqref>
        </x14:dataValidation>
        <x14:dataValidation type="list" allowBlank="1" showInputMessage="1" showErrorMessage="1" xr:uid="{3A997F9E-2E0B-47B0-B342-95FF8576D703}">
          <x14:formula1>
            <xm:f>KV_DROPDOWN_HELPER!$AAD$1:$AAD$13</xm:f>
          </x14:formula1>
          <xm:sqref>F68</xm:sqref>
        </x14:dataValidation>
        <x14:dataValidation type="list" allowBlank="1" showInputMessage="1" showErrorMessage="1" xr:uid="{F0A23EDF-2888-4848-B319-7C5F4628E488}">
          <x14:formula1>
            <xm:f>KV_DROPDOWN_HELPER!$AAE$1:$AAE$13</xm:f>
          </x14:formula1>
          <xm:sqref>F69</xm:sqref>
        </x14:dataValidation>
        <x14:dataValidation type="list" allowBlank="1" showInputMessage="1" showErrorMessage="1" xr:uid="{1619D769-12B6-40CD-80B2-EBA323A7FE62}">
          <x14:formula1>
            <xm:f>KV_DROPDOWN_HELPER!$AAF$1:$AAF$13</xm:f>
          </x14:formula1>
          <xm:sqref>F70</xm:sqref>
        </x14:dataValidation>
        <x14:dataValidation type="list" allowBlank="1" showInputMessage="1" showErrorMessage="1" xr:uid="{09A06600-2491-4B67-8EE1-EFC6194FA907}">
          <x14:formula1>
            <xm:f>KV_DROPDOWN_HELPER!$AAG$1:$AAG$13</xm:f>
          </x14:formula1>
          <xm:sqref>F71</xm:sqref>
        </x14:dataValidation>
        <x14:dataValidation type="list" allowBlank="1" showInputMessage="1" showErrorMessage="1" xr:uid="{7F0B11AF-652F-4A8D-9169-6E4C8953D788}">
          <x14:formula1>
            <xm:f>KV_DROPDOWN_HELPER!$AAH$1:$AAH$13</xm:f>
          </x14:formula1>
          <xm:sqref>F72</xm:sqref>
        </x14:dataValidation>
        <x14:dataValidation type="list" allowBlank="1" showInputMessage="1" showErrorMessage="1" xr:uid="{ECA0EA23-5516-4CBC-8C39-0A1103864179}">
          <x14:formula1>
            <xm:f>KV_DROPDOWN_HELPER!$AAI$1:$AAI$13</xm:f>
          </x14:formula1>
          <xm:sqref>F73</xm:sqref>
        </x14:dataValidation>
        <x14:dataValidation type="list" allowBlank="1" showInputMessage="1" showErrorMessage="1" xr:uid="{B18A464D-730A-43EC-815A-679DDFB9CAD7}">
          <x14:formula1>
            <xm:f>KV_DROPDOWN_HELPER!$AAJ$1:$AAJ$13</xm:f>
          </x14:formula1>
          <xm:sqref>F74</xm:sqref>
        </x14:dataValidation>
        <x14:dataValidation type="list" allowBlank="1" showInputMessage="1" showErrorMessage="1" xr:uid="{E4DACBD8-8B94-433E-805F-EE8FF694CBB5}">
          <x14:formula1>
            <xm:f>KV_DROPDOWN_HELPER!$AAK$1:$AAK$13</xm:f>
          </x14:formula1>
          <xm:sqref>F75</xm:sqref>
        </x14:dataValidation>
        <x14:dataValidation type="list" allowBlank="1" showInputMessage="1" showErrorMessage="1" xr:uid="{16FF7A3C-E56A-4A80-ABE6-287216001DF4}">
          <x14:formula1>
            <xm:f>KV_DROPDOWN_HELPER!$AAL$1:$AAL$13</xm:f>
          </x14:formula1>
          <xm:sqref>F76</xm:sqref>
        </x14:dataValidation>
        <x14:dataValidation type="list" allowBlank="1" showInputMessage="1" showErrorMessage="1" xr:uid="{EBE6B984-2F91-4826-8548-CD9030EBF9A4}">
          <x14:formula1>
            <xm:f>KV_DROPDOWN_HELPER!$AAM$1:$AAM$13</xm:f>
          </x14:formula1>
          <xm:sqref>F77</xm:sqref>
        </x14:dataValidation>
        <x14:dataValidation type="list" allowBlank="1" showInputMessage="1" showErrorMessage="1" xr:uid="{4352CA91-0856-4EDC-863D-E04765533C69}">
          <x14:formula1>
            <xm:f>KV_DROPDOWN_HELPER!$AAN$1:$AAN$13</xm:f>
          </x14:formula1>
          <xm:sqref>F78</xm:sqref>
        </x14:dataValidation>
        <x14:dataValidation type="list" allowBlank="1" showInputMessage="1" showErrorMessage="1" xr:uid="{7B9ABDC6-5C72-4B8F-9B1F-A90B77148C3B}">
          <x14:formula1>
            <xm:f>KV_DROPDOWN_HELPER!$AAO$1:$AAO$13</xm:f>
          </x14:formula1>
          <xm:sqref>F79</xm:sqref>
        </x14:dataValidation>
        <x14:dataValidation type="list" allowBlank="1" showInputMessage="1" showErrorMessage="1" xr:uid="{FC58861E-12E5-4363-94AB-C1B987CAC7E4}">
          <x14:formula1>
            <xm:f>KV_DROPDOWN_HELPER!$AAP$1:$AAP$13</xm:f>
          </x14:formula1>
          <xm:sqref>F80</xm:sqref>
        </x14:dataValidation>
        <x14:dataValidation type="list" allowBlank="1" showInputMessage="1" showErrorMessage="1" xr:uid="{AD3EB726-D1E7-4388-9882-7A209A7D273E}">
          <x14:formula1>
            <xm:f>KV_DROPDOWN_HELPER!$AAQ$1:$AAQ$13</xm:f>
          </x14:formula1>
          <xm:sqref>F81</xm:sqref>
        </x14:dataValidation>
        <x14:dataValidation type="list" allowBlank="1" showInputMessage="1" showErrorMessage="1" xr:uid="{2CABBCEF-6BA9-40C1-9B90-E9B7598F6D2F}">
          <x14:formula1>
            <xm:f>KV_DROPDOWN_HELPER!$AAR$1:$AAR$13</xm:f>
          </x14:formula1>
          <xm:sqref>F82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10</v>
      </c>
      <c r="B1" s="211" t="s">
        <v>191</v>
      </c>
      <c r="C1" s="223" t="s">
        <v>40</v>
      </c>
      <c r="D1" s="223" t="s">
        <v>192</v>
      </c>
      <c r="E1" s="223" t="s">
        <v>0</v>
      </c>
      <c r="F1" s="223" t="s">
        <v>41</v>
      </c>
      <c r="G1" s="223" t="s">
        <v>42</v>
      </c>
      <c r="H1" s="223" t="s">
        <v>43</v>
      </c>
      <c r="I1" s="223" t="s">
        <v>193</v>
      </c>
      <c r="J1" s="223" t="s">
        <v>44</v>
      </c>
      <c r="K1" s="223" t="s">
        <v>45</v>
      </c>
      <c r="L1" s="223" t="s">
        <v>46</v>
      </c>
      <c r="M1" s="223" t="s">
        <v>47</v>
      </c>
      <c r="N1" s="213" t="s">
        <v>194</v>
      </c>
      <c r="AB1" s="6">
        <f>DATE(EINSTELLUNG!$C$35,$A$1,1)</f>
        <v>46296</v>
      </c>
    </row>
    <row r="2" spans="1:28" ht="18" customHeight="1" thickBot="1">
      <c r="A2" s="19"/>
      <c r="B2" s="212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14"/>
      <c r="AB2" s="6">
        <f>EOMONTH(DATE(EINSTELLUNG!$C$35,$A$1,1),0)</f>
        <v>46326</v>
      </c>
    </row>
    <row r="3" spans="1:28" ht="22" customHeight="1">
      <c r="A3" s="20" t="s">
        <v>48</v>
      </c>
      <c r="B3" s="127">
        <v>55</v>
      </c>
      <c r="C3" s="128" t="s">
        <v>314</v>
      </c>
      <c r="D3" s="134">
        <v>46054</v>
      </c>
      <c r="E3" s="130" t="s">
        <v>2</v>
      </c>
      <c r="F3" s="183">
        <v>138.4</v>
      </c>
      <c r="G3" s="132">
        <f>IF(OR(E3="",F3=""),"",PID_KVLohnLookup($A$1,E3,F3,LOHNTABELLE!$H$4))</f>
        <v>1616.8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4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1616.8</v>
      </c>
      <c r="M3" s="136"/>
      <c r="N3" s="137"/>
      <c r="O3" s="227" t="s">
        <v>49</v>
      </c>
      <c r="P3" s="227" t="s">
        <v>50</v>
      </c>
      <c r="Q3" s="227" t="s">
        <v>51</v>
      </c>
      <c r="R3" s="229" t="s">
        <v>52</v>
      </c>
      <c r="S3" s="171"/>
      <c r="T3" s="171"/>
      <c r="U3" s="171"/>
      <c r="V3" s="171"/>
      <c r="AB3" s="8"/>
    </row>
    <row r="4" spans="1:28" ht="22" customHeight="1">
      <c r="A4" s="20" t="s">
        <v>53</v>
      </c>
      <c r="B4" s="138">
        <v>401010</v>
      </c>
      <c r="C4" s="139" t="s">
        <v>236</v>
      </c>
      <c r="D4" s="140">
        <v>39388</v>
      </c>
      <c r="E4" s="141" t="s">
        <v>5</v>
      </c>
      <c r="F4" s="142">
        <v>173</v>
      </c>
      <c r="G4" s="143">
        <f>IF(OR(E4="",F4=""),"",PID_KVLohnLookup($A$1,E4,F4,LOHNTABELLE!$H$4))</f>
        <v>2183</v>
      </c>
      <c r="H4" s="14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5"/>
      <c r="J4" s="146"/>
      <c r="K4" s="143">
        <f t="shared" si="0"/>
        <v>0</v>
      </c>
      <c r="L4" s="205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7"/>
      <c r="N4" s="148"/>
      <c r="O4" s="228"/>
      <c r="P4" s="228"/>
      <c r="Q4" s="228"/>
      <c r="R4" s="230"/>
      <c r="S4" s="171"/>
      <c r="T4" s="171"/>
      <c r="U4" s="171"/>
      <c r="V4" s="171"/>
    </row>
    <row r="5" spans="1:28" ht="22" customHeight="1">
      <c r="A5" s="21" t="s">
        <v>54</v>
      </c>
      <c r="B5" s="149">
        <v>401049</v>
      </c>
      <c r="C5" s="150" t="s">
        <v>237</v>
      </c>
      <c r="D5" s="151">
        <v>41130</v>
      </c>
      <c r="E5" s="152" t="s">
        <v>4</v>
      </c>
      <c r="F5" s="153">
        <v>173</v>
      </c>
      <c r="G5" s="143">
        <f>IF(OR(E5="",F5=""),"",PID_KVLohnLookup($A$1,E5,F5,LOHNTABELLE!$H$4))</f>
        <v>2123</v>
      </c>
      <c r="H5" s="14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4"/>
      <c r="J5" s="155"/>
      <c r="K5" s="143">
        <f t="shared" si="0"/>
        <v>0</v>
      </c>
      <c r="L5" s="205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6"/>
      <c r="N5" s="157"/>
      <c r="O5" s="174" cm="1">
        <f t="array" ref="O5">SUMPRODUCT((F3:F82/4.310808)/5*2.08)</f>
        <v>749.5966788592774</v>
      </c>
      <c r="P5" s="175">
        <f>EINSTELLUNG!I15</f>
        <v>600</v>
      </c>
      <c r="Q5" s="175">
        <f>P5-O5</f>
        <v>-149.5966788592774</v>
      </c>
      <c r="R5" s="176">
        <f>IFERROR(Q5*Q42, 0)</f>
        <v>-1790.6740042728802</v>
      </c>
      <c r="S5" s="171"/>
      <c r="T5" s="171"/>
      <c r="U5" s="171"/>
      <c r="V5" s="171"/>
    </row>
    <row r="6" spans="1:28" ht="22" customHeight="1">
      <c r="A6" s="20" t="s">
        <v>55</v>
      </c>
      <c r="B6" s="138">
        <v>401051</v>
      </c>
      <c r="C6" s="139" t="s">
        <v>239</v>
      </c>
      <c r="D6" s="140">
        <v>41176</v>
      </c>
      <c r="E6" s="141" t="s">
        <v>4</v>
      </c>
      <c r="F6" s="142">
        <v>173</v>
      </c>
      <c r="G6" s="143">
        <f>IF(OR(E6="",F6=""),"",PID_KVLohnLookup($A$1,E6,F6,LOHNTABELLE!$H$4))</f>
        <v>2123</v>
      </c>
      <c r="H6" s="14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5"/>
      <c r="J6" s="146"/>
      <c r="K6" s="143">
        <f t="shared" si="0"/>
        <v>0</v>
      </c>
      <c r="L6" s="205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7"/>
      <c r="N6" s="148"/>
      <c r="O6" s="231" t="str">
        <f>IF(Q5&lt;0, "Schlecht! Zu wenig Urlaub abgebaut.", IF(Q5&gt;0, "Gut! Mehr Urlaub abgebaut als aufgebaut.", ""))</f>
        <v>Schlecht! Zu wenig Urlaub abgebaut.</v>
      </c>
      <c r="P6" s="232"/>
      <c r="Q6" s="232"/>
      <c r="R6" s="233"/>
      <c r="S6" s="171"/>
      <c r="T6" s="171"/>
      <c r="U6" s="171"/>
      <c r="V6" s="171"/>
    </row>
    <row r="7" spans="1:28" ht="22" customHeight="1" thickBot="1">
      <c r="A7" s="20" t="s">
        <v>56</v>
      </c>
      <c r="B7" s="149">
        <v>401089</v>
      </c>
      <c r="C7" s="150" t="s">
        <v>253</v>
      </c>
      <c r="D7" s="151">
        <v>44868</v>
      </c>
      <c r="E7" s="152" t="s">
        <v>13</v>
      </c>
      <c r="F7" s="153">
        <v>173</v>
      </c>
      <c r="G7" s="143">
        <f>IF(OR(E7="",F7=""),"",PID_KVLohnLookup($A$1,E7,F7,LOHNTABELLE!$H$4))</f>
        <v>2328</v>
      </c>
      <c r="H7" s="14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4"/>
      <c r="J7" s="155"/>
      <c r="K7" s="143">
        <f t="shared" si="0"/>
        <v>0</v>
      </c>
      <c r="L7" s="205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56"/>
      <c r="N7" s="157"/>
      <c r="O7" s="171"/>
      <c r="P7" s="171"/>
      <c r="Q7" s="171"/>
      <c r="R7" s="171"/>
      <c r="S7" s="171"/>
      <c r="T7" s="171"/>
      <c r="U7" s="171"/>
      <c r="V7" s="171"/>
    </row>
    <row r="8" spans="1:28" ht="22" customHeight="1">
      <c r="A8" s="20" t="s">
        <v>57</v>
      </c>
      <c r="B8" s="138">
        <v>401138</v>
      </c>
      <c r="C8" s="139" t="s">
        <v>240</v>
      </c>
      <c r="D8" s="140">
        <v>42006</v>
      </c>
      <c r="E8" s="141" t="s">
        <v>4</v>
      </c>
      <c r="F8" s="142">
        <v>173</v>
      </c>
      <c r="G8" s="143">
        <f>IF(OR(E8="",F8=""),"",PID_KVLohnLookup($A$1,E8,F8,LOHNTABELLE!$H$4))</f>
        <v>2123</v>
      </c>
      <c r="H8" s="14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5"/>
      <c r="J8" s="146"/>
      <c r="K8" s="143">
        <f t="shared" si="0"/>
        <v>0</v>
      </c>
      <c r="L8" s="205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47"/>
      <c r="N8" s="170"/>
      <c r="O8" s="234" t="s">
        <v>58</v>
      </c>
      <c r="P8" s="235"/>
      <c r="Q8" s="236">
        <f>SUM(H3:H82)</f>
        <v>7767.71</v>
      </c>
      <c r="R8" s="237"/>
      <c r="S8" s="171"/>
      <c r="T8" s="171"/>
      <c r="U8" s="171"/>
      <c r="V8" s="171"/>
    </row>
    <row r="9" spans="1:28" ht="22" customHeight="1">
      <c r="A9" s="21" t="s">
        <v>59</v>
      </c>
      <c r="B9" s="149">
        <v>401197</v>
      </c>
      <c r="C9" s="150" t="s">
        <v>241</v>
      </c>
      <c r="D9" s="151">
        <v>42644</v>
      </c>
      <c r="E9" s="152" t="s">
        <v>3</v>
      </c>
      <c r="F9" s="153">
        <v>173</v>
      </c>
      <c r="G9" s="143">
        <f>IF(OR(E9="",F9=""),"",PID_KVLohnLookup($A$1,E9,F9,LOHNTABELLE!$H$4))</f>
        <v>2082</v>
      </c>
      <c r="H9" s="14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4"/>
      <c r="J9" s="155"/>
      <c r="K9" s="143">
        <f t="shared" si="0"/>
        <v>0</v>
      </c>
      <c r="L9" s="205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56"/>
      <c r="N9" s="169"/>
      <c r="O9" s="221" t="s">
        <v>60</v>
      </c>
      <c r="P9" s="222"/>
      <c r="Q9" s="219">
        <f>EINSTELLUNG!L31</f>
        <v>10</v>
      </c>
      <c r="R9" s="220"/>
      <c r="S9" s="181">
        <f>IFERROR(Q9/Q8, 0)</f>
        <v>1.287380708085137E-3</v>
      </c>
      <c r="T9" s="171"/>
      <c r="U9" s="171"/>
      <c r="V9" s="171"/>
    </row>
    <row r="10" spans="1:28" ht="22" customHeight="1">
      <c r="A10" s="20" t="s">
        <v>61</v>
      </c>
      <c r="B10" s="138">
        <v>401214</v>
      </c>
      <c r="C10" s="139" t="s">
        <v>267</v>
      </c>
      <c r="D10" s="140">
        <v>45636</v>
      </c>
      <c r="E10" s="141" t="s">
        <v>3</v>
      </c>
      <c r="F10" s="142">
        <v>173</v>
      </c>
      <c r="G10" s="143">
        <f>IF(OR(E10="",F10=""),"",PID_KVLohnLookup($A$1,E10,F10,LOHNTABELLE!$H$4))</f>
        <v>2082</v>
      </c>
      <c r="H10" s="14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5"/>
      <c r="J10" s="146"/>
      <c r="K10" s="143">
        <f t="shared" si="0"/>
        <v>0</v>
      </c>
      <c r="L10" s="205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7"/>
      <c r="N10" s="170"/>
      <c r="O10" s="221" t="s">
        <v>62</v>
      </c>
      <c r="P10" s="222"/>
      <c r="Q10" s="219">
        <f>EINSTELLUNG!I31</f>
        <v>0</v>
      </c>
      <c r="R10" s="220"/>
      <c r="S10" s="171"/>
      <c r="T10" s="171"/>
      <c r="U10" s="171"/>
      <c r="V10" s="171"/>
    </row>
    <row r="11" spans="1:28" ht="22" customHeight="1">
      <c r="A11" s="20" t="s">
        <v>63</v>
      </c>
      <c r="B11" s="149">
        <v>401276</v>
      </c>
      <c r="C11" s="150" t="s">
        <v>242</v>
      </c>
      <c r="D11" s="151">
        <v>43252</v>
      </c>
      <c r="E11" s="152" t="s">
        <v>3</v>
      </c>
      <c r="F11" s="153">
        <v>173</v>
      </c>
      <c r="G11" s="143">
        <f>IF(OR(E11="",F11=""),"",PID_KVLohnLookup($A$1,E11,F11,LOHNTABELLE!$H$4))</f>
        <v>2082</v>
      </c>
      <c r="H11" s="14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4"/>
      <c r="J11" s="155"/>
      <c r="K11" s="143">
        <f t="shared" si="0"/>
        <v>0</v>
      </c>
      <c r="L11" s="205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6"/>
      <c r="N11" s="169"/>
      <c r="O11" s="221" t="s">
        <v>64</v>
      </c>
      <c r="P11" s="222"/>
      <c r="Q11" s="219">
        <f>P5</f>
        <v>600</v>
      </c>
      <c r="R11" s="220"/>
      <c r="S11" s="171"/>
      <c r="T11" s="171"/>
      <c r="U11" s="171"/>
      <c r="V11" s="171"/>
    </row>
    <row r="12" spans="1:28" ht="22" customHeight="1">
      <c r="A12" s="20" t="s">
        <v>65</v>
      </c>
      <c r="B12" s="138">
        <v>401307</v>
      </c>
      <c r="C12" s="139" t="s">
        <v>243</v>
      </c>
      <c r="D12" s="140">
        <v>43571</v>
      </c>
      <c r="E12" s="141" t="s">
        <v>3</v>
      </c>
      <c r="F12" s="142">
        <v>151.38</v>
      </c>
      <c r="G12" s="143">
        <f>IF(OR(E12="",F12=""),"",PID_KVLohnLookup($A$1,E12,F12,LOHNTABELLE!$H$4))</f>
        <v>1821.75</v>
      </c>
      <c r="H12" s="144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45"/>
      <c r="J12" s="146"/>
      <c r="K12" s="143">
        <f t="shared" si="0"/>
        <v>0</v>
      </c>
      <c r="L12" s="205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47"/>
      <c r="N12" s="170"/>
      <c r="O12" s="221" t="s">
        <v>66</v>
      </c>
      <c r="P12" s="222"/>
      <c r="Q12" s="256">
        <v>-121</v>
      </c>
      <c r="R12" s="257"/>
      <c r="S12" s="171"/>
      <c r="T12" s="171"/>
      <c r="U12" s="171"/>
      <c r="V12" s="171"/>
    </row>
    <row r="13" spans="1:28" ht="22" customHeight="1">
      <c r="A13" s="21" t="s">
        <v>67</v>
      </c>
      <c r="B13" s="149">
        <v>401308</v>
      </c>
      <c r="C13" s="150" t="s">
        <v>244</v>
      </c>
      <c r="D13" s="151">
        <v>43579</v>
      </c>
      <c r="E13" s="152" t="s">
        <v>3</v>
      </c>
      <c r="F13" s="153">
        <v>173</v>
      </c>
      <c r="G13" s="143">
        <f>IF(OR(E13="",F13=""),"",PID_KVLohnLookup($A$1,E13,F13,LOHNTABELLE!$H$4))</f>
        <v>2082</v>
      </c>
      <c r="H13" s="14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4"/>
      <c r="J13" s="155"/>
      <c r="K13" s="143">
        <f t="shared" si="0"/>
        <v>0</v>
      </c>
      <c r="L13" s="205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6"/>
      <c r="N13" s="169"/>
      <c r="O13" s="221" t="s">
        <v>68</v>
      </c>
      <c r="P13" s="222"/>
      <c r="Q13" s="219">
        <f>Q8-Q9-Q10-Q11-Q12</f>
        <v>7278.71</v>
      </c>
      <c r="R13" s="220"/>
      <c r="S13" s="171"/>
      <c r="T13" s="171"/>
      <c r="U13" s="171"/>
      <c r="V13" s="171"/>
    </row>
    <row r="14" spans="1:28" ht="22" customHeight="1">
      <c r="A14" s="20" t="s">
        <v>69</v>
      </c>
      <c r="B14" s="138">
        <v>401389</v>
      </c>
      <c r="C14" s="139" t="s">
        <v>246</v>
      </c>
      <c r="D14" s="140">
        <v>44384</v>
      </c>
      <c r="E14" s="141" t="s">
        <v>11</v>
      </c>
      <c r="F14" s="142">
        <v>173</v>
      </c>
      <c r="G14" s="143">
        <f>IF(OR(E14="",F14=""),"",PID_KVLohnLookup($A$1,E14,F14,LOHNTABELLE!$H$4))</f>
        <v>2300</v>
      </c>
      <c r="H14" s="14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5"/>
      <c r="J14" s="146"/>
      <c r="K14" s="143">
        <f t="shared" si="0"/>
        <v>0</v>
      </c>
      <c r="L14" s="205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47"/>
      <c r="N14" s="170"/>
      <c r="O14" s="221" t="s">
        <v>70</v>
      </c>
      <c r="P14" s="222"/>
      <c r="Q14" s="219">
        <f>EINSTELLUNG!L15</f>
        <v>9300</v>
      </c>
      <c r="R14" s="220"/>
      <c r="S14" s="171"/>
      <c r="T14" s="171"/>
      <c r="U14" s="171"/>
      <c r="V14" s="171"/>
    </row>
    <row r="15" spans="1:28" ht="22" customHeight="1" thickBot="1">
      <c r="A15" s="20" t="s">
        <v>71</v>
      </c>
      <c r="B15" s="149">
        <v>401394</v>
      </c>
      <c r="C15" s="150" t="s">
        <v>245</v>
      </c>
      <c r="D15" s="151">
        <v>44379</v>
      </c>
      <c r="E15" s="152" t="s">
        <v>2</v>
      </c>
      <c r="F15" s="153">
        <v>173</v>
      </c>
      <c r="G15" s="143">
        <f>IF(OR(E15="",F15=""),"",PID_KVLohnLookup($A$1,E15,F15,LOHNTABELLE!$H$4))</f>
        <v>2021</v>
      </c>
      <c r="H15" s="14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4"/>
      <c r="J15" s="155"/>
      <c r="K15" s="143">
        <f t="shared" si="0"/>
        <v>0</v>
      </c>
      <c r="L15" s="205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56"/>
      <c r="N15" s="169"/>
      <c r="O15" s="225" t="s">
        <v>72</v>
      </c>
      <c r="P15" s="226"/>
      <c r="Q15" s="238">
        <f>Q13-Q14</f>
        <v>-2021.29</v>
      </c>
      <c r="R15" s="239"/>
      <c r="S15" s="172"/>
      <c r="T15" s="172"/>
      <c r="U15" s="172"/>
      <c r="V15" s="171"/>
    </row>
    <row r="16" spans="1:28" ht="22" customHeight="1" thickBot="1">
      <c r="A16" s="20" t="s">
        <v>73</v>
      </c>
      <c r="B16" s="138">
        <v>401432</v>
      </c>
      <c r="C16" s="139" t="s">
        <v>247</v>
      </c>
      <c r="D16" s="140">
        <v>44441</v>
      </c>
      <c r="E16" s="141" t="s">
        <v>2</v>
      </c>
      <c r="F16" s="142">
        <v>173</v>
      </c>
      <c r="G16" s="143">
        <f>IF(OR(E16="",F16=""),"",PID_KVLohnLookup($A$1,E16,F16,LOHNTABELLE!$H$4))</f>
        <v>2021</v>
      </c>
      <c r="H16" s="14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5"/>
      <c r="J16" s="146"/>
      <c r="K16" s="143">
        <f t="shared" si="0"/>
        <v>0</v>
      </c>
      <c r="L16" s="205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7"/>
      <c r="N16" s="170"/>
      <c r="O16" s="215" t="str">
        <f>IF(Q15&lt;0, "Schlecht! Zu wenig Stunden für Dienstplan.", IF(Q15&gt;0, "Du hast mehr als genug Stunden für Dienstplan.", ""))</f>
        <v>Schlecht! Zu wenig Stunden für Dienstplan.</v>
      </c>
      <c r="P16" s="216"/>
      <c r="Q16" s="217"/>
      <c r="R16" s="218"/>
      <c r="S16" s="171"/>
      <c r="T16" s="171"/>
      <c r="U16" s="171"/>
      <c r="V16" s="171"/>
      <c r="W16" s="10"/>
    </row>
    <row r="17" spans="1:29" ht="22" customHeight="1">
      <c r="A17" s="21" t="s">
        <v>74</v>
      </c>
      <c r="B17" s="149">
        <v>401479</v>
      </c>
      <c r="C17" s="150" t="s">
        <v>250</v>
      </c>
      <c r="D17" s="151">
        <v>44511</v>
      </c>
      <c r="E17" s="152" t="s">
        <v>6</v>
      </c>
      <c r="F17" s="153">
        <v>173</v>
      </c>
      <c r="G17" s="143">
        <f>IF(OR(E17="",F17=""),"",PID_KVLohnLookup($A$1,E17,F17,LOHNTABELLE!$H$4))</f>
        <v>2160</v>
      </c>
      <c r="H17" s="14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4"/>
      <c r="J17" s="155"/>
      <c r="K17" s="143">
        <f t="shared" si="0"/>
        <v>0</v>
      </c>
      <c r="L17" s="205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2160</v>
      </c>
      <c r="M17" s="156"/>
      <c r="N17" s="169"/>
      <c r="O17" s="234" t="s">
        <v>75</v>
      </c>
      <c r="P17" s="235"/>
      <c r="Q17" s="258">
        <f>SUM(L3:L82)</f>
        <v>92979.580000000016</v>
      </c>
      <c r="R17" s="259"/>
      <c r="S17" s="171"/>
      <c r="T17" s="171"/>
      <c r="U17" s="171"/>
      <c r="V17" s="171"/>
      <c r="W17" s="10"/>
    </row>
    <row r="18" spans="1:29" ht="22" customHeight="1">
      <c r="A18" s="20" t="s">
        <v>76</v>
      </c>
      <c r="B18" s="138">
        <v>401481</v>
      </c>
      <c r="C18" s="139" t="s">
        <v>251</v>
      </c>
      <c r="D18" s="140">
        <v>44531</v>
      </c>
      <c r="E18" s="141" t="s">
        <v>2</v>
      </c>
      <c r="F18" s="142">
        <v>173</v>
      </c>
      <c r="G18" s="143">
        <f>IF(OR(E18="",F18=""),"",PID_KVLohnLookup($A$1,E18,F18,LOHNTABELLE!$H$4))</f>
        <v>2021</v>
      </c>
      <c r="H18" s="14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5"/>
      <c r="J18" s="146"/>
      <c r="K18" s="143">
        <f t="shared" si="0"/>
        <v>0</v>
      </c>
      <c r="L18" s="205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7"/>
      <c r="N18" s="170"/>
      <c r="O18" s="245" t="s">
        <v>475</v>
      </c>
      <c r="P18" s="246"/>
      <c r="Q18" s="240">
        <v>20</v>
      </c>
      <c r="R18" s="241"/>
      <c r="S18" s="171"/>
      <c r="T18" s="171"/>
      <c r="U18" s="171"/>
      <c r="V18" s="171"/>
    </row>
    <row r="19" spans="1:29" ht="22" customHeight="1">
      <c r="A19" s="20" t="s">
        <v>77</v>
      </c>
      <c r="B19" s="149">
        <v>401564</v>
      </c>
      <c r="C19" s="150" t="s">
        <v>252</v>
      </c>
      <c r="D19" s="151">
        <v>44824</v>
      </c>
      <c r="E19" s="152" t="s">
        <v>2</v>
      </c>
      <c r="F19" s="153">
        <v>173</v>
      </c>
      <c r="G19" s="143">
        <f>IF(OR(E19="",F19=""),"",PID_KVLohnLookup($A$1,E19,F19,LOHNTABELLE!$H$4))</f>
        <v>2021</v>
      </c>
      <c r="H19" s="14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4"/>
      <c r="J19" s="155"/>
      <c r="K19" s="143">
        <f t="shared" si="0"/>
        <v>0</v>
      </c>
      <c r="L19" s="205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56"/>
      <c r="N19" s="169"/>
      <c r="O19" s="245" t="s">
        <v>308</v>
      </c>
      <c r="P19" s="246"/>
      <c r="Q19" s="240">
        <v>333</v>
      </c>
      <c r="R19" s="241"/>
      <c r="S19" s="171"/>
      <c r="T19" s="171"/>
      <c r="U19" s="171"/>
      <c r="V19" s="171"/>
    </row>
    <row r="20" spans="1:29" ht="22" customHeight="1">
      <c r="A20" s="20" t="s">
        <v>78</v>
      </c>
      <c r="B20" s="138">
        <v>401583</v>
      </c>
      <c r="C20" s="139" t="s">
        <v>254</v>
      </c>
      <c r="D20" s="140">
        <v>44900</v>
      </c>
      <c r="E20" s="141" t="s">
        <v>10</v>
      </c>
      <c r="F20" s="142">
        <v>173</v>
      </c>
      <c r="G20" s="143">
        <f>IF(OR(E20="",F20=""),"",PID_KVLohnLookup($A$1,E20,F20,LOHNTABELLE!$H$4))</f>
        <v>2300</v>
      </c>
      <c r="H20" s="14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5"/>
      <c r="J20" s="146"/>
      <c r="K20" s="143">
        <f t="shared" si="0"/>
        <v>0</v>
      </c>
      <c r="L20" s="205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2300</v>
      </c>
      <c r="M20" s="147"/>
      <c r="N20" s="170"/>
      <c r="O20" s="245" t="s">
        <v>308</v>
      </c>
      <c r="P20" s="246"/>
      <c r="Q20" s="240">
        <v>35</v>
      </c>
      <c r="R20" s="247"/>
      <c r="S20" s="171"/>
      <c r="T20" s="171"/>
      <c r="U20" s="171"/>
      <c r="V20" s="171"/>
    </row>
    <row r="21" spans="1:29" ht="22" customHeight="1">
      <c r="A21" s="21" t="s">
        <v>80</v>
      </c>
      <c r="B21" s="149">
        <v>401589</v>
      </c>
      <c r="C21" s="150" t="s">
        <v>255</v>
      </c>
      <c r="D21" s="151">
        <v>44926</v>
      </c>
      <c r="E21" s="152" t="s">
        <v>10</v>
      </c>
      <c r="F21" s="153">
        <v>173</v>
      </c>
      <c r="G21" s="143">
        <f>IF(OR(E21="",F21=""),"",PID_KVLohnLookup($A$1,E21,F21,LOHNTABELLE!$H$4))</f>
        <v>2300</v>
      </c>
      <c r="H21" s="14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4"/>
      <c r="J21" s="155"/>
      <c r="K21" s="143">
        <f t="shared" si="0"/>
        <v>0</v>
      </c>
      <c r="L21" s="205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2300</v>
      </c>
      <c r="M21" s="156"/>
      <c r="N21" s="169"/>
      <c r="O21" s="245" t="s">
        <v>308</v>
      </c>
      <c r="P21" s="246"/>
      <c r="Q21" s="240">
        <v>100</v>
      </c>
      <c r="R21" s="241"/>
      <c r="S21" s="171"/>
      <c r="T21" s="171"/>
      <c r="U21" s="171"/>
      <c r="V21" s="171"/>
    </row>
    <row r="22" spans="1:29" ht="22" customHeight="1">
      <c r="A22" s="20" t="s">
        <v>81</v>
      </c>
      <c r="B22" s="138">
        <v>401602</v>
      </c>
      <c r="C22" s="139" t="s">
        <v>256</v>
      </c>
      <c r="D22" s="140">
        <v>45975</v>
      </c>
      <c r="E22" s="141" t="s">
        <v>2</v>
      </c>
      <c r="F22" s="201">
        <v>86.5</v>
      </c>
      <c r="G22" s="143">
        <f>IF(OR(E22="",F22=""),"",PID_KVLohnLookup($A$1,E22,F22,LOHNTABELLE!$H$4))</f>
        <v>1010.5</v>
      </c>
      <c r="H22" s="144">
        <f>IF(AND(ISNUMBER(D22),ISNUMBER(F22)),ROUNDDOWN(MIN(IF(OR(ISBLANK(I22),I22=""),EOMONTH(DATE(EINSTELLUNG!$C$35,$A$1,1),0),I22)-MAX(D22,DATE(EINSTELLUNG!$C$35,$A$1,1))+1)/DAY(EOMONTH(DATE(EINSTELLUNG!$C$35,$A$1,1),0))*F22,2),"")</f>
        <v>86.5</v>
      </c>
      <c r="I22" s="145"/>
      <c r="J22" s="146"/>
      <c r="K22" s="143">
        <f t="shared" si="0"/>
        <v>0</v>
      </c>
      <c r="L22" s="205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1010.5</v>
      </c>
      <c r="M22" s="147"/>
      <c r="N22" s="170"/>
      <c r="O22" s="245" t="s">
        <v>308</v>
      </c>
      <c r="P22" s="246"/>
      <c r="Q22" s="240"/>
      <c r="R22" s="241"/>
      <c r="S22" s="171"/>
      <c r="T22" s="171"/>
      <c r="U22" s="171"/>
      <c r="V22" s="171"/>
    </row>
    <row r="23" spans="1:29" ht="22" customHeight="1">
      <c r="A23" s="20" t="s">
        <v>82</v>
      </c>
      <c r="B23" s="149">
        <v>401605</v>
      </c>
      <c r="C23" s="150" t="s">
        <v>257</v>
      </c>
      <c r="D23" s="151">
        <v>44986</v>
      </c>
      <c r="E23" s="152" t="s">
        <v>2</v>
      </c>
      <c r="F23" s="153">
        <v>86.5</v>
      </c>
      <c r="G23" s="143">
        <f>IF(OR(E23="",F23=""),"",PID_KVLohnLookup($A$1,E23,F23,LOHNTABELLE!$H$4))</f>
        <v>1010.5</v>
      </c>
      <c r="H23" s="144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54"/>
      <c r="J23" s="155"/>
      <c r="K23" s="143">
        <f t="shared" si="0"/>
        <v>0</v>
      </c>
      <c r="L23" s="205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1010.5</v>
      </c>
      <c r="M23" s="156"/>
      <c r="N23" s="169"/>
      <c r="O23" s="245" t="s">
        <v>308</v>
      </c>
      <c r="P23" s="246"/>
      <c r="Q23" s="240"/>
      <c r="R23" s="241"/>
      <c r="S23" s="171"/>
      <c r="T23" s="171"/>
      <c r="U23" s="171"/>
      <c r="V23" s="171"/>
      <c r="W23" s="10"/>
    </row>
    <row r="24" spans="1:29" ht="22" customHeight="1">
      <c r="A24" s="20" t="s">
        <v>83</v>
      </c>
      <c r="B24" s="138">
        <v>401626</v>
      </c>
      <c r="C24" s="139" t="s">
        <v>258</v>
      </c>
      <c r="D24" s="140">
        <v>45063</v>
      </c>
      <c r="E24" s="141" t="s">
        <v>2</v>
      </c>
      <c r="F24" s="142">
        <v>86.5</v>
      </c>
      <c r="G24" s="143">
        <f>IF(OR(E24="",F24=""),"",PID_KVLohnLookup($A$1,E24,F24,LOHNTABELLE!$H$4))</f>
        <v>1010.5</v>
      </c>
      <c r="H24" s="14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5"/>
      <c r="J24" s="146"/>
      <c r="K24" s="143">
        <f t="shared" si="0"/>
        <v>0</v>
      </c>
      <c r="L24" s="205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47"/>
      <c r="N24" s="170"/>
      <c r="O24" s="245"/>
      <c r="P24" s="246"/>
      <c r="Q24" s="240"/>
      <c r="R24" s="241"/>
      <c r="S24" s="171"/>
      <c r="T24" s="171"/>
      <c r="U24" s="171"/>
      <c r="V24" s="171"/>
      <c r="W24" s="10"/>
    </row>
    <row r="25" spans="1:29" ht="22" customHeight="1" thickBot="1">
      <c r="A25" s="21" t="s">
        <v>84</v>
      </c>
      <c r="B25" s="149">
        <v>401633</v>
      </c>
      <c r="C25" s="150" t="s">
        <v>259</v>
      </c>
      <c r="D25" s="151">
        <v>45089</v>
      </c>
      <c r="E25" s="152" t="s">
        <v>10</v>
      </c>
      <c r="F25" s="153">
        <v>86.5</v>
      </c>
      <c r="G25" s="143">
        <f>IF(OR(E25="",F25=""),"",PID_KVLohnLookup($A$1,E25,F25,LOHNTABELLE!$H$4))</f>
        <v>1150</v>
      </c>
      <c r="H25" s="14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4"/>
      <c r="J25" s="155"/>
      <c r="K25" s="143">
        <f t="shared" si="0"/>
        <v>0</v>
      </c>
      <c r="L25" s="205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1150</v>
      </c>
      <c r="M25" s="156"/>
      <c r="N25" s="169"/>
      <c r="O25" s="248"/>
      <c r="P25" s="249"/>
      <c r="Q25" s="250"/>
      <c r="R25" s="251"/>
      <c r="S25" s="171"/>
      <c r="T25" s="171"/>
      <c r="U25" s="171"/>
      <c r="V25" s="171"/>
    </row>
    <row r="26" spans="1:29" ht="22" customHeight="1">
      <c r="A26" s="20" t="s">
        <v>85</v>
      </c>
      <c r="B26" s="138">
        <v>401647</v>
      </c>
      <c r="C26" s="139" t="s">
        <v>260</v>
      </c>
      <c r="D26" s="140">
        <v>45182</v>
      </c>
      <c r="E26" s="141" t="s">
        <v>2</v>
      </c>
      <c r="F26" s="142">
        <v>86.5</v>
      </c>
      <c r="G26" s="143">
        <f>IF(OR(E26="",F26=""),"",PID_KVLohnLookup($A$1,E26,F26,LOHNTABELLE!$H$4))</f>
        <v>1010.5</v>
      </c>
      <c r="H26" s="14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5"/>
      <c r="J26" s="146"/>
      <c r="K26" s="143">
        <f t="shared" si="0"/>
        <v>0</v>
      </c>
      <c r="L26" s="205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1010.5</v>
      </c>
      <c r="M26" s="147"/>
      <c r="N26" s="170"/>
      <c r="O26" s="252"/>
      <c r="P26" s="253"/>
      <c r="Q26" s="254"/>
      <c r="R26" s="255"/>
      <c r="S26" s="171"/>
      <c r="T26" s="171"/>
      <c r="U26" s="171"/>
      <c r="V26" s="171"/>
    </row>
    <row r="27" spans="1:29" ht="22" customHeight="1">
      <c r="A27" s="20" t="s">
        <v>86</v>
      </c>
      <c r="B27" s="149">
        <v>401661</v>
      </c>
      <c r="C27" s="150" t="s">
        <v>261</v>
      </c>
      <c r="D27" s="151">
        <v>45261</v>
      </c>
      <c r="E27" s="152" t="s">
        <v>2</v>
      </c>
      <c r="F27" s="153">
        <v>86.5</v>
      </c>
      <c r="G27" s="143">
        <f>IF(OR(E27="",F27=""),"",PID_KVLohnLookup($A$1,E27,F27,LOHNTABELLE!$H$4))</f>
        <v>1010.5</v>
      </c>
      <c r="H27" s="14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4"/>
      <c r="J27" s="155"/>
      <c r="K27" s="143">
        <f t="shared" si="0"/>
        <v>0</v>
      </c>
      <c r="L27" s="205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56"/>
      <c r="N27" s="169"/>
      <c r="O27" s="245"/>
      <c r="P27" s="246"/>
      <c r="Q27" s="240"/>
      <c r="R27" s="241"/>
      <c r="S27" s="276" t="s">
        <v>87</v>
      </c>
      <c r="T27" s="276"/>
      <c r="U27" s="276"/>
      <c r="V27" s="276"/>
    </row>
    <row r="28" spans="1:29" ht="22" customHeight="1">
      <c r="A28" s="20" t="s">
        <v>88</v>
      </c>
      <c r="B28" s="138">
        <v>401670</v>
      </c>
      <c r="C28" s="139" t="s">
        <v>262</v>
      </c>
      <c r="D28" s="140">
        <v>45358</v>
      </c>
      <c r="E28" s="141" t="s">
        <v>2</v>
      </c>
      <c r="F28" s="142">
        <v>86.5</v>
      </c>
      <c r="G28" s="143">
        <f>IF(OR(E28="",F28=""),"",PID_KVLohnLookup($A$1,E28,F28,LOHNTABELLE!$H$4))</f>
        <v>1010.5</v>
      </c>
      <c r="H28" s="14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5"/>
      <c r="J28" s="146"/>
      <c r="K28" s="143">
        <f t="shared" si="0"/>
        <v>0</v>
      </c>
      <c r="L28" s="205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47"/>
      <c r="N28" s="170"/>
      <c r="O28" s="245"/>
      <c r="P28" s="246"/>
      <c r="Q28" s="240"/>
      <c r="R28" s="241"/>
      <c r="S28" s="171"/>
      <c r="T28" s="171"/>
      <c r="U28" s="171"/>
      <c r="V28" s="171"/>
    </row>
    <row r="29" spans="1:29" ht="22" customHeight="1" thickBot="1">
      <c r="A29" s="21" t="s">
        <v>89</v>
      </c>
      <c r="B29" s="149">
        <v>401678</v>
      </c>
      <c r="C29" s="150" t="s">
        <v>263</v>
      </c>
      <c r="D29" s="151">
        <v>45414</v>
      </c>
      <c r="E29" s="152" t="s">
        <v>2</v>
      </c>
      <c r="F29" s="153">
        <v>173</v>
      </c>
      <c r="G29" s="143">
        <f>IF(OR(E29="",F29=""),"",PID_KVLohnLookup($A$1,E29,F29,LOHNTABELLE!$H$4))</f>
        <v>2021</v>
      </c>
      <c r="H29" s="14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4"/>
      <c r="J29" s="155"/>
      <c r="K29" s="143">
        <f t="shared" si="0"/>
        <v>0</v>
      </c>
      <c r="L29" s="205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56"/>
      <c r="N29" s="169"/>
      <c r="O29" s="242" t="s">
        <v>90</v>
      </c>
      <c r="P29" s="243"/>
      <c r="Q29" s="263">
        <f>EINSTELLUNG!O15</f>
        <v>1250</v>
      </c>
      <c r="R29" s="264"/>
      <c r="S29" s="171"/>
      <c r="T29" s="171"/>
      <c r="U29" s="171"/>
      <c r="V29" s="171"/>
    </row>
    <row r="30" spans="1:29" ht="22" customHeight="1" thickBot="1">
      <c r="A30" s="20" t="s">
        <v>91</v>
      </c>
      <c r="B30" s="138">
        <v>401690</v>
      </c>
      <c r="C30" s="139" t="s">
        <v>265</v>
      </c>
      <c r="D30" s="140">
        <v>45536</v>
      </c>
      <c r="E30" s="141" t="s">
        <v>2</v>
      </c>
      <c r="F30" s="142">
        <v>86.5</v>
      </c>
      <c r="G30" s="143">
        <f>IF(OR(E30="",F30=""),"",PID_KVLohnLookup($A$1,E30,F30,LOHNTABELLE!$H$4))</f>
        <v>1010.5</v>
      </c>
      <c r="H30" s="14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45"/>
      <c r="J30" s="146"/>
      <c r="K30" s="143">
        <f t="shared" si="0"/>
        <v>0</v>
      </c>
      <c r="L30" s="205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1010.5</v>
      </c>
      <c r="M30" s="147"/>
      <c r="N30" s="148"/>
      <c r="O30" s="171"/>
      <c r="P30" s="171"/>
      <c r="Q30" s="171"/>
      <c r="R30" s="171"/>
      <c r="S30" s="171"/>
      <c r="T30" s="171"/>
      <c r="U30" s="171"/>
      <c r="V30" s="17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49">
        <v>401715</v>
      </c>
      <c r="C31" s="150" t="s">
        <v>268</v>
      </c>
      <c r="D31" s="151">
        <v>45755</v>
      </c>
      <c r="E31" s="152" t="s">
        <v>2</v>
      </c>
      <c r="F31" s="153">
        <v>86.5</v>
      </c>
      <c r="G31" s="143">
        <f>IF(OR(E31="",F31=""),"",PID_KVLohnLookup($A$1,E31,F31,LOHNTABELLE!$H$4))</f>
        <v>1010.5</v>
      </c>
      <c r="H31" s="14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4"/>
      <c r="J31" s="155"/>
      <c r="K31" s="143">
        <f t="shared" si="0"/>
        <v>0</v>
      </c>
      <c r="L31" s="205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56"/>
      <c r="N31" s="169"/>
      <c r="O31" s="265">
        <v>0</v>
      </c>
      <c r="P31" s="266"/>
      <c r="Q31" s="267">
        <v>0</v>
      </c>
      <c r="R31" s="268"/>
      <c r="S31" s="171"/>
      <c r="T31" s="171"/>
      <c r="U31" s="171"/>
      <c r="V31" s="171"/>
    </row>
    <row r="32" spans="1:29" ht="22" customHeight="1" thickBot="1">
      <c r="A32" s="20" t="s">
        <v>94</v>
      </c>
      <c r="B32" s="138">
        <v>401716</v>
      </c>
      <c r="C32" s="139" t="s">
        <v>269</v>
      </c>
      <c r="D32" s="140">
        <v>45800</v>
      </c>
      <c r="E32" s="141" t="s">
        <v>2</v>
      </c>
      <c r="F32" s="142">
        <v>86.5</v>
      </c>
      <c r="G32" s="143">
        <f>IF(OR(E32="",F32=""),"",PID_KVLohnLookup($A$1,E32,F32,LOHNTABELLE!$H$4))</f>
        <v>1010.5</v>
      </c>
      <c r="H32" s="14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5"/>
      <c r="J32" s="146"/>
      <c r="K32" s="143">
        <f t="shared" si="0"/>
        <v>0</v>
      </c>
      <c r="L32" s="205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47"/>
      <c r="N32" s="148"/>
      <c r="O32" s="171"/>
      <c r="P32" s="171"/>
      <c r="Q32" s="171"/>
      <c r="R32" s="171"/>
      <c r="S32" s="173"/>
      <c r="T32" s="171"/>
      <c r="U32" s="171"/>
      <c r="V32" s="171"/>
    </row>
    <row r="33" spans="1:22" ht="22" customHeight="1">
      <c r="A33" s="21" t="s">
        <v>95</v>
      </c>
      <c r="B33" s="149">
        <v>401717</v>
      </c>
      <c r="C33" s="150" t="s">
        <v>270</v>
      </c>
      <c r="D33" s="151">
        <v>45814</v>
      </c>
      <c r="E33" s="152" t="s">
        <v>2</v>
      </c>
      <c r="F33" s="153">
        <v>86.5</v>
      </c>
      <c r="G33" s="143">
        <f>IF(OR(E33="",F33=""),"",PID_KVLohnLookup($A$1,E33,F33,LOHNTABELLE!$H$4))</f>
        <v>1010.5</v>
      </c>
      <c r="H33" s="14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4"/>
      <c r="J33" s="155"/>
      <c r="K33" s="143">
        <f t="shared" si="0"/>
        <v>0</v>
      </c>
      <c r="L33" s="205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56"/>
      <c r="N33" s="169"/>
      <c r="O33" s="269"/>
      <c r="P33" s="270"/>
      <c r="Q33" s="223" t="str">
        <f>EINSTELLUNG!B3</f>
        <v>Budget Zahlen</v>
      </c>
      <c r="R33" s="223"/>
      <c r="S33" s="223" t="str">
        <f>EINSTELLUNG!B19</f>
        <v>Projection/Aktuell Zahlen</v>
      </c>
      <c r="T33" s="223"/>
      <c r="U33" s="223" t="s">
        <v>98</v>
      </c>
      <c r="V33" s="213"/>
    </row>
    <row r="34" spans="1:22" ht="22" customHeight="1">
      <c r="A34" s="20" t="s">
        <v>99</v>
      </c>
      <c r="B34" s="138">
        <v>401722</v>
      </c>
      <c r="C34" s="139" t="s">
        <v>271</v>
      </c>
      <c r="D34" s="140">
        <v>45848</v>
      </c>
      <c r="E34" s="141" t="s">
        <v>2</v>
      </c>
      <c r="F34" s="142">
        <v>86.5</v>
      </c>
      <c r="G34" s="143">
        <f>IF(OR(E34="",F34=""),"",PID_KVLohnLookup($A$1,E34,F34,LOHNTABELLE!$H$4))</f>
        <v>1010.5</v>
      </c>
      <c r="H34" s="14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5"/>
      <c r="J34" s="146"/>
      <c r="K34" s="143">
        <f t="shared" si="0"/>
        <v>0</v>
      </c>
      <c r="L34" s="205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47"/>
      <c r="N34" s="170"/>
      <c r="O34" s="271"/>
      <c r="P34" s="272"/>
      <c r="Q34" s="273"/>
      <c r="R34" s="273"/>
      <c r="S34" s="273"/>
      <c r="T34" s="273"/>
      <c r="U34" s="273"/>
      <c r="V34" s="274"/>
    </row>
    <row r="35" spans="1:22" ht="22" customHeight="1">
      <c r="A35" s="20" t="s">
        <v>100</v>
      </c>
      <c r="B35" s="149">
        <v>401723</v>
      </c>
      <c r="C35" s="150" t="s">
        <v>272</v>
      </c>
      <c r="D35" s="151">
        <v>45852</v>
      </c>
      <c r="E35" s="152" t="s">
        <v>2</v>
      </c>
      <c r="F35" s="153">
        <v>86.5</v>
      </c>
      <c r="G35" s="143">
        <f>IF(OR(E35="",F35=""),"",PID_KVLohnLookup($A$1,E35,F35,LOHNTABELLE!$H$4))</f>
        <v>1010.5</v>
      </c>
      <c r="H35" s="14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4"/>
      <c r="J35" s="155"/>
      <c r="K35" s="14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5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56"/>
      <c r="N35" s="169"/>
      <c r="O35" s="244" t="s">
        <v>101</v>
      </c>
      <c r="P35" s="222"/>
      <c r="Q35" s="261">
        <f>EINSTELLUNG!C15</f>
        <v>400000</v>
      </c>
      <c r="R35" s="261"/>
      <c r="S35" s="261">
        <f>EINSTELLUNG!C31</f>
        <v>401000</v>
      </c>
      <c r="T35" s="261"/>
      <c r="U35" s="261">
        <f>S35-Q35</f>
        <v>1000</v>
      </c>
      <c r="V35" s="262"/>
    </row>
    <row r="36" spans="1:22" ht="22" customHeight="1">
      <c r="A36" s="20" t="s">
        <v>102</v>
      </c>
      <c r="B36" s="138">
        <v>401726</v>
      </c>
      <c r="C36" s="139" t="s">
        <v>273</v>
      </c>
      <c r="D36" s="140">
        <v>45870</v>
      </c>
      <c r="E36" s="141" t="s">
        <v>2</v>
      </c>
      <c r="F36" s="142">
        <v>86.5</v>
      </c>
      <c r="G36" s="143">
        <f>IF(OR(E36="",F36=""),"",PID_KVLohnLookup($A$1,E36,F36,LOHNTABELLE!$H$4))</f>
        <v>1010.5</v>
      </c>
      <c r="H36" s="14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5"/>
      <c r="J36" s="146"/>
      <c r="K36" s="143">
        <f t="shared" si="1"/>
        <v>0</v>
      </c>
      <c r="L36" s="205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47"/>
      <c r="N36" s="170"/>
      <c r="O36" s="244" t="s">
        <v>103</v>
      </c>
      <c r="P36" s="222"/>
      <c r="Q36" s="261">
        <f>EINSTELLUNG!D15</f>
        <v>100000</v>
      </c>
      <c r="R36" s="261"/>
      <c r="S36" s="261">
        <f ca="1">SumMergedCells(Q17:R29)</f>
        <v>94717.58</v>
      </c>
      <c r="T36" s="261"/>
      <c r="U36" s="261">
        <f t="shared" ref="U36:U41" ca="1" si="2">S36-Q36</f>
        <v>-5282.4199999999983</v>
      </c>
      <c r="V36" s="262"/>
    </row>
    <row r="37" spans="1:22" ht="22" customHeight="1">
      <c r="A37" s="21" t="s">
        <v>104</v>
      </c>
      <c r="B37" s="149">
        <v>401730</v>
      </c>
      <c r="C37" s="150" t="s">
        <v>275</v>
      </c>
      <c r="D37" s="151">
        <v>45895</v>
      </c>
      <c r="E37" s="152" t="s">
        <v>2</v>
      </c>
      <c r="F37" s="153">
        <v>86.5</v>
      </c>
      <c r="G37" s="143">
        <f>IF(OR(E37="",F37=""),"",PID_KVLohnLookup($A$1,E37,F37,LOHNTABELLE!$H$4))</f>
        <v>1010.5</v>
      </c>
      <c r="H37" s="14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4"/>
      <c r="J37" s="155"/>
      <c r="K37" s="143">
        <f t="shared" si="1"/>
        <v>0</v>
      </c>
      <c r="L37" s="205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56"/>
      <c r="N37" s="169"/>
      <c r="O37" s="244" t="s">
        <v>105</v>
      </c>
      <c r="P37" s="222"/>
      <c r="Q37" s="277">
        <f>IF(ISERROR(Q36/Q35), 0, Q36/Q35)</f>
        <v>0.25</v>
      </c>
      <c r="R37" s="277"/>
      <c r="S37" s="277">
        <f ca="1">IF(ISERROR(S36/S35), 0, S36/S35)</f>
        <v>0.23620344139650873</v>
      </c>
      <c r="T37" s="277"/>
      <c r="U37" s="277">
        <f t="shared" ca="1" si="2"/>
        <v>-1.3796558603491271E-2</v>
      </c>
      <c r="V37" s="278"/>
    </row>
    <row r="38" spans="1:22" ht="22" customHeight="1">
      <c r="A38" s="20" t="s">
        <v>106</v>
      </c>
      <c r="B38" s="138">
        <v>401731</v>
      </c>
      <c r="C38" s="139" t="s">
        <v>274</v>
      </c>
      <c r="D38" s="140">
        <v>45899</v>
      </c>
      <c r="E38" s="141" t="s">
        <v>2</v>
      </c>
      <c r="F38" s="142">
        <v>86.5</v>
      </c>
      <c r="G38" s="143">
        <f>IF(OR(E38="",F38=""),"",PID_KVLohnLookup($A$1,E38,F38,LOHNTABELLE!$H$4))</f>
        <v>1010.5</v>
      </c>
      <c r="H38" s="14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5"/>
      <c r="J38" s="146"/>
      <c r="K38" s="143">
        <f t="shared" si="1"/>
        <v>0</v>
      </c>
      <c r="L38" s="205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7"/>
      <c r="N38" s="170"/>
      <c r="O38" s="244" t="s">
        <v>107</v>
      </c>
      <c r="P38" s="222"/>
      <c r="Q38" s="260">
        <f>EINSTELLUNG!F15</f>
        <v>30000</v>
      </c>
      <c r="R38" s="260"/>
      <c r="S38" s="260">
        <f>EINSTELLUNG!F31</f>
        <v>31000</v>
      </c>
      <c r="T38" s="260"/>
      <c r="U38" s="260">
        <f t="shared" si="2"/>
        <v>1000</v>
      </c>
      <c r="V38" s="219"/>
    </row>
    <row r="39" spans="1:22" ht="22" customHeight="1">
      <c r="A39" s="20" t="s">
        <v>108</v>
      </c>
      <c r="B39" s="149">
        <v>401734</v>
      </c>
      <c r="C39" s="150" t="s">
        <v>276</v>
      </c>
      <c r="D39" s="151">
        <v>45904</v>
      </c>
      <c r="E39" s="152" t="s">
        <v>2</v>
      </c>
      <c r="F39" s="153">
        <v>86.5</v>
      </c>
      <c r="G39" s="143">
        <f>IF(OR(E39="",F39=""),"",PID_KVLohnLookup($A$1,E39,F39,LOHNTABELLE!$H$4))</f>
        <v>1010.5</v>
      </c>
      <c r="H39" s="14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4"/>
      <c r="J39" s="155"/>
      <c r="K39" s="143">
        <f t="shared" si="1"/>
        <v>0</v>
      </c>
      <c r="L39" s="205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6"/>
      <c r="N39" s="169"/>
      <c r="O39" s="244" t="s">
        <v>109</v>
      </c>
      <c r="P39" s="222"/>
      <c r="Q39" s="261">
        <f>IF(Q38=0, 0, Q35/Q38)</f>
        <v>13.333333333333334</v>
      </c>
      <c r="R39" s="261"/>
      <c r="S39" s="261">
        <f>IF(S38=0, 0, S35/S38)</f>
        <v>12.935483870967742</v>
      </c>
      <c r="T39" s="261"/>
      <c r="U39" s="261">
        <f t="shared" si="2"/>
        <v>-0.39784946236559193</v>
      </c>
      <c r="V39" s="262"/>
    </row>
    <row r="40" spans="1:22" ht="22" customHeight="1">
      <c r="A40" s="20" t="s">
        <v>110</v>
      </c>
      <c r="B40" s="138">
        <v>401736</v>
      </c>
      <c r="C40" s="139" t="s">
        <v>277</v>
      </c>
      <c r="D40" s="140">
        <v>45906</v>
      </c>
      <c r="E40" s="141" t="s">
        <v>2</v>
      </c>
      <c r="F40" s="142">
        <v>86.5</v>
      </c>
      <c r="G40" s="143">
        <f>IF(OR(E40="",F40=""),"",PID_KVLohnLookup($A$1,E40,F40,LOHNTABELLE!$H$4))</f>
        <v>1010.5</v>
      </c>
      <c r="H40" s="14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5"/>
      <c r="J40" s="146"/>
      <c r="K40" s="143">
        <f t="shared" si="1"/>
        <v>0</v>
      </c>
      <c r="L40" s="205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7"/>
      <c r="N40" s="170"/>
      <c r="O40" s="244" t="s">
        <v>111</v>
      </c>
      <c r="P40" s="222"/>
      <c r="Q40" s="261">
        <f>IF(Q13=0, 0, Q35/Q13)</f>
        <v>54.954792813561745</v>
      </c>
      <c r="R40" s="261"/>
      <c r="S40" s="261">
        <f>IF(Q13=0, 0, S35/Q13)</f>
        <v>55.092179795595648</v>
      </c>
      <c r="T40" s="261"/>
      <c r="U40" s="261">
        <f t="shared" si="2"/>
        <v>0.13738698203390243</v>
      </c>
      <c r="V40" s="262"/>
    </row>
    <row r="41" spans="1:22" ht="22" customHeight="1">
      <c r="A41" s="21" t="s">
        <v>112</v>
      </c>
      <c r="B41" s="149">
        <v>401737</v>
      </c>
      <c r="C41" s="150" t="s">
        <v>278</v>
      </c>
      <c r="D41" s="151">
        <v>45906</v>
      </c>
      <c r="E41" s="152" t="s">
        <v>2</v>
      </c>
      <c r="F41" s="153">
        <v>86.5</v>
      </c>
      <c r="G41" s="143">
        <f>IF(OR(E41="",F41=""),"",PID_KVLohnLookup($A$1,E41,F41,LOHNTABELLE!$H$4))</f>
        <v>1010.5</v>
      </c>
      <c r="H41" s="14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4"/>
      <c r="J41" s="155"/>
      <c r="K41" s="143">
        <f t="shared" si="1"/>
        <v>0</v>
      </c>
      <c r="L41" s="205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6"/>
      <c r="N41" s="169"/>
      <c r="O41" s="244" t="s">
        <v>113</v>
      </c>
      <c r="P41" s="222"/>
      <c r="Q41" s="260">
        <f>IF(Q13=0, 0, Q38/Q13)</f>
        <v>4.1216094610171305</v>
      </c>
      <c r="R41" s="260"/>
      <c r="S41" s="260">
        <f>IF(Q13=0, 0, S38/Q13)</f>
        <v>4.2589964430510348</v>
      </c>
      <c r="T41" s="260"/>
      <c r="U41" s="260">
        <f t="shared" si="2"/>
        <v>0.1373869820339042</v>
      </c>
      <c r="V41" s="219"/>
    </row>
    <row r="42" spans="1:22" ht="22" customHeight="1" thickBot="1">
      <c r="A42" s="20" t="s">
        <v>114</v>
      </c>
      <c r="B42" s="138">
        <v>401738</v>
      </c>
      <c r="C42" s="139" t="s">
        <v>279</v>
      </c>
      <c r="D42" s="140">
        <v>45909</v>
      </c>
      <c r="E42" s="141" t="s">
        <v>2</v>
      </c>
      <c r="F42" s="142">
        <v>86.5</v>
      </c>
      <c r="G42" s="143">
        <f>IF(OR(E42="",F42=""),"",PID_KVLohnLookup($A$1,E42,F42,LOHNTABELLE!$H$4))</f>
        <v>1010.5</v>
      </c>
      <c r="H42" s="14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5"/>
      <c r="J42" s="146"/>
      <c r="K42" s="143">
        <f t="shared" si="1"/>
        <v>0</v>
      </c>
      <c r="L42" s="205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7"/>
      <c r="N42" s="170"/>
      <c r="O42" s="242" t="s">
        <v>115</v>
      </c>
      <c r="P42" s="243"/>
      <c r="Q42" s="275">
        <f>IFERROR(Q17/Q8, 0)</f>
        <v>11.970011753785867</v>
      </c>
      <c r="R42" s="275"/>
      <c r="S42" s="275"/>
      <c r="T42" s="275"/>
      <c r="U42" s="275"/>
      <c r="V42" s="264"/>
    </row>
    <row r="43" spans="1:22" ht="22" customHeight="1">
      <c r="A43" s="20" t="s">
        <v>116</v>
      </c>
      <c r="B43" s="149">
        <v>401745</v>
      </c>
      <c r="C43" s="150" t="s">
        <v>283</v>
      </c>
      <c r="D43" s="151">
        <v>45934</v>
      </c>
      <c r="E43" s="152" t="s">
        <v>2</v>
      </c>
      <c r="F43" s="153">
        <v>86.5</v>
      </c>
      <c r="G43" s="143">
        <f>IF(OR(E43="",F43=""),"",PID_KVLohnLookup($A$1,E43,F43,LOHNTABELLE!$H$4))</f>
        <v>1010.5</v>
      </c>
      <c r="H43" s="14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4"/>
      <c r="J43" s="155"/>
      <c r="K43" s="143">
        <f t="shared" si="1"/>
        <v>0</v>
      </c>
      <c r="L43" s="205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6"/>
      <c r="N43" s="169"/>
      <c r="O43" s="177"/>
      <c r="P43" s="178"/>
      <c r="Q43" s="178"/>
      <c r="R43" s="171"/>
      <c r="S43" s="171"/>
      <c r="T43" s="171"/>
      <c r="U43" s="171"/>
      <c r="V43" s="171"/>
    </row>
    <row r="44" spans="1:22" ht="22" customHeight="1" thickBot="1">
      <c r="A44" s="20" t="s">
        <v>117</v>
      </c>
      <c r="B44" s="138">
        <v>401746</v>
      </c>
      <c r="C44" s="139" t="s">
        <v>282</v>
      </c>
      <c r="D44" s="140">
        <v>45941</v>
      </c>
      <c r="E44" s="141" t="s">
        <v>2</v>
      </c>
      <c r="F44" s="142">
        <v>86.5</v>
      </c>
      <c r="G44" s="143">
        <f>IF(OR(E44="",F44=""),"",PID_KVLohnLookup($A$1,E44,F44,LOHNTABELLE!$H$4))</f>
        <v>1010.5</v>
      </c>
      <c r="H44" s="14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5"/>
      <c r="J44" s="146"/>
      <c r="K44" s="143">
        <f t="shared" si="1"/>
        <v>0</v>
      </c>
      <c r="L44" s="205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7"/>
      <c r="N44" s="170"/>
      <c r="O44" s="207" t="s">
        <v>118</v>
      </c>
      <c r="P44" s="208"/>
      <c r="Q44" s="208"/>
      <c r="R44" s="208"/>
      <c r="S44" s="208"/>
      <c r="T44" s="208"/>
      <c r="U44" s="208"/>
      <c r="V44" s="208"/>
    </row>
    <row r="45" spans="1:22" ht="22" customHeight="1">
      <c r="A45" s="21" t="s">
        <v>119</v>
      </c>
      <c r="B45" s="149">
        <v>401747</v>
      </c>
      <c r="C45" s="150" t="s">
        <v>280</v>
      </c>
      <c r="D45" s="151">
        <v>45941</v>
      </c>
      <c r="E45" s="152" t="s">
        <v>2</v>
      </c>
      <c r="F45" s="153">
        <v>86.5</v>
      </c>
      <c r="G45" s="143">
        <f>IF(OR(E45="",F45=""),"",PID_KVLohnLookup($A$1,E45,F45,LOHNTABELLE!$H$4))</f>
        <v>1010.5</v>
      </c>
      <c r="H45" s="14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4"/>
      <c r="J45" s="155"/>
      <c r="K45" s="143">
        <f t="shared" si="1"/>
        <v>0</v>
      </c>
      <c r="L45" s="205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6"/>
      <c r="N45" s="179"/>
      <c r="O45" s="209"/>
      <c r="P45" s="210"/>
      <c r="Q45" s="210"/>
      <c r="R45" s="210"/>
      <c r="S45" s="210"/>
      <c r="T45" s="210"/>
      <c r="U45" s="210"/>
      <c r="V45" s="171"/>
    </row>
    <row r="46" spans="1:22" ht="22" customHeight="1">
      <c r="A46" s="20" t="s">
        <v>120</v>
      </c>
      <c r="B46" s="138">
        <v>401748</v>
      </c>
      <c r="C46" s="139" t="s">
        <v>281</v>
      </c>
      <c r="D46" s="140">
        <v>45941</v>
      </c>
      <c r="E46" s="141" t="s">
        <v>2</v>
      </c>
      <c r="F46" s="142">
        <v>86.5</v>
      </c>
      <c r="G46" s="143">
        <f>IF(OR(E46="",F46=""),"",PID_KVLohnLookup($A$1,E46,F46,LOHNTABELLE!$H$4))</f>
        <v>1010.5</v>
      </c>
      <c r="H46" s="14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5"/>
      <c r="J46" s="146"/>
      <c r="K46" s="143">
        <f t="shared" si="1"/>
        <v>0</v>
      </c>
      <c r="L46" s="205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7"/>
      <c r="N46" s="180"/>
      <c r="O46" s="171"/>
      <c r="P46" s="171"/>
      <c r="Q46" s="171"/>
      <c r="R46" s="171"/>
      <c r="S46" s="171"/>
      <c r="T46" s="171"/>
      <c r="U46" s="171"/>
      <c r="V46" s="171"/>
    </row>
    <row r="47" spans="1:22" ht="22" customHeight="1">
      <c r="A47" s="20" t="s">
        <v>121</v>
      </c>
      <c r="B47" s="149">
        <v>401751</v>
      </c>
      <c r="C47" s="150" t="s">
        <v>284</v>
      </c>
      <c r="D47" s="151">
        <v>45961</v>
      </c>
      <c r="E47" s="152" t="s">
        <v>2</v>
      </c>
      <c r="F47" s="153">
        <v>86.5</v>
      </c>
      <c r="G47" s="143">
        <f>IF(OR(E47="",F47=""),"",PID_KVLohnLookup($A$1,E47,F47,LOHNTABELLE!$H$4))</f>
        <v>1010.5</v>
      </c>
      <c r="H47" s="14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4"/>
      <c r="J47" s="155"/>
      <c r="K47" s="143">
        <f t="shared" si="1"/>
        <v>0</v>
      </c>
      <c r="L47" s="205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6"/>
      <c r="N47" s="179"/>
      <c r="O47" s="171"/>
      <c r="P47" s="171"/>
      <c r="Q47" s="171"/>
      <c r="R47" s="171"/>
      <c r="S47" s="171"/>
      <c r="T47" s="171"/>
      <c r="U47" s="171"/>
      <c r="V47" s="171"/>
    </row>
    <row r="48" spans="1:22" ht="22" customHeight="1">
      <c r="A48" s="20" t="s">
        <v>122</v>
      </c>
      <c r="B48" s="138">
        <v>401752</v>
      </c>
      <c r="C48" s="139" t="s">
        <v>285</v>
      </c>
      <c r="D48" s="140">
        <v>45986</v>
      </c>
      <c r="E48" s="141" t="s">
        <v>2</v>
      </c>
      <c r="F48" s="142">
        <v>86.5</v>
      </c>
      <c r="G48" s="143">
        <f>IF(OR(E48="",F48=""),"",PID_KVLohnLookup($A$1,E48,F48,LOHNTABELLE!$H$4))</f>
        <v>1010.5</v>
      </c>
      <c r="H48" s="14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5"/>
      <c r="J48" s="146"/>
      <c r="K48" s="143">
        <f t="shared" si="1"/>
        <v>0</v>
      </c>
      <c r="L48" s="205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7"/>
      <c r="N48" s="180"/>
      <c r="O48" s="171"/>
      <c r="P48" s="171"/>
      <c r="Q48" s="171"/>
      <c r="R48" s="171"/>
      <c r="S48" s="171"/>
      <c r="T48" s="171"/>
      <c r="U48" s="171"/>
      <c r="V48" s="171"/>
    </row>
    <row r="49" spans="1:22" ht="22" customHeight="1">
      <c r="A49" s="21" t="s">
        <v>123</v>
      </c>
      <c r="B49" s="149">
        <v>401999</v>
      </c>
      <c r="C49" s="150" t="s">
        <v>436</v>
      </c>
      <c r="D49" s="154">
        <v>46041</v>
      </c>
      <c r="E49" s="152" t="s">
        <v>2</v>
      </c>
      <c r="F49" s="153">
        <v>151.38</v>
      </c>
      <c r="G49" s="143">
        <f>IF(OR(E49="",F49=""),"",PID_KVLohnLookup($A$1,E49,F49,LOHNTABELLE!$H$4))</f>
        <v>1768.38</v>
      </c>
      <c r="H49" s="144">
        <f>IF(AND(ISNUMBER(D49),ISNUMBER(F49)),ROUNDDOWN(MIN(IF(OR(ISBLANK(I49),I49=""),EOMONTH(DATE(EINSTELLUNG!$C$35,$A$1,1),0),I49)-MAX(D49,DATE(EINSTELLUNG!$C$35,$A$1,1))+1)/DAY(EOMONTH(DATE(EINSTELLUNG!$C$35,$A$1,1),0))*F49,2),"")</f>
        <v>151.38</v>
      </c>
      <c r="I49" s="154"/>
      <c r="J49" s="155"/>
      <c r="K49" s="143">
        <f t="shared" si="1"/>
        <v>0</v>
      </c>
      <c r="L49" s="205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1768.38</v>
      </c>
      <c r="M49" s="156"/>
      <c r="N49" s="179"/>
      <c r="O49" s="171"/>
      <c r="P49" s="171"/>
      <c r="Q49" s="171"/>
      <c r="R49" s="171"/>
      <c r="S49" s="171"/>
      <c r="T49" s="171"/>
      <c r="U49" s="171"/>
      <c r="V49" s="171"/>
    </row>
    <row r="50" spans="1:22" ht="22" customHeight="1">
      <c r="A50" s="20" t="s">
        <v>124</v>
      </c>
      <c r="B50" s="138">
        <v>401999</v>
      </c>
      <c r="C50" s="139" t="s">
        <v>307</v>
      </c>
      <c r="D50" s="145">
        <v>46082</v>
      </c>
      <c r="E50" s="141" t="s">
        <v>2</v>
      </c>
      <c r="F50" s="142">
        <v>173</v>
      </c>
      <c r="G50" s="143">
        <f>IF(OR(E50="",F50=""),"",PID_KVLohnLookup($A$1,E50,F50,LOHNTABELLE!$H$4))</f>
        <v>2021</v>
      </c>
      <c r="H50" s="144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45"/>
      <c r="J50" s="146"/>
      <c r="K50" s="143">
        <f t="shared" si="1"/>
        <v>0</v>
      </c>
      <c r="L50" s="205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2021</v>
      </c>
      <c r="M50" s="147"/>
      <c r="N50" s="180"/>
      <c r="O50" s="171"/>
      <c r="P50" s="171"/>
      <c r="Q50" s="171"/>
      <c r="R50" s="171"/>
      <c r="S50" s="171"/>
      <c r="T50" s="171"/>
      <c r="U50" s="171"/>
      <c r="V50" s="171"/>
    </row>
    <row r="51" spans="1:22" ht="22" customHeight="1">
      <c r="A51" s="20" t="s">
        <v>125</v>
      </c>
      <c r="B51" s="149">
        <v>402000</v>
      </c>
      <c r="C51" s="150" t="s">
        <v>310</v>
      </c>
      <c r="D51" s="154">
        <v>46143</v>
      </c>
      <c r="E51" s="152" t="s">
        <v>2</v>
      </c>
      <c r="F51" s="153">
        <v>173</v>
      </c>
      <c r="G51" s="143">
        <f>IF(OR(E51="",F51=""),"",PID_KVLohnLookup($A$1,E51,F51,LOHNTABELLE!$H$4))</f>
        <v>2021</v>
      </c>
      <c r="H51" s="144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54"/>
      <c r="J51" s="155"/>
      <c r="K51" s="143">
        <f t="shared" si="1"/>
        <v>0</v>
      </c>
      <c r="L51" s="205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2021</v>
      </c>
      <c r="M51" s="156"/>
      <c r="N51" s="179"/>
    </row>
    <row r="52" spans="1:22" ht="22" customHeight="1">
      <c r="A52" s="20" t="s">
        <v>126</v>
      </c>
      <c r="B52" s="138">
        <v>402004</v>
      </c>
      <c r="C52" s="139" t="s">
        <v>311</v>
      </c>
      <c r="D52" s="145">
        <v>46122</v>
      </c>
      <c r="E52" s="141" t="s">
        <v>2</v>
      </c>
      <c r="F52" s="142">
        <v>173</v>
      </c>
      <c r="G52" s="143">
        <f>IF(OR(E52="",F52=""),"",PID_KVLohnLookup($A$1,E52,F52,LOHNTABELLE!$H$4))</f>
        <v>2021</v>
      </c>
      <c r="H52" s="14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45"/>
      <c r="J52" s="146"/>
      <c r="K52" s="143">
        <f t="shared" si="1"/>
        <v>0</v>
      </c>
      <c r="L52" s="205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47"/>
      <c r="N52" s="148"/>
    </row>
    <row r="53" spans="1:22" ht="22" customHeight="1">
      <c r="A53" s="21" t="s">
        <v>127</v>
      </c>
      <c r="B53" s="149">
        <v>402405</v>
      </c>
      <c r="C53" s="202" t="s">
        <v>313</v>
      </c>
      <c r="D53" s="154">
        <v>46054</v>
      </c>
      <c r="E53" s="152" t="s">
        <v>2</v>
      </c>
      <c r="F53" s="153">
        <v>173</v>
      </c>
      <c r="G53" s="143">
        <f>IF(OR(E53="",F53=""),"",PID_KVLohnLookup($A$1,E53,F53,LOHNTABELLE!$H$4))</f>
        <v>2021</v>
      </c>
      <c r="H53" s="14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4"/>
      <c r="J53" s="155"/>
      <c r="K53" s="143">
        <f t="shared" si="1"/>
        <v>0</v>
      </c>
      <c r="L53" s="205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56"/>
      <c r="N53" s="157"/>
    </row>
    <row r="54" spans="1:22" ht="22" customHeight="1">
      <c r="A54" s="20" t="s">
        <v>128</v>
      </c>
      <c r="B54" s="138">
        <v>500600</v>
      </c>
      <c r="C54" s="139" t="s">
        <v>318</v>
      </c>
      <c r="D54" s="145">
        <v>46054</v>
      </c>
      <c r="E54" s="141" t="s">
        <v>2</v>
      </c>
      <c r="F54" s="142">
        <v>173</v>
      </c>
      <c r="G54" s="143">
        <f>IF(OR(E54="",F54=""),"",PID_KVLohnLookup($A$1,E54,F54,LOHNTABELLE!$H$4))</f>
        <v>2021</v>
      </c>
      <c r="H54" s="14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5"/>
      <c r="J54" s="146"/>
      <c r="K54" s="143">
        <f t="shared" si="1"/>
        <v>0</v>
      </c>
      <c r="L54" s="205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7"/>
      <c r="N54" s="148"/>
    </row>
    <row r="55" spans="1:22" ht="22" customHeight="1">
      <c r="A55" s="20" t="s">
        <v>129</v>
      </c>
      <c r="B55" s="149">
        <v>502000</v>
      </c>
      <c r="C55" s="150" t="s">
        <v>312</v>
      </c>
      <c r="D55" s="154">
        <v>46147</v>
      </c>
      <c r="E55" s="152" t="s">
        <v>2</v>
      </c>
      <c r="F55" s="153">
        <v>173</v>
      </c>
      <c r="G55" s="143">
        <f>IF(OR(E55="",F55=""),"",PID_KVLohnLookup($A$1,E55,F55,LOHNTABELLE!$H$4))</f>
        <v>2021</v>
      </c>
      <c r="H55" s="14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4"/>
      <c r="J55" s="155"/>
      <c r="K55" s="143">
        <f t="shared" si="1"/>
        <v>0</v>
      </c>
      <c r="L55" s="205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56"/>
      <c r="N55" s="157"/>
    </row>
    <row r="56" spans="1:22" ht="22" customHeight="1">
      <c r="A56" s="20" t="s">
        <v>130</v>
      </c>
      <c r="B56" s="138">
        <v>503000</v>
      </c>
      <c r="C56" s="139" t="s">
        <v>315</v>
      </c>
      <c r="D56" s="145">
        <v>42401</v>
      </c>
      <c r="E56" s="141" t="s">
        <v>2</v>
      </c>
      <c r="F56" s="142">
        <v>173</v>
      </c>
      <c r="G56" s="143">
        <f>IF(OR(E56="",F56=""),"",PID_KVLohnLookup($A$1,E56,F56,LOHNTABELLE!$H$4))</f>
        <v>2021</v>
      </c>
      <c r="H56" s="14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5"/>
      <c r="J56" s="146"/>
      <c r="K56" s="143">
        <f t="shared" si="1"/>
        <v>0</v>
      </c>
      <c r="L56" s="205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7"/>
      <c r="N56" s="148"/>
    </row>
    <row r="57" spans="1:22" ht="22" customHeight="1">
      <c r="A57" s="21" t="s">
        <v>131</v>
      </c>
      <c r="B57" s="149">
        <v>504000</v>
      </c>
      <c r="C57" s="150" t="s">
        <v>316</v>
      </c>
      <c r="D57" s="154">
        <v>46054</v>
      </c>
      <c r="E57" s="152" t="s">
        <v>3</v>
      </c>
      <c r="F57" s="153">
        <v>138.4</v>
      </c>
      <c r="G57" s="143">
        <f>IF(OR(E57="",F57=""),"",PID_KVLohnLookup($A$1,E57,F57,LOHNTABELLE!$H$4))</f>
        <v>1665.6</v>
      </c>
      <c r="H57" s="144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54"/>
      <c r="J57" s="155"/>
      <c r="K57" s="143">
        <f t="shared" si="1"/>
        <v>0</v>
      </c>
      <c r="L57" s="205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1665.6</v>
      </c>
      <c r="M57" s="156"/>
      <c r="N57" s="157"/>
    </row>
    <row r="58" spans="1:22" ht="22" customHeight="1">
      <c r="A58" s="20" t="s">
        <v>132</v>
      </c>
      <c r="B58" s="138">
        <v>505000</v>
      </c>
      <c r="C58" s="139" t="s">
        <v>317</v>
      </c>
      <c r="D58" s="145">
        <v>46054</v>
      </c>
      <c r="E58" s="141" t="s">
        <v>2</v>
      </c>
      <c r="F58" s="142">
        <v>138.4</v>
      </c>
      <c r="G58" s="143">
        <f>IF(OR(E58="",F58=""),"",PID_KVLohnLookup($A$1,E58,F58,LOHNTABELLE!$H$4))</f>
        <v>1616.8</v>
      </c>
      <c r="H58" s="144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45"/>
      <c r="J58" s="146"/>
      <c r="K58" s="143">
        <f t="shared" si="1"/>
        <v>0</v>
      </c>
      <c r="L58" s="205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1616.8</v>
      </c>
      <c r="M58" s="147"/>
      <c r="N58" s="148"/>
    </row>
    <row r="59" spans="1:22" ht="22" customHeight="1">
      <c r="A59" s="20" t="s">
        <v>133</v>
      </c>
      <c r="B59" s="149">
        <v>525025</v>
      </c>
      <c r="C59" s="150" t="s">
        <v>438</v>
      </c>
      <c r="D59" s="154">
        <v>46040</v>
      </c>
      <c r="E59" s="152" t="s">
        <v>2</v>
      </c>
      <c r="F59" s="153">
        <v>129.75</v>
      </c>
      <c r="G59" s="143">
        <f>IF(OR(E59="",F59=""),"",PID_KVLohnLookup($A$1,E59,F59,LOHNTABELLE!$H$4))</f>
        <v>1515.75</v>
      </c>
      <c r="H59" s="144">
        <f>IF(AND(ISNUMBER(D59),ISNUMBER(F59)),ROUNDDOWN(MIN(IF(OR(ISBLANK(I59),I59=""),EOMONTH(DATE(EINSTELLUNG!$C$35,$A$1,1),0),I59)-MAX(D59,DATE(EINSTELLUNG!$C$35,$A$1,1))+1)/DAY(EOMONTH(DATE(EINSTELLUNG!$C$35,$A$1,1),0))*F59,2),"")</f>
        <v>129.75</v>
      </c>
      <c r="I59" s="154"/>
      <c r="J59" s="155"/>
      <c r="K59" s="143">
        <f t="shared" si="1"/>
        <v>0</v>
      </c>
      <c r="L59" s="205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1515.75</v>
      </c>
      <c r="M59" s="156"/>
      <c r="N59" s="157"/>
    </row>
    <row r="60" spans="1:22" ht="22" customHeight="1">
      <c r="A60" s="20" t="s">
        <v>134</v>
      </c>
      <c r="B60" s="138">
        <v>700000</v>
      </c>
      <c r="C60" s="139" t="s">
        <v>325</v>
      </c>
      <c r="D60" s="145">
        <v>46054</v>
      </c>
      <c r="E60" s="141" t="s">
        <v>2</v>
      </c>
      <c r="F60" s="142">
        <v>173</v>
      </c>
      <c r="G60" s="143">
        <f>IF(OR(E60="",F60=""),"",PID_KVLohnLookup($A$1,E60,F60,LOHNTABELLE!$H$4))</f>
        <v>2021</v>
      </c>
      <c r="H60" s="144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45"/>
      <c r="J60" s="146"/>
      <c r="K60" s="143">
        <f t="shared" si="1"/>
        <v>0</v>
      </c>
      <c r="L60" s="205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2021</v>
      </c>
      <c r="M60" s="147"/>
      <c r="N60" s="148"/>
    </row>
    <row r="61" spans="1:22" ht="22" customHeight="1">
      <c r="A61" s="21" t="s">
        <v>135</v>
      </c>
      <c r="B61" s="149">
        <v>800000</v>
      </c>
      <c r="C61" s="150" t="s">
        <v>326</v>
      </c>
      <c r="D61" s="154">
        <v>46096</v>
      </c>
      <c r="E61" s="152" t="s">
        <v>2</v>
      </c>
      <c r="F61" s="153">
        <v>173</v>
      </c>
      <c r="G61" s="143">
        <f>IF(OR(E61="",F61=""),"",PID_KVLohnLookup($A$1,E61,F61,LOHNTABELLE!$H$4))</f>
        <v>2021</v>
      </c>
      <c r="H61" s="144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54"/>
      <c r="J61" s="155"/>
      <c r="K61" s="143">
        <f t="shared" si="1"/>
        <v>0</v>
      </c>
      <c r="L61" s="205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2021</v>
      </c>
      <c r="M61" s="156"/>
      <c r="N61" s="157"/>
    </row>
    <row r="62" spans="1:22" ht="22" customHeight="1">
      <c r="A62" s="20" t="s">
        <v>136</v>
      </c>
      <c r="B62" s="138"/>
      <c r="C62" s="139"/>
      <c r="D62" s="145"/>
      <c r="E62" s="141"/>
      <c r="F62" s="142"/>
      <c r="G62" s="143" t="str">
        <f>IF(OR(E62="",F62=""),"",PID_KVLohnLookup($A$1,E62,F62,LOHNTABELLE!$H$4))</f>
        <v/>
      </c>
      <c r="H62" s="14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45"/>
      <c r="J62" s="146"/>
      <c r="K62" s="143">
        <f t="shared" si="1"/>
        <v>0</v>
      </c>
      <c r="L62" s="205" t="str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/>
      </c>
      <c r="M62" s="147"/>
      <c r="N62" s="148"/>
    </row>
    <row r="63" spans="1:22" ht="22" customHeight="1">
      <c r="A63" s="20" t="s">
        <v>137</v>
      </c>
      <c r="B63" s="149"/>
      <c r="C63" s="150"/>
      <c r="D63" s="154"/>
      <c r="E63" s="152"/>
      <c r="F63" s="153"/>
      <c r="G63" s="143" t="str">
        <f>IF(OR(E63="",F63=""),"",PID_KVLohnLookup($A$1,E63,F63,LOHNTABELLE!$H$4))</f>
        <v/>
      </c>
      <c r="H63" s="14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4"/>
      <c r="J63" s="155"/>
      <c r="K63" s="143">
        <f t="shared" si="1"/>
        <v>0</v>
      </c>
      <c r="L63" s="205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56"/>
      <c r="N63" s="157"/>
    </row>
    <row r="64" spans="1:22" ht="22" customHeight="1">
      <c r="A64" s="20" t="s">
        <v>138</v>
      </c>
      <c r="B64" s="138"/>
      <c r="C64" s="139"/>
      <c r="D64" s="145"/>
      <c r="E64" s="141"/>
      <c r="F64" s="142"/>
      <c r="G64" s="143" t="str">
        <f>IF(OR(E64="",F64=""),"",PID_KVLohnLookup($A$1,E64,F64,LOHNTABELLE!$H$4))</f>
        <v/>
      </c>
      <c r="H64" s="14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5"/>
      <c r="J64" s="146"/>
      <c r="K64" s="143">
        <f t="shared" si="1"/>
        <v>0</v>
      </c>
      <c r="L64" s="205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7"/>
      <c r="N64" s="148"/>
    </row>
    <row r="65" spans="1:14" ht="22" customHeight="1">
      <c r="A65" s="21" t="s">
        <v>139</v>
      </c>
      <c r="B65" s="149"/>
      <c r="C65" s="150"/>
      <c r="D65" s="154"/>
      <c r="E65" s="152"/>
      <c r="F65" s="153"/>
      <c r="G65" s="143" t="str">
        <f>IF(OR(E65="",F65=""),"",PID_KVLohnLookup($A$1,E65,F65,LOHNTABELLE!$H$4))</f>
        <v/>
      </c>
      <c r="H65" s="14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4"/>
      <c r="J65" s="155"/>
      <c r="K65" s="143">
        <f t="shared" si="1"/>
        <v>0</v>
      </c>
      <c r="L65" s="205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6"/>
      <c r="N65" s="157"/>
    </row>
    <row r="66" spans="1:14" ht="22" customHeight="1">
      <c r="A66" s="20" t="s">
        <v>140</v>
      </c>
      <c r="B66" s="138"/>
      <c r="C66" s="139"/>
      <c r="D66" s="145"/>
      <c r="E66" s="141"/>
      <c r="F66" s="142"/>
      <c r="G66" s="143" t="str">
        <f>IF(OR(E66="",F66=""),"",PID_KVLohnLookup($A$1,E66,F66,LOHNTABELLE!$H$4))</f>
        <v/>
      </c>
      <c r="H66" s="14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5"/>
      <c r="J66" s="146"/>
      <c r="K66" s="143">
        <f t="shared" si="1"/>
        <v>0</v>
      </c>
      <c r="L66" s="205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7"/>
      <c r="N66" s="148"/>
    </row>
    <row r="67" spans="1:14" ht="22" customHeight="1">
      <c r="A67" s="20" t="s">
        <v>141</v>
      </c>
      <c r="B67" s="149"/>
      <c r="C67" s="150"/>
      <c r="D67" s="154"/>
      <c r="E67" s="152"/>
      <c r="F67" s="153"/>
      <c r="G67" s="143" t="str">
        <f>IF(OR(E67="",F67=""),"",PID_KVLohnLookup($A$1,E67,F67,LOHNTABELLE!$H$4))</f>
        <v/>
      </c>
      <c r="H67" s="14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4"/>
      <c r="J67" s="155"/>
      <c r="K67" s="14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5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6"/>
      <c r="N67" s="157"/>
    </row>
    <row r="68" spans="1:14" ht="22" customHeight="1">
      <c r="A68" s="20" t="s">
        <v>142</v>
      </c>
      <c r="B68" s="138"/>
      <c r="C68" s="139"/>
      <c r="D68" s="145"/>
      <c r="E68" s="141"/>
      <c r="F68" s="142"/>
      <c r="G68" s="143" t="str">
        <f>IF(OR(E68="",F68=""),"",PID_KVLohnLookup($A$1,E68,F68,LOHNTABELLE!$H$4))</f>
        <v/>
      </c>
      <c r="H68" s="14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5"/>
      <c r="J68" s="146"/>
      <c r="K68" s="143">
        <f t="shared" si="3"/>
        <v>0</v>
      </c>
      <c r="L68" s="205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7"/>
      <c r="N68" s="148"/>
    </row>
    <row r="69" spans="1:14" ht="22" customHeight="1">
      <c r="A69" s="21" t="s">
        <v>143</v>
      </c>
      <c r="B69" s="149"/>
      <c r="C69" s="150"/>
      <c r="D69" s="154"/>
      <c r="E69" s="152"/>
      <c r="F69" s="153"/>
      <c r="G69" s="143" t="str">
        <f>IF(OR(E69="",F69=""),"",PID_KVLohnLookup($A$1,E69,F69,LOHNTABELLE!$H$4))</f>
        <v/>
      </c>
      <c r="H69" s="14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4"/>
      <c r="J69" s="155"/>
      <c r="K69" s="143">
        <f t="shared" si="3"/>
        <v>0</v>
      </c>
      <c r="L69" s="205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6"/>
      <c r="N69" s="157"/>
    </row>
    <row r="70" spans="1:14" ht="22" customHeight="1">
      <c r="A70" s="20" t="s">
        <v>144</v>
      </c>
      <c r="B70" s="138"/>
      <c r="C70" s="139"/>
      <c r="D70" s="145"/>
      <c r="E70" s="141"/>
      <c r="F70" s="142"/>
      <c r="G70" s="143" t="str">
        <f>IF(OR(E70="",F70=""),"",PID_KVLohnLookup($A$1,E70,F70,LOHNTABELLE!$H$4))</f>
        <v/>
      </c>
      <c r="H70" s="14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5"/>
      <c r="J70" s="146"/>
      <c r="K70" s="143">
        <f t="shared" si="3"/>
        <v>0</v>
      </c>
      <c r="L70" s="205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7"/>
      <c r="N70" s="148"/>
    </row>
    <row r="71" spans="1:14" ht="22" customHeight="1">
      <c r="A71" s="20" t="s">
        <v>145</v>
      </c>
      <c r="B71" s="149"/>
      <c r="C71" s="150"/>
      <c r="D71" s="154"/>
      <c r="E71" s="152"/>
      <c r="F71" s="153"/>
      <c r="G71" s="143" t="str">
        <f>IF(OR(E71="",F71=""),"",PID_KVLohnLookup($A$1,E71,F71,LOHNTABELLE!$H$4))</f>
        <v/>
      </c>
      <c r="H71" s="14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4"/>
      <c r="J71" s="155"/>
      <c r="K71" s="143">
        <f t="shared" si="3"/>
        <v>0</v>
      </c>
      <c r="L71" s="205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6"/>
      <c r="N71" s="157"/>
    </row>
    <row r="72" spans="1:14" ht="22" customHeight="1">
      <c r="A72" s="20" t="s">
        <v>146</v>
      </c>
      <c r="B72" s="138"/>
      <c r="C72" s="139"/>
      <c r="D72" s="145"/>
      <c r="E72" s="141"/>
      <c r="F72" s="142"/>
      <c r="G72" s="143" t="str">
        <f>IF(OR(E72="",F72=""),"",PID_KVLohnLookup($A$1,E72,F72,LOHNTABELLE!$H$4))</f>
        <v/>
      </c>
      <c r="H72" s="14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5"/>
      <c r="J72" s="146"/>
      <c r="K72" s="143">
        <f t="shared" si="3"/>
        <v>0</v>
      </c>
      <c r="L72" s="205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7"/>
      <c r="N72" s="148"/>
    </row>
    <row r="73" spans="1:14" ht="22" customHeight="1">
      <c r="A73" s="21" t="s">
        <v>147</v>
      </c>
      <c r="B73" s="149"/>
      <c r="C73" s="150"/>
      <c r="D73" s="154"/>
      <c r="E73" s="152"/>
      <c r="F73" s="153"/>
      <c r="G73" s="143" t="str">
        <f>IF(OR(E73="",F73=""),"",PID_KVLohnLookup($A$1,E73,F73,LOHNTABELLE!$H$4))</f>
        <v/>
      </c>
      <c r="H73" s="14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4"/>
      <c r="J73" s="155"/>
      <c r="K73" s="143">
        <f t="shared" si="3"/>
        <v>0</v>
      </c>
      <c r="L73" s="205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6"/>
      <c r="N73" s="157"/>
    </row>
    <row r="74" spans="1:14" ht="22" customHeight="1">
      <c r="A74" s="20" t="s">
        <v>148</v>
      </c>
      <c r="B74" s="138"/>
      <c r="C74" s="139"/>
      <c r="D74" s="145"/>
      <c r="E74" s="141"/>
      <c r="F74" s="142"/>
      <c r="G74" s="143" t="str">
        <f>IF(OR(E74="",F74=""),"",PID_KVLohnLookup($A$1,E74,F74,LOHNTABELLE!$H$4))</f>
        <v/>
      </c>
      <c r="H74" s="14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5"/>
      <c r="J74" s="146"/>
      <c r="K74" s="143">
        <f t="shared" si="3"/>
        <v>0</v>
      </c>
      <c r="L74" s="205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7"/>
      <c r="N74" s="148"/>
    </row>
    <row r="75" spans="1:14" ht="22" customHeight="1">
      <c r="A75" s="20" t="s">
        <v>149</v>
      </c>
      <c r="B75" s="149"/>
      <c r="C75" s="150"/>
      <c r="D75" s="154"/>
      <c r="E75" s="152"/>
      <c r="F75" s="153"/>
      <c r="G75" s="143" t="str">
        <f>IF(OR(E75="",F75=""),"",PID_KVLohnLookup($A$1,E75,F75,LOHNTABELLE!$H$4))</f>
        <v/>
      </c>
      <c r="H75" s="14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4"/>
      <c r="J75" s="155"/>
      <c r="K75" s="143">
        <f t="shared" si="3"/>
        <v>0</v>
      </c>
      <c r="L75" s="205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6"/>
      <c r="N75" s="157"/>
    </row>
    <row r="76" spans="1:14" ht="22" customHeight="1">
      <c r="A76" s="20" t="s">
        <v>150</v>
      </c>
      <c r="B76" s="138"/>
      <c r="C76" s="139"/>
      <c r="D76" s="145"/>
      <c r="E76" s="141"/>
      <c r="F76" s="142"/>
      <c r="G76" s="143" t="str">
        <f>IF(OR(E76="",F76=""),"",PID_KVLohnLookup($A$1,E76,F76,LOHNTABELLE!$H$4))</f>
        <v/>
      </c>
      <c r="H76" s="14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5"/>
      <c r="J76" s="146"/>
      <c r="K76" s="143">
        <f t="shared" si="3"/>
        <v>0</v>
      </c>
      <c r="L76" s="205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7"/>
      <c r="N76" s="148"/>
    </row>
    <row r="77" spans="1:14" ht="22" customHeight="1">
      <c r="A77" s="21" t="s">
        <v>151</v>
      </c>
      <c r="B77" s="149"/>
      <c r="C77" s="150"/>
      <c r="D77" s="154"/>
      <c r="E77" s="152"/>
      <c r="F77" s="153"/>
      <c r="G77" s="143" t="str">
        <f>IF(OR(E77="",F77=""),"",PID_KVLohnLookup($A$1,E77,F77,LOHNTABELLE!$H$4))</f>
        <v/>
      </c>
      <c r="H77" s="14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4"/>
      <c r="J77" s="155"/>
      <c r="K77" s="143">
        <f t="shared" si="3"/>
        <v>0</v>
      </c>
      <c r="L77" s="205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6"/>
      <c r="N77" s="157"/>
    </row>
    <row r="78" spans="1:14" ht="22" customHeight="1">
      <c r="A78" s="20" t="s">
        <v>152</v>
      </c>
      <c r="B78" s="138"/>
      <c r="C78" s="139"/>
      <c r="D78" s="145"/>
      <c r="E78" s="141"/>
      <c r="F78" s="142"/>
      <c r="G78" s="143" t="str">
        <f>IF(OR(E78="",F78=""),"",PID_KVLohnLookup($A$1,E78,F78,LOHNTABELLE!$H$4))</f>
        <v/>
      </c>
      <c r="H78" s="14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5"/>
      <c r="J78" s="146"/>
      <c r="K78" s="143">
        <f t="shared" si="3"/>
        <v>0</v>
      </c>
      <c r="L78" s="205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7"/>
      <c r="N78" s="148"/>
    </row>
    <row r="79" spans="1:14" ht="22" customHeight="1">
      <c r="A79" s="20" t="s">
        <v>153</v>
      </c>
      <c r="B79" s="149"/>
      <c r="C79" s="150"/>
      <c r="D79" s="154"/>
      <c r="E79" s="152"/>
      <c r="F79" s="153"/>
      <c r="G79" s="143" t="str">
        <f>IF(OR(E79="",F79=""),"",PID_KVLohnLookup($A$1,E79,F79,LOHNTABELLE!$H$4))</f>
        <v/>
      </c>
      <c r="H79" s="14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4"/>
      <c r="J79" s="155"/>
      <c r="K79" s="143">
        <f t="shared" si="3"/>
        <v>0</v>
      </c>
      <c r="L79" s="205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6"/>
      <c r="N79" s="157"/>
    </row>
    <row r="80" spans="1:14" ht="22" customHeight="1">
      <c r="A80" s="20" t="s">
        <v>154</v>
      </c>
      <c r="B80" s="138"/>
      <c r="C80" s="139"/>
      <c r="D80" s="145"/>
      <c r="E80" s="141"/>
      <c r="F80" s="142"/>
      <c r="G80" s="143" t="str">
        <f>IF(OR(E80="",F80=""),"",PID_KVLohnLookup($A$1,E80,F80,LOHNTABELLE!$H$4))</f>
        <v/>
      </c>
      <c r="H80" s="14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5"/>
      <c r="J80" s="146"/>
      <c r="K80" s="143">
        <f t="shared" si="3"/>
        <v>0</v>
      </c>
      <c r="L80" s="205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7"/>
      <c r="N80" s="148"/>
    </row>
    <row r="81" spans="1:14" ht="22" customHeight="1">
      <c r="A81" s="21" t="s">
        <v>155</v>
      </c>
      <c r="B81" s="149"/>
      <c r="C81" s="150"/>
      <c r="D81" s="154"/>
      <c r="E81" s="152"/>
      <c r="F81" s="153"/>
      <c r="G81" s="143" t="str">
        <f>IF(OR(E81="",F81=""),"",PID_KVLohnLookup($A$1,E81,F81,LOHNTABELLE!$H$4))</f>
        <v/>
      </c>
      <c r="H81" s="14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4"/>
      <c r="J81" s="155"/>
      <c r="K81" s="143">
        <f t="shared" si="3"/>
        <v>0</v>
      </c>
      <c r="L81" s="205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6"/>
      <c r="N81" s="157"/>
    </row>
    <row r="82" spans="1:14" ht="22" customHeight="1" thickBot="1">
      <c r="A82" s="20" t="s">
        <v>156</v>
      </c>
      <c r="B82" s="159"/>
      <c r="C82" s="160"/>
      <c r="D82" s="161"/>
      <c r="E82" s="162"/>
      <c r="F82" s="163"/>
      <c r="G82" s="164" t="str">
        <f>IF(OR(E82="",F82=""),"",PID_KVLohnLookup($A$1,E82,F82,LOHNTABELLE!$H$4))</f>
        <v/>
      </c>
      <c r="H82" s="16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1"/>
      <c r="J82" s="166"/>
      <c r="K82" s="164">
        <f t="shared" si="3"/>
        <v>0</v>
      </c>
      <c r="L82" s="206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7"/>
      <c r="N82" s="168"/>
    </row>
    <row r="83" spans="1:14" ht="16" customHeight="1">
      <c r="A83" s="9"/>
      <c r="B83" s="9"/>
    </row>
  </sheetData>
  <sheetProtection algorithmName="SHA-512" hashValue="fwhADCCqS1BcXA4UETirBDSsxbmPDzcDjdcqolKW6yj53YUaz64BskKq3yE4xhpl650PUp3BEc3ICkK8/XqvsQ==" saltValue="B2J3jvcCttZTStHP7ut6j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C1:C2"/>
    <mergeCell ref="D1:D2"/>
    <mergeCell ref="E1:E2"/>
    <mergeCell ref="F1:F2"/>
    <mergeCell ref="G1:G2"/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</mergeCells>
  <phoneticPr fontId="10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  <dataValidation type="list" allowBlank="1" showInputMessage="1" showErrorMessage="1" sqref="F3" xr:uid="{36FB7DDB-4D1C-460B-928B-A7F4CA103E14}">
      <formula1>KV_DD_OKTOBER_3</formula1>
    </dataValidation>
    <dataValidation type="list" allowBlank="1" showInputMessage="1" showErrorMessage="1" sqref="F61" xr:uid="{7EB63F15-3AE7-4BFF-8D21-3888300EF348}">
      <formula1>KV_DD_OKTOBER_61</formula1>
    </dataValidation>
    <dataValidation type="list" allowBlank="1" showInputMessage="1" showErrorMessage="1" sqref="F62" xr:uid="{CE1DCE73-BD1F-4FF5-B7F2-D02BE447CAB4}">
      <formula1>KV_DD_OKTOBER_62</formula1>
    </dataValidation>
    <dataValidation type="list" allowBlank="1" showInputMessage="1" showErrorMessage="1" sqref="F63" xr:uid="{E149F1C6-59FB-4A02-A103-E7441A8E43C8}">
      <formula1>KV_DD_OKTOBER_63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9959B540-6477-47D4-9BE3-EFD5C592B13D}">
          <x14:formula1>
            <xm:f>KV_DROPDOWN_HELPER!$ADB$1:$ADB$13</xm:f>
          </x14:formula1>
          <xm:sqref>F64</xm:sqref>
        </x14:dataValidation>
        <x14:dataValidation type="list" allowBlank="1" showInputMessage="1" showErrorMessage="1" xr:uid="{553496E9-C6E8-441D-B6DD-8EB05495EA42}">
          <x14:formula1>
            <xm:f>KV_DROPDOWN_HELPER!$ADC$1:$ADC$13</xm:f>
          </x14:formula1>
          <xm:sqref>F65</xm:sqref>
        </x14:dataValidation>
        <x14:dataValidation type="list" allowBlank="1" showInputMessage="1" showErrorMessage="1" xr:uid="{3A297251-F9F9-4C7C-9C09-EA7F214911AF}">
          <x14:formula1>
            <xm:f>KV_DROPDOWN_HELPER!$ADD$1:$ADD$13</xm:f>
          </x14:formula1>
          <xm:sqref>F66</xm:sqref>
        </x14:dataValidation>
        <x14:dataValidation type="list" allowBlank="1" showInputMessage="1" showErrorMessage="1" xr:uid="{3DA14EDA-67DE-41CC-ACB3-BAD64A637D32}">
          <x14:formula1>
            <xm:f>KV_DROPDOWN_HELPER!$ADE$1:$ADE$13</xm:f>
          </x14:formula1>
          <xm:sqref>F67</xm:sqref>
        </x14:dataValidation>
        <x14:dataValidation type="list" allowBlank="1" showInputMessage="1" showErrorMessage="1" xr:uid="{B27E0E18-7E3F-4BA7-A13F-04B9C5A7B5E9}">
          <x14:formula1>
            <xm:f>KV_DROPDOWN_HELPER!$ADF$1:$ADF$13</xm:f>
          </x14:formula1>
          <xm:sqref>F68</xm:sqref>
        </x14:dataValidation>
        <x14:dataValidation type="list" allowBlank="1" showInputMessage="1" showErrorMessage="1" xr:uid="{E6FB98E5-FD43-41E7-AA9D-C2B77BD57033}">
          <x14:formula1>
            <xm:f>KV_DROPDOWN_HELPER!$ADG$1:$ADG$13</xm:f>
          </x14:formula1>
          <xm:sqref>F69</xm:sqref>
        </x14:dataValidation>
        <x14:dataValidation type="list" allowBlank="1" showInputMessage="1" showErrorMessage="1" xr:uid="{C9E11E53-955B-40B6-976B-5C8A1CD2C054}">
          <x14:formula1>
            <xm:f>KV_DROPDOWN_HELPER!$ADH$1:$ADH$13</xm:f>
          </x14:formula1>
          <xm:sqref>F70</xm:sqref>
        </x14:dataValidation>
        <x14:dataValidation type="list" allowBlank="1" showInputMessage="1" showErrorMessage="1" xr:uid="{5367F62B-3841-4188-9F14-FBADEB2B717F}">
          <x14:formula1>
            <xm:f>KV_DROPDOWN_HELPER!$ADI$1:$ADI$13</xm:f>
          </x14:formula1>
          <xm:sqref>F71</xm:sqref>
        </x14:dataValidation>
        <x14:dataValidation type="list" allowBlank="1" showInputMessage="1" showErrorMessage="1" xr:uid="{999B2D1B-8C32-45A0-AF20-254B903B7E36}">
          <x14:formula1>
            <xm:f>KV_DROPDOWN_HELPER!$ADJ$1:$ADJ$13</xm:f>
          </x14:formula1>
          <xm:sqref>F72</xm:sqref>
        </x14:dataValidation>
        <x14:dataValidation type="list" allowBlank="1" showInputMessage="1" showErrorMessage="1" xr:uid="{0B3BF793-013F-4951-BB38-B5F66D4B1DA9}">
          <x14:formula1>
            <xm:f>KV_DROPDOWN_HELPER!$ADK$1:$ADK$13</xm:f>
          </x14:formula1>
          <xm:sqref>F73</xm:sqref>
        </x14:dataValidation>
        <x14:dataValidation type="list" allowBlank="1" showInputMessage="1" showErrorMessage="1" xr:uid="{313F2B68-C619-4CAE-A31C-3631FD75CF03}">
          <x14:formula1>
            <xm:f>KV_DROPDOWN_HELPER!$ADL$1:$ADL$13</xm:f>
          </x14:formula1>
          <xm:sqref>F74</xm:sqref>
        </x14:dataValidation>
        <x14:dataValidation type="list" allowBlank="1" showInputMessage="1" showErrorMessage="1" xr:uid="{3B5CEC5F-BB8F-4817-A25E-480FE3631013}">
          <x14:formula1>
            <xm:f>KV_DROPDOWN_HELPER!$ADM$1:$ADM$13</xm:f>
          </x14:formula1>
          <xm:sqref>F75</xm:sqref>
        </x14:dataValidation>
        <x14:dataValidation type="list" allowBlank="1" showInputMessage="1" showErrorMessage="1" xr:uid="{73134275-611E-4442-89CC-E2BF94A278FA}">
          <x14:formula1>
            <xm:f>KV_DROPDOWN_HELPER!$ADN$1:$ADN$13</xm:f>
          </x14:formula1>
          <xm:sqref>F76</xm:sqref>
        </x14:dataValidation>
        <x14:dataValidation type="list" allowBlank="1" showInputMessage="1" showErrorMessage="1" xr:uid="{9D3219C5-3120-41C1-8A97-4D2992732ADF}">
          <x14:formula1>
            <xm:f>KV_DROPDOWN_HELPER!$ADO$1:$ADO$13</xm:f>
          </x14:formula1>
          <xm:sqref>F77</xm:sqref>
        </x14:dataValidation>
        <x14:dataValidation type="list" allowBlank="1" showInputMessage="1" showErrorMessage="1" xr:uid="{01F4825B-1458-4AF6-A6BB-A9A82DF79858}">
          <x14:formula1>
            <xm:f>KV_DROPDOWN_HELPER!$ADP$1:$ADP$13</xm:f>
          </x14:formula1>
          <xm:sqref>F78</xm:sqref>
        </x14:dataValidation>
        <x14:dataValidation type="list" allowBlank="1" showInputMessage="1" showErrorMessage="1" xr:uid="{E7F1299E-F5A5-44B5-B142-2CF7DEB4EA3D}">
          <x14:formula1>
            <xm:f>KV_DROPDOWN_HELPER!$ADQ$1:$ADQ$13</xm:f>
          </x14:formula1>
          <xm:sqref>F79</xm:sqref>
        </x14:dataValidation>
        <x14:dataValidation type="list" allowBlank="1" showInputMessage="1" showErrorMessage="1" xr:uid="{1BBE4DC9-867E-4108-949E-4A765C4FB554}">
          <x14:formula1>
            <xm:f>KV_DROPDOWN_HELPER!$ADR$1:$ADR$13</xm:f>
          </x14:formula1>
          <xm:sqref>F80</xm:sqref>
        </x14:dataValidation>
        <x14:dataValidation type="list" allowBlank="1" showInputMessage="1" showErrorMessage="1" xr:uid="{126CAE75-96F5-42FE-B12F-D5999D775DA1}">
          <x14:formula1>
            <xm:f>KV_DROPDOWN_HELPER!$ADS$1:$ADS$13</xm:f>
          </x14:formula1>
          <xm:sqref>F81</xm:sqref>
        </x14:dataValidation>
        <x14:dataValidation type="list" allowBlank="1" showInputMessage="1" showErrorMessage="1" xr:uid="{3B879868-4380-49A3-9BD1-A188B818211E}">
          <x14:formula1>
            <xm:f>KV_DROPDOWN_HELPER!$ADT$1:$ADT$13</xm:f>
          </x14:formula1>
          <xm:sqref>F82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11</v>
      </c>
      <c r="B1" s="211" t="s">
        <v>191</v>
      </c>
      <c r="C1" s="223" t="s">
        <v>40</v>
      </c>
      <c r="D1" s="223" t="s">
        <v>192</v>
      </c>
      <c r="E1" s="223" t="s">
        <v>0</v>
      </c>
      <c r="F1" s="223" t="s">
        <v>41</v>
      </c>
      <c r="G1" s="223" t="s">
        <v>42</v>
      </c>
      <c r="H1" s="223" t="s">
        <v>43</v>
      </c>
      <c r="I1" s="223" t="s">
        <v>193</v>
      </c>
      <c r="J1" s="223" t="s">
        <v>44</v>
      </c>
      <c r="K1" s="223" t="s">
        <v>45</v>
      </c>
      <c r="L1" s="223" t="s">
        <v>46</v>
      </c>
      <c r="M1" s="223" t="s">
        <v>47</v>
      </c>
      <c r="N1" s="213" t="s">
        <v>194</v>
      </c>
      <c r="AB1" s="6">
        <f>DATE(EINSTELLUNG!$C$35,$A$1,1)</f>
        <v>46327</v>
      </c>
    </row>
    <row r="2" spans="1:28" ht="18" customHeight="1" thickBot="1">
      <c r="A2" s="19"/>
      <c r="B2" s="212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14"/>
      <c r="AB2" s="6">
        <f>EOMONTH(DATE(EINSTELLUNG!$C$35,$A$1,1),0)</f>
        <v>46356</v>
      </c>
    </row>
    <row r="3" spans="1:28" ht="22" customHeight="1">
      <c r="A3" s="20" t="s">
        <v>48</v>
      </c>
      <c r="B3" s="127">
        <v>55</v>
      </c>
      <c r="C3" s="128" t="s">
        <v>314</v>
      </c>
      <c r="D3" s="134">
        <v>46054</v>
      </c>
      <c r="E3" s="130" t="s">
        <v>2</v>
      </c>
      <c r="F3" s="183">
        <v>138.4</v>
      </c>
      <c r="G3" s="132">
        <f>IF(OR(E3="",F3=""),"",PID_KVLohnLookup($A$1,E3,F3,LOHNTABELLE!$H$4))</f>
        <v>1616.8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4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1616.8</v>
      </c>
      <c r="M3" s="136"/>
      <c r="N3" s="137"/>
      <c r="O3" s="227" t="s">
        <v>49</v>
      </c>
      <c r="P3" s="227" t="s">
        <v>50</v>
      </c>
      <c r="Q3" s="227" t="s">
        <v>51</v>
      </c>
      <c r="R3" s="229" t="s">
        <v>52</v>
      </c>
      <c r="S3" s="171"/>
      <c r="T3" s="171"/>
      <c r="U3" s="171"/>
      <c r="V3" s="171"/>
      <c r="AB3" s="8"/>
    </row>
    <row r="4" spans="1:28" ht="22" customHeight="1">
      <c r="A4" s="20" t="s">
        <v>53</v>
      </c>
      <c r="B4" s="138">
        <v>401010</v>
      </c>
      <c r="C4" s="139" t="s">
        <v>236</v>
      </c>
      <c r="D4" s="140">
        <v>39388</v>
      </c>
      <c r="E4" s="141" t="s">
        <v>5</v>
      </c>
      <c r="F4" s="142">
        <v>173</v>
      </c>
      <c r="G4" s="143">
        <f>IF(OR(E4="",F4=""),"",PID_KVLohnLookup($A$1,E4,F4,LOHNTABELLE!$H$4))</f>
        <v>2183</v>
      </c>
      <c r="H4" s="14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5"/>
      <c r="J4" s="146"/>
      <c r="K4" s="143">
        <f t="shared" si="0"/>
        <v>0</v>
      </c>
      <c r="L4" s="205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7"/>
      <c r="N4" s="148"/>
      <c r="O4" s="228"/>
      <c r="P4" s="228"/>
      <c r="Q4" s="228"/>
      <c r="R4" s="230"/>
      <c r="S4" s="171"/>
      <c r="T4" s="171"/>
      <c r="U4" s="171"/>
      <c r="V4" s="171"/>
    </row>
    <row r="5" spans="1:28" ht="22" customHeight="1">
      <c r="A5" s="21" t="s">
        <v>54</v>
      </c>
      <c r="B5" s="149">
        <v>401049</v>
      </c>
      <c r="C5" s="150" t="s">
        <v>237</v>
      </c>
      <c r="D5" s="151">
        <v>41130</v>
      </c>
      <c r="E5" s="152" t="s">
        <v>4</v>
      </c>
      <c r="F5" s="153">
        <v>173</v>
      </c>
      <c r="G5" s="143">
        <f>IF(OR(E5="",F5=""),"",PID_KVLohnLookup($A$1,E5,F5,LOHNTABELLE!$H$4))</f>
        <v>2123</v>
      </c>
      <c r="H5" s="14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4"/>
      <c r="J5" s="155"/>
      <c r="K5" s="143">
        <f t="shared" si="0"/>
        <v>0</v>
      </c>
      <c r="L5" s="205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6"/>
      <c r="N5" s="157"/>
      <c r="O5" s="174" cm="1">
        <f t="array" ref="O5">SUMPRODUCT((F3:F82/4.310808)/5*2.08)</f>
        <v>749.5966788592774</v>
      </c>
      <c r="P5" s="175">
        <f>EINSTELLUNG!I16</f>
        <v>600</v>
      </c>
      <c r="Q5" s="175">
        <f>P5-O5</f>
        <v>-149.5966788592774</v>
      </c>
      <c r="R5" s="176">
        <f>IFERROR(Q5*Q42, 0)</f>
        <v>-1791.1590655304562</v>
      </c>
      <c r="S5" s="171"/>
      <c r="T5" s="171"/>
      <c r="U5" s="171"/>
      <c r="V5" s="171"/>
    </row>
    <row r="6" spans="1:28" ht="22" customHeight="1">
      <c r="A6" s="20" t="s">
        <v>55</v>
      </c>
      <c r="B6" s="138">
        <v>401051</v>
      </c>
      <c r="C6" s="139" t="s">
        <v>239</v>
      </c>
      <c r="D6" s="140">
        <v>41176</v>
      </c>
      <c r="E6" s="141" t="s">
        <v>4</v>
      </c>
      <c r="F6" s="142">
        <v>173</v>
      </c>
      <c r="G6" s="143">
        <f>IF(OR(E6="",F6=""),"",PID_KVLohnLookup($A$1,E6,F6,LOHNTABELLE!$H$4))</f>
        <v>2123</v>
      </c>
      <c r="H6" s="14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5"/>
      <c r="J6" s="146"/>
      <c r="K6" s="143">
        <f t="shared" si="0"/>
        <v>0</v>
      </c>
      <c r="L6" s="205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7"/>
      <c r="N6" s="148"/>
      <c r="O6" s="231" t="str">
        <f>IF(Q5&lt;0, "Schlecht! Zu wenig Urlaub abgebaut.", IF(Q5&gt;0, "Gut! Mehr Urlaub abgebaut als aufgebaut.", ""))</f>
        <v>Schlecht! Zu wenig Urlaub abgebaut.</v>
      </c>
      <c r="P6" s="232"/>
      <c r="Q6" s="232"/>
      <c r="R6" s="233"/>
      <c r="S6" s="171"/>
      <c r="T6" s="171"/>
      <c r="U6" s="171"/>
      <c r="V6" s="171"/>
    </row>
    <row r="7" spans="1:28" ht="22" customHeight="1" thickBot="1">
      <c r="A7" s="20" t="s">
        <v>56</v>
      </c>
      <c r="B7" s="149">
        <v>401089</v>
      </c>
      <c r="C7" s="150" t="s">
        <v>253</v>
      </c>
      <c r="D7" s="151">
        <v>44868</v>
      </c>
      <c r="E7" s="152" t="s">
        <v>13</v>
      </c>
      <c r="F7" s="153">
        <v>173</v>
      </c>
      <c r="G7" s="143">
        <f>IF(OR(E7="",F7=""),"",PID_KVLohnLookup($A$1,E7,F7,LOHNTABELLE!$H$4))</f>
        <v>2328</v>
      </c>
      <c r="H7" s="14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4"/>
      <c r="J7" s="155"/>
      <c r="K7" s="143">
        <f t="shared" si="0"/>
        <v>0</v>
      </c>
      <c r="L7" s="205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56"/>
      <c r="N7" s="157"/>
      <c r="O7" s="171"/>
      <c r="P7" s="171"/>
      <c r="Q7" s="171"/>
      <c r="R7" s="171"/>
      <c r="S7" s="171"/>
      <c r="T7" s="171"/>
      <c r="U7" s="171"/>
      <c r="V7" s="171"/>
    </row>
    <row r="8" spans="1:28" ht="22" customHeight="1">
      <c r="A8" s="21" t="s">
        <v>57</v>
      </c>
      <c r="B8" s="138">
        <v>401138</v>
      </c>
      <c r="C8" s="139" t="s">
        <v>240</v>
      </c>
      <c r="D8" s="140">
        <v>42006</v>
      </c>
      <c r="E8" s="141" t="s">
        <v>4</v>
      </c>
      <c r="F8" s="142">
        <v>173</v>
      </c>
      <c r="G8" s="143">
        <f>IF(OR(E8="",F8=""),"",PID_KVLohnLookup($A$1,E8,F8,LOHNTABELLE!$H$4))</f>
        <v>2123</v>
      </c>
      <c r="H8" s="14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5"/>
      <c r="J8" s="146"/>
      <c r="K8" s="143">
        <f t="shared" si="0"/>
        <v>0</v>
      </c>
      <c r="L8" s="205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47"/>
      <c r="N8" s="170"/>
      <c r="O8" s="234" t="s">
        <v>58</v>
      </c>
      <c r="P8" s="235"/>
      <c r="Q8" s="236">
        <f>SUM(H3:H82)</f>
        <v>7681.21</v>
      </c>
      <c r="R8" s="237"/>
      <c r="S8" s="171"/>
      <c r="T8" s="171"/>
      <c r="U8" s="171"/>
      <c r="V8" s="171"/>
    </row>
    <row r="9" spans="1:28" ht="22" customHeight="1">
      <c r="A9" s="20" t="s">
        <v>59</v>
      </c>
      <c r="B9" s="149">
        <v>401197</v>
      </c>
      <c r="C9" s="150" t="s">
        <v>241</v>
      </c>
      <c r="D9" s="151">
        <v>42644</v>
      </c>
      <c r="E9" s="152" t="s">
        <v>3</v>
      </c>
      <c r="F9" s="153">
        <v>173</v>
      </c>
      <c r="G9" s="143">
        <f>IF(OR(E9="",F9=""),"",PID_KVLohnLookup($A$1,E9,F9,LOHNTABELLE!$H$4))</f>
        <v>2082</v>
      </c>
      <c r="H9" s="14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4"/>
      <c r="J9" s="155"/>
      <c r="K9" s="143">
        <f t="shared" si="0"/>
        <v>0</v>
      </c>
      <c r="L9" s="205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56"/>
      <c r="N9" s="169"/>
      <c r="O9" s="221" t="s">
        <v>60</v>
      </c>
      <c r="P9" s="222"/>
      <c r="Q9" s="219">
        <f>EINSTELLUNG!L32</f>
        <v>11</v>
      </c>
      <c r="R9" s="220"/>
      <c r="S9" s="181">
        <f>IFERROR(Q9/Q8, 0)</f>
        <v>1.4320660416783293E-3</v>
      </c>
      <c r="T9" s="171"/>
      <c r="U9" s="171"/>
      <c r="V9" s="171"/>
    </row>
    <row r="10" spans="1:28" ht="22" customHeight="1">
      <c r="A10" s="20" t="s">
        <v>61</v>
      </c>
      <c r="B10" s="138">
        <v>401214</v>
      </c>
      <c r="C10" s="139" t="s">
        <v>267</v>
      </c>
      <c r="D10" s="140">
        <v>45636</v>
      </c>
      <c r="E10" s="141" t="s">
        <v>3</v>
      </c>
      <c r="F10" s="142">
        <v>173</v>
      </c>
      <c r="G10" s="143">
        <f>IF(OR(E10="",F10=""),"",PID_KVLohnLookup($A$1,E10,F10,LOHNTABELLE!$H$4))</f>
        <v>2082</v>
      </c>
      <c r="H10" s="14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5"/>
      <c r="J10" s="146"/>
      <c r="K10" s="143">
        <f t="shared" si="0"/>
        <v>0</v>
      </c>
      <c r="L10" s="205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7"/>
      <c r="N10" s="170"/>
      <c r="O10" s="221" t="s">
        <v>62</v>
      </c>
      <c r="P10" s="222"/>
      <c r="Q10" s="219">
        <f>EINSTELLUNG!I32</f>
        <v>150</v>
      </c>
      <c r="R10" s="220"/>
      <c r="S10" s="171"/>
      <c r="T10" s="171"/>
      <c r="U10" s="171"/>
      <c r="V10" s="171"/>
    </row>
    <row r="11" spans="1:28" ht="22" customHeight="1">
      <c r="A11" s="21" t="s">
        <v>63</v>
      </c>
      <c r="B11" s="149">
        <v>401276</v>
      </c>
      <c r="C11" s="150" t="s">
        <v>242</v>
      </c>
      <c r="D11" s="151">
        <v>43252</v>
      </c>
      <c r="E11" s="152" t="s">
        <v>3</v>
      </c>
      <c r="F11" s="153">
        <v>173</v>
      </c>
      <c r="G11" s="143">
        <f>IF(OR(E11="",F11=""),"",PID_KVLohnLookup($A$1,E11,F11,LOHNTABELLE!$H$4))</f>
        <v>2082</v>
      </c>
      <c r="H11" s="14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4"/>
      <c r="J11" s="155"/>
      <c r="K11" s="143">
        <f t="shared" si="0"/>
        <v>0</v>
      </c>
      <c r="L11" s="205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6"/>
      <c r="N11" s="169"/>
      <c r="O11" s="221" t="s">
        <v>64</v>
      </c>
      <c r="P11" s="222"/>
      <c r="Q11" s="219">
        <f>P5</f>
        <v>600</v>
      </c>
      <c r="R11" s="220"/>
      <c r="S11" s="171"/>
      <c r="T11" s="171"/>
      <c r="U11" s="171"/>
      <c r="V11" s="171"/>
    </row>
    <row r="12" spans="1:28" ht="22" customHeight="1">
      <c r="A12" s="20" t="s">
        <v>65</v>
      </c>
      <c r="B12" s="138">
        <v>401307</v>
      </c>
      <c r="C12" s="139" t="s">
        <v>243</v>
      </c>
      <c r="D12" s="140">
        <v>43571</v>
      </c>
      <c r="E12" s="141" t="s">
        <v>3</v>
      </c>
      <c r="F12" s="142">
        <v>151.38</v>
      </c>
      <c r="G12" s="143">
        <f>IF(OR(E12="",F12=""),"",PID_KVLohnLookup($A$1,E12,F12,LOHNTABELLE!$H$4))</f>
        <v>1821.75</v>
      </c>
      <c r="H12" s="144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45"/>
      <c r="J12" s="146"/>
      <c r="K12" s="143">
        <f t="shared" si="0"/>
        <v>0</v>
      </c>
      <c r="L12" s="205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47"/>
      <c r="N12" s="170"/>
      <c r="O12" s="221" t="s">
        <v>68</v>
      </c>
      <c r="P12" s="222"/>
      <c r="Q12" s="256">
        <f>Q8-Q9-Q10-Q11</f>
        <v>6920.21</v>
      </c>
      <c r="R12" s="257"/>
      <c r="S12" s="171"/>
      <c r="T12" s="171"/>
      <c r="U12" s="171"/>
      <c r="V12" s="171"/>
    </row>
    <row r="13" spans="1:28" ht="22" customHeight="1">
      <c r="A13" s="20" t="s">
        <v>67</v>
      </c>
      <c r="B13" s="149">
        <v>401308</v>
      </c>
      <c r="C13" s="150" t="s">
        <v>244</v>
      </c>
      <c r="D13" s="151">
        <v>43579</v>
      </c>
      <c r="E13" s="152" t="s">
        <v>3</v>
      </c>
      <c r="F13" s="153">
        <v>173</v>
      </c>
      <c r="G13" s="143">
        <f>IF(OR(E13="",F13=""),"",PID_KVLohnLookup($A$1,E13,F13,LOHNTABELLE!$H$4))</f>
        <v>2082</v>
      </c>
      <c r="H13" s="14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4"/>
      <c r="J13" s="155"/>
      <c r="K13" s="143">
        <f t="shared" si="0"/>
        <v>0</v>
      </c>
      <c r="L13" s="205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6"/>
      <c r="N13" s="169"/>
      <c r="O13" s="221" t="s">
        <v>70</v>
      </c>
      <c r="P13" s="222"/>
      <c r="Q13" s="219">
        <f>EINSTELLUNG!L16</f>
        <v>9300</v>
      </c>
      <c r="R13" s="220"/>
      <c r="S13" s="171"/>
      <c r="T13" s="171"/>
      <c r="U13" s="171"/>
      <c r="V13" s="171"/>
    </row>
    <row r="14" spans="1:28" ht="22" customHeight="1">
      <c r="A14" s="21" t="s">
        <v>69</v>
      </c>
      <c r="B14" s="138">
        <v>401389</v>
      </c>
      <c r="C14" s="139" t="s">
        <v>246</v>
      </c>
      <c r="D14" s="140">
        <v>44384</v>
      </c>
      <c r="E14" s="141" t="s">
        <v>11</v>
      </c>
      <c r="F14" s="142">
        <v>173</v>
      </c>
      <c r="G14" s="143">
        <f>IF(OR(E14="",F14=""),"",PID_KVLohnLookup($A$1,E14,F14,LOHNTABELLE!$H$4))</f>
        <v>2300</v>
      </c>
      <c r="H14" s="14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5"/>
      <c r="J14" s="146"/>
      <c r="K14" s="143">
        <f t="shared" si="0"/>
        <v>0</v>
      </c>
      <c r="L14" s="205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47"/>
      <c r="N14" s="170"/>
      <c r="O14" s="221" t="s">
        <v>72</v>
      </c>
      <c r="P14" s="222"/>
      <c r="Q14" s="219">
        <f>Q12-Q13</f>
        <v>-2379.79</v>
      </c>
      <c r="R14" s="220"/>
      <c r="S14" s="171"/>
      <c r="T14" s="171"/>
      <c r="U14" s="171"/>
      <c r="V14" s="171"/>
    </row>
    <row r="15" spans="1:28" ht="22" customHeight="1" thickBot="1">
      <c r="A15" s="20" t="s">
        <v>71</v>
      </c>
      <c r="B15" s="149">
        <v>401394</v>
      </c>
      <c r="C15" s="150" t="s">
        <v>245</v>
      </c>
      <c r="D15" s="151">
        <v>44379</v>
      </c>
      <c r="E15" s="152" t="s">
        <v>2</v>
      </c>
      <c r="F15" s="153">
        <v>173</v>
      </c>
      <c r="G15" s="143">
        <f>IF(OR(E15="",F15=""),"",PID_KVLohnLookup($A$1,E15,F15,LOHNTABELLE!$H$4))</f>
        <v>2021</v>
      </c>
      <c r="H15" s="14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4"/>
      <c r="J15" s="155"/>
      <c r="K15" s="143">
        <f t="shared" si="0"/>
        <v>0</v>
      </c>
      <c r="L15" s="205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56"/>
      <c r="N15" s="169"/>
      <c r="O15" s="225" t="str">
        <f>IF(Q14&lt;0, "Schlecht! Zu wenig Stunden für Dienstplan.", IF(Q14&gt;0, "Du hast mehr als genug Stunden für Dienstplan.", ""))</f>
        <v>Schlecht! Zu wenig Stunden für Dienstplan.</v>
      </c>
      <c r="P15" s="226"/>
      <c r="Q15" s="238"/>
      <c r="R15" s="239"/>
      <c r="S15" s="172"/>
      <c r="T15" s="172"/>
      <c r="U15" s="172"/>
      <c r="V15" s="171"/>
    </row>
    <row r="16" spans="1:28" ht="22" customHeight="1" thickBot="1">
      <c r="A16" s="20" t="s">
        <v>73</v>
      </c>
      <c r="B16" s="138">
        <v>401432</v>
      </c>
      <c r="C16" s="139" t="s">
        <v>247</v>
      </c>
      <c r="D16" s="140">
        <v>44441</v>
      </c>
      <c r="E16" s="141" t="s">
        <v>2</v>
      </c>
      <c r="F16" s="142">
        <v>173</v>
      </c>
      <c r="G16" s="143">
        <f>IF(OR(E16="",F16=""),"",PID_KVLohnLookup($A$1,E16,F16,LOHNTABELLE!$H$4))</f>
        <v>2021</v>
      </c>
      <c r="H16" s="14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5"/>
      <c r="J16" s="146"/>
      <c r="K16" s="143">
        <f t="shared" si="0"/>
        <v>0</v>
      </c>
      <c r="L16" s="205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7"/>
      <c r="N16" s="170"/>
      <c r="O16" s="215"/>
      <c r="P16" s="216"/>
      <c r="Q16" s="217"/>
      <c r="R16" s="218"/>
      <c r="S16" s="171"/>
      <c r="T16" s="171"/>
      <c r="U16" s="171"/>
      <c r="V16" s="171"/>
      <c r="W16" s="10"/>
    </row>
    <row r="17" spans="1:29" ht="22" customHeight="1">
      <c r="A17" s="21" t="s">
        <v>74</v>
      </c>
      <c r="B17" s="149">
        <v>401479</v>
      </c>
      <c r="C17" s="150" t="s">
        <v>250</v>
      </c>
      <c r="D17" s="151">
        <v>44511</v>
      </c>
      <c r="E17" s="152" t="s">
        <v>6</v>
      </c>
      <c r="F17" s="153">
        <v>173</v>
      </c>
      <c r="G17" s="143">
        <f>IF(OR(E17="",F17=""),"",PID_KVLohnLookup($A$1,E17,F17,LOHNTABELLE!$H$4))</f>
        <v>2160</v>
      </c>
      <c r="H17" s="14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4"/>
      <c r="J17" s="155"/>
      <c r="K17" s="143">
        <f t="shared" si="0"/>
        <v>0</v>
      </c>
      <c r="L17" s="205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2160</v>
      </c>
      <c r="M17" s="156"/>
      <c r="N17" s="169"/>
      <c r="O17" s="234" t="s">
        <v>75</v>
      </c>
      <c r="P17" s="235"/>
      <c r="Q17" s="258">
        <f>SUM(L3:L82)</f>
        <v>91969.080000000016</v>
      </c>
      <c r="R17" s="259"/>
      <c r="S17" s="171"/>
      <c r="T17" s="171"/>
      <c r="U17" s="171"/>
      <c r="V17" s="171"/>
      <c r="W17" s="10"/>
    </row>
    <row r="18" spans="1:29" ht="22" customHeight="1">
      <c r="A18" s="20" t="s">
        <v>76</v>
      </c>
      <c r="B18" s="138">
        <v>401481</v>
      </c>
      <c r="C18" s="139" t="s">
        <v>251</v>
      </c>
      <c r="D18" s="140">
        <v>44531</v>
      </c>
      <c r="E18" s="141" t="s">
        <v>2</v>
      </c>
      <c r="F18" s="142">
        <v>173</v>
      </c>
      <c r="G18" s="143">
        <f>IF(OR(E18="",F18=""),"",PID_KVLohnLookup($A$1,E18,F18,LOHNTABELLE!$H$4))</f>
        <v>2021</v>
      </c>
      <c r="H18" s="14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5"/>
      <c r="J18" s="146"/>
      <c r="K18" s="143">
        <f t="shared" si="0"/>
        <v>0</v>
      </c>
      <c r="L18" s="205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7"/>
      <c r="N18" s="170"/>
      <c r="O18" s="245" t="s">
        <v>475</v>
      </c>
      <c r="P18" s="246"/>
      <c r="Q18" s="240">
        <v>20</v>
      </c>
      <c r="R18" s="241"/>
      <c r="S18" s="171"/>
      <c r="T18" s="171"/>
      <c r="U18" s="171"/>
      <c r="V18" s="171"/>
    </row>
    <row r="19" spans="1:29" ht="22" customHeight="1">
      <c r="A19" s="20" t="s">
        <v>77</v>
      </c>
      <c r="B19" s="149">
        <v>401564</v>
      </c>
      <c r="C19" s="150" t="s">
        <v>252</v>
      </c>
      <c r="D19" s="151">
        <v>44824</v>
      </c>
      <c r="E19" s="152" t="s">
        <v>2</v>
      </c>
      <c r="F19" s="153">
        <v>173</v>
      </c>
      <c r="G19" s="143">
        <f>IF(OR(E19="",F19=""),"",PID_KVLohnLookup($A$1,E19,F19,LOHNTABELLE!$H$4))</f>
        <v>2021</v>
      </c>
      <c r="H19" s="14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4"/>
      <c r="J19" s="155"/>
      <c r="K19" s="143">
        <f t="shared" si="0"/>
        <v>0</v>
      </c>
      <c r="L19" s="205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56"/>
      <c r="N19" s="169"/>
      <c r="O19" s="245" t="s">
        <v>308</v>
      </c>
      <c r="P19" s="246"/>
      <c r="Q19" s="240">
        <v>333</v>
      </c>
      <c r="R19" s="241"/>
      <c r="S19" s="171"/>
      <c r="T19" s="171"/>
      <c r="U19" s="171"/>
      <c r="V19" s="171"/>
    </row>
    <row r="20" spans="1:29" ht="22" customHeight="1">
      <c r="A20" s="21" t="s">
        <v>78</v>
      </c>
      <c r="B20" s="138">
        <v>401583</v>
      </c>
      <c r="C20" s="139" t="s">
        <v>254</v>
      </c>
      <c r="D20" s="140">
        <v>44900</v>
      </c>
      <c r="E20" s="141" t="s">
        <v>10</v>
      </c>
      <c r="F20" s="142">
        <v>173</v>
      </c>
      <c r="G20" s="143">
        <f>IF(OR(E20="",F20=""),"",PID_KVLohnLookup($A$1,E20,F20,LOHNTABELLE!$H$4))</f>
        <v>2300</v>
      </c>
      <c r="H20" s="14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5"/>
      <c r="J20" s="146"/>
      <c r="K20" s="143">
        <f t="shared" si="0"/>
        <v>0</v>
      </c>
      <c r="L20" s="205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2300</v>
      </c>
      <c r="M20" s="147"/>
      <c r="N20" s="170"/>
      <c r="O20" s="245" t="s">
        <v>308</v>
      </c>
      <c r="P20" s="246"/>
      <c r="Q20" s="240">
        <v>35</v>
      </c>
      <c r="R20" s="247"/>
      <c r="S20" s="171"/>
      <c r="T20" s="171"/>
      <c r="U20" s="171"/>
      <c r="V20" s="171"/>
    </row>
    <row r="21" spans="1:29" ht="22" customHeight="1">
      <c r="A21" s="20" t="s">
        <v>80</v>
      </c>
      <c r="B21" s="149">
        <v>401589</v>
      </c>
      <c r="C21" s="150" t="s">
        <v>255</v>
      </c>
      <c r="D21" s="151">
        <v>44926</v>
      </c>
      <c r="E21" s="152" t="s">
        <v>10</v>
      </c>
      <c r="F21" s="153">
        <v>173</v>
      </c>
      <c r="G21" s="143">
        <f>IF(OR(E21="",F21=""),"",PID_KVLohnLookup($A$1,E21,F21,LOHNTABELLE!$H$4))</f>
        <v>2300</v>
      </c>
      <c r="H21" s="14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4"/>
      <c r="J21" s="155"/>
      <c r="K21" s="143">
        <f t="shared" si="0"/>
        <v>0</v>
      </c>
      <c r="L21" s="205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2300</v>
      </c>
      <c r="M21" s="156"/>
      <c r="N21" s="169"/>
      <c r="O21" s="245" t="s">
        <v>308</v>
      </c>
      <c r="P21" s="246"/>
      <c r="Q21" s="240">
        <v>100</v>
      </c>
      <c r="R21" s="241"/>
      <c r="S21" s="171"/>
      <c r="T21" s="171"/>
      <c r="U21" s="171"/>
      <c r="V21" s="171"/>
    </row>
    <row r="22" spans="1:29" ht="22" customHeight="1">
      <c r="A22" s="20" t="s">
        <v>81</v>
      </c>
      <c r="B22" s="138">
        <v>401602</v>
      </c>
      <c r="C22" s="139" t="s">
        <v>256</v>
      </c>
      <c r="D22" s="140">
        <v>45975</v>
      </c>
      <c r="E22" s="141" t="s">
        <v>2</v>
      </c>
      <c r="F22" s="201">
        <v>86.5</v>
      </c>
      <c r="G22" s="143">
        <f>IF(OR(E22="",F22=""),"",PID_KVLohnLookup($A$1,E22,F22,LOHNTABELLE!$H$4))</f>
        <v>1010.5</v>
      </c>
      <c r="H22" s="144">
        <f>IF(AND(ISNUMBER(D22),ISNUMBER(F22)),ROUNDDOWN(MIN(IF(OR(ISBLANK(I22),I22=""),EOMONTH(DATE(EINSTELLUNG!$C$35,$A$1,1),0),I22)-MAX(D22,DATE(EINSTELLUNG!$C$35,$A$1,1))+1)/DAY(EOMONTH(DATE(EINSTELLUNG!$C$35,$A$1,1),0))*F22,2),"")</f>
        <v>86.5</v>
      </c>
      <c r="I22" s="145"/>
      <c r="J22" s="146"/>
      <c r="K22" s="143">
        <f t="shared" si="0"/>
        <v>0</v>
      </c>
      <c r="L22" s="205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1010.5</v>
      </c>
      <c r="M22" s="147"/>
      <c r="N22" s="170"/>
      <c r="O22" s="245" t="s">
        <v>308</v>
      </c>
      <c r="P22" s="246"/>
      <c r="Q22" s="240"/>
      <c r="R22" s="241"/>
      <c r="S22" s="171"/>
      <c r="T22" s="171"/>
      <c r="U22" s="171"/>
      <c r="V22" s="171"/>
    </row>
    <row r="23" spans="1:29" ht="22" customHeight="1">
      <c r="A23" s="21" t="s">
        <v>82</v>
      </c>
      <c r="B23" s="149">
        <v>401605</v>
      </c>
      <c r="C23" s="150" t="s">
        <v>257</v>
      </c>
      <c r="D23" s="151">
        <v>44986</v>
      </c>
      <c r="E23" s="152" t="s">
        <v>2</v>
      </c>
      <c r="F23" s="153">
        <v>86.5</v>
      </c>
      <c r="G23" s="143">
        <f>IF(OR(E23="",F23=""),"",PID_KVLohnLookup($A$1,E23,F23,LOHNTABELLE!$H$4))</f>
        <v>1010.5</v>
      </c>
      <c r="H23" s="144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54"/>
      <c r="J23" s="155"/>
      <c r="K23" s="143">
        <f t="shared" si="0"/>
        <v>0</v>
      </c>
      <c r="L23" s="205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1010.5</v>
      </c>
      <c r="M23" s="156"/>
      <c r="N23" s="169"/>
      <c r="O23" s="245" t="s">
        <v>308</v>
      </c>
      <c r="P23" s="246"/>
      <c r="Q23" s="240"/>
      <c r="R23" s="241"/>
      <c r="S23" s="171"/>
      <c r="T23" s="171"/>
      <c r="U23" s="171"/>
      <c r="V23" s="171"/>
      <c r="W23" s="10"/>
    </row>
    <row r="24" spans="1:29" ht="22" customHeight="1">
      <c r="A24" s="20" t="s">
        <v>83</v>
      </c>
      <c r="B24" s="138">
        <v>401626</v>
      </c>
      <c r="C24" s="139" t="s">
        <v>258</v>
      </c>
      <c r="D24" s="140">
        <v>45063</v>
      </c>
      <c r="E24" s="141" t="s">
        <v>2</v>
      </c>
      <c r="F24" s="142">
        <v>86.5</v>
      </c>
      <c r="G24" s="143">
        <f>IF(OR(E24="",F24=""),"",PID_KVLohnLookup($A$1,E24,F24,LOHNTABELLE!$H$4))</f>
        <v>1010.5</v>
      </c>
      <c r="H24" s="14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5"/>
      <c r="J24" s="146"/>
      <c r="K24" s="143">
        <f t="shared" si="0"/>
        <v>0</v>
      </c>
      <c r="L24" s="205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47"/>
      <c r="N24" s="170"/>
      <c r="O24" s="245"/>
      <c r="P24" s="246"/>
      <c r="Q24" s="240"/>
      <c r="R24" s="241"/>
      <c r="S24" s="171"/>
      <c r="T24" s="171"/>
      <c r="U24" s="171"/>
      <c r="V24" s="171"/>
      <c r="W24" s="10"/>
    </row>
    <row r="25" spans="1:29" ht="22" customHeight="1" thickBot="1">
      <c r="A25" s="20" t="s">
        <v>84</v>
      </c>
      <c r="B25" s="149">
        <v>401633</v>
      </c>
      <c r="C25" s="150" t="s">
        <v>259</v>
      </c>
      <c r="D25" s="151">
        <v>45089</v>
      </c>
      <c r="E25" s="152" t="s">
        <v>10</v>
      </c>
      <c r="F25" s="153">
        <v>86.5</v>
      </c>
      <c r="G25" s="143">
        <f>IF(OR(E25="",F25=""),"",PID_KVLohnLookup($A$1,E25,F25,LOHNTABELLE!$H$4))</f>
        <v>1150</v>
      </c>
      <c r="H25" s="14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4"/>
      <c r="J25" s="155"/>
      <c r="K25" s="143">
        <f t="shared" si="0"/>
        <v>0</v>
      </c>
      <c r="L25" s="205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1150</v>
      </c>
      <c r="M25" s="156"/>
      <c r="N25" s="169"/>
      <c r="O25" s="248"/>
      <c r="P25" s="249"/>
      <c r="Q25" s="250"/>
      <c r="R25" s="251"/>
      <c r="S25" s="171"/>
      <c r="T25" s="171"/>
      <c r="U25" s="171"/>
      <c r="V25" s="171"/>
    </row>
    <row r="26" spans="1:29" ht="22" customHeight="1">
      <c r="A26" s="21" t="s">
        <v>85</v>
      </c>
      <c r="B26" s="138">
        <v>401647</v>
      </c>
      <c r="C26" s="139" t="s">
        <v>260</v>
      </c>
      <c r="D26" s="140">
        <v>45182</v>
      </c>
      <c r="E26" s="141" t="s">
        <v>2</v>
      </c>
      <c r="F26" s="142">
        <v>86.5</v>
      </c>
      <c r="G26" s="143">
        <f>IF(OR(E26="",F26=""),"",PID_KVLohnLookup($A$1,E26,F26,LOHNTABELLE!$H$4))</f>
        <v>1010.5</v>
      </c>
      <c r="H26" s="14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5"/>
      <c r="J26" s="146"/>
      <c r="K26" s="143">
        <f t="shared" si="0"/>
        <v>0</v>
      </c>
      <c r="L26" s="205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1010.5</v>
      </c>
      <c r="M26" s="147"/>
      <c r="N26" s="170"/>
      <c r="O26" s="252"/>
      <c r="P26" s="253"/>
      <c r="Q26" s="254"/>
      <c r="R26" s="255"/>
      <c r="S26" s="171"/>
      <c r="T26" s="171"/>
      <c r="U26" s="171"/>
      <c r="V26" s="171"/>
    </row>
    <row r="27" spans="1:29" ht="22" customHeight="1">
      <c r="A27" s="20" t="s">
        <v>86</v>
      </c>
      <c r="B27" s="149">
        <v>401661</v>
      </c>
      <c r="C27" s="150" t="s">
        <v>261</v>
      </c>
      <c r="D27" s="151">
        <v>45261</v>
      </c>
      <c r="E27" s="152" t="s">
        <v>2</v>
      </c>
      <c r="F27" s="153">
        <v>86.5</v>
      </c>
      <c r="G27" s="143">
        <f>IF(OR(E27="",F27=""),"",PID_KVLohnLookup($A$1,E27,F27,LOHNTABELLE!$H$4))</f>
        <v>1010.5</v>
      </c>
      <c r="H27" s="14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4"/>
      <c r="J27" s="155"/>
      <c r="K27" s="143">
        <f t="shared" si="0"/>
        <v>0</v>
      </c>
      <c r="L27" s="205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56"/>
      <c r="N27" s="169"/>
      <c r="O27" s="245"/>
      <c r="P27" s="246"/>
      <c r="Q27" s="240"/>
      <c r="R27" s="241"/>
      <c r="S27" s="276" t="s">
        <v>87</v>
      </c>
      <c r="T27" s="276"/>
      <c r="U27" s="276"/>
      <c r="V27" s="276"/>
    </row>
    <row r="28" spans="1:29" ht="22" customHeight="1">
      <c r="A28" s="20" t="s">
        <v>88</v>
      </c>
      <c r="B28" s="138">
        <v>401670</v>
      </c>
      <c r="C28" s="139" t="s">
        <v>262</v>
      </c>
      <c r="D28" s="140">
        <v>45358</v>
      </c>
      <c r="E28" s="141" t="s">
        <v>2</v>
      </c>
      <c r="F28" s="142">
        <v>86.5</v>
      </c>
      <c r="G28" s="143">
        <f>IF(OR(E28="",F28=""),"",PID_KVLohnLookup($A$1,E28,F28,LOHNTABELLE!$H$4))</f>
        <v>1010.5</v>
      </c>
      <c r="H28" s="14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5"/>
      <c r="J28" s="146"/>
      <c r="K28" s="143">
        <f t="shared" si="0"/>
        <v>0</v>
      </c>
      <c r="L28" s="205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47"/>
      <c r="N28" s="170"/>
      <c r="O28" s="245"/>
      <c r="P28" s="246"/>
      <c r="Q28" s="240"/>
      <c r="R28" s="241"/>
      <c r="S28" s="171"/>
      <c r="T28" s="171"/>
      <c r="U28" s="171"/>
      <c r="V28" s="171"/>
    </row>
    <row r="29" spans="1:29" ht="22" customHeight="1" thickBot="1">
      <c r="A29" s="21" t="s">
        <v>89</v>
      </c>
      <c r="B29" s="149">
        <v>401678</v>
      </c>
      <c r="C29" s="150" t="s">
        <v>263</v>
      </c>
      <c r="D29" s="151">
        <v>45414</v>
      </c>
      <c r="E29" s="152" t="s">
        <v>2</v>
      </c>
      <c r="F29" s="153">
        <v>173</v>
      </c>
      <c r="G29" s="143">
        <f>IF(OR(E29="",F29=""),"",PID_KVLohnLookup($A$1,E29,F29,LOHNTABELLE!$H$4))</f>
        <v>2021</v>
      </c>
      <c r="H29" s="14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4"/>
      <c r="J29" s="155"/>
      <c r="K29" s="143">
        <f t="shared" si="0"/>
        <v>0</v>
      </c>
      <c r="L29" s="205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56"/>
      <c r="N29" s="169"/>
      <c r="O29" s="242" t="s">
        <v>90</v>
      </c>
      <c r="P29" s="243"/>
      <c r="Q29" s="263">
        <f>EINSTELLUNG!O16</f>
        <v>1250</v>
      </c>
      <c r="R29" s="264"/>
      <c r="S29" s="171"/>
      <c r="T29" s="171"/>
      <c r="U29" s="171"/>
      <c r="V29" s="171"/>
    </row>
    <row r="30" spans="1:29" ht="22" customHeight="1" thickBot="1">
      <c r="A30" s="20" t="s">
        <v>91</v>
      </c>
      <c r="B30" s="138">
        <v>401690</v>
      </c>
      <c r="C30" s="139" t="s">
        <v>265</v>
      </c>
      <c r="D30" s="140">
        <v>45536</v>
      </c>
      <c r="E30" s="141" t="s">
        <v>2</v>
      </c>
      <c r="F30" s="142">
        <v>86.5</v>
      </c>
      <c r="G30" s="143">
        <f>IF(OR(E30="",F30=""),"",PID_KVLohnLookup($A$1,E30,F30,LOHNTABELLE!$H$4))</f>
        <v>1010.5</v>
      </c>
      <c r="H30" s="14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45"/>
      <c r="J30" s="146"/>
      <c r="K30" s="143">
        <f t="shared" si="0"/>
        <v>0</v>
      </c>
      <c r="L30" s="205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1010.5</v>
      </c>
      <c r="M30" s="147"/>
      <c r="N30" s="148"/>
      <c r="O30" s="171"/>
      <c r="P30" s="171"/>
      <c r="Q30" s="171"/>
      <c r="R30" s="171"/>
      <c r="S30" s="171"/>
      <c r="T30" s="171"/>
      <c r="U30" s="171"/>
      <c r="V30" s="17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49">
        <v>401715</v>
      </c>
      <c r="C31" s="150" t="s">
        <v>268</v>
      </c>
      <c r="D31" s="151">
        <v>45755</v>
      </c>
      <c r="E31" s="152" t="s">
        <v>2</v>
      </c>
      <c r="F31" s="153">
        <v>86.5</v>
      </c>
      <c r="G31" s="143">
        <f>IF(OR(E31="",F31=""),"",PID_KVLohnLookup($A$1,E31,F31,LOHNTABELLE!$H$4))</f>
        <v>1010.5</v>
      </c>
      <c r="H31" s="14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4"/>
      <c r="J31" s="155"/>
      <c r="K31" s="143">
        <f t="shared" si="0"/>
        <v>0</v>
      </c>
      <c r="L31" s="205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56"/>
      <c r="N31" s="169"/>
      <c r="O31" s="265">
        <v>0</v>
      </c>
      <c r="P31" s="266"/>
      <c r="Q31" s="267">
        <v>1.7241379310344827E-2</v>
      </c>
      <c r="R31" s="268"/>
      <c r="S31" s="171"/>
      <c r="T31" s="171"/>
      <c r="U31" s="171"/>
      <c r="V31" s="171"/>
    </row>
    <row r="32" spans="1:29" ht="22" customHeight="1" thickBot="1">
      <c r="A32" s="21" t="s">
        <v>94</v>
      </c>
      <c r="B32" s="138">
        <v>401716</v>
      </c>
      <c r="C32" s="139" t="s">
        <v>269</v>
      </c>
      <c r="D32" s="140">
        <v>45800</v>
      </c>
      <c r="E32" s="141" t="s">
        <v>2</v>
      </c>
      <c r="F32" s="142">
        <v>86.5</v>
      </c>
      <c r="G32" s="143">
        <f>IF(OR(E32="",F32=""),"",PID_KVLohnLookup($A$1,E32,F32,LOHNTABELLE!$H$4))</f>
        <v>1010.5</v>
      </c>
      <c r="H32" s="14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5"/>
      <c r="J32" s="146"/>
      <c r="K32" s="143">
        <f t="shared" si="0"/>
        <v>0</v>
      </c>
      <c r="L32" s="205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47"/>
      <c r="N32" s="148"/>
      <c r="O32" s="171"/>
      <c r="P32" s="171"/>
      <c r="Q32" s="171"/>
      <c r="R32" s="171"/>
      <c r="S32" s="173"/>
      <c r="T32" s="171"/>
      <c r="U32" s="171"/>
      <c r="V32" s="171"/>
    </row>
    <row r="33" spans="1:22" ht="22" customHeight="1">
      <c r="A33" s="20" t="s">
        <v>95</v>
      </c>
      <c r="B33" s="149">
        <v>401717</v>
      </c>
      <c r="C33" s="150" t="s">
        <v>270</v>
      </c>
      <c r="D33" s="151">
        <v>45814</v>
      </c>
      <c r="E33" s="152" t="s">
        <v>2</v>
      </c>
      <c r="F33" s="153">
        <v>86.5</v>
      </c>
      <c r="G33" s="143">
        <f>IF(OR(E33="",F33=""),"",PID_KVLohnLookup($A$1,E33,F33,LOHNTABELLE!$H$4))</f>
        <v>1010.5</v>
      </c>
      <c r="H33" s="14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4"/>
      <c r="J33" s="155"/>
      <c r="K33" s="143">
        <f t="shared" si="0"/>
        <v>0</v>
      </c>
      <c r="L33" s="205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56"/>
      <c r="N33" s="169"/>
      <c r="O33" s="269"/>
      <c r="P33" s="270"/>
      <c r="Q33" s="223" t="str">
        <f>EINSTELLUNG!B3</f>
        <v>Budget Zahlen</v>
      </c>
      <c r="R33" s="223"/>
      <c r="S33" s="223" t="str">
        <f>EINSTELLUNG!B19</f>
        <v>Projection/Aktuell Zahlen</v>
      </c>
      <c r="T33" s="223"/>
      <c r="U33" s="223" t="s">
        <v>98</v>
      </c>
      <c r="V33" s="213"/>
    </row>
    <row r="34" spans="1:22" ht="22" customHeight="1">
      <c r="A34" s="20" t="s">
        <v>99</v>
      </c>
      <c r="B34" s="138">
        <v>401722</v>
      </c>
      <c r="C34" s="139" t="s">
        <v>271</v>
      </c>
      <c r="D34" s="140">
        <v>45848</v>
      </c>
      <c r="E34" s="141" t="s">
        <v>2</v>
      </c>
      <c r="F34" s="142">
        <v>86.5</v>
      </c>
      <c r="G34" s="143">
        <f>IF(OR(E34="",F34=""),"",PID_KVLohnLookup($A$1,E34,F34,LOHNTABELLE!$H$4))</f>
        <v>1010.5</v>
      </c>
      <c r="H34" s="14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5"/>
      <c r="J34" s="146"/>
      <c r="K34" s="143">
        <f t="shared" si="0"/>
        <v>0</v>
      </c>
      <c r="L34" s="205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47"/>
      <c r="N34" s="170"/>
      <c r="O34" s="271"/>
      <c r="P34" s="272"/>
      <c r="Q34" s="273"/>
      <c r="R34" s="273"/>
      <c r="S34" s="273"/>
      <c r="T34" s="273"/>
      <c r="U34" s="273"/>
      <c r="V34" s="274"/>
    </row>
    <row r="35" spans="1:22" ht="22" customHeight="1">
      <c r="A35" s="21" t="s">
        <v>100</v>
      </c>
      <c r="B35" s="149">
        <v>401723</v>
      </c>
      <c r="C35" s="150" t="s">
        <v>272</v>
      </c>
      <c r="D35" s="151">
        <v>45852</v>
      </c>
      <c r="E35" s="152" t="s">
        <v>2</v>
      </c>
      <c r="F35" s="153">
        <v>86.5</v>
      </c>
      <c r="G35" s="143">
        <f>IF(OR(E35="",F35=""),"",PID_KVLohnLookup($A$1,E35,F35,LOHNTABELLE!$H$4))</f>
        <v>1010.5</v>
      </c>
      <c r="H35" s="14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4"/>
      <c r="J35" s="155"/>
      <c r="K35" s="14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5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56"/>
      <c r="N35" s="169"/>
      <c r="O35" s="244" t="s">
        <v>101</v>
      </c>
      <c r="P35" s="222"/>
      <c r="Q35" s="261">
        <f>EINSTELLUNG!C16</f>
        <v>400000</v>
      </c>
      <c r="R35" s="261"/>
      <c r="S35" s="261">
        <f>EINSTELLUNG!C32</f>
        <v>398000</v>
      </c>
      <c r="T35" s="261"/>
      <c r="U35" s="261">
        <f>S35-Q35</f>
        <v>-2000</v>
      </c>
      <c r="V35" s="262"/>
    </row>
    <row r="36" spans="1:22" ht="22" customHeight="1">
      <c r="A36" s="20" t="s">
        <v>102</v>
      </c>
      <c r="B36" s="138">
        <v>401726</v>
      </c>
      <c r="C36" s="139" t="s">
        <v>273</v>
      </c>
      <c r="D36" s="140">
        <v>45870</v>
      </c>
      <c r="E36" s="141" t="s">
        <v>2</v>
      </c>
      <c r="F36" s="142">
        <v>86.5</v>
      </c>
      <c r="G36" s="143">
        <f>IF(OR(E36="",F36=""),"",PID_KVLohnLookup($A$1,E36,F36,LOHNTABELLE!$H$4))</f>
        <v>1010.5</v>
      </c>
      <c r="H36" s="14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5"/>
      <c r="J36" s="146"/>
      <c r="K36" s="143">
        <f t="shared" si="1"/>
        <v>0</v>
      </c>
      <c r="L36" s="205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47"/>
      <c r="N36" s="170"/>
      <c r="O36" s="244" t="s">
        <v>103</v>
      </c>
      <c r="P36" s="222"/>
      <c r="Q36" s="261">
        <f>EINSTELLUNG!D16</f>
        <v>100000</v>
      </c>
      <c r="R36" s="261"/>
      <c r="S36" s="261">
        <f ca="1">SumMergedCells(Q17:R29)</f>
        <v>93707.08</v>
      </c>
      <c r="T36" s="261"/>
      <c r="U36" s="261">
        <f t="shared" ref="U36:U41" ca="1" si="2">S36-Q36</f>
        <v>-6292.9199999999983</v>
      </c>
      <c r="V36" s="262"/>
    </row>
    <row r="37" spans="1:22" ht="22" customHeight="1">
      <c r="A37" s="20" t="s">
        <v>104</v>
      </c>
      <c r="B37" s="149">
        <v>401730</v>
      </c>
      <c r="C37" s="150" t="s">
        <v>275</v>
      </c>
      <c r="D37" s="151">
        <v>45895</v>
      </c>
      <c r="E37" s="152" t="s">
        <v>2</v>
      </c>
      <c r="F37" s="153">
        <v>86.5</v>
      </c>
      <c r="G37" s="143">
        <f>IF(OR(E37="",F37=""),"",PID_KVLohnLookup($A$1,E37,F37,LOHNTABELLE!$H$4))</f>
        <v>1010.5</v>
      </c>
      <c r="H37" s="14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4"/>
      <c r="J37" s="155"/>
      <c r="K37" s="143">
        <f t="shared" si="1"/>
        <v>0</v>
      </c>
      <c r="L37" s="205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56"/>
      <c r="N37" s="169"/>
      <c r="O37" s="244" t="s">
        <v>105</v>
      </c>
      <c r="P37" s="222"/>
      <c r="Q37" s="277">
        <f>IF(ISERROR(Q36/Q35), 0, Q36/Q35)</f>
        <v>0.25</v>
      </c>
      <c r="R37" s="277"/>
      <c r="S37" s="277">
        <f ca="1">IF(ISERROR(S36/S35), 0, S36/S35)</f>
        <v>0.23544492462311559</v>
      </c>
      <c r="T37" s="277"/>
      <c r="U37" s="277">
        <f t="shared" ca="1" si="2"/>
        <v>-1.4555075376884413E-2</v>
      </c>
      <c r="V37" s="278"/>
    </row>
    <row r="38" spans="1:22" ht="22" customHeight="1">
      <c r="A38" s="21" t="s">
        <v>106</v>
      </c>
      <c r="B38" s="138">
        <v>401731</v>
      </c>
      <c r="C38" s="139" t="s">
        <v>274</v>
      </c>
      <c r="D38" s="140">
        <v>45899</v>
      </c>
      <c r="E38" s="141" t="s">
        <v>2</v>
      </c>
      <c r="F38" s="142">
        <v>86.5</v>
      </c>
      <c r="G38" s="143">
        <f>IF(OR(E38="",F38=""),"",PID_KVLohnLookup($A$1,E38,F38,LOHNTABELLE!$H$4))</f>
        <v>1010.5</v>
      </c>
      <c r="H38" s="14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5"/>
      <c r="J38" s="146"/>
      <c r="K38" s="143">
        <f t="shared" si="1"/>
        <v>0</v>
      </c>
      <c r="L38" s="205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7"/>
      <c r="N38" s="170"/>
      <c r="O38" s="244" t="s">
        <v>107</v>
      </c>
      <c r="P38" s="222"/>
      <c r="Q38" s="260">
        <f>EINSTELLUNG!F16</f>
        <v>30000</v>
      </c>
      <c r="R38" s="260"/>
      <c r="S38" s="260">
        <f>EINSTELLUNG!F32</f>
        <v>31000</v>
      </c>
      <c r="T38" s="260"/>
      <c r="U38" s="260">
        <f t="shared" si="2"/>
        <v>1000</v>
      </c>
      <c r="V38" s="219"/>
    </row>
    <row r="39" spans="1:22" ht="22" customHeight="1">
      <c r="A39" s="20" t="s">
        <v>108</v>
      </c>
      <c r="B39" s="149">
        <v>401734</v>
      </c>
      <c r="C39" s="150" t="s">
        <v>276</v>
      </c>
      <c r="D39" s="151">
        <v>45904</v>
      </c>
      <c r="E39" s="152" t="s">
        <v>2</v>
      </c>
      <c r="F39" s="153">
        <v>86.5</v>
      </c>
      <c r="G39" s="143">
        <f>IF(OR(E39="",F39=""),"",PID_KVLohnLookup($A$1,E39,F39,LOHNTABELLE!$H$4))</f>
        <v>1010.5</v>
      </c>
      <c r="H39" s="14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4"/>
      <c r="J39" s="155"/>
      <c r="K39" s="143">
        <f t="shared" si="1"/>
        <v>0</v>
      </c>
      <c r="L39" s="205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6"/>
      <c r="N39" s="169"/>
      <c r="O39" s="244" t="s">
        <v>109</v>
      </c>
      <c r="P39" s="222"/>
      <c r="Q39" s="261">
        <f>IF(Q38=0, 0, Q35/Q38)</f>
        <v>13.333333333333334</v>
      </c>
      <c r="R39" s="261"/>
      <c r="S39" s="261">
        <f>IF(S38=0, 0, S35/S38)</f>
        <v>12.838709677419354</v>
      </c>
      <c r="T39" s="261"/>
      <c r="U39" s="261">
        <f t="shared" si="2"/>
        <v>-0.49462365591397983</v>
      </c>
      <c r="V39" s="262"/>
    </row>
    <row r="40" spans="1:22" ht="22" customHeight="1">
      <c r="A40" s="20" t="s">
        <v>110</v>
      </c>
      <c r="B40" s="138">
        <v>401736</v>
      </c>
      <c r="C40" s="139" t="s">
        <v>277</v>
      </c>
      <c r="D40" s="140">
        <v>45906</v>
      </c>
      <c r="E40" s="141" t="s">
        <v>2</v>
      </c>
      <c r="F40" s="142">
        <v>86.5</v>
      </c>
      <c r="G40" s="143">
        <f>IF(OR(E40="",F40=""),"",PID_KVLohnLookup($A$1,E40,F40,LOHNTABELLE!$H$4))</f>
        <v>1010.5</v>
      </c>
      <c r="H40" s="14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5"/>
      <c r="J40" s="146"/>
      <c r="K40" s="143">
        <f t="shared" si="1"/>
        <v>0</v>
      </c>
      <c r="L40" s="205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7"/>
      <c r="N40" s="170"/>
      <c r="O40" s="244" t="s">
        <v>111</v>
      </c>
      <c r="P40" s="222"/>
      <c r="Q40" s="261">
        <f>IF(Q12=0, 0, Q35/Q12)</f>
        <v>57.801714109831927</v>
      </c>
      <c r="R40" s="261"/>
      <c r="S40" s="261">
        <f>IF(Q12=0, 0, S35/Q12)</f>
        <v>57.51270553928277</v>
      </c>
      <c r="T40" s="261"/>
      <c r="U40" s="261">
        <f t="shared" si="2"/>
        <v>-0.28900857054915718</v>
      </c>
      <c r="V40" s="262"/>
    </row>
    <row r="41" spans="1:22" ht="22" customHeight="1">
      <c r="A41" s="21" t="s">
        <v>112</v>
      </c>
      <c r="B41" s="149">
        <v>401737</v>
      </c>
      <c r="C41" s="150" t="s">
        <v>278</v>
      </c>
      <c r="D41" s="151">
        <v>45906</v>
      </c>
      <c r="E41" s="152" t="s">
        <v>2</v>
      </c>
      <c r="F41" s="153">
        <v>86.5</v>
      </c>
      <c r="G41" s="143">
        <f>IF(OR(E41="",F41=""),"",PID_KVLohnLookup($A$1,E41,F41,LOHNTABELLE!$H$4))</f>
        <v>1010.5</v>
      </c>
      <c r="H41" s="14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4"/>
      <c r="J41" s="155"/>
      <c r="K41" s="143">
        <f t="shared" si="1"/>
        <v>0</v>
      </c>
      <c r="L41" s="205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6"/>
      <c r="N41" s="169"/>
      <c r="O41" s="244" t="s">
        <v>113</v>
      </c>
      <c r="P41" s="222"/>
      <c r="Q41" s="260">
        <f>IF(Q12=0, 0, Q38/Q12)</f>
        <v>4.3351285582373942</v>
      </c>
      <c r="R41" s="260"/>
      <c r="S41" s="260">
        <f>IF(Q12=0, 0, S38/Q12)</f>
        <v>4.4796328435119745</v>
      </c>
      <c r="T41" s="260"/>
      <c r="U41" s="260">
        <f t="shared" si="2"/>
        <v>0.14450428527458037</v>
      </c>
      <c r="V41" s="219"/>
    </row>
    <row r="42" spans="1:22" ht="22" customHeight="1" thickBot="1">
      <c r="A42" s="20" t="s">
        <v>114</v>
      </c>
      <c r="B42" s="138">
        <v>401738</v>
      </c>
      <c r="C42" s="139" t="s">
        <v>279</v>
      </c>
      <c r="D42" s="140">
        <v>45909</v>
      </c>
      <c r="E42" s="141" t="s">
        <v>2</v>
      </c>
      <c r="F42" s="142">
        <v>86.5</v>
      </c>
      <c r="G42" s="143">
        <f>IF(OR(E42="",F42=""),"",PID_KVLohnLookup($A$1,E42,F42,LOHNTABELLE!$H$4))</f>
        <v>1010.5</v>
      </c>
      <c r="H42" s="14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5"/>
      <c r="J42" s="146"/>
      <c r="K42" s="143">
        <f t="shared" si="1"/>
        <v>0</v>
      </c>
      <c r="L42" s="205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7"/>
      <c r="N42" s="170"/>
      <c r="O42" s="242" t="s">
        <v>115</v>
      </c>
      <c r="P42" s="243"/>
      <c r="Q42" s="275">
        <f>IFERROR(Q17/Q8, 0)</f>
        <v>11.973254213854331</v>
      </c>
      <c r="R42" s="275"/>
      <c r="S42" s="275"/>
      <c r="T42" s="275"/>
      <c r="U42" s="275"/>
      <c r="V42" s="264"/>
    </row>
    <row r="43" spans="1:22" ht="22" customHeight="1">
      <c r="A43" s="20" t="s">
        <v>116</v>
      </c>
      <c r="B43" s="149">
        <v>401745</v>
      </c>
      <c r="C43" s="150" t="s">
        <v>283</v>
      </c>
      <c r="D43" s="151">
        <v>45934</v>
      </c>
      <c r="E43" s="152" t="s">
        <v>2</v>
      </c>
      <c r="F43" s="153">
        <v>86.5</v>
      </c>
      <c r="G43" s="143">
        <f>IF(OR(E43="",F43=""),"",PID_KVLohnLookup($A$1,E43,F43,LOHNTABELLE!$H$4))</f>
        <v>1010.5</v>
      </c>
      <c r="H43" s="14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4"/>
      <c r="J43" s="155"/>
      <c r="K43" s="143">
        <f t="shared" si="1"/>
        <v>0</v>
      </c>
      <c r="L43" s="205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6"/>
      <c r="N43" s="169"/>
      <c r="O43" s="177"/>
      <c r="P43" s="178"/>
      <c r="Q43" s="178"/>
      <c r="R43" s="171"/>
      <c r="S43" s="171"/>
      <c r="T43" s="171"/>
      <c r="U43" s="171"/>
      <c r="V43" s="171"/>
    </row>
    <row r="44" spans="1:22" ht="22" customHeight="1" thickBot="1">
      <c r="A44" s="21" t="s">
        <v>117</v>
      </c>
      <c r="B44" s="138">
        <v>401746</v>
      </c>
      <c r="C44" s="139" t="s">
        <v>282</v>
      </c>
      <c r="D44" s="140">
        <v>45941</v>
      </c>
      <c r="E44" s="141" t="s">
        <v>2</v>
      </c>
      <c r="F44" s="142">
        <v>86.5</v>
      </c>
      <c r="G44" s="143">
        <f>IF(OR(E44="",F44=""),"",PID_KVLohnLookup($A$1,E44,F44,LOHNTABELLE!$H$4))</f>
        <v>1010.5</v>
      </c>
      <c r="H44" s="14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5"/>
      <c r="J44" s="146"/>
      <c r="K44" s="143">
        <f t="shared" si="1"/>
        <v>0</v>
      </c>
      <c r="L44" s="205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7"/>
      <c r="N44" s="170"/>
      <c r="O44" s="207" t="s">
        <v>118</v>
      </c>
      <c r="P44" s="208"/>
      <c r="Q44" s="208"/>
      <c r="R44" s="208"/>
      <c r="S44" s="208"/>
      <c r="T44" s="208"/>
      <c r="U44" s="208"/>
      <c r="V44" s="208"/>
    </row>
    <row r="45" spans="1:22" ht="22" customHeight="1">
      <c r="A45" s="20" t="s">
        <v>119</v>
      </c>
      <c r="B45" s="149">
        <v>401747</v>
      </c>
      <c r="C45" s="150" t="s">
        <v>280</v>
      </c>
      <c r="D45" s="151">
        <v>45941</v>
      </c>
      <c r="E45" s="152" t="s">
        <v>2</v>
      </c>
      <c r="F45" s="153">
        <v>86.5</v>
      </c>
      <c r="G45" s="143">
        <f>IF(OR(E45="",F45=""),"",PID_KVLohnLookup($A$1,E45,F45,LOHNTABELLE!$H$4))</f>
        <v>1010.5</v>
      </c>
      <c r="H45" s="14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4"/>
      <c r="J45" s="155"/>
      <c r="K45" s="143">
        <f t="shared" si="1"/>
        <v>0</v>
      </c>
      <c r="L45" s="205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6"/>
      <c r="N45" s="179"/>
      <c r="O45" s="209"/>
      <c r="P45" s="210"/>
      <c r="Q45" s="210"/>
      <c r="R45" s="210"/>
      <c r="S45" s="210"/>
      <c r="T45" s="210"/>
      <c r="U45" s="210"/>
      <c r="V45" s="171"/>
    </row>
    <row r="46" spans="1:22" ht="22" customHeight="1">
      <c r="A46" s="20" t="s">
        <v>120</v>
      </c>
      <c r="B46" s="138">
        <v>401748</v>
      </c>
      <c r="C46" s="139" t="s">
        <v>281</v>
      </c>
      <c r="D46" s="140">
        <v>45941</v>
      </c>
      <c r="E46" s="141" t="s">
        <v>2</v>
      </c>
      <c r="F46" s="142">
        <v>86.5</v>
      </c>
      <c r="G46" s="143">
        <f>IF(OR(E46="",F46=""),"",PID_KVLohnLookup($A$1,E46,F46,LOHNTABELLE!$H$4))</f>
        <v>1010.5</v>
      </c>
      <c r="H46" s="14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5"/>
      <c r="J46" s="146"/>
      <c r="K46" s="143">
        <f t="shared" si="1"/>
        <v>0</v>
      </c>
      <c r="L46" s="205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7"/>
      <c r="N46" s="180"/>
      <c r="O46" s="171"/>
      <c r="P46" s="171"/>
      <c r="Q46" s="171"/>
      <c r="R46" s="171"/>
      <c r="S46" s="171"/>
      <c r="T46" s="171"/>
      <c r="U46" s="171"/>
      <c r="V46" s="171"/>
    </row>
    <row r="47" spans="1:22" ht="22" customHeight="1">
      <c r="A47" s="21" t="s">
        <v>121</v>
      </c>
      <c r="B47" s="149">
        <v>401751</v>
      </c>
      <c r="C47" s="150" t="s">
        <v>284</v>
      </c>
      <c r="D47" s="151">
        <v>45961</v>
      </c>
      <c r="E47" s="152" t="s">
        <v>2</v>
      </c>
      <c r="F47" s="153">
        <v>86.5</v>
      </c>
      <c r="G47" s="143">
        <f>IF(OR(E47="",F47=""),"",PID_KVLohnLookup($A$1,E47,F47,LOHNTABELLE!$H$4))</f>
        <v>1010.5</v>
      </c>
      <c r="H47" s="14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4"/>
      <c r="J47" s="155"/>
      <c r="K47" s="143">
        <f t="shared" si="1"/>
        <v>0</v>
      </c>
      <c r="L47" s="205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6"/>
      <c r="N47" s="179"/>
      <c r="O47" s="171"/>
      <c r="P47" s="171"/>
      <c r="Q47" s="171"/>
      <c r="R47" s="171"/>
      <c r="S47" s="171"/>
      <c r="T47" s="171"/>
      <c r="U47" s="171"/>
      <c r="V47" s="171"/>
    </row>
    <row r="48" spans="1:22" ht="22" customHeight="1">
      <c r="A48" s="20" t="s">
        <v>122</v>
      </c>
      <c r="B48" s="138">
        <v>401752</v>
      </c>
      <c r="C48" s="139" t="s">
        <v>285</v>
      </c>
      <c r="D48" s="140">
        <v>45986</v>
      </c>
      <c r="E48" s="141" t="s">
        <v>2</v>
      </c>
      <c r="F48" s="142">
        <v>86.5</v>
      </c>
      <c r="G48" s="143">
        <f>IF(OR(E48="",F48=""),"",PID_KVLohnLookup($A$1,E48,F48,LOHNTABELLE!$H$4))</f>
        <v>1010.5</v>
      </c>
      <c r="H48" s="14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5"/>
      <c r="J48" s="146"/>
      <c r="K48" s="143">
        <f t="shared" si="1"/>
        <v>0</v>
      </c>
      <c r="L48" s="205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7"/>
      <c r="N48" s="180"/>
      <c r="O48" s="171"/>
      <c r="P48" s="171"/>
      <c r="Q48" s="171"/>
      <c r="R48" s="171"/>
      <c r="S48" s="171"/>
      <c r="T48" s="171"/>
      <c r="U48" s="171"/>
      <c r="V48" s="171"/>
    </row>
    <row r="49" spans="1:22" ht="22" customHeight="1">
      <c r="A49" s="20" t="s">
        <v>123</v>
      </c>
      <c r="B49" s="149">
        <v>401999</v>
      </c>
      <c r="C49" s="150" t="s">
        <v>436</v>
      </c>
      <c r="D49" s="154">
        <v>46041</v>
      </c>
      <c r="E49" s="152" t="s">
        <v>2</v>
      </c>
      <c r="F49" s="153">
        <v>151.38</v>
      </c>
      <c r="G49" s="143">
        <f>IF(OR(E49="",F49=""),"",PID_KVLohnLookup($A$1,E49,F49,LOHNTABELLE!$H$4))</f>
        <v>1768.38</v>
      </c>
      <c r="H49" s="144">
        <f>IF(AND(ISNUMBER(D49),ISNUMBER(F49)),ROUNDDOWN(MIN(IF(OR(ISBLANK(I49),I49=""),EOMONTH(DATE(EINSTELLUNG!$C$35,$A$1,1),0),I49)-MAX(D49,DATE(EINSTELLUNG!$C$35,$A$1,1))+1)/DAY(EOMONTH(DATE(EINSTELLUNG!$C$35,$A$1,1),0))*F49,2),"")</f>
        <v>151.38</v>
      </c>
      <c r="I49" s="154"/>
      <c r="J49" s="155"/>
      <c r="K49" s="143">
        <f t="shared" si="1"/>
        <v>0</v>
      </c>
      <c r="L49" s="205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1768.38</v>
      </c>
      <c r="M49" s="156"/>
      <c r="N49" s="179"/>
      <c r="O49" s="171"/>
      <c r="P49" s="171"/>
      <c r="Q49" s="171"/>
      <c r="R49" s="171"/>
      <c r="S49" s="171"/>
      <c r="T49" s="171"/>
      <c r="U49" s="171"/>
      <c r="V49" s="171"/>
    </row>
    <row r="50" spans="1:22" ht="22" customHeight="1">
      <c r="A50" s="21" t="s">
        <v>124</v>
      </c>
      <c r="B50" s="138">
        <v>401999</v>
      </c>
      <c r="C50" s="139" t="s">
        <v>307</v>
      </c>
      <c r="D50" s="145">
        <v>46082</v>
      </c>
      <c r="E50" s="141" t="s">
        <v>2</v>
      </c>
      <c r="F50" s="142">
        <v>173</v>
      </c>
      <c r="G50" s="143">
        <f>IF(OR(E50="",F50=""),"",PID_KVLohnLookup($A$1,E50,F50,LOHNTABELLE!$H$4))</f>
        <v>2021</v>
      </c>
      <c r="H50" s="144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45"/>
      <c r="J50" s="146"/>
      <c r="K50" s="143">
        <f t="shared" si="1"/>
        <v>0</v>
      </c>
      <c r="L50" s="205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2021</v>
      </c>
      <c r="M50" s="147"/>
      <c r="N50" s="180"/>
      <c r="O50" s="171"/>
      <c r="P50" s="171"/>
      <c r="Q50" s="171"/>
      <c r="R50" s="171"/>
      <c r="S50" s="171"/>
      <c r="T50" s="171"/>
      <c r="U50" s="171"/>
      <c r="V50" s="171"/>
    </row>
    <row r="51" spans="1:22" ht="22" customHeight="1">
      <c r="A51" s="20" t="s">
        <v>125</v>
      </c>
      <c r="B51" s="149">
        <v>402000</v>
      </c>
      <c r="C51" s="150" t="s">
        <v>310</v>
      </c>
      <c r="D51" s="154">
        <v>46143</v>
      </c>
      <c r="E51" s="152" t="s">
        <v>2</v>
      </c>
      <c r="F51" s="153">
        <v>173</v>
      </c>
      <c r="G51" s="143">
        <f>IF(OR(E51="",F51=""),"",PID_KVLohnLookup($A$1,E51,F51,LOHNTABELLE!$H$4))</f>
        <v>2021</v>
      </c>
      <c r="H51" s="144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54"/>
      <c r="J51" s="155"/>
      <c r="K51" s="143">
        <f t="shared" si="1"/>
        <v>0</v>
      </c>
      <c r="L51" s="205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2021</v>
      </c>
      <c r="M51" s="156"/>
      <c r="N51" s="179"/>
    </row>
    <row r="52" spans="1:22" ht="22" customHeight="1">
      <c r="A52" s="20" t="s">
        <v>126</v>
      </c>
      <c r="B52" s="138">
        <v>402004</v>
      </c>
      <c r="C52" s="139" t="s">
        <v>311</v>
      </c>
      <c r="D52" s="145">
        <v>46122</v>
      </c>
      <c r="E52" s="141" t="s">
        <v>2</v>
      </c>
      <c r="F52" s="142">
        <v>173</v>
      </c>
      <c r="G52" s="143">
        <f>IF(OR(E52="",F52=""),"",PID_KVLohnLookup($A$1,E52,F52,LOHNTABELLE!$H$4))</f>
        <v>2021</v>
      </c>
      <c r="H52" s="14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45"/>
      <c r="J52" s="146"/>
      <c r="K52" s="143">
        <f t="shared" si="1"/>
        <v>0</v>
      </c>
      <c r="L52" s="205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47"/>
      <c r="N52" s="148"/>
    </row>
    <row r="53" spans="1:22" ht="22" customHeight="1">
      <c r="A53" s="21" t="s">
        <v>127</v>
      </c>
      <c r="B53" s="149">
        <v>402405</v>
      </c>
      <c r="C53" s="202" t="s">
        <v>313</v>
      </c>
      <c r="D53" s="154">
        <v>46054</v>
      </c>
      <c r="E53" s="152" t="s">
        <v>2</v>
      </c>
      <c r="F53" s="153">
        <v>173</v>
      </c>
      <c r="G53" s="143">
        <f>IF(OR(E53="",F53=""),"",PID_KVLohnLookup($A$1,E53,F53,LOHNTABELLE!$H$4))</f>
        <v>2021</v>
      </c>
      <c r="H53" s="14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4"/>
      <c r="J53" s="155"/>
      <c r="K53" s="143">
        <f t="shared" si="1"/>
        <v>0</v>
      </c>
      <c r="L53" s="205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56"/>
      <c r="N53" s="157"/>
    </row>
    <row r="54" spans="1:22" ht="22" customHeight="1">
      <c r="A54" s="20" t="s">
        <v>128</v>
      </c>
      <c r="B54" s="138">
        <v>500600</v>
      </c>
      <c r="C54" s="139" t="s">
        <v>318</v>
      </c>
      <c r="D54" s="145">
        <v>46054</v>
      </c>
      <c r="E54" s="141" t="s">
        <v>2</v>
      </c>
      <c r="F54" s="142">
        <v>173</v>
      </c>
      <c r="G54" s="143">
        <f>IF(OR(E54="",F54=""),"",PID_KVLohnLookup($A$1,E54,F54,LOHNTABELLE!$H$4))</f>
        <v>2021</v>
      </c>
      <c r="H54" s="14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5"/>
      <c r="J54" s="146"/>
      <c r="K54" s="143">
        <f t="shared" si="1"/>
        <v>0</v>
      </c>
      <c r="L54" s="205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7"/>
      <c r="N54" s="148"/>
    </row>
    <row r="55" spans="1:22" ht="22" customHeight="1">
      <c r="A55" s="20" t="s">
        <v>129</v>
      </c>
      <c r="B55" s="149">
        <v>502000</v>
      </c>
      <c r="C55" s="150" t="s">
        <v>312</v>
      </c>
      <c r="D55" s="154">
        <v>46147</v>
      </c>
      <c r="E55" s="152" t="s">
        <v>2</v>
      </c>
      <c r="F55" s="153">
        <v>173</v>
      </c>
      <c r="G55" s="143">
        <f>IF(OR(E55="",F55=""),"",PID_KVLohnLookup($A$1,E55,F55,LOHNTABELLE!$H$4))</f>
        <v>2021</v>
      </c>
      <c r="H55" s="14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4"/>
      <c r="J55" s="155"/>
      <c r="K55" s="143">
        <f t="shared" si="1"/>
        <v>0</v>
      </c>
      <c r="L55" s="205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56"/>
      <c r="N55" s="157"/>
    </row>
    <row r="56" spans="1:22" ht="22" customHeight="1">
      <c r="A56" s="21" t="s">
        <v>130</v>
      </c>
      <c r="B56" s="138">
        <v>503000</v>
      </c>
      <c r="C56" s="139" t="s">
        <v>315</v>
      </c>
      <c r="D56" s="145">
        <v>42401</v>
      </c>
      <c r="E56" s="141" t="s">
        <v>2</v>
      </c>
      <c r="F56" s="142">
        <v>173</v>
      </c>
      <c r="G56" s="143">
        <f>IF(OR(E56="",F56=""),"",PID_KVLohnLookup($A$1,E56,F56,LOHNTABELLE!$H$4))</f>
        <v>2021</v>
      </c>
      <c r="H56" s="14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5"/>
      <c r="J56" s="146"/>
      <c r="K56" s="143">
        <f t="shared" si="1"/>
        <v>0</v>
      </c>
      <c r="L56" s="205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7"/>
      <c r="N56" s="148"/>
    </row>
    <row r="57" spans="1:22" ht="22" customHeight="1">
      <c r="A57" s="20" t="s">
        <v>131</v>
      </c>
      <c r="B57" s="149">
        <v>504000</v>
      </c>
      <c r="C57" s="150" t="s">
        <v>316</v>
      </c>
      <c r="D57" s="154">
        <v>46054</v>
      </c>
      <c r="E57" s="152" t="s">
        <v>3</v>
      </c>
      <c r="F57" s="153">
        <v>138.4</v>
      </c>
      <c r="G57" s="143">
        <f>IF(OR(E57="",F57=""),"",PID_KVLohnLookup($A$1,E57,F57,LOHNTABELLE!$H$4))</f>
        <v>1665.6</v>
      </c>
      <c r="H57" s="144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54"/>
      <c r="J57" s="155"/>
      <c r="K57" s="143">
        <f t="shared" si="1"/>
        <v>0</v>
      </c>
      <c r="L57" s="205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1665.6</v>
      </c>
      <c r="M57" s="156"/>
      <c r="N57" s="157"/>
    </row>
    <row r="58" spans="1:22" ht="22" customHeight="1">
      <c r="A58" s="20" t="s">
        <v>132</v>
      </c>
      <c r="B58" s="138">
        <v>505000</v>
      </c>
      <c r="C58" s="139" t="s">
        <v>317</v>
      </c>
      <c r="D58" s="145">
        <v>46054</v>
      </c>
      <c r="E58" s="141" t="s">
        <v>2</v>
      </c>
      <c r="F58" s="142">
        <v>138.4</v>
      </c>
      <c r="G58" s="143">
        <f>IF(OR(E58="",F58=""),"",PID_KVLohnLookup($A$1,E58,F58,LOHNTABELLE!$H$4))</f>
        <v>1616.8</v>
      </c>
      <c r="H58" s="144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45"/>
      <c r="J58" s="146"/>
      <c r="K58" s="143">
        <f t="shared" si="1"/>
        <v>0</v>
      </c>
      <c r="L58" s="205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1616.8</v>
      </c>
      <c r="M58" s="147"/>
      <c r="N58" s="148"/>
    </row>
    <row r="59" spans="1:22" ht="22" customHeight="1">
      <c r="A59" s="21" t="s">
        <v>133</v>
      </c>
      <c r="B59" s="149">
        <v>525025</v>
      </c>
      <c r="C59" s="150" t="s">
        <v>438</v>
      </c>
      <c r="D59" s="154">
        <v>46040</v>
      </c>
      <c r="E59" s="152" t="s">
        <v>2</v>
      </c>
      <c r="F59" s="153">
        <v>129.75</v>
      </c>
      <c r="G59" s="143">
        <f>IF(OR(E59="",F59=""),"",PID_KVLohnLookup($A$1,E59,F59,LOHNTABELLE!$H$4))</f>
        <v>1515.75</v>
      </c>
      <c r="H59" s="144">
        <f>IF(AND(ISNUMBER(D59),ISNUMBER(F59)),ROUNDDOWN(MIN(IF(OR(ISBLANK(I59),I59=""),EOMONTH(DATE(EINSTELLUNG!$C$35,$A$1,1),0),I59)-MAX(D59,DATE(EINSTELLUNG!$C$35,$A$1,1))+1)/DAY(EOMONTH(DATE(EINSTELLUNG!$C$35,$A$1,1),0))*F59,2),"")</f>
        <v>129.75</v>
      </c>
      <c r="I59" s="154"/>
      <c r="J59" s="155"/>
      <c r="K59" s="143">
        <f t="shared" si="1"/>
        <v>0</v>
      </c>
      <c r="L59" s="205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1515.75</v>
      </c>
      <c r="M59" s="156"/>
      <c r="N59" s="157"/>
    </row>
    <row r="60" spans="1:22" ht="22" customHeight="1">
      <c r="A60" s="20" t="s">
        <v>134</v>
      </c>
      <c r="B60" s="138">
        <v>700000</v>
      </c>
      <c r="C60" s="139" t="s">
        <v>325</v>
      </c>
      <c r="D60" s="145">
        <v>46054</v>
      </c>
      <c r="E60" s="141" t="s">
        <v>2</v>
      </c>
      <c r="F60" s="142">
        <v>173</v>
      </c>
      <c r="G60" s="143">
        <f>IF(OR(E60="",F60=""),"",PID_KVLohnLookup($A$1,E60,F60,LOHNTABELLE!$H$4))</f>
        <v>2021</v>
      </c>
      <c r="H60" s="144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45"/>
      <c r="J60" s="146"/>
      <c r="K60" s="143">
        <f t="shared" si="1"/>
        <v>0</v>
      </c>
      <c r="L60" s="205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2021</v>
      </c>
      <c r="M60" s="147"/>
      <c r="N60" s="148"/>
    </row>
    <row r="61" spans="1:22" ht="22" customHeight="1">
      <c r="A61" s="20" t="s">
        <v>135</v>
      </c>
      <c r="B61" s="149">
        <v>800000</v>
      </c>
      <c r="C61" s="150" t="s">
        <v>326</v>
      </c>
      <c r="D61" s="154">
        <v>46096</v>
      </c>
      <c r="E61" s="152" t="s">
        <v>2</v>
      </c>
      <c r="F61" s="153">
        <v>173</v>
      </c>
      <c r="G61" s="143">
        <f>IF(OR(E61="",F61=""),"",PID_KVLohnLookup($A$1,E61,F61,LOHNTABELLE!$H$4))</f>
        <v>2021</v>
      </c>
      <c r="H61" s="144">
        <f>IF(AND(ISNUMBER(D61),ISNUMBER(F61)),ROUNDDOWN(MIN(IF(OR(ISBLANK(I61),I61=""),EOMONTH(DATE(EINSTELLUNG!$C$35,$A$1,1),0),I61)-MAX(D61,DATE(EINSTELLUNG!$C$35,$A$1,1))+1)/DAY(EOMONTH(DATE(EINSTELLUNG!$C$35,$A$1,1),0))*F61,2),"")</f>
        <v>86.5</v>
      </c>
      <c r="I61" s="154">
        <v>46341</v>
      </c>
      <c r="J61" s="155"/>
      <c r="K61" s="143">
        <f t="shared" si="1"/>
        <v>0</v>
      </c>
      <c r="L61" s="205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>1010.4999999999999</v>
      </c>
      <c r="M61" s="156"/>
      <c r="N61" s="157" t="s">
        <v>197</v>
      </c>
    </row>
    <row r="62" spans="1:22" ht="22" customHeight="1">
      <c r="A62" s="21" t="s">
        <v>136</v>
      </c>
      <c r="B62" s="138"/>
      <c r="C62" s="139"/>
      <c r="D62" s="145"/>
      <c r="E62" s="141"/>
      <c r="F62" s="142"/>
      <c r="G62" s="143" t="str">
        <f>IF(OR(E62="",F62=""),"",PID_KVLohnLookup($A$1,E62,F62,LOHNTABELLE!$H$4))</f>
        <v/>
      </c>
      <c r="H62" s="14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45"/>
      <c r="J62" s="146"/>
      <c r="K62" s="143">
        <f t="shared" si="1"/>
        <v>0</v>
      </c>
      <c r="L62" s="205" t="str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/>
      </c>
      <c r="M62" s="147"/>
      <c r="N62" s="148"/>
    </row>
    <row r="63" spans="1:22" ht="22" customHeight="1">
      <c r="A63" s="20" t="s">
        <v>137</v>
      </c>
      <c r="B63" s="149"/>
      <c r="C63" s="150"/>
      <c r="D63" s="154"/>
      <c r="E63" s="152"/>
      <c r="F63" s="153"/>
      <c r="G63" s="143" t="str">
        <f>IF(OR(E63="",F63=""),"",PID_KVLohnLookup($A$1,E63,F63,LOHNTABELLE!$H$4))</f>
        <v/>
      </c>
      <c r="H63" s="14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4"/>
      <c r="J63" s="155"/>
      <c r="K63" s="143">
        <f t="shared" si="1"/>
        <v>0</v>
      </c>
      <c r="L63" s="205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56"/>
      <c r="N63" s="157"/>
    </row>
    <row r="64" spans="1:22" ht="22" customHeight="1">
      <c r="A64" s="20" t="s">
        <v>138</v>
      </c>
      <c r="B64" s="138"/>
      <c r="C64" s="139"/>
      <c r="D64" s="145"/>
      <c r="E64" s="141"/>
      <c r="F64" s="142"/>
      <c r="G64" s="143" t="str">
        <f>IF(OR(E64="",F64=""),"",PID_KVLohnLookup($A$1,E64,F64,LOHNTABELLE!$H$4))</f>
        <v/>
      </c>
      <c r="H64" s="14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5"/>
      <c r="J64" s="146"/>
      <c r="K64" s="143">
        <f t="shared" si="1"/>
        <v>0</v>
      </c>
      <c r="L64" s="205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7"/>
      <c r="N64" s="148"/>
    </row>
    <row r="65" spans="1:14" ht="22" customHeight="1">
      <c r="A65" s="21" t="s">
        <v>139</v>
      </c>
      <c r="B65" s="149"/>
      <c r="C65" s="150"/>
      <c r="D65" s="154"/>
      <c r="E65" s="152"/>
      <c r="F65" s="153"/>
      <c r="G65" s="143" t="str">
        <f>IF(OR(E65="",F65=""),"",PID_KVLohnLookup($A$1,E65,F65,LOHNTABELLE!$H$4))</f>
        <v/>
      </c>
      <c r="H65" s="14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4"/>
      <c r="J65" s="155"/>
      <c r="K65" s="143">
        <f t="shared" si="1"/>
        <v>0</v>
      </c>
      <c r="L65" s="205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6"/>
      <c r="N65" s="157"/>
    </row>
    <row r="66" spans="1:14" ht="22" customHeight="1">
      <c r="A66" s="20" t="s">
        <v>140</v>
      </c>
      <c r="B66" s="138"/>
      <c r="C66" s="139"/>
      <c r="D66" s="145"/>
      <c r="E66" s="141"/>
      <c r="F66" s="142"/>
      <c r="G66" s="143" t="str">
        <f>IF(OR(E66="",F66=""),"",PID_KVLohnLookup($A$1,E66,F66,LOHNTABELLE!$H$4))</f>
        <v/>
      </c>
      <c r="H66" s="14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5"/>
      <c r="J66" s="146"/>
      <c r="K66" s="143">
        <f t="shared" si="1"/>
        <v>0</v>
      </c>
      <c r="L66" s="205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7"/>
      <c r="N66" s="148"/>
    </row>
    <row r="67" spans="1:14" ht="22" customHeight="1">
      <c r="A67" s="20" t="s">
        <v>141</v>
      </c>
      <c r="B67" s="149"/>
      <c r="C67" s="150"/>
      <c r="D67" s="154"/>
      <c r="E67" s="152"/>
      <c r="F67" s="153"/>
      <c r="G67" s="143" t="str">
        <f>IF(OR(E67="",F67=""),"",PID_KVLohnLookup($A$1,E67,F67,LOHNTABELLE!$H$4))</f>
        <v/>
      </c>
      <c r="H67" s="14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4"/>
      <c r="J67" s="155"/>
      <c r="K67" s="14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5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6"/>
      <c r="N67" s="157"/>
    </row>
    <row r="68" spans="1:14" ht="22" customHeight="1">
      <c r="A68" s="21" t="s">
        <v>142</v>
      </c>
      <c r="B68" s="138"/>
      <c r="C68" s="139"/>
      <c r="D68" s="145"/>
      <c r="E68" s="141"/>
      <c r="F68" s="142"/>
      <c r="G68" s="143" t="str">
        <f>IF(OR(E68="",F68=""),"",PID_KVLohnLookup($A$1,E68,F68,LOHNTABELLE!$H$4))</f>
        <v/>
      </c>
      <c r="H68" s="14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5"/>
      <c r="J68" s="146"/>
      <c r="K68" s="143">
        <f t="shared" si="3"/>
        <v>0</v>
      </c>
      <c r="L68" s="205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7"/>
      <c r="N68" s="148"/>
    </row>
    <row r="69" spans="1:14" ht="22" customHeight="1">
      <c r="A69" s="20" t="s">
        <v>143</v>
      </c>
      <c r="B69" s="149"/>
      <c r="C69" s="150"/>
      <c r="D69" s="154"/>
      <c r="E69" s="152"/>
      <c r="F69" s="153"/>
      <c r="G69" s="143" t="str">
        <f>IF(OR(E69="",F69=""),"",PID_KVLohnLookup($A$1,E69,F69,LOHNTABELLE!$H$4))</f>
        <v/>
      </c>
      <c r="H69" s="14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4"/>
      <c r="J69" s="155"/>
      <c r="K69" s="143">
        <f t="shared" si="3"/>
        <v>0</v>
      </c>
      <c r="L69" s="205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6"/>
      <c r="N69" s="157"/>
    </row>
    <row r="70" spans="1:14" ht="22" customHeight="1">
      <c r="A70" s="20" t="s">
        <v>144</v>
      </c>
      <c r="B70" s="138"/>
      <c r="C70" s="139"/>
      <c r="D70" s="145"/>
      <c r="E70" s="141"/>
      <c r="F70" s="142"/>
      <c r="G70" s="143" t="str">
        <f>IF(OR(E70="",F70=""),"",PID_KVLohnLookup($A$1,E70,F70,LOHNTABELLE!$H$4))</f>
        <v/>
      </c>
      <c r="H70" s="14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5"/>
      <c r="J70" s="146"/>
      <c r="K70" s="143">
        <f t="shared" si="3"/>
        <v>0</v>
      </c>
      <c r="L70" s="205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7"/>
      <c r="N70" s="148"/>
    </row>
    <row r="71" spans="1:14" ht="22" customHeight="1">
      <c r="A71" s="21" t="s">
        <v>145</v>
      </c>
      <c r="B71" s="149"/>
      <c r="C71" s="150"/>
      <c r="D71" s="154"/>
      <c r="E71" s="152"/>
      <c r="F71" s="153"/>
      <c r="G71" s="143" t="str">
        <f>IF(OR(E71="",F71=""),"",PID_KVLohnLookup($A$1,E71,F71,LOHNTABELLE!$H$4))</f>
        <v/>
      </c>
      <c r="H71" s="14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4"/>
      <c r="J71" s="155"/>
      <c r="K71" s="143">
        <f t="shared" si="3"/>
        <v>0</v>
      </c>
      <c r="L71" s="205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6"/>
      <c r="N71" s="157"/>
    </row>
    <row r="72" spans="1:14" ht="22" customHeight="1">
      <c r="A72" s="20" t="s">
        <v>146</v>
      </c>
      <c r="B72" s="138"/>
      <c r="C72" s="139"/>
      <c r="D72" s="145"/>
      <c r="E72" s="141"/>
      <c r="F72" s="142"/>
      <c r="G72" s="143" t="str">
        <f>IF(OR(E72="",F72=""),"",PID_KVLohnLookup($A$1,E72,F72,LOHNTABELLE!$H$4))</f>
        <v/>
      </c>
      <c r="H72" s="14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5"/>
      <c r="J72" s="146"/>
      <c r="K72" s="143">
        <f t="shared" si="3"/>
        <v>0</v>
      </c>
      <c r="L72" s="205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7"/>
      <c r="N72" s="148"/>
    </row>
    <row r="73" spans="1:14" ht="22" customHeight="1">
      <c r="A73" s="20" t="s">
        <v>147</v>
      </c>
      <c r="B73" s="149"/>
      <c r="C73" s="150"/>
      <c r="D73" s="154"/>
      <c r="E73" s="152"/>
      <c r="F73" s="153"/>
      <c r="G73" s="143" t="str">
        <f>IF(OR(E73="",F73=""),"",PID_KVLohnLookup($A$1,E73,F73,LOHNTABELLE!$H$4))</f>
        <v/>
      </c>
      <c r="H73" s="14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4"/>
      <c r="J73" s="155"/>
      <c r="K73" s="143">
        <f t="shared" si="3"/>
        <v>0</v>
      </c>
      <c r="L73" s="205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6"/>
      <c r="N73" s="157"/>
    </row>
    <row r="74" spans="1:14" ht="22" customHeight="1">
      <c r="A74" s="21" t="s">
        <v>148</v>
      </c>
      <c r="B74" s="138"/>
      <c r="C74" s="139"/>
      <c r="D74" s="145"/>
      <c r="E74" s="141"/>
      <c r="F74" s="142"/>
      <c r="G74" s="143" t="str">
        <f>IF(OR(E74="",F74=""),"",PID_KVLohnLookup($A$1,E74,F74,LOHNTABELLE!$H$4))</f>
        <v/>
      </c>
      <c r="H74" s="14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5"/>
      <c r="J74" s="146"/>
      <c r="K74" s="143">
        <f t="shared" si="3"/>
        <v>0</v>
      </c>
      <c r="L74" s="205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7"/>
      <c r="N74" s="148"/>
    </row>
    <row r="75" spans="1:14" ht="22" customHeight="1">
      <c r="A75" s="20" t="s">
        <v>149</v>
      </c>
      <c r="B75" s="149"/>
      <c r="C75" s="150"/>
      <c r="D75" s="154"/>
      <c r="E75" s="152"/>
      <c r="F75" s="153"/>
      <c r="G75" s="143" t="str">
        <f>IF(OR(E75="",F75=""),"",PID_KVLohnLookup($A$1,E75,F75,LOHNTABELLE!$H$4))</f>
        <v/>
      </c>
      <c r="H75" s="14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4"/>
      <c r="J75" s="155"/>
      <c r="K75" s="143">
        <f t="shared" si="3"/>
        <v>0</v>
      </c>
      <c r="L75" s="205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6"/>
      <c r="N75" s="157"/>
    </row>
    <row r="76" spans="1:14" ht="22" customHeight="1">
      <c r="A76" s="20" t="s">
        <v>150</v>
      </c>
      <c r="B76" s="138"/>
      <c r="C76" s="139"/>
      <c r="D76" s="145"/>
      <c r="E76" s="141"/>
      <c r="F76" s="142"/>
      <c r="G76" s="143" t="str">
        <f>IF(OR(E76="",F76=""),"",PID_KVLohnLookup($A$1,E76,F76,LOHNTABELLE!$H$4))</f>
        <v/>
      </c>
      <c r="H76" s="14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5"/>
      <c r="J76" s="146"/>
      <c r="K76" s="143">
        <f t="shared" si="3"/>
        <v>0</v>
      </c>
      <c r="L76" s="205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7"/>
      <c r="N76" s="148"/>
    </row>
    <row r="77" spans="1:14" ht="22" customHeight="1">
      <c r="A77" s="21" t="s">
        <v>151</v>
      </c>
      <c r="B77" s="149"/>
      <c r="C77" s="150"/>
      <c r="D77" s="154"/>
      <c r="E77" s="152"/>
      <c r="F77" s="153"/>
      <c r="G77" s="143" t="str">
        <f>IF(OR(E77="",F77=""),"",PID_KVLohnLookup($A$1,E77,F77,LOHNTABELLE!$H$4))</f>
        <v/>
      </c>
      <c r="H77" s="14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4"/>
      <c r="J77" s="155"/>
      <c r="K77" s="143">
        <f t="shared" si="3"/>
        <v>0</v>
      </c>
      <c r="L77" s="205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6"/>
      <c r="N77" s="157"/>
    </row>
    <row r="78" spans="1:14" ht="22" customHeight="1">
      <c r="A78" s="20" t="s">
        <v>152</v>
      </c>
      <c r="B78" s="138"/>
      <c r="C78" s="139"/>
      <c r="D78" s="145"/>
      <c r="E78" s="141"/>
      <c r="F78" s="142"/>
      <c r="G78" s="143" t="str">
        <f>IF(OR(E78="",F78=""),"",PID_KVLohnLookup($A$1,E78,F78,LOHNTABELLE!$H$4))</f>
        <v/>
      </c>
      <c r="H78" s="14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5"/>
      <c r="J78" s="146"/>
      <c r="K78" s="143">
        <f t="shared" si="3"/>
        <v>0</v>
      </c>
      <c r="L78" s="205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7"/>
      <c r="N78" s="148"/>
    </row>
    <row r="79" spans="1:14" ht="22" customHeight="1">
      <c r="A79" s="20" t="s">
        <v>153</v>
      </c>
      <c r="B79" s="149"/>
      <c r="C79" s="150"/>
      <c r="D79" s="154"/>
      <c r="E79" s="152"/>
      <c r="F79" s="153"/>
      <c r="G79" s="143" t="str">
        <f>IF(OR(E79="",F79=""),"",PID_KVLohnLookup($A$1,E79,F79,LOHNTABELLE!$H$4))</f>
        <v/>
      </c>
      <c r="H79" s="14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4"/>
      <c r="J79" s="155"/>
      <c r="K79" s="143">
        <f t="shared" si="3"/>
        <v>0</v>
      </c>
      <c r="L79" s="205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6"/>
      <c r="N79" s="157"/>
    </row>
    <row r="80" spans="1:14" ht="22" customHeight="1">
      <c r="A80" s="21" t="s">
        <v>154</v>
      </c>
      <c r="B80" s="138"/>
      <c r="C80" s="139"/>
      <c r="D80" s="145"/>
      <c r="E80" s="141"/>
      <c r="F80" s="142"/>
      <c r="G80" s="143" t="str">
        <f>IF(OR(E80="",F80=""),"",PID_KVLohnLookup($A$1,E80,F80,LOHNTABELLE!$H$4))</f>
        <v/>
      </c>
      <c r="H80" s="14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5"/>
      <c r="J80" s="146"/>
      <c r="K80" s="143">
        <f t="shared" si="3"/>
        <v>0</v>
      </c>
      <c r="L80" s="205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7"/>
      <c r="N80" s="148"/>
    </row>
    <row r="81" spans="1:14" ht="22" customHeight="1">
      <c r="A81" s="20" t="s">
        <v>155</v>
      </c>
      <c r="B81" s="149"/>
      <c r="C81" s="150"/>
      <c r="D81" s="154"/>
      <c r="E81" s="152"/>
      <c r="F81" s="153"/>
      <c r="G81" s="143" t="str">
        <f>IF(OR(E81="",F81=""),"",PID_KVLohnLookup($A$1,E81,F81,LOHNTABELLE!$H$4))</f>
        <v/>
      </c>
      <c r="H81" s="14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4"/>
      <c r="J81" s="155"/>
      <c r="K81" s="143">
        <f t="shared" si="3"/>
        <v>0</v>
      </c>
      <c r="L81" s="205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6"/>
      <c r="N81" s="157"/>
    </row>
    <row r="82" spans="1:14" ht="22" customHeight="1" thickBot="1">
      <c r="A82" s="20" t="s">
        <v>156</v>
      </c>
      <c r="B82" s="159"/>
      <c r="C82" s="160"/>
      <c r="D82" s="161"/>
      <c r="E82" s="162"/>
      <c r="F82" s="163"/>
      <c r="G82" s="164" t="str">
        <f>IF(OR(E82="",F82=""),"",PID_KVLohnLookup($A$1,E82,F82,LOHNTABELLE!$H$4))</f>
        <v/>
      </c>
      <c r="H82" s="16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1"/>
      <c r="J82" s="166"/>
      <c r="K82" s="164">
        <f t="shared" si="3"/>
        <v>0</v>
      </c>
      <c r="L82" s="206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7"/>
      <c r="N82" s="168"/>
    </row>
    <row r="83" spans="1:14" ht="16" customHeight="1">
      <c r="A83" s="9"/>
      <c r="B83" s="9"/>
    </row>
  </sheetData>
  <sheetProtection algorithmName="SHA-512" hashValue="nV3++IBrCeXuCzcNPkiB94N4HyMs63V1zwph4euLsnNOGtWNsIM30w78C8+hwqRwAJ4BDrwfEGwk3k7tStiQsQ==" saltValue="9rHleCBKYUieGRL8x7cKu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I1:I2"/>
    <mergeCell ref="J1:J2"/>
    <mergeCell ref="K1:K2"/>
    <mergeCell ref="L1:L2"/>
    <mergeCell ref="M1:M2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  <dataValidation type="list" allowBlank="1" showInputMessage="1" showErrorMessage="1" sqref="F60" xr:uid="{116DC4DC-BE8C-45A3-8234-E616911F798E}">
      <formula1>KV_DD_NOVEMBER_60</formula1>
    </dataValidation>
    <dataValidation type="list" allowBlank="1" showInputMessage="1" showErrorMessage="1" sqref="F61" xr:uid="{5186C619-D277-42E2-AF55-E5E422D5A657}">
      <formula1>KV_DD_NOVEMBER_61</formula1>
    </dataValidation>
    <dataValidation type="list" allowBlank="1" showInputMessage="1" showErrorMessage="1" sqref="F62" xr:uid="{FE06C7BC-AD26-4E9E-8FB8-B790CC077D53}">
      <formula1>KV_DD_NOVEMBER_62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E86D1DEE-47D0-4E0E-97A0-222BE084BED3}">
          <x14:formula1>
            <xm:f>KV_DROPDOWN_HELPER!$AGC$1:$AGC$13</xm:f>
          </x14:formula1>
          <xm:sqref>F63</xm:sqref>
        </x14:dataValidation>
        <x14:dataValidation type="list" allowBlank="1" showInputMessage="1" showErrorMessage="1" xr:uid="{566536D3-0920-4D5F-BA47-8B66FDC517C9}">
          <x14:formula1>
            <xm:f>KV_DROPDOWN_HELPER!$AGD$1:$AGD$13</xm:f>
          </x14:formula1>
          <xm:sqref>F64</xm:sqref>
        </x14:dataValidation>
        <x14:dataValidation type="list" allowBlank="1" showInputMessage="1" showErrorMessage="1" xr:uid="{1DA8A43B-8D53-4332-9918-073F5B88C4C9}">
          <x14:formula1>
            <xm:f>KV_DROPDOWN_HELPER!$AGE$1:$AGE$13</xm:f>
          </x14:formula1>
          <xm:sqref>F65</xm:sqref>
        </x14:dataValidation>
        <x14:dataValidation type="list" allowBlank="1" showInputMessage="1" showErrorMessage="1" xr:uid="{A790F4DC-140F-480B-8821-61085B6A1C72}">
          <x14:formula1>
            <xm:f>KV_DROPDOWN_HELPER!$AGF$1:$AGF$13</xm:f>
          </x14:formula1>
          <xm:sqref>F66</xm:sqref>
        </x14:dataValidation>
        <x14:dataValidation type="list" allowBlank="1" showInputMessage="1" showErrorMessage="1" xr:uid="{72E131C5-DE5E-4387-8215-04C797F879BC}">
          <x14:formula1>
            <xm:f>KV_DROPDOWN_HELPER!$AGG$1:$AGG$13</xm:f>
          </x14:formula1>
          <xm:sqref>F67</xm:sqref>
        </x14:dataValidation>
        <x14:dataValidation type="list" allowBlank="1" showInputMessage="1" showErrorMessage="1" xr:uid="{D743AC07-656E-4856-BED5-15F539627845}">
          <x14:formula1>
            <xm:f>KV_DROPDOWN_HELPER!$AGH$1:$AGH$13</xm:f>
          </x14:formula1>
          <xm:sqref>F68</xm:sqref>
        </x14:dataValidation>
        <x14:dataValidation type="list" allowBlank="1" showInputMessage="1" showErrorMessage="1" xr:uid="{604E21D3-D140-4B44-85E9-48E48D79E7C8}">
          <x14:formula1>
            <xm:f>KV_DROPDOWN_HELPER!$AGI$1:$AGI$13</xm:f>
          </x14:formula1>
          <xm:sqref>F69</xm:sqref>
        </x14:dataValidation>
        <x14:dataValidation type="list" allowBlank="1" showInputMessage="1" showErrorMessage="1" xr:uid="{57EF2C5B-4D1C-440C-AA1F-1D60B35F72F9}">
          <x14:formula1>
            <xm:f>KV_DROPDOWN_HELPER!$AGJ$1:$AGJ$13</xm:f>
          </x14:formula1>
          <xm:sqref>F70</xm:sqref>
        </x14:dataValidation>
        <x14:dataValidation type="list" allowBlank="1" showInputMessage="1" showErrorMessage="1" xr:uid="{385C0FDD-427A-45EE-BD95-0C96EFE59368}">
          <x14:formula1>
            <xm:f>KV_DROPDOWN_HELPER!$AGK$1:$AGK$13</xm:f>
          </x14:formula1>
          <xm:sqref>F71</xm:sqref>
        </x14:dataValidation>
        <x14:dataValidation type="list" allowBlank="1" showInputMessage="1" showErrorMessage="1" xr:uid="{C03A1747-4DC7-4676-A9D7-3DC3E4AA5C01}">
          <x14:formula1>
            <xm:f>KV_DROPDOWN_HELPER!$AGL$1:$AGL$13</xm:f>
          </x14:formula1>
          <xm:sqref>F72</xm:sqref>
        </x14:dataValidation>
        <x14:dataValidation type="list" allowBlank="1" showInputMessage="1" showErrorMessage="1" xr:uid="{E1D633D6-543E-43CE-9ABA-5638E757142B}">
          <x14:formula1>
            <xm:f>KV_DROPDOWN_HELPER!$AGM$1:$AGM$13</xm:f>
          </x14:formula1>
          <xm:sqref>F73</xm:sqref>
        </x14:dataValidation>
        <x14:dataValidation type="list" allowBlank="1" showInputMessage="1" showErrorMessage="1" xr:uid="{390BBD00-A759-42D5-8AD7-B32D682B02F1}">
          <x14:formula1>
            <xm:f>KV_DROPDOWN_HELPER!$AGN$1:$AGN$13</xm:f>
          </x14:formula1>
          <xm:sqref>F74</xm:sqref>
        </x14:dataValidation>
        <x14:dataValidation type="list" allowBlank="1" showInputMessage="1" showErrorMessage="1" xr:uid="{DF3A2F8D-3B17-4138-9425-5A38DAF72966}">
          <x14:formula1>
            <xm:f>KV_DROPDOWN_HELPER!$AGO$1:$AGO$13</xm:f>
          </x14:formula1>
          <xm:sqref>F75</xm:sqref>
        </x14:dataValidation>
        <x14:dataValidation type="list" allowBlank="1" showInputMessage="1" showErrorMessage="1" xr:uid="{BCFFB951-4EEA-44DE-87AB-525069E1901B}">
          <x14:formula1>
            <xm:f>KV_DROPDOWN_HELPER!$AGP$1:$AGP$13</xm:f>
          </x14:formula1>
          <xm:sqref>F76</xm:sqref>
        </x14:dataValidation>
        <x14:dataValidation type="list" allowBlank="1" showInputMessage="1" showErrorMessage="1" xr:uid="{AC48EF08-2E0C-4E2D-87E4-0D1EA478B4A1}">
          <x14:formula1>
            <xm:f>KV_DROPDOWN_HELPER!$AGQ$1:$AGQ$13</xm:f>
          </x14:formula1>
          <xm:sqref>F77</xm:sqref>
        </x14:dataValidation>
        <x14:dataValidation type="list" allowBlank="1" showInputMessage="1" showErrorMessage="1" xr:uid="{24BD2D07-BB08-4330-9DD3-5556DADA5A44}">
          <x14:formula1>
            <xm:f>KV_DROPDOWN_HELPER!$AGR$1:$AGR$13</xm:f>
          </x14:formula1>
          <xm:sqref>F78</xm:sqref>
        </x14:dataValidation>
        <x14:dataValidation type="list" allowBlank="1" showInputMessage="1" showErrorMessage="1" xr:uid="{FED3A934-434B-4D05-BFB1-E51F87E7FE2E}">
          <x14:formula1>
            <xm:f>KV_DROPDOWN_HELPER!$AGS$1:$AGS$13</xm:f>
          </x14:formula1>
          <xm:sqref>F79</xm:sqref>
        </x14:dataValidation>
        <x14:dataValidation type="list" allowBlank="1" showInputMessage="1" showErrorMessage="1" xr:uid="{451DB12F-43D9-441B-A86B-556B087ACE0E}">
          <x14:formula1>
            <xm:f>KV_DROPDOWN_HELPER!$AGT$1:$AGT$13</xm:f>
          </x14:formula1>
          <xm:sqref>F80</xm:sqref>
        </x14:dataValidation>
        <x14:dataValidation type="list" allowBlank="1" showInputMessage="1" showErrorMessage="1" xr:uid="{6FF2DC8B-362E-4E00-AB68-828BC4F60ED6}">
          <x14:formula1>
            <xm:f>KV_DROPDOWN_HELPER!$AGU$1:$AGU$13</xm:f>
          </x14:formula1>
          <xm:sqref>F81</xm:sqref>
        </x14:dataValidation>
        <x14:dataValidation type="list" allowBlank="1" showInputMessage="1" showErrorMessage="1" xr:uid="{D8F87413-2EC5-4498-94B7-69E30065C36E}">
          <x14:formula1>
            <xm:f>KV_DROPDOWN_HELPER!$AGV$1:$AGV$13</xm:f>
          </x14:formula1>
          <xm:sqref>F82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7" customWidth="1"/>
    <col min="2" max="2" width="9.1640625" style="7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0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8" customHeight="1">
      <c r="A1" s="18">
        <v>12</v>
      </c>
      <c r="B1" s="211" t="s">
        <v>191</v>
      </c>
      <c r="C1" s="223" t="s">
        <v>40</v>
      </c>
      <c r="D1" s="223" t="s">
        <v>192</v>
      </c>
      <c r="E1" s="223" t="s">
        <v>0</v>
      </c>
      <c r="F1" s="223" t="s">
        <v>41</v>
      </c>
      <c r="G1" s="223" t="s">
        <v>42</v>
      </c>
      <c r="H1" s="223" t="s">
        <v>43</v>
      </c>
      <c r="I1" s="223" t="s">
        <v>193</v>
      </c>
      <c r="J1" s="223" t="s">
        <v>44</v>
      </c>
      <c r="K1" s="223" t="s">
        <v>45</v>
      </c>
      <c r="L1" s="223" t="s">
        <v>46</v>
      </c>
      <c r="M1" s="223" t="s">
        <v>47</v>
      </c>
      <c r="N1" s="213" t="s">
        <v>194</v>
      </c>
      <c r="AB1" s="6">
        <f>DATE(EINSTELLUNG!$C$35,$A$1,1)</f>
        <v>46357</v>
      </c>
    </row>
    <row r="2" spans="1:28" ht="18" customHeight="1" thickBot="1">
      <c r="A2" s="19"/>
      <c r="B2" s="212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14"/>
      <c r="AB2" s="6">
        <f>EOMONTH(DATE(EINSTELLUNG!$C$35,$A$1,1),0)</f>
        <v>46387</v>
      </c>
    </row>
    <row r="3" spans="1:28" ht="22" customHeight="1">
      <c r="A3" s="20" t="s">
        <v>48</v>
      </c>
      <c r="B3" s="127">
        <v>55</v>
      </c>
      <c r="C3" s="128" t="s">
        <v>314</v>
      </c>
      <c r="D3" s="134">
        <v>46054</v>
      </c>
      <c r="E3" s="130" t="s">
        <v>2</v>
      </c>
      <c r="F3" s="183">
        <v>138.4</v>
      </c>
      <c r="G3" s="132">
        <f>IF(OR(E3="",F3=""),"",PID_KVLohnLookup($A$1,E3,F3,LOHNTABELLE!$H$4))</f>
        <v>1616.8</v>
      </c>
      <c r="H3" s="133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34"/>
      <c r="J3" s="135"/>
      <c r="K3" s="132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204">
        <f>IF(OR($B3=",$C3="),"",IF(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=0,"",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))</f>
        <v>1616.8</v>
      </c>
      <c r="M3" s="136"/>
      <c r="N3" s="137"/>
      <c r="O3" s="227" t="s">
        <v>49</v>
      </c>
      <c r="P3" s="227" t="s">
        <v>50</v>
      </c>
      <c r="Q3" s="227" t="s">
        <v>51</v>
      </c>
      <c r="R3" s="229" t="s">
        <v>52</v>
      </c>
      <c r="S3" s="171"/>
      <c r="T3" s="171"/>
      <c r="U3" s="171"/>
      <c r="V3" s="171"/>
      <c r="AB3" s="8"/>
    </row>
    <row r="4" spans="1:28" ht="22" customHeight="1">
      <c r="A4" s="20" t="s">
        <v>53</v>
      </c>
      <c r="B4" s="138">
        <v>401010</v>
      </c>
      <c r="C4" s="139" t="s">
        <v>236</v>
      </c>
      <c r="D4" s="140">
        <v>39388</v>
      </c>
      <c r="E4" s="141" t="s">
        <v>5</v>
      </c>
      <c r="F4" s="142">
        <v>173</v>
      </c>
      <c r="G4" s="143">
        <f>IF(OR(E4="",F4=""),"",PID_KVLohnLookup($A$1,E4,F4,LOHNTABELLE!$H$4))</f>
        <v>2183</v>
      </c>
      <c r="H4" s="144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45"/>
      <c r="J4" s="146"/>
      <c r="K4" s="143">
        <f t="shared" si="0"/>
        <v>0</v>
      </c>
      <c r="L4" s="205">
        <f>IF(OR($B4=",$C3="),"",IF(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=0,"",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))</f>
        <v>2183</v>
      </c>
      <c r="M4" s="147"/>
      <c r="N4" s="148"/>
      <c r="O4" s="228"/>
      <c r="P4" s="228"/>
      <c r="Q4" s="228"/>
      <c r="R4" s="230"/>
      <c r="S4" s="171"/>
      <c r="T4" s="171"/>
      <c r="U4" s="171"/>
      <c r="V4" s="171"/>
    </row>
    <row r="5" spans="1:28" ht="22" customHeight="1">
      <c r="A5" s="21" t="s">
        <v>54</v>
      </c>
      <c r="B5" s="149">
        <v>401049</v>
      </c>
      <c r="C5" s="150" t="s">
        <v>237</v>
      </c>
      <c r="D5" s="151">
        <v>41130</v>
      </c>
      <c r="E5" s="152" t="s">
        <v>4</v>
      </c>
      <c r="F5" s="153">
        <v>173</v>
      </c>
      <c r="G5" s="143">
        <f>IF(OR(E5="",F5=""),"",PID_KVLohnLookup($A$1,E5,F5,LOHNTABELLE!$H$4))</f>
        <v>2123</v>
      </c>
      <c r="H5" s="144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54"/>
      <c r="J5" s="155"/>
      <c r="K5" s="143">
        <f t="shared" si="0"/>
        <v>0</v>
      </c>
      <c r="L5" s="205">
        <f>IF(OR($B5=",$C3="),"",IF(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=0,"",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))</f>
        <v>2123</v>
      </c>
      <c r="M5" s="156"/>
      <c r="N5" s="157"/>
      <c r="O5" s="174" cm="1">
        <f t="array" ref="O5">SUMPRODUCT((F3:F82/4.310808)/5*2.08)</f>
        <v>749.5966788592774</v>
      </c>
      <c r="P5" s="175">
        <f>EINSTELLUNG!I17</f>
        <v>600</v>
      </c>
      <c r="Q5" s="175">
        <f>P5-O5</f>
        <v>-149.5966788592774</v>
      </c>
      <c r="R5" s="176">
        <f>IFERROR(Q5*Q42, 0)</f>
        <v>-1811.6207383235935</v>
      </c>
      <c r="S5" s="171"/>
      <c r="T5" s="171"/>
      <c r="U5" s="171"/>
      <c r="V5" s="171"/>
    </row>
    <row r="6" spans="1:28" ht="22" customHeight="1">
      <c r="A6" s="20" t="s">
        <v>55</v>
      </c>
      <c r="B6" s="138">
        <v>401051</v>
      </c>
      <c r="C6" s="139" t="s">
        <v>239</v>
      </c>
      <c r="D6" s="140">
        <v>41176</v>
      </c>
      <c r="E6" s="141" t="s">
        <v>4</v>
      </c>
      <c r="F6" s="142">
        <v>173</v>
      </c>
      <c r="G6" s="143">
        <f>IF(OR(E6="",F6=""),"",PID_KVLohnLookup($A$1,E6,F6,LOHNTABELLE!$H$4))</f>
        <v>2123</v>
      </c>
      <c r="H6" s="144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45"/>
      <c r="J6" s="146"/>
      <c r="K6" s="143">
        <f t="shared" si="0"/>
        <v>0</v>
      </c>
      <c r="L6" s="205">
        <f>IF(OR($B6=",$C3="),"",IF(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=0,"",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))</f>
        <v>2123</v>
      </c>
      <c r="M6" s="147"/>
      <c r="N6" s="148"/>
      <c r="O6" s="231" t="str">
        <f>IF(Q5&lt;0, "Schlecht! Zu wenig Urlaub abgebaut.", IF(Q5&gt;0, "Gut! Mehr Urlaub abgebaut als aufgebaut.", ""))</f>
        <v>Schlecht! Zu wenig Urlaub abgebaut.</v>
      </c>
      <c r="P6" s="232"/>
      <c r="Q6" s="232"/>
      <c r="R6" s="233"/>
      <c r="S6" s="171"/>
      <c r="T6" s="171"/>
      <c r="U6" s="171"/>
      <c r="V6" s="171"/>
    </row>
    <row r="7" spans="1:28" ht="22" customHeight="1" thickBot="1">
      <c r="A7" s="20" t="s">
        <v>56</v>
      </c>
      <c r="B7" s="149">
        <v>401089</v>
      </c>
      <c r="C7" s="150" t="s">
        <v>253</v>
      </c>
      <c r="D7" s="151">
        <v>44868</v>
      </c>
      <c r="E7" s="152" t="s">
        <v>13</v>
      </c>
      <c r="F7" s="153">
        <v>173</v>
      </c>
      <c r="G7" s="143">
        <f>IF(OR(E7="",F7=""),"",PID_KVLohnLookup($A$1,E7,F7,LOHNTABELLE!$H$4))</f>
        <v>2328</v>
      </c>
      <c r="H7" s="144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54"/>
      <c r="J7" s="155"/>
      <c r="K7" s="143">
        <f t="shared" si="0"/>
        <v>0</v>
      </c>
      <c r="L7" s="205">
        <f>IF(OR($B7=",$C3="),"",IF(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=0,"",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))</f>
        <v>2328</v>
      </c>
      <c r="M7" s="156"/>
      <c r="N7" s="157"/>
      <c r="O7" s="171"/>
      <c r="P7" s="171"/>
      <c r="Q7" s="171"/>
      <c r="R7" s="171"/>
      <c r="S7" s="171"/>
      <c r="T7" s="171"/>
      <c r="U7" s="171"/>
      <c r="V7" s="171"/>
    </row>
    <row r="8" spans="1:28" ht="22" customHeight="1">
      <c r="A8" s="20" t="s">
        <v>57</v>
      </c>
      <c r="B8" s="138">
        <v>401138</v>
      </c>
      <c r="C8" s="139" t="s">
        <v>240</v>
      </c>
      <c r="D8" s="140">
        <v>42006</v>
      </c>
      <c r="E8" s="141" t="s">
        <v>4</v>
      </c>
      <c r="F8" s="142">
        <v>173</v>
      </c>
      <c r="G8" s="143">
        <f>IF(OR(E8="",F8=""),"",PID_KVLohnLookup($A$1,E8,F8,LOHNTABELLE!$H$4))</f>
        <v>2123</v>
      </c>
      <c r="H8" s="144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45"/>
      <c r="J8" s="146"/>
      <c r="K8" s="143">
        <f t="shared" si="0"/>
        <v>0</v>
      </c>
      <c r="L8" s="205">
        <f>IF(OR($B8=",$C3="),"",IF(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=0,"",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))</f>
        <v>2123</v>
      </c>
      <c r="M8" s="147"/>
      <c r="N8" s="170"/>
      <c r="O8" s="234" t="s">
        <v>58</v>
      </c>
      <c r="P8" s="235"/>
      <c r="Q8" s="236">
        <f>SUM(H3:H82)</f>
        <v>7511.01</v>
      </c>
      <c r="R8" s="237"/>
      <c r="S8" s="171"/>
      <c r="T8" s="171"/>
      <c r="U8" s="171"/>
      <c r="V8" s="171"/>
    </row>
    <row r="9" spans="1:28" ht="22" customHeight="1">
      <c r="A9" s="21" t="s">
        <v>59</v>
      </c>
      <c r="B9" s="149">
        <v>401197</v>
      </c>
      <c r="C9" s="150" t="s">
        <v>241</v>
      </c>
      <c r="D9" s="151">
        <v>42644</v>
      </c>
      <c r="E9" s="152" t="s">
        <v>3</v>
      </c>
      <c r="F9" s="153">
        <v>173</v>
      </c>
      <c r="G9" s="143">
        <f>IF(OR(E9="",F9=""),"",PID_KVLohnLookup($A$1,E9,F9,LOHNTABELLE!$H$4))</f>
        <v>2082</v>
      </c>
      <c r="H9" s="144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54"/>
      <c r="J9" s="155"/>
      <c r="K9" s="143">
        <f t="shared" si="0"/>
        <v>0</v>
      </c>
      <c r="L9" s="205">
        <f>IF(OR($B9=",$C3="),"",IF(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=0,"",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))</f>
        <v>2082</v>
      </c>
      <c r="M9" s="156"/>
      <c r="N9" s="169"/>
      <c r="O9" s="221" t="s">
        <v>60</v>
      </c>
      <c r="P9" s="222"/>
      <c r="Q9" s="219">
        <f>EINSTELLUNG!L33</f>
        <v>12</v>
      </c>
      <c r="R9" s="220"/>
      <c r="S9" s="181">
        <f>IFERROR(Q9/Q8, 0)</f>
        <v>1.5976546429840993E-3</v>
      </c>
      <c r="T9" s="171"/>
      <c r="U9" s="171"/>
      <c r="V9" s="171"/>
    </row>
    <row r="10" spans="1:28" ht="22" customHeight="1">
      <c r="A10" s="20" t="s">
        <v>61</v>
      </c>
      <c r="B10" s="138">
        <v>401214</v>
      </c>
      <c r="C10" s="139" t="s">
        <v>267</v>
      </c>
      <c r="D10" s="140">
        <v>45636</v>
      </c>
      <c r="E10" s="141" t="s">
        <v>3</v>
      </c>
      <c r="F10" s="142">
        <v>173</v>
      </c>
      <c r="G10" s="143">
        <f>IF(OR(E10="",F10=""),"",PID_KVLohnLookup($A$1,E10,F10,LOHNTABELLE!$H$4))</f>
        <v>2082</v>
      </c>
      <c r="H10" s="144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45"/>
      <c r="J10" s="146"/>
      <c r="K10" s="143">
        <f t="shared" si="0"/>
        <v>0</v>
      </c>
      <c r="L10" s="205">
        <f>IF(OR($B10=",$C3="),"",IF(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=0,"",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))</f>
        <v>2082</v>
      </c>
      <c r="M10" s="147"/>
      <c r="N10" s="170"/>
      <c r="O10" s="221" t="s">
        <v>62</v>
      </c>
      <c r="P10" s="222"/>
      <c r="Q10" s="219">
        <f>EINSTELLUNG!I33</f>
        <v>400</v>
      </c>
      <c r="R10" s="220"/>
      <c r="S10" s="171"/>
      <c r="T10" s="171"/>
      <c r="U10" s="171"/>
      <c r="V10" s="171"/>
    </row>
    <row r="11" spans="1:28" ht="22" customHeight="1">
      <c r="A11" s="20" t="s">
        <v>63</v>
      </c>
      <c r="B11" s="149">
        <v>401276</v>
      </c>
      <c r="C11" s="150" t="s">
        <v>242</v>
      </c>
      <c r="D11" s="151">
        <v>43252</v>
      </c>
      <c r="E11" s="152" t="s">
        <v>3</v>
      </c>
      <c r="F11" s="153">
        <v>173</v>
      </c>
      <c r="G11" s="143">
        <f>IF(OR(E11="",F11=""),"",PID_KVLohnLookup($A$1,E11,F11,LOHNTABELLE!$H$4))</f>
        <v>2082</v>
      </c>
      <c r="H11" s="144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54"/>
      <c r="J11" s="155"/>
      <c r="K11" s="143">
        <f t="shared" si="0"/>
        <v>0</v>
      </c>
      <c r="L11" s="205">
        <f>IF(OR($B11=",$C3="),"",IF(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=0,"",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))</f>
        <v>2082</v>
      </c>
      <c r="M11" s="156"/>
      <c r="N11" s="169"/>
      <c r="O11" s="221" t="s">
        <v>64</v>
      </c>
      <c r="P11" s="222"/>
      <c r="Q11" s="219">
        <f>P5</f>
        <v>600</v>
      </c>
      <c r="R11" s="220"/>
      <c r="S11" s="171"/>
      <c r="T11" s="171"/>
      <c r="U11" s="171"/>
      <c r="V11" s="171"/>
    </row>
    <row r="12" spans="1:28" ht="22" customHeight="1">
      <c r="A12" s="20" t="s">
        <v>65</v>
      </c>
      <c r="B12" s="138">
        <v>401307</v>
      </c>
      <c r="C12" s="139" t="s">
        <v>243</v>
      </c>
      <c r="D12" s="140">
        <v>43571</v>
      </c>
      <c r="E12" s="141" t="s">
        <v>3</v>
      </c>
      <c r="F12" s="142">
        <v>151.38</v>
      </c>
      <c r="G12" s="143">
        <f>IF(OR(E12="",F12=""),"",PID_KVLohnLookup($A$1,E12,F12,LOHNTABELLE!$H$4))</f>
        <v>1821.75</v>
      </c>
      <c r="H12" s="144">
        <f>IF(AND(ISNUMBER(D12),ISNUMBER(F12)),ROUNDDOWN(MIN(IF(OR(ISBLANK(I12),I12=""),EOMONTH(DATE(EINSTELLUNG!$C$35,$A$1,1),0),I12)-MAX(D12,DATE(EINSTELLUNG!$C$35,$A$1,1))+1)/DAY(EOMONTH(DATE(EINSTELLUNG!$C$35,$A$1,1),0))*F12,2),"")</f>
        <v>151.38</v>
      </c>
      <c r="I12" s="145"/>
      <c r="J12" s="146"/>
      <c r="K12" s="143">
        <f t="shared" si="0"/>
        <v>0</v>
      </c>
      <c r="L12" s="205">
        <f>IF(OR($B12=",$C3="),"",IF(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=0,"",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))</f>
        <v>1821.75</v>
      </c>
      <c r="M12" s="147"/>
      <c r="N12" s="170"/>
      <c r="O12" s="221" t="s">
        <v>66</v>
      </c>
      <c r="P12" s="222"/>
      <c r="Q12" s="256">
        <v>-303</v>
      </c>
      <c r="R12" s="257"/>
      <c r="S12" s="171"/>
      <c r="T12" s="171"/>
      <c r="U12" s="171"/>
      <c r="V12" s="171"/>
    </row>
    <row r="13" spans="1:28" ht="22" customHeight="1">
      <c r="A13" s="21" t="s">
        <v>67</v>
      </c>
      <c r="B13" s="149">
        <v>401308</v>
      </c>
      <c r="C13" s="150" t="s">
        <v>244</v>
      </c>
      <c r="D13" s="151">
        <v>43579</v>
      </c>
      <c r="E13" s="152" t="s">
        <v>3</v>
      </c>
      <c r="F13" s="153">
        <v>173</v>
      </c>
      <c r="G13" s="143">
        <f>IF(OR(E13="",F13=""),"",PID_KVLohnLookup($A$1,E13,F13,LOHNTABELLE!$H$4))</f>
        <v>2082</v>
      </c>
      <c r="H13" s="144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54"/>
      <c r="J13" s="155"/>
      <c r="K13" s="143">
        <f t="shared" si="0"/>
        <v>0</v>
      </c>
      <c r="L13" s="205">
        <f>IF(OR($B13=",$C3="),"",IF(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=0,"",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))</f>
        <v>2082</v>
      </c>
      <c r="M13" s="156"/>
      <c r="N13" s="169"/>
      <c r="O13" s="221" t="s">
        <v>68</v>
      </c>
      <c r="P13" s="222"/>
      <c r="Q13" s="219">
        <f>Q8-Q9-Q10-Q11-Q12</f>
        <v>6802.01</v>
      </c>
      <c r="R13" s="220"/>
      <c r="S13" s="171"/>
      <c r="T13" s="171"/>
      <c r="U13" s="171"/>
      <c r="V13" s="171"/>
    </row>
    <row r="14" spans="1:28" ht="22" customHeight="1">
      <c r="A14" s="20" t="s">
        <v>69</v>
      </c>
      <c r="B14" s="138">
        <v>401389</v>
      </c>
      <c r="C14" s="139" t="s">
        <v>246</v>
      </c>
      <c r="D14" s="140">
        <v>44384</v>
      </c>
      <c r="E14" s="141" t="s">
        <v>11</v>
      </c>
      <c r="F14" s="142">
        <v>173</v>
      </c>
      <c r="G14" s="143">
        <f>IF(OR(E14="",F14=""),"",PID_KVLohnLookup($A$1,E14,F14,LOHNTABELLE!$H$4))</f>
        <v>2300</v>
      </c>
      <c r="H14" s="144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45"/>
      <c r="J14" s="146"/>
      <c r="K14" s="143">
        <f t="shared" si="0"/>
        <v>0</v>
      </c>
      <c r="L14" s="205">
        <f>IF(OR($B14=",$C3="),"",IF(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=0,"",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))</f>
        <v>2300</v>
      </c>
      <c r="M14" s="147"/>
      <c r="N14" s="170"/>
      <c r="O14" s="221" t="s">
        <v>70</v>
      </c>
      <c r="P14" s="222"/>
      <c r="Q14" s="219">
        <f>EINSTELLUNG!L17</f>
        <v>9300</v>
      </c>
      <c r="R14" s="220"/>
      <c r="S14" s="171"/>
      <c r="T14" s="171"/>
      <c r="U14" s="171"/>
      <c r="V14" s="171"/>
    </row>
    <row r="15" spans="1:28" ht="22" customHeight="1" thickBot="1">
      <c r="A15" s="20" t="s">
        <v>71</v>
      </c>
      <c r="B15" s="149">
        <v>401394</v>
      </c>
      <c r="C15" s="150" t="s">
        <v>245</v>
      </c>
      <c r="D15" s="151">
        <v>44379</v>
      </c>
      <c r="E15" s="152" t="s">
        <v>2</v>
      </c>
      <c r="F15" s="153">
        <v>173</v>
      </c>
      <c r="G15" s="143">
        <f>IF(OR(E15="",F15=""),"",PID_KVLohnLookup($A$1,E15,F15,LOHNTABELLE!$H$4))</f>
        <v>2021</v>
      </c>
      <c r="H15" s="144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54"/>
      <c r="J15" s="155"/>
      <c r="K15" s="143">
        <f t="shared" si="0"/>
        <v>0</v>
      </c>
      <c r="L15" s="205">
        <f>IF(OR($B15=",$C3="),"",IF(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=0,"",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))</f>
        <v>2021</v>
      </c>
      <c r="M15" s="156"/>
      <c r="N15" s="169"/>
      <c r="O15" s="225" t="s">
        <v>72</v>
      </c>
      <c r="P15" s="226"/>
      <c r="Q15" s="238">
        <f>Q13-Q14</f>
        <v>-2497.9899999999998</v>
      </c>
      <c r="R15" s="239"/>
      <c r="S15" s="172"/>
      <c r="T15" s="172"/>
      <c r="U15" s="172"/>
      <c r="V15" s="171"/>
    </row>
    <row r="16" spans="1:28" ht="22" customHeight="1" thickBot="1">
      <c r="A16" s="20" t="s">
        <v>73</v>
      </c>
      <c r="B16" s="138">
        <v>401432</v>
      </c>
      <c r="C16" s="139" t="s">
        <v>247</v>
      </c>
      <c r="D16" s="140">
        <v>44441</v>
      </c>
      <c r="E16" s="141" t="s">
        <v>2</v>
      </c>
      <c r="F16" s="142">
        <v>173</v>
      </c>
      <c r="G16" s="143">
        <f>IF(OR(E16="",F16=""),"",PID_KVLohnLookup($A$1,E16,F16,LOHNTABELLE!$H$4))</f>
        <v>2021</v>
      </c>
      <c r="H16" s="144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45"/>
      <c r="J16" s="146"/>
      <c r="K16" s="143">
        <f t="shared" si="0"/>
        <v>0</v>
      </c>
      <c r="L16" s="205">
        <f>IF(OR($B16=",$C3="),"",IF(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=0,"",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))</f>
        <v>2021</v>
      </c>
      <c r="M16" s="147"/>
      <c r="N16" s="170"/>
      <c r="O16" s="215" t="str">
        <f>IF(Q15&lt;0, "Schlecht! Zu wenig Stunden für Dienstplan.", IF(Q15&gt;0, "Du hast mehr als genug Stunden für Dienstplan.", ""))</f>
        <v>Schlecht! Zu wenig Stunden für Dienstplan.</v>
      </c>
      <c r="P16" s="216"/>
      <c r="Q16" s="217"/>
      <c r="R16" s="218"/>
      <c r="S16" s="171"/>
      <c r="T16" s="171"/>
      <c r="U16" s="171"/>
      <c r="V16" s="171"/>
      <c r="W16" s="10"/>
    </row>
    <row r="17" spans="1:29" ht="22" customHeight="1">
      <c r="A17" s="21" t="s">
        <v>74</v>
      </c>
      <c r="B17" s="149">
        <v>401479</v>
      </c>
      <c r="C17" s="150" t="s">
        <v>250</v>
      </c>
      <c r="D17" s="151">
        <v>44511</v>
      </c>
      <c r="E17" s="152" t="s">
        <v>6</v>
      </c>
      <c r="F17" s="153">
        <v>173</v>
      </c>
      <c r="G17" s="143">
        <f>IF(OR(E17="",F17=""),"",PID_KVLohnLookup($A$1,E17,F17,LOHNTABELLE!$H$4))</f>
        <v>2160</v>
      </c>
      <c r="H17" s="144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54"/>
      <c r="J17" s="155"/>
      <c r="K17" s="143">
        <f t="shared" si="0"/>
        <v>0</v>
      </c>
      <c r="L17" s="205">
        <f>IF(OR($B17=",$C3="),"",IF(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=0,"",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))</f>
        <v>2160</v>
      </c>
      <c r="M17" s="156"/>
      <c r="N17" s="169"/>
      <c r="O17" s="234" t="s">
        <v>75</v>
      </c>
      <c r="P17" s="235"/>
      <c r="Q17" s="258">
        <f>SUM(L3:L82)</f>
        <v>90958.580000000016</v>
      </c>
      <c r="R17" s="259"/>
      <c r="S17" s="171"/>
      <c r="T17" s="171"/>
      <c r="U17" s="171"/>
      <c r="V17" s="171"/>
      <c r="W17" s="10"/>
    </row>
    <row r="18" spans="1:29" ht="22" customHeight="1">
      <c r="A18" s="20" t="s">
        <v>76</v>
      </c>
      <c r="B18" s="138">
        <v>401481</v>
      </c>
      <c r="C18" s="139" t="s">
        <v>251</v>
      </c>
      <c r="D18" s="140">
        <v>44531</v>
      </c>
      <c r="E18" s="141" t="s">
        <v>2</v>
      </c>
      <c r="F18" s="142">
        <v>173</v>
      </c>
      <c r="G18" s="143">
        <f>IF(OR(E18="",F18=""),"",PID_KVLohnLookup($A$1,E18,F18,LOHNTABELLE!$H$4))</f>
        <v>2021</v>
      </c>
      <c r="H18" s="144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45"/>
      <c r="J18" s="146"/>
      <c r="K18" s="143">
        <f t="shared" si="0"/>
        <v>0</v>
      </c>
      <c r="L18" s="205">
        <f>IF(OR($B18=",$C3="),"",IF(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=0,"",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))</f>
        <v>2021</v>
      </c>
      <c r="M18" s="147"/>
      <c r="N18" s="170"/>
      <c r="O18" s="245" t="s">
        <v>475</v>
      </c>
      <c r="P18" s="246"/>
      <c r="Q18" s="240">
        <v>20</v>
      </c>
      <c r="R18" s="241"/>
      <c r="S18" s="171"/>
      <c r="T18" s="171"/>
      <c r="U18" s="171"/>
      <c r="V18" s="171"/>
    </row>
    <row r="19" spans="1:29" ht="22" customHeight="1">
      <c r="A19" s="20" t="s">
        <v>77</v>
      </c>
      <c r="B19" s="149">
        <v>401564</v>
      </c>
      <c r="C19" s="150" t="s">
        <v>252</v>
      </c>
      <c r="D19" s="151">
        <v>44824</v>
      </c>
      <c r="E19" s="152" t="s">
        <v>2</v>
      </c>
      <c r="F19" s="153">
        <v>173</v>
      </c>
      <c r="G19" s="143">
        <f>IF(OR(E19="",F19=""),"",PID_KVLohnLookup($A$1,E19,F19,LOHNTABELLE!$H$4))</f>
        <v>2021</v>
      </c>
      <c r="H19" s="144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54"/>
      <c r="J19" s="155"/>
      <c r="K19" s="143">
        <f t="shared" si="0"/>
        <v>0</v>
      </c>
      <c r="L19" s="205">
        <f>IF(OR($B19=",$C3="),"",IF(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=0,"",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))</f>
        <v>2021</v>
      </c>
      <c r="M19" s="156"/>
      <c r="N19" s="169"/>
      <c r="O19" s="245" t="s">
        <v>308</v>
      </c>
      <c r="P19" s="246"/>
      <c r="Q19" s="240">
        <v>333</v>
      </c>
      <c r="R19" s="241"/>
      <c r="S19" s="171"/>
      <c r="T19" s="171"/>
      <c r="U19" s="171"/>
      <c r="V19" s="171"/>
    </row>
    <row r="20" spans="1:29" ht="22" customHeight="1">
      <c r="A20" s="20" t="s">
        <v>78</v>
      </c>
      <c r="B20" s="138">
        <v>401583</v>
      </c>
      <c r="C20" s="139" t="s">
        <v>254</v>
      </c>
      <c r="D20" s="140">
        <v>44900</v>
      </c>
      <c r="E20" s="141" t="s">
        <v>10</v>
      </c>
      <c r="F20" s="142">
        <v>173</v>
      </c>
      <c r="G20" s="143">
        <f>IF(OR(E20="",F20=""),"",PID_KVLohnLookup($A$1,E20,F20,LOHNTABELLE!$H$4))</f>
        <v>2300</v>
      </c>
      <c r="H20" s="144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45"/>
      <c r="J20" s="146"/>
      <c r="K20" s="143">
        <f t="shared" si="0"/>
        <v>0</v>
      </c>
      <c r="L20" s="205">
        <f>IF(OR($B20=",$C3="),"",IF(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=0,"",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))</f>
        <v>2300</v>
      </c>
      <c r="M20" s="147"/>
      <c r="N20" s="170"/>
      <c r="O20" s="245" t="s">
        <v>308</v>
      </c>
      <c r="P20" s="246"/>
      <c r="Q20" s="240">
        <v>35</v>
      </c>
      <c r="R20" s="247"/>
      <c r="S20" s="171"/>
      <c r="T20" s="171"/>
      <c r="U20" s="171"/>
      <c r="V20" s="171"/>
    </row>
    <row r="21" spans="1:29" ht="22" customHeight="1">
      <c r="A21" s="21" t="s">
        <v>80</v>
      </c>
      <c r="B21" s="149">
        <v>401589</v>
      </c>
      <c r="C21" s="150" t="s">
        <v>255</v>
      </c>
      <c r="D21" s="151">
        <v>44926</v>
      </c>
      <c r="E21" s="152" t="s">
        <v>10</v>
      </c>
      <c r="F21" s="153">
        <v>173</v>
      </c>
      <c r="G21" s="143">
        <f>IF(OR(E21="",F21=""),"",PID_KVLohnLookup($A$1,E21,F21,LOHNTABELLE!$H$4))</f>
        <v>2300</v>
      </c>
      <c r="H21" s="144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54"/>
      <c r="J21" s="155"/>
      <c r="K21" s="143">
        <f t="shared" si="0"/>
        <v>0</v>
      </c>
      <c r="L21" s="205">
        <f>IF(OR($B21=",$C3="),"",IF(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=0,"",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))</f>
        <v>2300</v>
      </c>
      <c r="M21" s="156"/>
      <c r="N21" s="169"/>
      <c r="O21" s="245" t="s">
        <v>308</v>
      </c>
      <c r="P21" s="246"/>
      <c r="Q21" s="240">
        <v>100</v>
      </c>
      <c r="R21" s="241"/>
      <c r="S21" s="171"/>
      <c r="T21" s="171"/>
      <c r="U21" s="171"/>
      <c r="V21" s="171"/>
    </row>
    <row r="22" spans="1:29" ht="22" customHeight="1">
      <c r="A22" s="20" t="s">
        <v>81</v>
      </c>
      <c r="B22" s="138">
        <v>401602</v>
      </c>
      <c r="C22" s="139" t="s">
        <v>256</v>
      </c>
      <c r="D22" s="140">
        <v>45975</v>
      </c>
      <c r="E22" s="141" t="s">
        <v>2</v>
      </c>
      <c r="F22" s="201">
        <v>86.5</v>
      </c>
      <c r="G22" s="143">
        <f>IF(OR(E22="",F22=""),"",PID_KVLohnLookup($A$1,E22,F22,LOHNTABELLE!$H$4))</f>
        <v>1010.5</v>
      </c>
      <c r="H22" s="144">
        <f>IF(AND(ISNUMBER(D22),ISNUMBER(F22)),ROUNDDOWN(MIN(IF(OR(ISBLANK(I22),I22=""),EOMONTH(DATE(EINSTELLUNG!$C$35,$A$1,1),0),I22)-MAX(D22,DATE(EINSTELLUNG!$C$35,$A$1,1))+1)/DAY(EOMONTH(DATE(EINSTELLUNG!$C$35,$A$1,1),0))*F22,2),"")</f>
        <v>86.5</v>
      </c>
      <c r="I22" s="145"/>
      <c r="J22" s="146"/>
      <c r="K22" s="143">
        <f t="shared" si="0"/>
        <v>0</v>
      </c>
      <c r="L22" s="205">
        <f>IF(OR($B22=",$C3="),"",IF(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=0,"",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))</f>
        <v>1010.5</v>
      </c>
      <c r="M22" s="147"/>
      <c r="N22" s="170"/>
      <c r="O22" s="245" t="s">
        <v>308</v>
      </c>
      <c r="P22" s="246"/>
      <c r="Q22" s="240"/>
      <c r="R22" s="241"/>
      <c r="S22" s="171"/>
      <c r="T22" s="171"/>
      <c r="U22" s="171"/>
      <c r="V22" s="171"/>
    </row>
    <row r="23" spans="1:29" ht="22" customHeight="1">
      <c r="A23" s="20" t="s">
        <v>82</v>
      </c>
      <c r="B23" s="149">
        <v>401605</v>
      </c>
      <c r="C23" s="150" t="s">
        <v>257</v>
      </c>
      <c r="D23" s="151">
        <v>44986</v>
      </c>
      <c r="E23" s="152" t="s">
        <v>2</v>
      </c>
      <c r="F23" s="153">
        <v>86.5</v>
      </c>
      <c r="G23" s="143">
        <f>IF(OR(E23="",F23=""),"",PID_KVLohnLookup($A$1,E23,F23,LOHNTABELLE!$H$4))</f>
        <v>1010.5</v>
      </c>
      <c r="H23" s="144">
        <f>IF(AND(ISNUMBER(D23),ISNUMBER(F23)),ROUNDDOWN(MIN(IF(OR(ISBLANK(I23),I23=""),EOMONTH(DATE(EINSTELLUNG!$C$35,$A$1,1),0),I23)-MAX(D23,DATE(EINSTELLUNG!$C$35,$A$1,1))+1)/DAY(EOMONTH(DATE(EINSTELLUNG!$C$35,$A$1,1),0))*F23,2),"")</f>
        <v>86.5</v>
      </c>
      <c r="I23" s="154"/>
      <c r="J23" s="155"/>
      <c r="K23" s="143">
        <f t="shared" si="0"/>
        <v>0</v>
      </c>
      <c r="L23" s="205">
        <f>IF(OR($B23=",$C3="),"",IF(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=0,"",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))</f>
        <v>1010.5</v>
      </c>
      <c r="M23" s="156"/>
      <c r="N23" s="169"/>
      <c r="O23" s="245" t="s">
        <v>308</v>
      </c>
      <c r="P23" s="246"/>
      <c r="Q23" s="240"/>
      <c r="R23" s="241"/>
      <c r="S23" s="171"/>
      <c r="T23" s="171"/>
      <c r="U23" s="171"/>
      <c r="V23" s="171"/>
      <c r="W23" s="10"/>
    </row>
    <row r="24" spans="1:29" ht="22" customHeight="1">
      <c r="A24" s="20" t="s">
        <v>83</v>
      </c>
      <c r="B24" s="138">
        <v>401626</v>
      </c>
      <c r="C24" s="139" t="s">
        <v>258</v>
      </c>
      <c r="D24" s="140">
        <v>45063</v>
      </c>
      <c r="E24" s="141" t="s">
        <v>2</v>
      </c>
      <c r="F24" s="142">
        <v>86.5</v>
      </c>
      <c r="G24" s="143">
        <f>IF(OR(E24="",F24=""),"",PID_KVLohnLookup($A$1,E24,F24,LOHNTABELLE!$H$4))</f>
        <v>1010.5</v>
      </c>
      <c r="H24" s="144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45"/>
      <c r="J24" s="146"/>
      <c r="K24" s="143">
        <f t="shared" si="0"/>
        <v>0</v>
      </c>
      <c r="L24" s="205">
        <f>IF(OR($B24=",$C3="),"",IF(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=0,"",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))</f>
        <v>1010.5</v>
      </c>
      <c r="M24" s="147"/>
      <c r="N24" s="170"/>
      <c r="O24" s="245"/>
      <c r="P24" s="246"/>
      <c r="Q24" s="240"/>
      <c r="R24" s="241"/>
      <c r="S24" s="171"/>
      <c r="T24" s="171"/>
      <c r="U24" s="171"/>
      <c r="V24" s="171"/>
      <c r="W24" s="10"/>
    </row>
    <row r="25" spans="1:29" ht="22" customHeight="1" thickBot="1">
      <c r="A25" s="21" t="s">
        <v>84</v>
      </c>
      <c r="B25" s="149">
        <v>401633</v>
      </c>
      <c r="C25" s="150" t="s">
        <v>259</v>
      </c>
      <c r="D25" s="151">
        <v>45089</v>
      </c>
      <c r="E25" s="152" t="s">
        <v>10</v>
      </c>
      <c r="F25" s="153">
        <v>86.5</v>
      </c>
      <c r="G25" s="143">
        <f>IF(OR(E25="",F25=""),"",PID_KVLohnLookup($A$1,E25,F25,LOHNTABELLE!$H$4))</f>
        <v>1150</v>
      </c>
      <c r="H25" s="144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154"/>
      <c r="J25" s="155"/>
      <c r="K25" s="143">
        <f t="shared" si="0"/>
        <v>0</v>
      </c>
      <c r="L25" s="205">
        <f>IF(OR($B25=",$C3="),"",IF(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=0,"",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))</f>
        <v>1150</v>
      </c>
      <c r="M25" s="156"/>
      <c r="N25" s="169"/>
      <c r="O25" s="248"/>
      <c r="P25" s="249"/>
      <c r="Q25" s="250"/>
      <c r="R25" s="251"/>
      <c r="S25" s="171"/>
      <c r="T25" s="171"/>
      <c r="U25" s="171"/>
      <c r="V25" s="171"/>
    </row>
    <row r="26" spans="1:29" ht="22" customHeight="1">
      <c r="A26" s="20" t="s">
        <v>85</v>
      </c>
      <c r="B26" s="138">
        <v>401647</v>
      </c>
      <c r="C26" s="139" t="s">
        <v>260</v>
      </c>
      <c r="D26" s="140">
        <v>45182</v>
      </c>
      <c r="E26" s="141" t="s">
        <v>2</v>
      </c>
      <c r="F26" s="142">
        <v>86.5</v>
      </c>
      <c r="G26" s="143">
        <f>IF(OR(E26="",F26=""),"",PID_KVLohnLookup($A$1,E26,F26,LOHNTABELLE!$H$4))</f>
        <v>1010.5</v>
      </c>
      <c r="H26" s="144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45"/>
      <c r="J26" s="146"/>
      <c r="K26" s="143">
        <f t="shared" si="0"/>
        <v>0</v>
      </c>
      <c r="L26" s="205">
        <f>IF(OR($B26=",$C3="),"",IF(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=0,"",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))</f>
        <v>1010.5</v>
      </c>
      <c r="M26" s="147"/>
      <c r="N26" s="170"/>
      <c r="O26" s="252"/>
      <c r="P26" s="253"/>
      <c r="Q26" s="254"/>
      <c r="R26" s="255"/>
      <c r="S26" s="171"/>
      <c r="T26" s="171"/>
      <c r="U26" s="171"/>
      <c r="V26" s="171"/>
    </row>
    <row r="27" spans="1:29" ht="22" customHeight="1">
      <c r="A27" s="20" t="s">
        <v>86</v>
      </c>
      <c r="B27" s="149">
        <v>401661</v>
      </c>
      <c r="C27" s="150" t="s">
        <v>261</v>
      </c>
      <c r="D27" s="151">
        <v>45261</v>
      </c>
      <c r="E27" s="152" t="s">
        <v>2</v>
      </c>
      <c r="F27" s="153">
        <v>86.5</v>
      </c>
      <c r="G27" s="143">
        <f>IF(OR(E27="",F27=""),"",PID_KVLohnLookup($A$1,E27,F27,LOHNTABELLE!$H$4))</f>
        <v>1010.5</v>
      </c>
      <c r="H27" s="144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154"/>
      <c r="J27" s="155"/>
      <c r="K27" s="143">
        <f t="shared" si="0"/>
        <v>0</v>
      </c>
      <c r="L27" s="205">
        <f>IF(OR($B27=",$C3="),"",IF(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=0,"",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))</f>
        <v>1010.5</v>
      </c>
      <c r="M27" s="156"/>
      <c r="N27" s="169"/>
      <c r="O27" s="245"/>
      <c r="P27" s="246"/>
      <c r="Q27" s="240"/>
      <c r="R27" s="241"/>
      <c r="S27" s="276"/>
      <c r="T27" s="276"/>
      <c r="U27" s="276"/>
      <c r="V27" s="276"/>
    </row>
    <row r="28" spans="1:29" ht="22" customHeight="1">
      <c r="A28" s="20" t="s">
        <v>88</v>
      </c>
      <c r="B28" s="138">
        <v>401670</v>
      </c>
      <c r="C28" s="139" t="s">
        <v>262</v>
      </c>
      <c r="D28" s="140">
        <v>45358</v>
      </c>
      <c r="E28" s="141" t="s">
        <v>2</v>
      </c>
      <c r="F28" s="142">
        <v>86.5</v>
      </c>
      <c r="G28" s="143">
        <f>IF(OR(E28="",F28=""),"",PID_KVLohnLookup($A$1,E28,F28,LOHNTABELLE!$H$4))</f>
        <v>1010.5</v>
      </c>
      <c r="H28" s="144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45"/>
      <c r="J28" s="146"/>
      <c r="K28" s="143">
        <f t="shared" si="0"/>
        <v>0</v>
      </c>
      <c r="L28" s="205">
        <f>IF(OR($B28=",$C3="),"",IF(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=0,"",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))</f>
        <v>1010.5</v>
      </c>
      <c r="M28" s="147"/>
      <c r="N28" s="170"/>
      <c r="O28" s="245"/>
      <c r="P28" s="246"/>
      <c r="Q28" s="240"/>
      <c r="R28" s="241"/>
      <c r="S28" s="171"/>
      <c r="T28" s="171"/>
      <c r="U28" s="171"/>
      <c r="V28" s="171"/>
    </row>
    <row r="29" spans="1:29" ht="22" customHeight="1" thickBot="1">
      <c r="A29" s="21" t="s">
        <v>89</v>
      </c>
      <c r="B29" s="149">
        <v>401678</v>
      </c>
      <c r="C29" s="150" t="s">
        <v>263</v>
      </c>
      <c r="D29" s="151">
        <v>45414</v>
      </c>
      <c r="E29" s="152" t="s">
        <v>2</v>
      </c>
      <c r="F29" s="153">
        <v>173</v>
      </c>
      <c r="G29" s="143">
        <f>IF(OR(E29="",F29=""),"",PID_KVLohnLookup($A$1,E29,F29,LOHNTABELLE!$H$4))</f>
        <v>2021</v>
      </c>
      <c r="H29" s="144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54"/>
      <c r="J29" s="155"/>
      <c r="K29" s="143">
        <f t="shared" si="0"/>
        <v>0</v>
      </c>
      <c r="L29" s="205">
        <f>IF(OR($B29=",$C3="),"",IF(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=0,"",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))</f>
        <v>2021</v>
      </c>
      <c r="M29" s="156"/>
      <c r="N29" s="169"/>
      <c r="O29" s="242" t="s">
        <v>90</v>
      </c>
      <c r="P29" s="243"/>
      <c r="Q29" s="263">
        <f>EINSTELLUNG!O17</f>
        <v>1250</v>
      </c>
      <c r="R29" s="264"/>
      <c r="S29" s="171"/>
      <c r="T29" s="171"/>
      <c r="U29" s="171"/>
      <c r="V29" s="171"/>
    </row>
    <row r="30" spans="1:29" ht="22" customHeight="1" thickBot="1">
      <c r="A30" s="20" t="s">
        <v>91</v>
      </c>
      <c r="B30" s="138">
        <v>401690</v>
      </c>
      <c r="C30" s="139" t="s">
        <v>265</v>
      </c>
      <c r="D30" s="140">
        <v>45536</v>
      </c>
      <c r="E30" s="141" t="s">
        <v>2</v>
      </c>
      <c r="F30" s="142">
        <v>86.5</v>
      </c>
      <c r="G30" s="143">
        <f>IF(OR(E30="",F30=""),"",PID_KVLohnLookup($A$1,E30,F30,LOHNTABELLE!$H$4))</f>
        <v>1010.5</v>
      </c>
      <c r="H30" s="144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45"/>
      <c r="J30" s="146"/>
      <c r="K30" s="143">
        <f t="shared" si="0"/>
        <v>0</v>
      </c>
      <c r="L30" s="205">
        <f>IF(OR($B30=",$C3="),"",IF(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=0,"",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))</f>
        <v>1010.5</v>
      </c>
      <c r="M30" s="147"/>
      <c r="N30" s="148"/>
      <c r="O30" s="171"/>
      <c r="P30" s="171"/>
      <c r="Q30" s="171"/>
      <c r="R30" s="171"/>
      <c r="S30" s="171"/>
      <c r="T30" s="171"/>
      <c r="U30" s="171"/>
      <c r="V30" s="171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149">
        <v>401715</v>
      </c>
      <c r="C31" s="150" t="s">
        <v>268</v>
      </c>
      <c r="D31" s="151">
        <v>45755</v>
      </c>
      <c r="E31" s="152" t="s">
        <v>2</v>
      </c>
      <c r="F31" s="153">
        <v>86.5</v>
      </c>
      <c r="G31" s="143">
        <f>IF(OR(E31="",F31=""),"",PID_KVLohnLookup($A$1,E31,F31,LOHNTABELLE!$H$4))</f>
        <v>1010.5</v>
      </c>
      <c r="H31" s="144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154"/>
      <c r="J31" s="155"/>
      <c r="K31" s="143">
        <f t="shared" si="0"/>
        <v>0</v>
      </c>
      <c r="L31" s="205">
        <f>IF(OR($B31=",$C3="),"",IF(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=0,"",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))</f>
        <v>1010.5</v>
      </c>
      <c r="M31" s="156"/>
      <c r="N31" s="169"/>
      <c r="O31" s="265">
        <v>0</v>
      </c>
      <c r="P31" s="266"/>
      <c r="Q31" s="267">
        <v>0</v>
      </c>
      <c r="R31" s="268"/>
      <c r="S31" s="171"/>
      <c r="T31" s="171"/>
      <c r="U31" s="171"/>
      <c r="V31" s="171"/>
    </row>
    <row r="32" spans="1:29" ht="22" customHeight="1" thickBot="1">
      <c r="A32" s="20" t="s">
        <v>94</v>
      </c>
      <c r="B32" s="138">
        <v>401716</v>
      </c>
      <c r="C32" s="139" t="s">
        <v>269</v>
      </c>
      <c r="D32" s="140">
        <v>45800</v>
      </c>
      <c r="E32" s="141" t="s">
        <v>2</v>
      </c>
      <c r="F32" s="142">
        <v>86.5</v>
      </c>
      <c r="G32" s="143">
        <f>IF(OR(E32="",F32=""),"",PID_KVLohnLookup($A$1,E32,F32,LOHNTABELLE!$H$4))</f>
        <v>1010.5</v>
      </c>
      <c r="H32" s="144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45"/>
      <c r="J32" s="146"/>
      <c r="K32" s="143">
        <f t="shared" si="0"/>
        <v>0</v>
      </c>
      <c r="L32" s="205">
        <f>IF(OR($B32=",$C3="),"",IF(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=0,"",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))</f>
        <v>1010.5</v>
      </c>
      <c r="M32" s="147"/>
      <c r="N32" s="148"/>
      <c r="O32" s="171"/>
      <c r="P32" s="171"/>
      <c r="Q32" s="171"/>
      <c r="R32" s="171"/>
      <c r="S32" s="173"/>
      <c r="T32" s="171"/>
      <c r="U32" s="171"/>
      <c r="V32" s="171"/>
    </row>
    <row r="33" spans="1:22" ht="22" customHeight="1">
      <c r="A33" s="21" t="s">
        <v>95</v>
      </c>
      <c r="B33" s="149">
        <v>401717</v>
      </c>
      <c r="C33" s="150" t="s">
        <v>270</v>
      </c>
      <c r="D33" s="151">
        <v>45814</v>
      </c>
      <c r="E33" s="152" t="s">
        <v>2</v>
      </c>
      <c r="F33" s="153">
        <v>86.5</v>
      </c>
      <c r="G33" s="143">
        <f>IF(OR(E33="",F33=""),"",PID_KVLohnLookup($A$1,E33,F33,LOHNTABELLE!$H$4))</f>
        <v>1010.5</v>
      </c>
      <c r="H33" s="144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154"/>
      <c r="J33" s="155"/>
      <c r="K33" s="143">
        <f t="shared" si="0"/>
        <v>0</v>
      </c>
      <c r="L33" s="205">
        <f>IF(OR($B33=",$C3="),"",IF(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=0,"",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))</f>
        <v>1010.5</v>
      </c>
      <c r="M33" s="156"/>
      <c r="N33" s="169"/>
      <c r="O33" s="269"/>
      <c r="P33" s="270"/>
      <c r="Q33" s="223" t="str">
        <f>EINSTELLUNG!B3</f>
        <v>Budget Zahlen</v>
      </c>
      <c r="R33" s="223"/>
      <c r="S33" s="223" t="str">
        <f>EINSTELLUNG!B19</f>
        <v>Projection/Aktuell Zahlen</v>
      </c>
      <c r="T33" s="223"/>
      <c r="U33" s="223" t="s">
        <v>98</v>
      </c>
      <c r="V33" s="213"/>
    </row>
    <row r="34" spans="1:22" ht="22" customHeight="1">
      <c r="A34" s="20" t="s">
        <v>99</v>
      </c>
      <c r="B34" s="138">
        <v>401722</v>
      </c>
      <c r="C34" s="139" t="s">
        <v>271</v>
      </c>
      <c r="D34" s="140">
        <v>45848</v>
      </c>
      <c r="E34" s="141" t="s">
        <v>2</v>
      </c>
      <c r="F34" s="142">
        <v>86.5</v>
      </c>
      <c r="G34" s="143">
        <f>IF(OR(E34="",F34=""),"",PID_KVLohnLookup($A$1,E34,F34,LOHNTABELLE!$H$4))</f>
        <v>1010.5</v>
      </c>
      <c r="H34" s="144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45"/>
      <c r="J34" s="146"/>
      <c r="K34" s="143">
        <f t="shared" si="0"/>
        <v>0</v>
      </c>
      <c r="L34" s="205">
        <f>IF(OR($B34=",$C3="),"",IF(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=0,"",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))</f>
        <v>1010.5</v>
      </c>
      <c r="M34" s="147"/>
      <c r="N34" s="170"/>
      <c r="O34" s="271"/>
      <c r="P34" s="272"/>
      <c r="Q34" s="273"/>
      <c r="R34" s="273"/>
      <c r="S34" s="273"/>
      <c r="T34" s="273"/>
      <c r="U34" s="273"/>
      <c r="V34" s="274"/>
    </row>
    <row r="35" spans="1:22" ht="22" customHeight="1">
      <c r="A35" s="20" t="s">
        <v>100</v>
      </c>
      <c r="B35" s="149">
        <v>401723</v>
      </c>
      <c r="C35" s="150" t="s">
        <v>272</v>
      </c>
      <c r="D35" s="151">
        <v>45852</v>
      </c>
      <c r="E35" s="152" t="s">
        <v>2</v>
      </c>
      <c r="F35" s="153">
        <v>86.5</v>
      </c>
      <c r="G35" s="143">
        <f>IF(OR(E35="",F35=""),"",PID_KVLohnLookup($A$1,E35,F35,LOHNTABELLE!$H$4))</f>
        <v>1010.5</v>
      </c>
      <c r="H35" s="144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154"/>
      <c r="J35" s="155"/>
      <c r="K35" s="143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5">
        <f>IF(OR($B35=",$C3="),"",IF(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=0,"",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))</f>
        <v>1010.5</v>
      </c>
      <c r="M35" s="156"/>
      <c r="N35" s="169"/>
      <c r="O35" s="244" t="s">
        <v>101</v>
      </c>
      <c r="P35" s="222"/>
      <c r="Q35" s="261">
        <f>EINSTELLUNG!C17</f>
        <v>400000</v>
      </c>
      <c r="R35" s="261"/>
      <c r="S35" s="261">
        <f>EINSTELLUNG!C33</f>
        <v>390000</v>
      </c>
      <c r="T35" s="261"/>
      <c r="U35" s="261">
        <f>S35-Q35</f>
        <v>-10000</v>
      </c>
      <c r="V35" s="262"/>
    </row>
    <row r="36" spans="1:22" ht="22" customHeight="1">
      <c r="A36" s="20" t="s">
        <v>102</v>
      </c>
      <c r="B36" s="138">
        <v>401726</v>
      </c>
      <c r="C36" s="139" t="s">
        <v>273</v>
      </c>
      <c r="D36" s="140">
        <v>45870</v>
      </c>
      <c r="E36" s="141" t="s">
        <v>2</v>
      </c>
      <c r="F36" s="142">
        <v>86.5</v>
      </c>
      <c r="G36" s="143">
        <f>IF(OR(E36="",F36=""),"",PID_KVLohnLookup($A$1,E36,F36,LOHNTABELLE!$H$4))</f>
        <v>1010.5</v>
      </c>
      <c r="H36" s="144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45"/>
      <c r="J36" s="146"/>
      <c r="K36" s="143">
        <f t="shared" si="1"/>
        <v>0</v>
      </c>
      <c r="L36" s="205">
        <f>IF(OR($B36=",$C3="),"",IF(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=0,"",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))</f>
        <v>1010.5</v>
      </c>
      <c r="M36" s="147"/>
      <c r="N36" s="170"/>
      <c r="O36" s="244" t="s">
        <v>103</v>
      </c>
      <c r="P36" s="222"/>
      <c r="Q36" s="261">
        <f>EINSTELLUNG!D17</f>
        <v>100000</v>
      </c>
      <c r="R36" s="261"/>
      <c r="S36" s="261">
        <f ca="1">SumMergedCells(Q17:R29)</f>
        <v>92696.58</v>
      </c>
      <c r="T36" s="261"/>
      <c r="U36" s="261">
        <f t="shared" ref="U36:U41" ca="1" si="2">S36-Q36</f>
        <v>-7303.4199999999983</v>
      </c>
      <c r="V36" s="262"/>
    </row>
    <row r="37" spans="1:22" ht="22" customHeight="1">
      <c r="A37" s="21" t="s">
        <v>104</v>
      </c>
      <c r="B37" s="149">
        <v>401730</v>
      </c>
      <c r="C37" s="150" t="s">
        <v>275</v>
      </c>
      <c r="D37" s="151">
        <v>45895</v>
      </c>
      <c r="E37" s="152" t="s">
        <v>2</v>
      </c>
      <c r="F37" s="153">
        <v>86.5</v>
      </c>
      <c r="G37" s="143">
        <f>IF(OR(E37="",F37=""),"",PID_KVLohnLookup($A$1,E37,F37,LOHNTABELLE!$H$4))</f>
        <v>1010.5</v>
      </c>
      <c r="H37" s="144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54"/>
      <c r="J37" s="155"/>
      <c r="K37" s="143">
        <f t="shared" si="1"/>
        <v>0</v>
      </c>
      <c r="L37" s="205">
        <f>IF(OR($B37=",$C3="),"",IF(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=0,"",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))</f>
        <v>1010.5</v>
      </c>
      <c r="M37" s="156"/>
      <c r="N37" s="169"/>
      <c r="O37" s="244" t="s">
        <v>105</v>
      </c>
      <c r="P37" s="222"/>
      <c r="Q37" s="277">
        <f>IF(ISERROR(Q36/Q35), 0, Q36/Q35)</f>
        <v>0.25</v>
      </c>
      <c r="R37" s="277"/>
      <c r="S37" s="277">
        <f ca="1">IF(ISERROR(S36/S35), 0, S36/S35)</f>
        <v>0.23768353846153847</v>
      </c>
      <c r="T37" s="277"/>
      <c r="U37" s="277">
        <f t="shared" ca="1" si="2"/>
        <v>-1.2316461538461526E-2</v>
      </c>
      <c r="V37" s="278"/>
    </row>
    <row r="38" spans="1:22" ht="22" customHeight="1">
      <c r="A38" s="20" t="s">
        <v>106</v>
      </c>
      <c r="B38" s="138">
        <v>401731</v>
      </c>
      <c r="C38" s="139" t="s">
        <v>274</v>
      </c>
      <c r="D38" s="140">
        <v>45899</v>
      </c>
      <c r="E38" s="141" t="s">
        <v>2</v>
      </c>
      <c r="F38" s="142">
        <v>86.5</v>
      </c>
      <c r="G38" s="143">
        <f>IF(OR(E38="",F38=""),"",PID_KVLohnLookup($A$1,E38,F38,LOHNTABELLE!$H$4))</f>
        <v>1010.5</v>
      </c>
      <c r="H38" s="144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45"/>
      <c r="J38" s="146"/>
      <c r="K38" s="143">
        <f t="shared" si="1"/>
        <v>0</v>
      </c>
      <c r="L38" s="205">
        <f>IF(OR($B38=",$C3="),"",IF(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=0,"",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))</f>
        <v>1010.5</v>
      </c>
      <c r="M38" s="147"/>
      <c r="N38" s="170"/>
      <c r="O38" s="244" t="s">
        <v>107</v>
      </c>
      <c r="P38" s="222"/>
      <c r="Q38" s="260">
        <f>EINSTELLUNG!F17</f>
        <v>30000</v>
      </c>
      <c r="R38" s="260"/>
      <c r="S38" s="260">
        <f>EINSTELLUNG!F33</f>
        <v>31000</v>
      </c>
      <c r="T38" s="260"/>
      <c r="U38" s="260">
        <f t="shared" si="2"/>
        <v>1000</v>
      </c>
      <c r="V38" s="219"/>
    </row>
    <row r="39" spans="1:22" ht="22" customHeight="1">
      <c r="A39" s="20" t="s">
        <v>108</v>
      </c>
      <c r="B39" s="149">
        <v>401734</v>
      </c>
      <c r="C39" s="150" t="s">
        <v>276</v>
      </c>
      <c r="D39" s="151">
        <v>45904</v>
      </c>
      <c r="E39" s="152" t="s">
        <v>2</v>
      </c>
      <c r="F39" s="153">
        <v>86.5</v>
      </c>
      <c r="G39" s="143">
        <f>IF(OR(E39="",F39=""),"",PID_KVLohnLookup($A$1,E39,F39,LOHNTABELLE!$H$4))</f>
        <v>1010.5</v>
      </c>
      <c r="H39" s="144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54"/>
      <c r="J39" s="155"/>
      <c r="K39" s="143">
        <f t="shared" si="1"/>
        <v>0</v>
      </c>
      <c r="L39" s="205">
        <f>IF(OR($B39=",$C3="),"",IF(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=0,"",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))</f>
        <v>1010.5</v>
      </c>
      <c r="M39" s="156"/>
      <c r="N39" s="169"/>
      <c r="O39" s="244" t="s">
        <v>109</v>
      </c>
      <c r="P39" s="222"/>
      <c r="Q39" s="261">
        <f>IF(Q38=0, 0, Q35/Q38)</f>
        <v>13.333333333333334</v>
      </c>
      <c r="R39" s="261"/>
      <c r="S39" s="261">
        <f>IF(S38=0, 0, S35/S38)</f>
        <v>12.580645161290322</v>
      </c>
      <c r="T39" s="261"/>
      <c r="U39" s="261">
        <f t="shared" si="2"/>
        <v>-0.75268817204301186</v>
      </c>
      <c r="V39" s="262"/>
    </row>
    <row r="40" spans="1:22" ht="22" customHeight="1">
      <c r="A40" s="20" t="s">
        <v>110</v>
      </c>
      <c r="B40" s="138">
        <v>401736</v>
      </c>
      <c r="C40" s="139" t="s">
        <v>277</v>
      </c>
      <c r="D40" s="140">
        <v>45906</v>
      </c>
      <c r="E40" s="141" t="s">
        <v>2</v>
      </c>
      <c r="F40" s="142">
        <v>86.5</v>
      </c>
      <c r="G40" s="143">
        <f>IF(OR(E40="",F40=""),"",PID_KVLohnLookup($A$1,E40,F40,LOHNTABELLE!$H$4))</f>
        <v>1010.5</v>
      </c>
      <c r="H40" s="144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45"/>
      <c r="J40" s="146"/>
      <c r="K40" s="143">
        <f t="shared" si="1"/>
        <v>0</v>
      </c>
      <c r="L40" s="205">
        <f>IF(OR($B40=",$C3="),"",IF(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=0,"",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))</f>
        <v>1010.5</v>
      </c>
      <c r="M40" s="147"/>
      <c r="N40" s="170"/>
      <c r="O40" s="244" t="s">
        <v>111</v>
      </c>
      <c r="P40" s="222"/>
      <c r="Q40" s="261">
        <f>IF(Q13=0, 0, Q35/Q13)</f>
        <v>58.806147006546595</v>
      </c>
      <c r="R40" s="261"/>
      <c r="S40" s="261">
        <f>IF(Q13=0, 0, S35/Q13)</f>
        <v>57.33599333138293</v>
      </c>
      <c r="T40" s="261"/>
      <c r="U40" s="261">
        <f t="shared" si="2"/>
        <v>-1.4701536751636652</v>
      </c>
      <c r="V40" s="262"/>
    </row>
    <row r="41" spans="1:22" ht="22" customHeight="1">
      <c r="A41" s="21" t="s">
        <v>112</v>
      </c>
      <c r="B41" s="149">
        <v>401737</v>
      </c>
      <c r="C41" s="150" t="s">
        <v>278</v>
      </c>
      <c r="D41" s="151">
        <v>45906</v>
      </c>
      <c r="E41" s="152" t="s">
        <v>2</v>
      </c>
      <c r="F41" s="153">
        <v>86.5</v>
      </c>
      <c r="G41" s="143">
        <f>IF(OR(E41="",F41=""),"",PID_KVLohnLookup($A$1,E41,F41,LOHNTABELLE!$H$4))</f>
        <v>1010.5</v>
      </c>
      <c r="H41" s="144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54"/>
      <c r="J41" s="155"/>
      <c r="K41" s="143">
        <f t="shared" si="1"/>
        <v>0</v>
      </c>
      <c r="L41" s="205">
        <f>IF(OR($B41=",$C3="),"",IF(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=0,"",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))</f>
        <v>1010.5</v>
      </c>
      <c r="M41" s="156"/>
      <c r="N41" s="169"/>
      <c r="O41" s="244" t="s">
        <v>113</v>
      </c>
      <c r="P41" s="222"/>
      <c r="Q41" s="260">
        <f>IF(Q13=0, 0, Q38/Q13)</f>
        <v>4.4104610254909948</v>
      </c>
      <c r="R41" s="260"/>
      <c r="S41" s="260">
        <f>IF(Q13=0, 0, S38/Q13)</f>
        <v>4.5574763930073612</v>
      </c>
      <c r="T41" s="260"/>
      <c r="U41" s="260">
        <f t="shared" si="2"/>
        <v>0.14701536751636635</v>
      </c>
      <c r="V41" s="219"/>
    </row>
    <row r="42" spans="1:22" ht="22" customHeight="1" thickBot="1">
      <c r="A42" s="20" t="s">
        <v>114</v>
      </c>
      <c r="B42" s="138">
        <v>401738</v>
      </c>
      <c r="C42" s="139" t="s">
        <v>279</v>
      </c>
      <c r="D42" s="140">
        <v>45909</v>
      </c>
      <c r="E42" s="141" t="s">
        <v>2</v>
      </c>
      <c r="F42" s="142">
        <v>86.5</v>
      </c>
      <c r="G42" s="143">
        <f>IF(OR(E42="",F42=""),"",PID_KVLohnLookup($A$1,E42,F42,LOHNTABELLE!$H$4))</f>
        <v>1010.5</v>
      </c>
      <c r="H42" s="144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45"/>
      <c r="J42" s="146"/>
      <c r="K42" s="143">
        <f t="shared" si="1"/>
        <v>0</v>
      </c>
      <c r="L42" s="205">
        <f>IF(OR($B42=",$C3="),"",IF(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=0,"",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))</f>
        <v>1010.5</v>
      </c>
      <c r="M42" s="147"/>
      <c r="N42" s="170"/>
      <c r="O42" s="242" t="s">
        <v>115</v>
      </c>
      <c r="P42" s="243"/>
      <c r="Q42" s="275">
        <f>IFERROR(Q17/Q8, 0)</f>
        <v>12.110033138020055</v>
      </c>
      <c r="R42" s="275"/>
      <c r="S42" s="275"/>
      <c r="T42" s="275"/>
      <c r="U42" s="275"/>
      <c r="V42" s="264"/>
    </row>
    <row r="43" spans="1:22" ht="22" customHeight="1">
      <c r="A43" s="20" t="s">
        <v>116</v>
      </c>
      <c r="B43" s="149">
        <v>401745</v>
      </c>
      <c r="C43" s="150" t="s">
        <v>283</v>
      </c>
      <c r="D43" s="151">
        <v>45934</v>
      </c>
      <c r="E43" s="152" t="s">
        <v>2</v>
      </c>
      <c r="F43" s="153">
        <v>86.5</v>
      </c>
      <c r="G43" s="143">
        <f>IF(OR(E43="",F43=""),"",PID_KVLohnLookup($A$1,E43,F43,LOHNTABELLE!$H$4))</f>
        <v>1010.5</v>
      </c>
      <c r="H43" s="144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54"/>
      <c r="J43" s="155"/>
      <c r="K43" s="143">
        <f t="shared" si="1"/>
        <v>0</v>
      </c>
      <c r="L43" s="205">
        <f>IF(OR($B43=",$C3="),"",IF(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=0,"",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))</f>
        <v>1010.5</v>
      </c>
      <c r="M43" s="156"/>
      <c r="N43" s="169"/>
      <c r="O43" s="177"/>
      <c r="P43" s="178"/>
      <c r="Q43" s="178"/>
      <c r="R43" s="171"/>
      <c r="S43" s="171"/>
      <c r="T43" s="171"/>
      <c r="U43" s="171"/>
      <c r="V43" s="171"/>
    </row>
    <row r="44" spans="1:22" ht="22" customHeight="1" thickBot="1">
      <c r="A44" s="20" t="s">
        <v>117</v>
      </c>
      <c r="B44" s="138">
        <v>401746</v>
      </c>
      <c r="C44" s="139" t="s">
        <v>282</v>
      </c>
      <c r="D44" s="140">
        <v>45941</v>
      </c>
      <c r="E44" s="141" t="s">
        <v>2</v>
      </c>
      <c r="F44" s="142">
        <v>86.5</v>
      </c>
      <c r="G44" s="143">
        <f>IF(OR(E44="",F44=""),"",PID_KVLohnLookup($A$1,E44,F44,LOHNTABELLE!$H$4))</f>
        <v>1010.5</v>
      </c>
      <c r="H44" s="144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45"/>
      <c r="J44" s="146"/>
      <c r="K44" s="143">
        <f t="shared" si="1"/>
        <v>0</v>
      </c>
      <c r="L44" s="205">
        <f>IF(OR($B44=",$C3="),"",IF(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=0,"",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))</f>
        <v>1010.5</v>
      </c>
      <c r="M44" s="147"/>
      <c r="N44" s="170"/>
      <c r="O44" s="207" t="s">
        <v>118</v>
      </c>
      <c r="P44" s="208"/>
      <c r="Q44" s="208"/>
      <c r="R44" s="208"/>
      <c r="S44" s="208"/>
      <c r="T44" s="208"/>
      <c r="U44" s="208"/>
      <c r="V44" s="208"/>
    </row>
    <row r="45" spans="1:22" ht="22" customHeight="1">
      <c r="A45" s="21" t="s">
        <v>119</v>
      </c>
      <c r="B45" s="149">
        <v>401747</v>
      </c>
      <c r="C45" s="150" t="s">
        <v>280</v>
      </c>
      <c r="D45" s="151">
        <v>45941</v>
      </c>
      <c r="E45" s="152" t="s">
        <v>2</v>
      </c>
      <c r="F45" s="153">
        <v>86.5</v>
      </c>
      <c r="G45" s="143">
        <f>IF(OR(E45="",F45=""),"",PID_KVLohnLookup($A$1,E45,F45,LOHNTABELLE!$H$4))</f>
        <v>1010.5</v>
      </c>
      <c r="H45" s="144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54"/>
      <c r="J45" s="155"/>
      <c r="K45" s="143">
        <f t="shared" si="1"/>
        <v>0</v>
      </c>
      <c r="L45" s="205">
        <f>IF(OR($B45=",$C3="),"",IF(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=0,"",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))</f>
        <v>1010.5</v>
      </c>
      <c r="M45" s="156"/>
      <c r="N45" s="179"/>
      <c r="O45" s="209"/>
      <c r="P45" s="210"/>
      <c r="Q45" s="210"/>
      <c r="R45" s="210"/>
      <c r="S45" s="210"/>
      <c r="T45" s="210"/>
      <c r="U45" s="210"/>
      <c r="V45" s="171"/>
    </row>
    <row r="46" spans="1:22" ht="22" customHeight="1">
      <c r="A46" s="20" t="s">
        <v>120</v>
      </c>
      <c r="B46" s="138">
        <v>401748</v>
      </c>
      <c r="C46" s="139" t="s">
        <v>281</v>
      </c>
      <c r="D46" s="140">
        <v>45941</v>
      </c>
      <c r="E46" s="141" t="s">
        <v>2</v>
      </c>
      <c r="F46" s="142">
        <v>86.5</v>
      </c>
      <c r="G46" s="143">
        <f>IF(OR(E46="",F46=""),"",PID_KVLohnLookup($A$1,E46,F46,LOHNTABELLE!$H$4))</f>
        <v>1010.5</v>
      </c>
      <c r="H46" s="144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45"/>
      <c r="J46" s="146"/>
      <c r="K46" s="143">
        <f t="shared" si="1"/>
        <v>0</v>
      </c>
      <c r="L46" s="205">
        <f>IF(OR($B46=",$C3="),"",IF(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=0,"",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))</f>
        <v>1010.5</v>
      </c>
      <c r="M46" s="147"/>
      <c r="N46" s="180"/>
      <c r="O46" s="171"/>
      <c r="P46" s="171"/>
      <c r="Q46" s="171"/>
      <c r="R46" s="171"/>
      <c r="S46" s="171"/>
      <c r="T46" s="171"/>
      <c r="U46" s="171"/>
      <c r="V46" s="171"/>
    </row>
    <row r="47" spans="1:22" ht="22" customHeight="1">
      <c r="A47" s="20" t="s">
        <v>121</v>
      </c>
      <c r="B47" s="149">
        <v>401751</v>
      </c>
      <c r="C47" s="150" t="s">
        <v>284</v>
      </c>
      <c r="D47" s="151">
        <v>45961</v>
      </c>
      <c r="E47" s="152" t="s">
        <v>2</v>
      </c>
      <c r="F47" s="153">
        <v>86.5</v>
      </c>
      <c r="G47" s="143">
        <f>IF(OR(E47="",F47=""),"",PID_KVLohnLookup($A$1,E47,F47,LOHNTABELLE!$H$4))</f>
        <v>1010.5</v>
      </c>
      <c r="H47" s="144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54"/>
      <c r="J47" s="155"/>
      <c r="K47" s="143">
        <f t="shared" si="1"/>
        <v>0</v>
      </c>
      <c r="L47" s="205">
        <f>IF(OR($B47=",$C3="),"",IF(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=0,"",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))</f>
        <v>1010.5</v>
      </c>
      <c r="M47" s="156"/>
      <c r="N47" s="179"/>
      <c r="O47" s="171"/>
      <c r="P47" s="171"/>
      <c r="Q47" s="171"/>
      <c r="R47" s="171"/>
      <c r="S47" s="171"/>
      <c r="T47" s="171"/>
      <c r="U47" s="171"/>
      <c r="V47" s="171"/>
    </row>
    <row r="48" spans="1:22" ht="22" customHeight="1">
      <c r="A48" s="20" t="s">
        <v>122</v>
      </c>
      <c r="B48" s="138">
        <v>401752</v>
      </c>
      <c r="C48" s="139" t="s">
        <v>285</v>
      </c>
      <c r="D48" s="140">
        <v>45986</v>
      </c>
      <c r="E48" s="141" t="s">
        <v>2</v>
      </c>
      <c r="F48" s="142">
        <v>86.5</v>
      </c>
      <c r="G48" s="143">
        <f>IF(OR(E48="",F48=""),"",PID_KVLohnLookup($A$1,E48,F48,LOHNTABELLE!$H$4))</f>
        <v>1010.5</v>
      </c>
      <c r="H48" s="144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45"/>
      <c r="J48" s="146"/>
      <c r="K48" s="143">
        <f t="shared" si="1"/>
        <v>0</v>
      </c>
      <c r="L48" s="205">
        <f>IF(OR($B48=",$C3="),"",IF(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=0,"",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))</f>
        <v>1010.5</v>
      </c>
      <c r="M48" s="147"/>
      <c r="N48" s="180"/>
      <c r="O48" s="171"/>
      <c r="P48" s="171"/>
      <c r="Q48" s="171"/>
      <c r="R48" s="171"/>
      <c r="S48" s="171"/>
      <c r="T48" s="171"/>
      <c r="U48" s="171"/>
      <c r="V48" s="171"/>
    </row>
    <row r="49" spans="1:22" ht="22" customHeight="1">
      <c r="A49" s="21" t="s">
        <v>123</v>
      </c>
      <c r="B49" s="149">
        <v>401999</v>
      </c>
      <c r="C49" s="150" t="s">
        <v>436</v>
      </c>
      <c r="D49" s="154">
        <v>46041</v>
      </c>
      <c r="E49" s="152" t="s">
        <v>2</v>
      </c>
      <c r="F49" s="153">
        <v>151.38</v>
      </c>
      <c r="G49" s="143">
        <f>IF(OR(E49="",F49=""),"",PID_KVLohnLookup($A$1,E49,F49,LOHNTABELLE!$H$4))</f>
        <v>1768.38</v>
      </c>
      <c r="H49" s="144">
        <f>IF(AND(ISNUMBER(D49),ISNUMBER(F49)),ROUNDDOWN(MIN(IF(OR(ISBLANK(I49),I49=""),EOMONTH(DATE(EINSTELLUNG!$C$35,$A$1,1),0),I49)-MAX(D49,DATE(EINSTELLUNG!$C$35,$A$1,1))+1)/DAY(EOMONTH(DATE(EINSTELLUNG!$C$35,$A$1,1),0))*F49,2),"")</f>
        <v>151.38</v>
      </c>
      <c r="I49" s="154"/>
      <c r="J49" s="155"/>
      <c r="K49" s="143">
        <f t="shared" si="1"/>
        <v>0</v>
      </c>
      <c r="L49" s="205">
        <f>IF(OR($B49=",$C3="),"",IF(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=0,"",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))</f>
        <v>1768.38</v>
      </c>
      <c r="M49" s="156"/>
      <c r="N49" s="179"/>
      <c r="O49" s="171"/>
      <c r="P49" s="171"/>
      <c r="Q49" s="171"/>
      <c r="R49" s="171"/>
      <c r="S49" s="171"/>
      <c r="T49" s="171"/>
      <c r="U49" s="171"/>
      <c r="V49" s="171"/>
    </row>
    <row r="50" spans="1:22" ht="22" customHeight="1">
      <c r="A50" s="20" t="s">
        <v>124</v>
      </c>
      <c r="B50" s="138">
        <v>401999</v>
      </c>
      <c r="C50" s="139" t="s">
        <v>307</v>
      </c>
      <c r="D50" s="145">
        <v>46082</v>
      </c>
      <c r="E50" s="141" t="s">
        <v>2</v>
      </c>
      <c r="F50" s="142">
        <v>173</v>
      </c>
      <c r="G50" s="143">
        <f>IF(OR(E50="",F50=""),"",PID_KVLohnLookup($A$1,E50,F50,LOHNTABELLE!$H$4))</f>
        <v>2021</v>
      </c>
      <c r="H50" s="144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45"/>
      <c r="J50" s="146"/>
      <c r="K50" s="143">
        <f t="shared" si="1"/>
        <v>0</v>
      </c>
      <c r="L50" s="205">
        <f>IF(OR($B50=",$C3="),"",IF(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=0,"",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))</f>
        <v>2021</v>
      </c>
      <c r="M50" s="147"/>
      <c r="N50" s="180"/>
      <c r="O50" s="171"/>
      <c r="P50" s="171"/>
      <c r="Q50" s="171"/>
      <c r="R50" s="171"/>
      <c r="S50" s="171"/>
      <c r="T50" s="171"/>
      <c r="U50" s="171"/>
      <c r="V50" s="171"/>
    </row>
    <row r="51" spans="1:22" ht="22" customHeight="1">
      <c r="A51" s="20" t="s">
        <v>125</v>
      </c>
      <c r="B51" s="149">
        <v>402000</v>
      </c>
      <c r="C51" s="150" t="s">
        <v>310</v>
      </c>
      <c r="D51" s="154">
        <v>46143</v>
      </c>
      <c r="E51" s="152" t="s">
        <v>2</v>
      </c>
      <c r="F51" s="153">
        <v>173</v>
      </c>
      <c r="G51" s="143">
        <f>IF(OR(E51="",F51=""),"",PID_KVLohnLookup($A$1,E51,F51,LOHNTABELLE!$H$4))</f>
        <v>2021</v>
      </c>
      <c r="H51" s="144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54"/>
      <c r="J51" s="155"/>
      <c r="K51" s="143">
        <f t="shared" si="1"/>
        <v>0</v>
      </c>
      <c r="L51" s="205">
        <f>IF(OR($B51=",$C3="),"",IF(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=0,"",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))</f>
        <v>2021</v>
      </c>
      <c r="M51" s="156"/>
      <c r="N51" s="179"/>
    </row>
    <row r="52" spans="1:22" ht="22" customHeight="1">
      <c r="A52" s="20" t="s">
        <v>126</v>
      </c>
      <c r="B52" s="138">
        <v>402004</v>
      </c>
      <c r="C52" s="139" t="s">
        <v>311</v>
      </c>
      <c r="D52" s="145">
        <v>46122</v>
      </c>
      <c r="E52" s="141" t="s">
        <v>2</v>
      </c>
      <c r="F52" s="142">
        <v>173</v>
      </c>
      <c r="G52" s="143">
        <f>IF(OR(E52="",F52=""),"",PID_KVLohnLookup($A$1,E52,F52,LOHNTABELLE!$H$4))</f>
        <v>2021</v>
      </c>
      <c r="H52" s="144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45"/>
      <c r="J52" s="146"/>
      <c r="K52" s="143">
        <f t="shared" si="1"/>
        <v>0</v>
      </c>
      <c r="L52" s="205">
        <f>IF(OR($B52=",$C3="),"",IF(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=0,"",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))</f>
        <v>2021</v>
      </c>
      <c r="M52" s="147"/>
      <c r="N52" s="148"/>
    </row>
    <row r="53" spans="1:22" ht="22" customHeight="1">
      <c r="A53" s="21" t="s">
        <v>127</v>
      </c>
      <c r="B53" s="149">
        <v>402405</v>
      </c>
      <c r="C53" s="202" t="s">
        <v>313</v>
      </c>
      <c r="D53" s="154">
        <v>46054</v>
      </c>
      <c r="E53" s="152" t="s">
        <v>2</v>
      </c>
      <c r="F53" s="153">
        <v>173</v>
      </c>
      <c r="G53" s="143">
        <f>IF(OR(E53="",F53=""),"",PID_KVLohnLookup($A$1,E53,F53,LOHNTABELLE!$H$4))</f>
        <v>2021</v>
      </c>
      <c r="H53" s="144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54"/>
      <c r="J53" s="155"/>
      <c r="K53" s="143">
        <f t="shared" si="1"/>
        <v>0</v>
      </c>
      <c r="L53" s="205">
        <f>IF(OR($B53=",$C3="),"",IF(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=0,"",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))</f>
        <v>2021</v>
      </c>
      <c r="M53" s="156"/>
      <c r="N53" s="157"/>
    </row>
    <row r="54" spans="1:22" ht="22" customHeight="1">
      <c r="A54" s="20" t="s">
        <v>128</v>
      </c>
      <c r="B54" s="138">
        <v>500600</v>
      </c>
      <c r="C54" s="139" t="s">
        <v>318</v>
      </c>
      <c r="D54" s="145">
        <v>46054</v>
      </c>
      <c r="E54" s="141" t="s">
        <v>2</v>
      </c>
      <c r="F54" s="142">
        <v>173</v>
      </c>
      <c r="G54" s="143">
        <f>IF(OR(E54="",F54=""),"",PID_KVLohnLookup($A$1,E54,F54,LOHNTABELLE!$H$4))</f>
        <v>2021</v>
      </c>
      <c r="H54" s="144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45"/>
      <c r="J54" s="146"/>
      <c r="K54" s="143">
        <f t="shared" si="1"/>
        <v>0</v>
      </c>
      <c r="L54" s="205">
        <f>IF(OR($B54=",$C3="),"",IF(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=0,"",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))</f>
        <v>2021</v>
      </c>
      <c r="M54" s="147"/>
      <c r="N54" s="148"/>
    </row>
    <row r="55" spans="1:22" ht="22" customHeight="1">
      <c r="A55" s="20" t="s">
        <v>129</v>
      </c>
      <c r="B55" s="149">
        <v>502000</v>
      </c>
      <c r="C55" s="150" t="s">
        <v>312</v>
      </c>
      <c r="D55" s="154">
        <v>46147</v>
      </c>
      <c r="E55" s="152" t="s">
        <v>2</v>
      </c>
      <c r="F55" s="153">
        <v>173</v>
      </c>
      <c r="G55" s="143">
        <f>IF(OR(E55="",F55=""),"",PID_KVLohnLookup($A$1,E55,F55,LOHNTABELLE!$H$4))</f>
        <v>2021</v>
      </c>
      <c r="H55" s="144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54"/>
      <c r="J55" s="155"/>
      <c r="K55" s="143">
        <f t="shared" si="1"/>
        <v>0</v>
      </c>
      <c r="L55" s="205">
        <f>IF(OR($B55=",$C3="),"",IF(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=0,"",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))</f>
        <v>2021</v>
      </c>
      <c r="M55" s="156"/>
      <c r="N55" s="157"/>
    </row>
    <row r="56" spans="1:22" ht="22" customHeight="1">
      <c r="A56" s="20" t="s">
        <v>130</v>
      </c>
      <c r="B56" s="138">
        <v>503000</v>
      </c>
      <c r="C56" s="139" t="s">
        <v>315</v>
      </c>
      <c r="D56" s="145">
        <v>42401</v>
      </c>
      <c r="E56" s="141" t="s">
        <v>2</v>
      </c>
      <c r="F56" s="142">
        <v>173</v>
      </c>
      <c r="G56" s="143">
        <f>IF(OR(E56="",F56=""),"",PID_KVLohnLookup($A$1,E56,F56,LOHNTABELLE!$H$4))</f>
        <v>2021</v>
      </c>
      <c r="H56" s="144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45"/>
      <c r="J56" s="146"/>
      <c r="K56" s="143">
        <f t="shared" si="1"/>
        <v>0</v>
      </c>
      <c r="L56" s="205">
        <f>IF(OR($B56=",$C3="),"",IF(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=0,"",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))</f>
        <v>2021</v>
      </c>
      <c r="M56" s="147"/>
      <c r="N56" s="148"/>
    </row>
    <row r="57" spans="1:22" ht="22" customHeight="1">
      <c r="A57" s="21" t="s">
        <v>131</v>
      </c>
      <c r="B57" s="149">
        <v>504000</v>
      </c>
      <c r="C57" s="150" t="s">
        <v>316</v>
      </c>
      <c r="D57" s="154">
        <v>46054</v>
      </c>
      <c r="E57" s="152" t="s">
        <v>3</v>
      </c>
      <c r="F57" s="153">
        <v>138.4</v>
      </c>
      <c r="G57" s="143">
        <f>IF(OR(E57="",F57=""),"",PID_KVLohnLookup($A$1,E57,F57,LOHNTABELLE!$H$4))</f>
        <v>1665.6</v>
      </c>
      <c r="H57" s="144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54"/>
      <c r="J57" s="155"/>
      <c r="K57" s="143">
        <f t="shared" si="1"/>
        <v>0</v>
      </c>
      <c r="L57" s="205">
        <f>IF(OR($B57=",$C3="),"",IF(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=0,"",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))</f>
        <v>1665.6</v>
      </c>
      <c r="M57" s="156"/>
      <c r="N57" s="157"/>
    </row>
    <row r="58" spans="1:22" ht="22" customHeight="1">
      <c r="A58" s="20" t="s">
        <v>132</v>
      </c>
      <c r="B58" s="138">
        <v>505000</v>
      </c>
      <c r="C58" s="139" t="s">
        <v>317</v>
      </c>
      <c r="D58" s="145">
        <v>46054</v>
      </c>
      <c r="E58" s="141" t="s">
        <v>2</v>
      </c>
      <c r="F58" s="142">
        <v>138.4</v>
      </c>
      <c r="G58" s="143">
        <f>IF(OR(E58="",F58=""),"",PID_KVLohnLookup($A$1,E58,F58,LOHNTABELLE!$H$4))</f>
        <v>1616.8</v>
      </c>
      <c r="H58" s="144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45"/>
      <c r="J58" s="146"/>
      <c r="K58" s="143">
        <f t="shared" si="1"/>
        <v>0</v>
      </c>
      <c r="L58" s="205">
        <f>IF(OR($B58=",$C3="),"",IF(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=0,"",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))</f>
        <v>1616.8</v>
      </c>
      <c r="M58" s="147"/>
      <c r="N58" s="148"/>
    </row>
    <row r="59" spans="1:22" ht="22" customHeight="1">
      <c r="A59" s="20" t="s">
        <v>133</v>
      </c>
      <c r="B59" s="149">
        <v>525025</v>
      </c>
      <c r="C59" s="150" t="s">
        <v>438</v>
      </c>
      <c r="D59" s="154">
        <v>46040</v>
      </c>
      <c r="E59" s="152" t="s">
        <v>2</v>
      </c>
      <c r="F59" s="153">
        <v>129.75</v>
      </c>
      <c r="G59" s="143">
        <f>IF(OR(E59="",F59=""),"",PID_KVLohnLookup($A$1,E59,F59,LOHNTABELLE!$H$4))</f>
        <v>1515.75</v>
      </c>
      <c r="H59" s="144">
        <f>IF(AND(ISNUMBER(D59),ISNUMBER(F59)),ROUNDDOWN(MIN(IF(OR(ISBLANK(I59),I59=""),EOMONTH(DATE(EINSTELLUNG!$C$35,$A$1,1),0),I59)-MAX(D59,DATE(EINSTELLUNG!$C$35,$A$1,1))+1)/DAY(EOMONTH(DATE(EINSTELLUNG!$C$35,$A$1,1),0))*F59,2),"")</f>
        <v>129.75</v>
      </c>
      <c r="I59" s="154"/>
      <c r="J59" s="155"/>
      <c r="K59" s="143">
        <f t="shared" si="1"/>
        <v>0</v>
      </c>
      <c r="L59" s="205">
        <f>IF(OR($B59=",$C3="),"",IF(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=0,"",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))</f>
        <v>1515.75</v>
      </c>
      <c r="M59" s="156"/>
      <c r="N59" s="157"/>
    </row>
    <row r="60" spans="1:22" ht="22" customHeight="1">
      <c r="A60" s="20" t="s">
        <v>134</v>
      </c>
      <c r="B60" s="138">
        <v>700000</v>
      </c>
      <c r="C60" s="139" t="s">
        <v>325</v>
      </c>
      <c r="D60" s="145">
        <v>46054</v>
      </c>
      <c r="E60" s="141" t="s">
        <v>2</v>
      </c>
      <c r="F60" s="142">
        <v>173</v>
      </c>
      <c r="G60" s="143">
        <f>IF(OR(E60="",F60=""),"",PID_KVLohnLookup($A$1,E60,F60,LOHNTABELLE!$H$4))</f>
        <v>2021</v>
      </c>
      <c r="H60" s="144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45"/>
      <c r="J60" s="146"/>
      <c r="K60" s="143">
        <f t="shared" si="1"/>
        <v>0</v>
      </c>
      <c r="L60" s="205">
        <f>IF(OR($B60=",$C3="),"",IF(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=0,"",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))</f>
        <v>2021</v>
      </c>
      <c r="M60" s="147"/>
      <c r="N60" s="148"/>
    </row>
    <row r="61" spans="1:22" ht="22" customHeight="1">
      <c r="A61" s="21" t="s">
        <v>135</v>
      </c>
      <c r="B61" s="149">
        <v>800000</v>
      </c>
      <c r="C61" s="150" t="s">
        <v>326</v>
      </c>
      <c r="D61" s="154">
        <v>46096</v>
      </c>
      <c r="E61" s="152" t="s">
        <v>2</v>
      </c>
      <c r="F61" s="153">
        <v>173</v>
      </c>
      <c r="G61" s="143">
        <f>IF(OR(E61="",F61=""),"",PID_KVLohnLookup($A$1,E61,F61,LOHNTABELLE!$H$4))</f>
        <v>2021</v>
      </c>
      <c r="H61" s="144">
        <f>IF(AND(ISNUMBER(D61),ISNUMBER(F61)),ROUNDDOWN(MIN(IF(OR(ISBLANK(I61),I61=""),EOMONTH(DATE(EINSTELLUNG!$C$35,$A$1,1),0),I61)-MAX(D61,DATE(EINSTELLUNG!$C$35,$A$1,1))+1)/DAY(EOMONTH(DATE(EINSTELLUNG!$C$35,$A$1,1),0))*F61,2),"")</f>
        <v>-83.7</v>
      </c>
      <c r="I61" s="154">
        <v>46341</v>
      </c>
      <c r="J61" s="155"/>
      <c r="K61" s="143">
        <f t="shared" si="1"/>
        <v>0</v>
      </c>
      <c r="L61" s="205" t="str">
        <f>IF(OR($B61=",$C3="),"",IF(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=0,"",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))</f>
        <v/>
      </c>
      <c r="M61" s="156"/>
      <c r="N61" s="157" t="s">
        <v>197</v>
      </c>
    </row>
    <row r="62" spans="1:22" ht="22" customHeight="1">
      <c r="A62" s="20" t="s">
        <v>136</v>
      </c>
      <c r="B62" s="138"/>
      <c r="C62" s="139"/>
      <c r="D62" s="145"/>
      <c r="E62" s="141"/>
      <c r="F62" s="142"/>
      <c r="G62" s="143" t="str">
        <f>IF(OR(E62="",F62=""),"",PID_KVLohnLookup($A$1,E62,F62,LOHNTABELLE!$H$4))</f>
        <v/>
      </c>
      <c r="H62" s="144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45"/>
      <c r="J62" s="146"/>
      <c r="K62" s="143">
        <f t="shared" si="1"/>
        <v>0</v>
      </c>
      <c r="L62" s="205" t="str">
        <f>IF(OR($B62=",$C3="),"",IF(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=0,"",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))</f>
        <v/>
      </c>
      <c r="M62" s="147"/>
      <c r="N62" s="148"/>
    </row>
    <row r="63" spans="1:22" ht="22" customHeight="1">
      <c r="A63" s="20" t="s">
        <v>137</v>
      </c>
      <c r="B63" s="149"/>
      <c r="C63" s="150"/>
      <c r="D63" s="154"/>
      <c r="E63" s="152"/>
      <c r="F63" s="153"/>
      <c r="G63" s="143" t="str">
        <f>IF(OR(E63="",F63=""),"",PID_KVLohnLookup($A$1,E63,F63,LOHNTABELLE!$H$4))</f>
        <v/>
      </c>
      <c r="H63" s="144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54"/>
      <c r="J63" s="155"/>
      <c r="K63" s="143">
        <f t="shared" si="1"/>
        <v>0</v>
      </c>
      <c r="L63" s="205" t="str">
        <f>IF(OR($B63=",$C3="),"",IF(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=0,"",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))</f>
        <v/>
      </c>
      <c r="M63" s="156"/>
      <c r="N63" s="157"/>
    </row>
    <row r="64" spans="1:22" ht="22" customHeight="1">
      <c r="A64" s="20" t="s">
        <v>138</v>
      </c>
      <c r="B64" s="138"/>
      <c r="C64" s="139"/>
      <c r="D64" s="145"/>
      <c r="E64" s="141"/>
      <c r="F64" s="142"/>
      <c r="G64" s="143" t="str">
        <f>IF(OR(E64="",F64=""),"",PID_KVLohnLookup($A$1,E64,F64,LOHNTABELLE!$H$4))</f>
        <v/>
      </c>
      <c r="H64" s="144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45"/>
      <c r="J64" s="146"/>
      <c r="K64" s="143">
        <f t="shared" si="1"/>
        <v>0</v>
      </c>
      <c r="L64" s="205" t="str">
        <f>IF(OR($B64=",$C3="),"",IF(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=0,"",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))</f>
        <v/>
      </c>
      <c r="M64" s="147"/>
      <c r="N64" s="148"/>
    </row>
    <row r="65" spans="1:14" ht="22" customHeight="1">
      <c r="A65" s="21" t="s">
        <v>139</v>
      </c>
      <c r="B65" s="149"/>
      <c r="C65" s="150"/>
      <c r="D65" s="154"/>
      <c r="E65" s="152"/>
      <c r="F65" s="153"/>
      <c r="G65" s="143" t="str">
        <f>IF(OR(E65="",F65=""),"",PID_KVLohnLookup($A$1,E65,F65,LOHNTABELLE!$H$4))</f>
        <v/>
      </c>
      <c r="H65" s="144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54"/>
      <c r="J65" s="155"/>
      <c r="K65" s="143">
        <f t="shared" si="1"/>
        <v>0</v>
      </c>
      <c r="L65" s="205" t="str">
        <f>IF(OR($B65=",$C3="),"",IF(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=0,"",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))</f>
        <v/>
      </c>
      <c r="M65" s="156"/>
      <c r="N65" s="157"/>
    </row>
    <row r="66" spans="1:14" ht="22" customHeight="1">
      <c r="A66" s="20" t="s">
        <v>140</v>
      </c>
      <c r="B66" s="138"/>
      <c r="C66" s="139"/>
      <c r="D66" s="145"/>
      <c r="E66" s="141"/>
      <c r="F66" s="142"/>
      <c r="G66" s="143" t="str">
        <f>IF(OR(E66="",F66=""),"",PID_KVLohnLookup($A$1,E66,F66,LOHNTABELLE!$H$4))</f>
        <v/>
      </c>
      <c r="H66" s="144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45"/>
      <c r="J66" s="146"/>
      <c r="K66" s="143">
        <f t="shared" si="1"/>
        <v>0</v>
      </c>
      <c r="L66" s="205" t="str">
        <f>IF(OR($B66=",$C3="),"",IF(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=0,"",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))</f>
        <v/>
      </c>
      <c r="M66" s="147"/>
      <c r="N66" s="148"/>
    </row>
    <row r="67" spans="1:14" ht="22" customHeight="1">
      <c r="A67" s="20" t="s">
        <v>141</v>
      </c>
      <c r="B67" s="149"/>
      <c r="C67" s="150"/>
      <c r="D67" s="154"/>
      <c r="E67" s="152"/>
      <c r="F67" s="153"/>
      <c r="G67" s="143" t="str">
        <f>IF(OR(E67="",F67=""),"",PID_KVLohnLookup($A$1,E67,F67,LOHNTABELLE!$H$4))</f>
        <v/>
      </c>
      <c r="H67" s="144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54"/>
      <c r="J67" s="155"/>
      <c r="K67" s="143">
        <f t="shared" ref="K67:K98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5" t="str">
        <f>IF(OR($B67=",$C3="),"",IF(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=0,"",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))</f>
        <v/>
      </c>
      <c r="M67" s="156"/>
      <c r="N67" s="157"/>
    </row>
    <row r="68" spans="1:14" ht="22" customHeight="1">
      <c r="A68" s="20" t="s">
        <v>142</v>
      </c>
      <c r="B68" s="138"/>
      <c r="C68" s="139"/>
      <c r="D68" s="145"/>
      <c r="E68" s="141"/>
      <c r="F68" s="142"/>
      <c r="G68" s="143" t="str">
        <f>IF(OR(E68="",F68=""),"",PID_KVLohnLookup($A$1,E68,F68,LOHNTABELLE!$H$4))</f>
        <v/>
      </c>
      <c r="H68" s="144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45"/>
      <c r="J68" s="146"/>
      <c r="K68" s="143">
        <f t="shared" si="3"/>
        <v>0</v>
      </c>
      <c r="L68" s="205" t="str">
        <f>IF(OR($B68=",$C3="),"",IF(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=0,"",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))</f>
        <v/>
      </c>
      <c r="M68" s="147"/>
      <c r="N68" s="148"/>
    </row>
    <row r="69" spans="1:14" ht="22" customHeight="1">
      <c r="A69" s="21" t="s">
        <v>143</v>
      </c>
      <c r="B69" s="149"/>
      <c r="C69" s="150"/>
      <c r="D69" s="154"/>
      <c r="E69" s="152"/>
      <c r="F69" s="153"/>
      <c r="G69" s="143" t="str">
        <f>IF(OR(E69="",F69=""),"",PID_KVLohnLookup($A$1,E69,F69,LOHNTABELLE!$H$4))</f>
        <v/>
      </c>
      <c r="H69" s="144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54"/>
      <c r="J69" s="155"/>
      <c r="K69" s="143">
        <f t="shared" si="3"/>
        <v>0</v>
      </c>
      <c r="L69" s="205" t="str">
        <f>IF(OR($B69=",$C3="),"",IF(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=0,"",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))</f>
        <v/>
      </c>
      <c r="M69" s="156"/>
      <c r="N69" s="157"/>
    </row>
    <row r="70" spans="1:14" ht="22" customHeight="1">
      <c r="A70" s="20" t="s">
        <v>144</v>
      </c>
      <c r="B70" s="138"/>
      <c r="C70" s="139"/>
      <c r="D70" s="145"/>
      <c r="E70" s="141"/>
      <c r="F70" s="142"/>
      <c r="G70" s="143" t="str">
        <f>IF(OR(E70="",F70=""),"",PID_KVLohnLookup($A$1,E70,F70,LOHNTABELLE!$H$4))</f>
        <v/>
      </c>
      <c r="H70" s="144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45"/>
      <c r="J70" s="146"/>
      <c r="K70" s="143">
        <f t="shared" si="3"/>
        <v>0</v>
      </c>
      <c r="L70" s="205" t="str">
        <f>IF(OR($B70=",$C3="),"",IF(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=0,"",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))</f>
        <v/>
      </c>
      <c r="M70" s="147"/>
      <c r="N70" s="148"/>
    </row>
    <row r="71" spans="1:14" ht="22" customHeight="1">
      <c r="A71" s="20" t="s">
        <v>145</v>
      </c>
      <c r="B71" s="149"/>
      <c r="C71" s="150"/>
      <c r="D71" s="154"/>
      <c r="E71" s="152"/>
      <c r="F71" s="153"/>
      <c r="G71" s="143" t="str">
        <f>IF(OR(E71="",F71=""),"",PID_KVLohnLookup($A$1,E71,F71,LOHNTABELLE!$H$4))</f>
        <v/>
      </c>
      <c r="H71" s="144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54"/>
      <c r="J71" s="155"/>
      <c r="K71" s="143">
        <f t="shared" si="3"/>
        <v>0</v>
      </c>
      <c r="L71" s="205" t="str">
        <f>IF(OR($B71=",$C3="),"",IF(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=0,"",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))</f>
        <v/>
      </c>
      <c r="M71" s="156"/>
      <c r="N71" s="157"/>
    </row>
    <row r="72" spans="1:14" ht="22" customHeight="1">
      <c r="A72" s="20" t="s">
        <v>146</v>
      </c>
      <c r="B72" s="138"/>
      <c r="C72" s="139"/>
      <c r="D72" s="145"/>
      <c r="E72" s="141"/>
      <c r="F72" s="142"/>
      <c r="G72" s="143" t="str">
        <f>IF(OR(E72="",F72=""),"",PID_KVLohnLookup($A$1,E72,F72,LOHNTABELLE!$H$4))</f>
        <v/>
      </c>
      <c r="H72" s="144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45"/>
      <c r="J72" s="146"/>
      <c r="K72" s="143">
        <f t="shared" si="3"/>
        <v>0</v>
      </c>
      <c r="L72" s="205" t="str">
        <f>IF(OR($B72=",$C3="),"",IF(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=0,"",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))</f>
        <v/>
      </c>
      <c r="M72" s="147"/>
      <c r="N72" s="148"/>
    </row>
    <row r="73" spans="1:14" ht="22" customHeight="1">
      <c r="A73" s="21" t="s">
        <v>147</v>
      </c>
      <c r="B73" s="149"/>
      <c r="C73" s="150"/>
      <c r="D73" s="154"/>
      <c r="E73" s="152"/>
      <c r="F73" s="153"/>
      <c r="G73" s="143" t="str">
        <f>IF(OR(E73="",F73=""),"",PID_KVLohnLookup($A$1,E73,F73,LOHNTABELLE!$H$4))</f>
        <v/>
      </c>
      <c r="H73" s="144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54"/>
      <c r="J73" s="155"/>
      <c r="K73" s="143">
        <f t="shared" si="3"/>
        <v>0</v>
      </c>
      <c r="L73" s="205" t="str">
        <f>IF(OR($B73=",$C3="),"",IF(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=0,"",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))</f>
        <v/>
      </c>
      <c r="M73" s="156"/>
      <c r="N73" s="157"/>
    </row>
    <row r="74" spans="1:14" ht="22" customHeight="1">
      <c r="A74" s="20" t="s">
        <v>148</v>
      </c>
      <c r="B74" s="138"/>
      <c r="C74" s="139"/>
      <c r="D74" s="145"/>
      <c r="E74" s="141"/>
      <c r="F74" s="142"/>
      <c r="G74" s="143" t="str">
        <f>IF(OR(E74="",F74=""),"",PID_KVLohnLookup($A$1,E74,F74,LOHNTABELLE!$H$4))</f>
        <v/>
      </c>
      <c r="H74" s="144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45"/>
      <c r="J74" s="146"/>
      <c r="K74" s="143">
        <f t="shared" si="3"/>
        <v>0</v>
      </c>
      <c r="L74" s="205" t="str">
        <f>IF(OR($B74=",$C3="),"",IF(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=0,"",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))</f>
        <v/>
      </c>
      <c r="M74" s="147"/>
      <c r="N74" s="148"/>
    </row>
    <row r="75" spans="1:14" ht="22" customHeight="1">
      <c r="A75" s="20" t="s">
        <v>149</v>
      </c>
      <c r="B75" s="149"/>
      <c r="C75" s="150"/>
      <c r="D75" s="154"/>
      <c r="E75" s="152"/>
      <c r="F75" s="153"/>
      <c r="G75" s="143" t="str">
        <f>IF(OR(E75="",F75=""),"",PID_KVLohnLookup($A$1,E75,F75,LOHNTABELLE!$H$4))</f>
        <v/>
      </c>
      <c r="H75" s="144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54"/>
      <c r="J75" s="155"/>
      <c r="K75" s="143">
        <f t="shared" si="3"/>
        <v>0</v>
      </c>
      <c r="L75" s="205" t="str">
        <f>IF(OR($B75=",$C3="),"",IF(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=0,"",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))</f>
        <v/>
      </c>
      <c r="M75" s="156"/>
      <c r="N75" s="157"/>
    </row>
    <row r="76" spans="1:14" ht="22" customHeight="1">
      <c r="A76" s="20" t="s">
        <v>150</v>
      </c>
      <c r="B76" s="138"/>
      <c r="C76" s="139"/>
      <c r="D76" s="145"/>
      <c r="E76" s="141"/>
      <c r="F76" s="142"/>
      <c r="G76" s="143" t="str">
        <f>IF(OR(E76="",F76=""),"",PID_KVLohnLookup($A$1,E76,F76,LOHNTABELLE!$H$4))</f>
        <v/>
      </c>
      <c r="H76" s="144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45"/>
      <c r="J76" s="146"/>
      <c r="K76" s="143">
        <f t="shared" si="3"/>
        <v>0</v>
      </c>
      <c r="L76" s="205" t="str">
        <f>IF(OR($B76=",$C3="),"",IF(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=0,"",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))</f>
        <v/>
      </c>
      <c r="M76" s="147"/>
      <c r="N76" s="148"/>
    </row>
    <row r="77" spans="1:14" ht="22" customHeight="1">
      <c r="A77" s="21" t="s">
        <v>151</v>
      </c>
      <c r="B77" s="149"/>
      <c r="C77" s="150"/>
      <c r="D77" s="154"/>
      <c r="E77" s="152"/>
      <c r="F77" s="153"/>
      <c r="G77" s="143" t="str">
        <f>IF(OR(E77="",F77=""),"",PID_KVLohnLookup($A$1,E77,F77,LOHNTABELLE!$H$4))</f>
        <v/>
      </c>
      <c r="H77" s="144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54"/>
      <c r="J77" s="155"/>
      <c r="K77" s="143">
        <f t="shared" si="3"/>
        <v>0</v>
      </c>
      <c r="L77" s="205" t="str">
        <f>IF(OR($B77=",$C3="),"",IF(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=0,"",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))</f>
        <v/>
      </c>
      <c r="M77" s="156"/>
      <c r="N77" s="157"/>
    </row>
    <row r="78" spans="1:14" ht="22" customHeight="1">
      <c r="A78" s="20" t="s">
        <v>152</v>
      </c>
      <c r="B78" s="138"/>
      <c r="C78" s="139"/>
      <c r="D78" s="145"/>
      <c r="E78" s="141"/>
      <c r="F78" s="142"/>
      <c r="G78" s="143" t="str">
        <f>IF(OR(E78="",F78=""),"",PID_KVLohnLookup($A$1,E78,F78,LOHNTABELLE!$H$4))</f>
        <v/>
      </c>
      <c r="H78" s="144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45"/>
      <c r="J78" s="146"/>
      <c r="K78" s="143">
        <f t="shared" si="3"/>
        <v>0</v>
      </c>
      <c r="L78" s="205" t="str">
        <f>IF(OR($B78=",$C3="),"",IF(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=0,"",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))</f>
        <v/>
      </c>
      <c r="M78" s="147"/>
      <c r="N78" s="148"/>
    </row>
    <row r="79" spans="1:14" ht="22" customHeight="1">
      <c r="A79" s="20" t="s">
        <v>153</v>
      </c>
      <c r="B79" s="149"/>
      <c r="C79" s="150"/>
      <c r="D79" s="154"/>
      <c r="E79" s="152"/>
      <c r="F79" s="153"/>
      <c r="G79" s="143" t="str">
        <f>IF(OR(E79="",F79=""),"",PID_KVLohnLookup($A$1,E79,F79,LOHNTABELLE!$H$4))</f>
        <v/>
      </c>
      <c r="H79" s="144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54"/>
      <c r="J79" s="155"/>
      <c r="K79" s="143">
        <f t="shared" si="3"/>
        <v>0</v>
      </c>
      <c r="L79" s="205" t="str">
        <f>IF(OR($B79=",$C3="),"",IF(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=0,"",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))</f>
        <v/>
      </c>
      <c r="M79" s="156"/>
      <c r="N79" s="157"/>
    </row>
    <row r="80" spans="1:14" ht="22" customHeight="1">
      <c r="A80" s="20" t="s">
        <v>154</v>
      </c>
      <c r="B80" s="138"/>
      <c r="C80" s="139"/>
      <c r="D80" s="145"/>
      <c r="E80" s="141"/>
      <c r="F80" s="142"/>
      <c r="G80" s="143" t="str">
        <f>IF(OR(E80="",F80=""),"",PID_KVLohnLookup($A$1,E80,F80,LOHNTABELLE!$H$4))</f>
        <v/>
      </c>
      <c r="H80" s="144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45"/>
      <c r="J80" s="146"/>
      <c r="K80" s="143">
        <f t="shared" si="3"/>
        <v>0</v>
      </c>
      <c r="L80" s="205" t="str">
        <f>IF(OR($B80=",$C3="),"",IF(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=0,"",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))</f>
        <v/>
      </c>
      <c r="M80" s="147"/>
      <c r="N80" s="148"/>
    </row>
    <row r="81" spans="1:14" ht="22" customHeight="1">
      <c r="A81" s="21" t="s">
        <v>155</v>
      </c>
      <c r="B81" s="149"/>
      <c r="C81" s="150"/>
      <c r="D81" s="154"/>
      <c r="E81" s="152"/>
      <c r="F81" s="153"/>
      <c r="G81" s="143" t="str">
        <f>IF(OR(E81="",F81=""),"",PID_KVLohnLookup($A$1,E81,F81,LOHNTABELLE!$H$4))</f>
        <v/>
      </c>
      <c r="H81" s="144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54"/>
      <c r="J81" s="155"/>
      <c r="K81" s="143">
        <f t="shared" si="3"/>
        <v>0</v>
      </c>
      <c r="L81" s="205" t="str">
        <f>IF(OR($B81=",$C3="),"",IF(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=0,"",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))</f>
        <v/>
      </c>
      <c r="M81" s="156"/>
      <c r="N81" s="157"/>
    </row>
    <row r="82" spans="1:14" ht="22" customHeight="1" thickBot="1">
      <c r="A82" s="20" t="s">
        <v>156</v>
      </c>
      <c r="B82" s="159"/>
      <c r="C82" s="160"/>
      <c r="D82" s="161"/>
      <c r="E82" s="162"/>
      <c r="F82" s="163"/>
      <c r="G82" s="164" t="str">
        <f>IF(OR(E82="",F82=""),"",PID_KVLohnLookup($A$1,E82,F82,LOHNTABELLE!$H$4))</f>
        <v/>
      </c>
      <c r="H82" s="165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61"/>
      <c r="J82" s="166"/>
      <c r="K82" s="164">
        <f t="shared" si="3"/>
        <v>0</v>
      </c>
      <c r="L82" s="206" t="str">
        <f>IF(OR($B82=",$C3="),"",IF(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=0,"",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))</f>
        <v/>
      </c>
      <c r="M82" s="167"/>
      <c r="N82" s="168"/>
    </row>
    <row r="83" spans="1:14" ht="16" customHeight="1">
      <c r="A83" s="9"/>
      <c r="B83" s="9"/>
    </row>
  </sheetData>
  <sheetProtection algorithmName="SHA-512" hashValue="kQNbgHSzY7Le0yuntVKFq0MZtqa5Y9cl3ih3jxhx+4MbzFI6Y/o22HpVFGzsodPFehtyYf0s73MVsUmPj5YLqw==" saltValue="eU9zHT/8W6HAjgjlhSCuq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Q11:R11"/>
    <mergeCell ref="O12:P12"/>
    <mergeCell ref="Q12:R12"/>
    <mergeCell ref="O13:P13"/>
    <mergeCell ref="Q13:R13"/>
    <mergeCell ref="Q20:R20"/>
    <mergeCell ref="O21:P21"/>
    <mergeCell ref="Q21:R21"/>
    <mergeCell ref="Q19:R19"/>
    <mergeCell ref="Q31:R31"/>
    <mergeCell ref="O29:P29"/>
    <mergeCell ref="Q29:R2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O11:P11"/>
    <mergeCell ref="Q3:Q4"/>
    <mergeCell ref="R3:R4"/>
    <mergeCell ref="O6:R6"/>
    <mergeCell ref="O8:P8"/>
    <mergeCell ref="Q8:R8"/>
    <mergeCell ref="S27:V27"/>
    <mergeCell ref="O44:V44"/>
    <mergeCell ref="O45:U45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  <dataValidation type="list" allowBlank="1" showInputMessage="1" showErrorMessage="1" sqref="F59" xr:uid="{829CD77B-164C-493D-B61F-C65277C33107}">
      <formula1>KV_DD_DEZEMBER_59</formula1>
    </dataValidation>
    <dataValidation type="list" allowBlank="1" showInputMessage="1" showErrorMessage="1" sqref="F60" xr:uid="{B9456272-331B-4694-A25B-924D1B1FEFA6}">
      <formula1>KV_DD_DEZEMBER_60</formula1>
    </dataValidation>
    <dataValidation type="list" allowBlank="1" showInputMessage="1" showErrorMessage="1" sqref="F61" xr:uid="{81CCACDD-574D-4E29-B3CF-2A290CDBEC18}">
      <formula1>KV_DD_DEZEMBER_61</formula1>
    </dataValidation>
    <dataValidation type="list" allowBlank="1" showInputMessage="1" showErrorMessage="1" sqref="F62" xr:uid="{6025F11C-694B-4050-A03A-859B060B033C}">
      <formula1>KV_DD_DEZEMBER_62</formula1>
    </dataValidation>
  </dataValidations>
  <pageMargins left="0.75" right="0.75" top="1" bottom="1" header="0.5" footer="0.5"/>
  <pageSetup paperSize="9" orientation="portrait" verticalDpi="597" r:id="rId1"/>
  <drawing r:id="rId2"/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5E24C407-C356-4238-9864-D3B359CAA38A}">
          <x14:formula1>
            <xm:f>KV_DROPDOWN_HELPER!$AJE$1:$AJE$13</xm:f>
          </x14:formula1>
          <xm:sqref>F63</xm:sqref>
        </x14:dataValidation>
        <x14:dataValidation type="list" allowBlank="1" showInputMessage="1" showErrorMessage="1" xr:uid="{CDFC5937-64E2-4860-9ABE-FED0098ED829}">
          <x14:formula1>
            <xm:f>KV_DROPDOWN_HELPER!$AJF$1:$AJF$13</xm:f>
          </x14:formula1>
          <xm:sqref>F64</xm:sqref>
        </x14:dataValidation>
        <x14:dataValidation type="list" allowBlank="1" showInputMessage="1" showErrorMessage="1" xr:uid="{4FC0BC4C-4C6C-4D7E-94D6-C42276155747}">
          <x14:formula1>
            <xm:f>KV_DROPDOWN_HELPER!$AJG$1:$AJG$13</xm:f>
          </x14:formula1>
          <xm:sqref>F65</xm:sqref>
        </x14:dataValidation>
        <x14:dataValidation type="list" allowBlank="1" showInputMessage="1" showErrorMessage="1" xr:uid="{9A66ECE2-1D94-47CF-8F49-A76AA825CFC6}">
          <x14:formula1>
            <xm:f>KV_DROPDOWN_HELPER!$AJH$1:$AJH$13</xm:f>
          </x14:formula1>
          <xm:sqref>F66</xm:sqref>
        </x14:dataValidation>
        <x14:dataValidation type="list" allowBlank="1" showInputMessage="1" showErrorMessage="1" xr:uid="{EFD7064F-FD83-4D22-853A-27485FE89D59}">
          <x14:formula1>
            <xm:f>KV_DROPDOWN_HELPER!$AJI$1:$AJI$13</xm:f>
          </x14:formula1>
          <xm:sqref>F67</xm:sqref>
        </x14:dataValidation>
        <x14:dataValidation type="list" allowBlank="1" showInputMessage="1" showErrorMessage="1" xr:uid="{2E833BDB-1A58-4605-A49D-B6933AED4D7D}">
          <x14:formula1>
            <xm:f>KV_DROPDOWN_HELPER!$AJJ$1:$AJJ$13</xm:f>
          </x14:formula1>
          <xm:sqref>F68</xm:sqref>
        </x14:dataValidation>
        <x14:dataValidation type="list" allowBlank="1" showInputMessage="1" showErrorMessage="1" xr:uid="{A8F2F0DE-1B14-474C-882B-D704F882B738}">
          <x14:formula1>
            <xm:f>KV_DROPDOWN_HELPER!$AJK$1:$AJK$13</xm:f>
          </x14:formula1>
          <xm:sqref>F69</xm:sqref>
        </x14:dataValidation>
        <x14:dataValidation type="list" allowBlank="1" showInputMessage="1" showErrorMessage="1" xr:uid="{4410FD49-0949-4A32-AEBC-50E5CBA75946}">
          <x14:formula1>
            <xm:f>KV_DROPDOWN_HELPER!$AJL$1:$AJL$13</xm:f>
          </x14:formula1>
          <xm:sqref>F70</xm:sqref>
        </x14:dataValidation>
        <x14:dataValidation type="list" allowBlank="1" showInputMessage="1" showErrorMessage="1" xr:uid="{D56650BA-F42E-40D9-AEA6-E7325E63C2FB}">
          <x14:formula1>
            <xm:f>KV_DROPDOWN_HELPER!$AJM$1:$AJM$13</xm:f>
          </x14:formula1>
          <xm:sqref>F71</xm:sqref>
        </x14:dataValidation>
        <x14:dataValidation type="list" allowBlank="1" showInputMessage="1" showErrorMessage="1" xr:uid="{6E297EA3-D7BF-417D-B13D-E28715E3370E}">
          <x14:formula1>
            <xm:f>KV_DROPDOWN_HELPER!$AJN$1:$AJN$13</xm:f>
          </x14:formula1>
          <xm:sqref>F72</xm:sqref>
        </x14:dataValidation>
        <x14:dataValidation type="list" allowBlank="1" showInputMessage="1" showErrorMessage="1" xr:uid="{189EF7FB-FB31-4F79-AA4E-F3CCC97FA2D9}">
          <x14:formula1>
            <xm:f>KV_DROPDOWN_HELPER!$AJO$1:$AJO$13</xm:f>
          </x14:formula1>
          <xm:sqref>F73</xm:sqref>
        </x14:dataValidation>
        <x14:dataValidation type="list" allowBlank="1" showInputMessage="1" showErrorMessage="1" xr:uid="{FB4A0220-C767-41EC-BC01-30A82CD19824}">
          <x14:formula1>
            <xm:f>KV_DROPDOWN_HELPER!$AJP$1:$AJP$13</xm:f>
          </x14:formula1>
          <xm:sqref>F74</xm:sqref>
        </x14:dataValidation>
        <x14:dataValidation type="list" allowBlank="1" showInputMessage="1" showErrorMessage="1" xr:uid="{3E86F15D-5196-4B55-989C-FE504A465FDF}">
          <x14:formula1>
            <xm:f>KV_DROPDOWN_HELPER!$AJQ$1:$AJQ$13</xm:f>
          </x14:formula1>
          <xm:sqref>F75</xm:sqref>
        </x14:dataValidation>
        <x14:dataValidation type="list" allowBlank="1" showInputMessage="1" showErrorMessage="1" xr:uid="{CF04FA81-F388-4753-B542-E305CE6F3EEB}">
          <x14:formula1>
            <xm:f>KV_DROPDOWN_HELPER!$AJR$1:$AJR$13</xm:f>
          </x14:formula1>
          <xm:sqref>F76</xm:sqref>
        </x14:dataValidation>
        <x14:dataValidation type="list" allowBlank="1" showInputMessage="1" showErrorMessage="1" xr:uid="{EC81C2E4-DF38-426D-8D39-B91375A09259}">
          <x14:formula1>
            <xm:f>KV_DROPDOWN_HELPER!$AJS$1:$AJS$13</xm:f>
          </x14:formula1>
          <xm:sqref>F77</xm:sqref>
        </x14:dataValidation>
        <x14:dataValidation type="list" allowBlank="1" showInputMessage="1" showErrorMessage="1" xr:uid="{F5A58880-7831-4362-B7E7-38A2B58EC54F}">
          <x14:formula1>
            <xm:f>KV_DROPDOWN_HELPER!$AJT$1:$AJT$13</xm:f>
          </x14:formula1>
          <xm:sqref>F78</xm:sqref>
        </x14:dataValidation>
        <x14:dataValidation type="list" allowBlank="1" showInputMessage="1" showErrorMessage="1" xr:uid="{85D81376-E129-49BD-9DA7-788621249C0C}">
          <x14:formula1>
            <xm:f>KV_DROPDOWN_HELPER!$AJU$1:$AJU$13</xm:f>
          </x14:formula1>
          <xm:sqref>F79</xm:sqref>
        </x14:dataValidation>
        <x14:dataValidation type="list" allowBlank="1" showInputMessage="1" showErrorMessage="1" xr:uid="{22B5BA30-D624-45D8-8D70-EC6E0F2EEF79}">
          <x14:formula1>
            <xm:f>KV_DROPDOWN_HELPER!$AJV$1:$AJV$13</xm:f>
          </x14:formula1>
          <xm:sqref>F80</xm:sqref>
        </x14:dataValidation>
        <x14:dataValidation type="list" allowBlank="1" showInputMessage="1" showErrorMessage="1" xr:uid="{F1F4F2E4-58E2-4C1A-BF40-CD4E739D95C4}">
          <x14:formula1>
            <xm:f>KV_DROPDOWN_HELPER!$AJW$1:$AJW$13</xm:f>
          </x14:formula1>
          <xm:sqref>F81</xm:sqref>
        </x14:dataValidation>
        <x14:dataValidation type="list" allowBlank="1" showInputMessage="1" showErrorMessage="1" xr:uid="{9B29086F-40B0-42E1-A05C-75D86670D842}">
          <x14:formula1>
            <xm:f>KV_DROPDOWN_HELPER!$AJX$1:$AJX$13</xm:f>
          </x14:formula1>
          <xm:sqref>F82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7" zoomScaleNormal="100" workbookViewId="0">
      <selection activeCell="I9" sqref="I9"/>
    </sheetView>
  </sheetViews>
  <sheetFormatPr baseColWidth="10" defaultColWidth="11.5" defaultRowHeight="15"/>
  <cols>
    <col min="1" max="1" width="4.5" style="1" customWidth="1"/>
    <col min="2" max="2" width="16.33203125" style="1" customWidth="1"/>
    <col min="3" max="4" width="15.6640625" style="1" customWidth="1"/>
    <col min="5" max="5" width="14.6640625" style="1" customWidth="1"/>
    <col min="6" max="6" width="20.83203125" style="1" customWidth="1"/>
    <col min="7" max="7" width="15.83203125" style="1" customWidth="1"/>
    <col min="8" max="8" width="14.6640625" style="1" customWidth="1"/>
    <col min="9" max="9" width="15.6640625" style="1" customWidth="1"/>
    <col min="10" max="10" width="28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28" customHeight="1">
      <c r="B2" s="315" t="str">
        <f xml:space="preserve"> "FINANZIELL ÜBERSICHT " &amp; EINSTELLUNG!C35</f>
        <v>FINANZIELL ÜBERSICHT 2026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2"/>
    </row>
    <row r="3" spans="2:18" ht="18" customHeight="1" thickBot="1">
      <c r="B3" s="316"/>
      <c r="C3" s="316"/>
      <c r="D3" s="316"/>
      <c r="E3" s="316"/>
      <c r="F3" s="316"/>
      <c r="G3" s="316"/>
      <c r="H3" s="316"/>
      <c r="I3" s="316"/>
      <c r="J3" s="316"/>
      <c r="K3" s="316"/>
      <c r="L3" s="316"/>
      <c r="M3" s="316"/>
      <c r="N3" s="316"/>
      <c r="O3" s="316"/>
      <c r="P3" s="316"/>
      <c r="Q3" s="316"/>
      <c r="R3" s="2"/>
    </row>
    <row r="4" spans="2:18" ht="24" customHeight="1">
      <c r="B4" s="319"/>
      <c r="C4" s="317" t="s">
        <v>18</v>
      </c>
      <c r="D4" s="317"/>
      <c r="E4" s="317"/>
      <c r="F4" s="317" t="s">
        <v>164</v>
      </c>
      <c r="G4" s="317"/>
      <c r="H4" s="317"/>
      <c r="I4" s="317" t="s">
        <v>165</v>
      </c>
      <c r="J4" s="317"/>
      <c r="K4" s="317"/>
      <c r="L4" s="317" t="s">
        <v>166</v>
      </c>
      <c r="M4" s="317" t="s">
        <v>167</v>
      </c>
      <c r="N4" s="317" t="s">
        <v>168</v>
      </c>
      <c r="O4" s="317"/>
      <c r="P4" s="317"/>
      <c r="Q4" s="321" t="s">
        <v>93</v>
      </c>
    </row>
    <row r="5" spans="2:18" ht="30" customHeight="1">
      <c r="B5" s="320"/>
      <c r="C5" s="318"/>
      <c r="D5" s="318"/>
      <c r="E5" s="318"/>
      <c r="F5" s="318"/>
      <c r="G5" s="318"/>
      <c r="H5" s="318"/>
      <c r="I5" s="318"/>
      <c r="J5" s="318"/>
      <c r="K5" s="318"/>
      <c r="L5" s="318"/>
      <c r="M5" s="318"/>
      <c r="N5" s="318"/>
      <c r="O5" s="318"/>
      <c r="P5" s="318"/>
      <c r="Q5" s="322"/>
    </row>
    <row r="6" spans="2:18" ht="30" customHeight="1">
      <c r="B6" s="320"/>
      <c r="C6" s="38" t="s">
        <v>169</v>
      </c>
      <c r="D6" s="38" t="s">
        <v>170</v>
      </c>
      <c r="E6" s="38" t="s">
        <v>171</v>
      </c>
      <c r="F6" s="38" t="s">
        <v>169</v>
      </c>
      <c r="G6" s="38" t="s">
        <v>170</v>
      </c>
      <c r="H6" s="38" t="s">
        <v>171</v>
      </c>
      <c r="I6" s="38" t="s">
        <v>169</v>
      </c>
      <c r="J6" s="38" t="s">
        <v>170</v>
      </c>
      <c r="K6" s="38" t="s">
        <v>171</v>
      </c>
      <c r="L6" s="318"/>
      <c r="M6" s="318"/>
      <c r="N6" s="38" t="s">
        <v>172</v>
      </c>
      <c r="O6" s="38" t="s">
        <v>173</v>
      </c>
      <c r="P6" s="38" t="s">
        <v>171</v>
      </c>
      <c r="Q6" s="322"/>
    </row>
    <row r="7" spans="2:18" ht="30" customHeight="1">
      <c r="B7" s="41" t="s">
        <v>174</v>
      </c>
      <c r="C7" s="39">
        <f>EINSTELLUNG!C6</f>
        <v>400000</v>
      </c>
      <c r="D7" s="39">
        <f>EINSTELLUNG!C22</f>
        <v>425000</v>
      </c>
      <c r="E7" s="39">
        <f>D7-C7</f>
        <v>25000</v>
      </c>
      <c r="F7" s="39">
        <f>EINSTELLUNG!D6</f>
        <v>100000</v>
      </c>
      <c r="G7" s="39">
        <v>92394.621100000004</v>
      </c>
      <c r="H7" s="39">
        <v>-7605.3788999999961</v>
      </c>
      <c r="I7" s="42">
        <f>EINSTELLUNG!E6</f>
        <v>0.25</v>
      </c>
      <c r="J7" s="42">
        <v>0.21739910847058824</v>
      </c>
      <c r="K7" s="42">
        <v>-3.2600891529411757E-2</v>
      </c>
      <c r="L7" s="40">
        <f>Januar!S40</f>
        <v>64.999915882461806</v>
      </c>
      <c r="M7" s="40">
        <f>Januar!S41</f>
        <v>4.4352883778620997</v>
      </c>
      <c r="N7" s="40">
        <f>Januar!O5</f>
        <v>752.72815676318658</v>
      </c>
      <c r="O7" s="40">
        <f>Januar!P5</f>
        <v>600</v>
      </c>
      <c r="P7" s="40">
        <f>O7-N7</f>
        <v>-152.72815676318658</v>
      </c>
      <c r="Q7" s="43">
        <v>3.9215686274509803E-2</v>
      </c>
    </row>
    <row r="8" spans="2:18" ht="30" customHeight="1">
      <c r="B8" s="44" t="s">
        <v>175</v>
      </c>
      <c r="C8" s="45">
        <f>EINSTELLUNG!C7</f>
        <v>400000</v>
      </c>
      <c r="D8" s="45">
        <f>EINSTELLUNG!C23</f>
        <v>425000</v>
      </c>
      <c r="E8" s="45">
        <f>D8-C8</f>
        <v>25000</v>
      </c>
      <c r="F8" s="45">
        <f>EINSTELLUNG!D7</f>
        <v>100000</v>
      </c>
      <c r="G8" s="45">
        <v>105747.14290000001</v>
      </c>
      <c r="H8" s="45">
        <v>5747.1429000000062</v>
      </c>
      <c r="I8" s="46">
        <f>EINSTELLUNG!E7</f>
        <v>0.25</v>
      </c>
      <c r="J8" s="46">
        <v>0.24881680682352941</v>
      </c>
      <c r="K8" s="46">
        <v>-1.1831931764705872E-3</v>
      </c>
      <c r="L8" s="47">
        <f>Februar!S40</f>
        <v>52.14954280189064</v>
      </c>
      <c r="M8" s="47">
        <f>Februar!S41</f>
        <v>3.5584393911878318</v>
      </c>
      <c r="N8" s="47">
        <f>Februar!O5</f>
        <v>858.11276215502971</v>
      </c>
      <c r="O8" s="47">
        <f>Februar!P5</f>
        <v>600</v>
      </c>
      <c r="P8" s="47">
        <f t="shared" ref="P8:P23" si="0">O8-N8</f>
        <v>-258.11276215502971</v>
      </c>
      <c r="Q8" s="48">
        <v>1.6949152542372881E-2</v>
      </c>
    </row>
    <row r="9" spans="2:18" ht="30" customHeight="1">
      <c r="B9" s="41" t="s">
        <v>176</v>
      </c>
      <c r="C9" s="39">
        <f>EINSTELLUNG!C8</f>
        <v>400000</v>
      </c>
      <c r="D9" s="39">
        <f>EINSTELLUNG!C24</f>
        <v>430000</v>
      </c>
      <c r="E9" s="39">
        <f>D9-C9</f>
        <v>30000</v>
      </c>
      <c r="F9" s="39">
        <f>EINSTELLUNG!D8</f>
        <v>100000</v>
      </c>
      <c r="G9" s="39">
        <v>108970.1535</v>
      </c>
      <c r="H9" s="39">
        <v>8970.1535000000003</v>
      </c>
      <c r="I9" s="42">
        <f>EINSTELLUNG!E8</f>
        <v>0.25</v>
      </c>
      <c r="J9" s="42">
        <v>0.253418961627907</v>
      </c>
      <c r="K9" s="42">
        <v>3.4189616279070023E-3</v>
      </c>
      <c r="L9" s="40">
        <f>Marz!S40</f>
        <v>48.472933503026177</v>
      </c>
      <c r="M9" s="40">
        <f>Marz!S41</f>
        <v>3.2691048176459514</v>
      </c>
      <c r="N9" s="40">
        <f>Marz!O5</f>
        <v>883.15493522328063</v>
      </c>
      <c r="O9" s="40">
        <f>Marz!P5</f>
        <v>600</v>
      </c>
      <c r="P9" s="40">
        <f t="shared" si="0"/>
        <v>-283.15493522328063</v>
      </c>
      <c r="Q9" s="43">
        <v>0</v>
      </c>
    </row>
    <row r="10" spans="2:18" ht="30" customHeight="1">
      <c r="B10" s="49" t="s">
        <v>177</v>
      </c>
      <c r="C10" s="50">
        <f>SUM(C7:C9)</f>
        <v>1200000</v>
      </c>
      <c r="D10" s="50">
        <f>SUM(D7:D9)</f>
        <v>1280000</v>
      </c>
      <c r="E10" s="50">
        <f>D10-C10</f>
        <v>80000</v>
      </c>
      <c r="F10" s="50">
        <f>SUM(F7:F9)</f>
        <v>300000</v>
      </c>
      <c r="G10" s="50">
        <v>307111.91750000004</v>
      </c>
      <c r="H10" s="50">
        <v>7111.9175000000396</v>
      </c>
      <c r="I10" s="51">
        <f>AVERAGE(I7:I9)</f>
        <v>0.25</v>
      </c>
      <c r="J10" s="51">
        <v>0.23987829230734156</v>
      </c>
      <c r="K10" s="51">
        <v>-1.0121707692658438E-2</v>
      </c>
      <c r="L10" s="52">
        <f>AVERAGE(L7:L9)</f>
        <v>55.207464062459543</v>
      </c>
      <c r="M10" s="52">
        <f>AVERAGE(M7:M9)</f>
        <v>3.7542775288986276</v>
      </c>
      <c r="N10" s="52">
        <f>SUM(N7:N9)</f>
        <v>2493.9958541414967</v>
      </c>
      <c r="O10" s="52">
        <f>SUM(O7:O9)</f>
        <v>1800</v>
      </c>
      <c r="P10" s="52">
        <f t="shared" si="0"/>
        <v>-693.99585414149669</v>
      </c>
      <c r="Q10" s="53">
        <v>5.2941176470588235E-2</v>
      </c>
    </row>
    <row r="11" spans="2:18" ht="30" customHeight="1">
      <c r="B11" s="41" t="s">
        <v>178</v>
      </c>
      <c r="C11" s="39">
        <f>EINSTELLUNG!C9</f>
        <v>400000</v>
      </c>
      <c r="D11" s="39">
        <f>EINSTELLUNG!C25</f>
        <v>423000</v>
      </c>
      <c r="E11" s="39">
        <f t="shared" ref="E11:E21" si="1">D11-C11</f>
        <v>23000</v>
      </c>
      <c r="F11" s="39">
        <f>EINSTELLUNG!D9</f>
        <v>100000</v>
      </c>
      <c r="G11" s="39">
        <v>93006.83</v>
      </c>
      <c r="H11" s="39">
        <v>-6993.1699999999983</v>
      </c>
      <c r="I11" s="42">
        <f>EINSTELLUNG!E9</f>
        <v>0.25</v>
      </c>
      <c r="J11" s="42">
        <v>0.2198743026004728</v>
      </c>
      <c r="K11" s="42">
        <v>-3.0125697399527196E-2</v>
      </c>
      <c r="L11" s="40">
        <f>April!S40</f>
        <v>58.796465540128246</v>
      </c>
      <c r="M11" s="40">
        <f>April!S41</f>
        <v>4.0309633585430715</v>
      </c>
      <c r="N11" s="40">
        <f>April!O5</f>
        <v>747.4253921770586</v>
      </c>
      <c r="O11" s="40">
        <f>April!P5</f>
        <v>600</v>
      </c>
      <c r="P11" s="40">
        <f t="shared" si="0"/>
        <v>-147.4253921770586</v>
      </c>
      <c r="Q11" s="43">
        <v>0</v>
      </c>
    </row>
    <row r="12" spans="2:18" ht="30" customHeight="1">
      <c r="B12" s="44" t="s">
        <v>179</v>
      </c>
      <c r="C12" s="45">
        <f>EINSTELLUNG!C10</f>
        <v>400000</v>
      </c>
      <c r="D12" s="45">
        <f>EINSTELLUNG!C26</f>
        <v>420000</v>
      </c>
      <c r="E12" s="45">
        <f t="shared" si="1"/>
        <v>20000</v>
      </c>
      <c r="F12" s="45">
        <f>EINSTELLUNG!D10</f>
        <v>100000</v>
      </c>
      <c r="G12" s="45">
        <v>114625.75810000001</v>
      </c>
      <c r="H12" s="45">
        <v>14625.758100000006</v>
      </c>
      <c r="I12" s="46">
        <f>EINSTELLUNG!E10</f>
        <v>0.25</v>
      </c>
      <c r="J12" s="46">
        <v>0.27291847166666666</v>
      </c>
      <c r="K12" s="46">
        <v>2.2918471666666662E-2</v>
      </c>
      <c r="L12" s="47">
        <f>Mai!S40</f>
        <v>49.633890966159136</v>
      </c>
      <c r="M12" s="47">
        <f>Mai!S41</f>
        <v>3.6634538570260315</v>
      </c>
      <c r="N12" s="47">
        <f>Mai!O5</f>
        <v>930.3191420262749</v>
      </c>
      <c r="O12" s="47">
        <f>Mai!P5</f>
        <v>600</v>
      </c>
      <c r="P12" s="47">
        <f t="shared" si="0"/>
        <v>-330.3191420262749</v>
      </c>
      <c r="Q12" s="48">
        <v>1.6129032258064516E-2</v>
      </c>
    </row>
    <row r="13" spans="2:18" ht="30" customHeight="1">
      <c r="B13" s="41" t="s">
        <v>180</v>
      </c>
      <c r="C13" s="39">
        <f>EINSTELLUNG!C11</f>
        <v>400000</v>
      </c>
      <c r="D13" s="39">
        <f>EINSTELLUNG!C27</f>
        <v>435000</v>
      </c>
      <c r="E13" s="39">
        <f t="shared" si="1"/>
        <v>35000</v>
      </c>
      <c r="F13" s="39">
        <f>EINSTELLUNG!D11</f>
        <v>100000</v>
      </c>
      <c r="G13" s="39">
        <v>111498.80499999999</v>
      </c>
      <c r="H13" s="39">
        <v>11498.804999999993</v>
      </c>
      <c r="I13" s="42">
        <f>EINSTELLUNG!E11</f>
        <v>0.25</v>
      </c>
      <c r="J13" s="42">
        <v>0.25631909195402297</v>
      </c>
      <c r="K13" s="42">
        <v>6.3190919540229706E-3</v>
      </c>
      <c r="L13" s="40">
        <f>Juni!S40</f>
        <v>20714.285714285714</v>
      </c>
      <c r="M13" s="40">
        <f>Juni!S41</f>
        <v>1476.1904761904761</v>
      </c>
      <c r="N13" s="40">
        <f>Juni!O5</f>
        <v>892.75491740759514</v>
      </c>
      <c r="O13" s="40">
        <f>Juni!P5</f>
        <v>600</v>
      </c>
      <c r="P13" s="40">
        <f t="shared" si="0"/>
        <v>-292.75491740759514</v>
      </c>
      <c r="Q13" s="43">
        <v>1.6393442622950821E-2</v>
      </c>
    </row>
    <row r="14" spans="2:18" ht="30" customHeight="1">
      <c r="B14" s="49" t="s">
        <v>181</v>
      </c>
      <c r="C14" s="50">
        <f>SUM(C11:C13)</f>
        <v>1200000</v>
      </c>
      <c r="D14" s="50">
        <f>SUM(D11:D13)</f>
        <v>1278000</v>
      </c>
      <c r="E14" s="50">
        <f t="shared" si="1"/>
        <v>78000</v>
      </c>
      <c r="F14" s="50">
        <f>SUM(F11:F13)</f>
        <v>300000</v>
      </c>
      <c r="G14" s="50">
        <v>319131.39309999999</v>
      </c>
      <c r="H14" s="50">
        <v>19131.393099999987</v>
      </c>
      <c r="I14" s="51">
        <f>AVERAGE(I11:I13)</f>
        <v>0.25</v>
      </c>
      <c r="J14" s="51">
        <v>0.24970395540705415</v>
      </c>
      <c r="K14" s="51">
        <v>-2.9604459294585439E-4</v>
      </c>
      <c r="L14" s="52">
        <f>AVERAGE(L11:L13)</f>
        <v>6940.905356930667</v>
      </c>
      <c r="M14" s="52">
        <f>AVERAGE(M11:M13)</f>
        <v>494.62829780201508</v>
      </c>
      <c r="N14" s="52">
        <f>SUM(N11:N13)</f>
        <v>2570.4994516109286</v>
      </c>
      <c r="O14" s="52">
        <f>SUM(O11:O13)</f>
        <v>1800</v>
      </c>
      <c r="P14" s="52">
        <f t="shared" si="0"/>
        <v>-770.49945161092865</v>
      </c>
      <c r="Q14" s="53">
        <v>3.2608695652173912E-2</v>
      </c>
    </row>
    <row r="15" spans="2:18" ht="30" customHeight="1">
      <c r="B15" s="41" t="s">
        <v>182</v>
      </c>
      <c r="C15" s="39">
        <f>EINSTELLUNG!C12</f>
        <v>400000</v>
      </c>
      <c r="D15" s="39">
        <f>EINSTELLUNG!C28</f>
        <v>435000</v>
      </c>
      <c r="E15" s="39">
        <f t="shared" si="1"/>
        <v>35000</v>
      </c>
      <c r="F15" s="39">
        <f>EINSTELLUNG!D12</f>
        <v>100000</v>
      </c>
      <c r="G15" s="39">
        <v>98304.618700000006</v>
      </c>
      <c r="H15" s="39">
        <v>-1695.3812999999936</v>
      </c>
      <c r="I15" s="42">
        <f>EINSTELLUNG!E12</f>
        <v>0.25</v>
      </c>
      <c r="J15" s="42">
        <v>0.2259876291954023</v>
      </c>
      <c r="K15" s="42">
        <v>-2.4012370804597699E-2</v>
      </c>
      <c r="L15" s="40">
        <f>Juli!S40</f>
        <v>57.785653748362741</v>
      </c>
      <c r="M15" s="40">
        <f>Juli!S41</f>
        <v>4.1180580832166553</v>
      </c>
      <c r="N15" s="40">
        <f>Juli!O5</f>
        <v>786.3251993593783</v>
      </c>
      <c r="O15" s="40">
        <f>Juli!P5</f>
        <v>600</v>
      </c>
      <c r="P15" s="40">
        <f t="shared" si="0"/>
        <v>-186.3251993593783</v>
      </c>
      <c r="Q15" s="43">
        <v>1.6666666666666666E-2</v>
      </c>
    </row>
    <row r="16" spans="2:18" ht="30" customHeight="1">
      <c r="B16" s="44" t="s">
        <v>183</v>
      </c>
      <c r="C16" s="45">
        <f>EINSTELLUNG!C13</f>
        <v>400000</v>
      </c>
      <c r="D16" s="45">
        <f>EINSTELLUNG!C29</f>
        <v>435000</v>
      </c>
      <c r="E16" s="45">
        <f t="shared" si="1"/>
        <v>35000</v>
      </c>
      <c r="F16" s="45">
        <f>EINSTELLUNG!D13</f>
        <v>100000</v>
      </c>
      <c r="G16" s="45">
        <v>96270.58</v>
      </c>
      <c r="H16" s="45">
        <v>-3729.4199999999983</v>
      </c>
      <c r="I16" s="46">
        <f>EINSTELLUNG!E13</f>
        <v>0.25</v>
      </c>
      <c r="J16" s="46">
        <v>0.22131167816091954</v>
      </c>
      <c r="K16" s="46">
        <v>-2.8688321839080461E-2</v>
      </c>
      <c r="L16" s="47">
        <f>August!S40</f>
        <v>60.731203692457186</v>
      </c>
      <c r="M16" s="47">
        <f>August!S41</f>
        <v>4.3279708378532709</v>
      </c>
      <c r="N16" s="47">
        <f>August!O5</f>
        <v>766.29146090477775</v>
      </c>
      <c r="O16" s="47">
        <f>August!P5</f>
        <v>620</v>
      </c>
      <c r="P16" s="47">
        <f t="shared" si="0"/>
        <v>-146.29146090477775</v>
      </c>
      <c r="Q16" s="48">
        <v>0</v>
      </c>
    </row>
    <row r="17" spans="2:17" ht="30" customHeight="1">
      <c r="B17" s="41" t="s">
        <v>184</v>
      </c>
      <c r="C17" s="39">
        <f>EINSTELLUNG!C14</f>
        <v>400000</v>
      </c>
      <c r="D17" s="39">
        <f>EINSTELLUNG!C30</f>
        <v>450000</v>
      </c>
      <c r="E17" s="39">
        <f t="shared" si="1"/>
        <v>50000</v>
      </c>
      <c r="F17" s="39">
        <f>EINSTELLUNG!D14</f>
        <v>100000</v>
      </c>
      <c r="G17" s="39">
        <v>95192.713300000003</v>
      </c>
      <c r="H17" s="39">
        <v>-4807.2866999999969</v>
      </c>
      <c r="I17" s="42">
        <f>EINSTELLUNG!E14</f>
        <v>0.25</v>
      </c>
      <c r="J17" s="42">
        <v>0.21153936288888889</v>
      </c>
      <c r="K17" s="42">
        <v>-3.8460637111111112E-2</v>
      </c>
      <c r="L17" s="40">
        <f>September!S40</f>
        <v>63.835491682235435</v>
      </c>
      <c r="M17" s="40">
        <f>September!S41</f>
        <v>4.3975560936651075</v>
      </c>
      <c r="N17" s="40">
        <f>September!O5</f>
        <v>766.29146090477775</v>
      </c>
      <c r="O17" s="40">
        <f>September!P5</f>
        <v>600</v>
      </c>
      <c r="P17" s="40">
        <f t="shared" si="0"/>
        <v>-166.29146090477775</v>
      </c>
      <c r="Q17" s="43">
        <v>1.6949152542372881E-2</v>
      </c>
    </row>
    <row r="18" spans="2:17" ht="30" customHeight="1">
      <c r="B18" s="49" t="s">
        <v>185</v>
      </c>
      <c r="C18" s="50">
        <f>SUM(C15:C17)</f>
        <v>1200000</v>
      </c>
      <c r="D18" s="50">
        <f>SUM(D15:D17)</f>
        <v>1320000</v>
      </c>
      <c r="E18" s="50">
        <f>D18-C18</f>
        <v>120000</v>
      </c>
      <c r="F18" s="50">
        <f>SUM(F15:F17)</f>
        <v>300000</v>
      </c>
      <c r="G18" s="50">
        <v>289767.91200000001</v>
      </c>
      <c r="H18" s="50">
        <v>-10232.087999999989</v>
      </c>
      <c r="I18" s="51">
        <f>AVERAGE(I15:I17)</f>
        <v>0.25</v>
      </c>
      <c r="J18" s="51">
        <v>0.2196128900817369</v>
      </c>
      <c r="K18" s="51">
        <v>-3.03871099182631E-2</v>
      </c>
      <c r="L18" s="52">
        <f>AVERAGE(L15:L17)</f>
        <v>60.78411637435179</v>
      </c>
      <c r="M18" s="52">
        <f>AVERAGE(M15:M17)</f>
        <v>4.2811950049116776</v>
      </c>
      <c r="N18" s="52">
        <f>SUM(N15:N17)</f>
        <v>2318.9081211689336</v>
      </c>
      <c r="O18" s="52">
        <f>SUM(O15:O17)</f>
        <v>1820</v>
      </c>
      <c r="P18" s="52">
        <f t="shared" si="0"/>
        <v>-498.90812116893358</v>
      </c>
      <c r="Q18" s="53">
        <v>3.3519553072625698E-2</v>
      </c>
    </row>
    <row r="19" spans="2:17" ht="30" customHeight="1">
      <c r="B19" s="41" t="s">
        <v>186</v>
      </c>
      <c r="C19" s="39">
        <f>EINSTELLUNG!C15</f>
        <v>400000</v>
      </c>
      <c r="D19" s="39">
        <f>EINSTELLUNG!C31</f>
        <v>401000</v>
      </c>
      <c r="E19" s="39">
        <f>D19-C19</f>
        <v>1000</v>
      </c>
      <c r="F19" s="39">
        <f>EINSTELLUNG!D15</f>
        <v>100000</v>
      </c>
      <c r="G19" s="39">
        <v>94249.58</v>
      </c>
      <c r="H19" s="39">
        <v>-5750.4199999999983</v>
      </c>
      <c r="I19" s="42">
        <f>EINSTELLUNG!E15</f>
        <v>0.25</v>
      </c>
      <c r="J19" s="42">
        <v>0.23503635910224438</v>
      </c>
      <c r="K19" s="42">
        <v>-1.496364089775562E-2</v>
      </c>
      <c r="L19" s="40">
        <f>Oktober!S40</f>
        <v>55.092179795595648</v>
      </c>
      <c r="M19" s="40">
        <f>Oktober!S41</f>
        <v>4.2589964430510348</v>
      </c>
      <c r="N19" s="40">
        <f>Oktober!O5</f>
        <v>749.5966788592774</v>
      </c>
      <c r="O19" s="40">
        <f>Oktober!P5</f>
        <v>600</v>
      </c>
      <c r="P19" s="40">
        <f t="shared" si="0"/>
        <v>-149.5966788592774</v>
      </c>
      <c r="Q19" s="43">
        <v>0</v>
      </c>
    </row>
    <row r="20" spans="2:17" ht="30" customHeight="1">
      <c r="B20" s="44" t="s">
        <v>187</v>
      </c>
      <c r="C20" s="45">
        <f>EINSTELLUNG!C16</f>
        <v>400000</v>
      </c>
      <c r="D20" s="45">
        <f>EINSTELLUNG!C32</f>
        <v>398000</v>
      </c>
      <c r="E20" s="45">
        <f>D20-C20</f>
        <v>-2000</v>
      </c>
      <c r="F20" s="45">
        <f>EINSTELLUNG!D16</f>
        <v>100000</v>
      </c>
      <c r="G20" s="45">
        <v>93239.08</v>
      </c>
      <c r="H20" s="45">
        <v>-6760.9199999999983</v>
      </c>
      <c r="I20" s="46">
        <f>EINSTELLUNG!E16</f>
        <v>0.25</v>
      </c>
      <c r="J20" s="46">
        <v>0.23426904522613065</v>
      </c>
      <c r="K20" s="46">
        <v>-1.5730954773869349E-2</v>
      </c>
      <c r="L20" s="47">
        <f>November!S40</f>
        <v>57.51270553928277</v>
      </c>
      <c r="M20" s="47">
        <f>November!S41</f>
        <v>4.4796328435119745</v>
      </c>
      <c r="N20" s="47">
        <f>November!O5</f>
        <v>749.5966788592774</v>
      </c>
      <c r="O20" s="47">
        <f>November!P5</f>
        <v>600</v>
      </c>
      <c r="P20" s="47">
        <f t="shared" si="0"/>
        <v>-149.5966788592774</v>
      </c>
      <c r="Q20" s="48">
        <v>1.7241379310344827E-2</v>
      </c>
    </row>
    <row r="21" spans="2:17" ht="30" customHeight="1">
      <c r="B21" s="41" t="s">
        <v>188</v>
      </c>
      <c r="C21" s="39">
        <f>EINSTELLUNG!C17</f>
        <v>400000</v>
      </c>
      <c r="D21" s="39">
        <f>EINSTELLUNG!C33</f>
        <v>390000</v>
      </c>
      <c r="E21" s="39">
        <f t="shared" si="1"/>
        <v>-10000</v>
      </c>
      <c r="F21" s="39">
        <f>EINSTELLUNG!D17</f>
        <v>100000</v>
      </c>
      <c r="G21" s="39">
        <v>92228.58</v>
      </c>
      <c r="H21" s="39">
        <v>-7771.4199999999983</v>
      </c>
      <c r="I21" s="42">
        <f>EINSTELLUNG!E17</f>
        <v>0.25</v>
      </c>
      <c r="J21" s="42">
        <v>0.23648353846153847</v>
      </c>
      <c r="K21" s="42">
        <v>-1.3516461538461533E-2</v>
      </c>
      <c r="L21" s="40">
        <f>Dezember!S40</f>
        <v>57.33599333138293</v>
      </c>
      <c r="M21" s="40">
        <f>Dezember!S41</f>
        <v>4.5574763930073612</v>
      </c>
      <c r="N21" s="40">
        <f>Dezember!O5</f>
        <v>749.5966788592774</v>
      </c>
      <c r="O21" s="40">
        <f>Dezember!P5</f>
        <v>600</v>
      </c>
      <c r="P21" s="40">
        <f t="shared" si="0"/>
        <v>-149.5966788592774</v>
      </c>
      <c r="Q21" s="43">
        <v>0</v>
      </c>
    </row>
    <row r="22" spans="2:17" ht="30" customHeight="1">
      <c r="B22" s="49" t="s">
        <v>189</v>
      </c>
      <c r="C22" s="50">
        <f>SUM(C19:C21)</f>
        <v>1200000</v>
      </c>
      <c r="D22" s="50">
        <f>SUM(D19:D21)</f>
        <v>1189000</v>
      </c>
      <c r="E22" s="50">
        <f>D22-C22</f>
        <v>-11000</v>
      </c>
      <c r="F22" s="50">
        <f>SUM(F19:F21)</f>
        <v>300000</v>
      </c>
      <c r="G22" s="50">
        <v>279717.24</v>
      </c>
      <c r="H22" s="50">
        <v>-20282.760000000009</v>
      </c>
      <c r="I22" s="51">
        <f>AVERAGE(I19:I21)</f>
        <v>0.25</v>
      </c>
      <c r="J22" s="51">
        <v>0.23526298092997119</v>
      </c>
      <c r="K22" s="51">
        <v>-1.4737019070028806E-2</v>
      </c>
      <c r="L22" s="52">
        <f>AVERAGE(L19:L21)</f>
        <v>56.646959555420445</v>
      </c>
      <c r="M22" s="52">
        <f>AVERAGE(M19:M21)</f>
        <v>4.4320352265234568</v>
      </c>
      <c r="N22" s="52">
        <f>SUM(N19:N21)</f>
        <v>2248.7900365778323</v>
      </c>
      <c r="O22" s="52">
        <f>SUM(O19:O21)</f>
        <v>1800</v>
      </c>
      <c r="P22" s="52">
        <f>O22-N22</f>
        <v>-448.79003657783232</v>
      </c>
      <c r="Q22" s="53">
        <v>1.7142857142857144E-2</v>
      </c>
    </row>
    <row r="23" spans="2:17" ht="32" customHeight="1" thickBot="1">
      <c r="B23" s="56" t="str">
        <f xml:space="preserve"> "GESAMT " &amp; EINSTELLUNG!C35</f>
        <v>GESAMT 2026</v>
      </c>
      <c r="C23" s="54">
        <f>SUM(C10,C14,C18,C22)</f>
        <v>4800000</v>
      </c>
      <c r="D23" s="54">
        <f>SUM(D10,D14,D18,D22)</f>
        <v>5067000</v>
      </c>
      <c r="E23" s="54">
        <f>D23-C23</f>
        <v>267000</v>
      </c>
      <c r="F23" s="54">
        <f>SUM(F10,F14,F18,F22)</f>
        <v>1200000</v>
      </c>
      <c r="G23" s="54">
        <v>1195728.4626</v>
      </c>
      <c r="H23" s="54">
        <v>-4271.5374000000302</v>
      </c>
      <c r="I23" s="57">
        <f>AVERAGE(I10,I14,I18,I22)</f>
        <v>0.25</v>
      </c>
      <c r="J23" s="57">
        <v>0.23611452968152596</v>
      </c>
      <c r="K23" s="57">
        <v>-1.3885470318474036E-2</v>
      </c>
      <c r="L23" s="55">
        <f>AVERAGE(L22,L18,L14,L10)</f>
        <v>1778.3859742307247</v>
      </c>
      <c r="M23" s="55">
        <f>AVERAGE(M10,M14,M18,M22)</f>
        <v>126.77395139058721</v>
      </c>
      <c r="N23" s="55">
        <f>SUM(N10,N14,N18,N22)</f>
        <v>9632.1934634991921</v>
      </c>
      <c r="O23" s="55">
        <f>SUM(O10,O14,O18,O22)</f>
        <v>7220</v>
      </c>
      <c r="P23" s="55">
        <f t="shared" si="0"/>
        <v>-2412.1934634991921</v>
      </c>
      <c r="Q23" s="58">
        <v>6.8259385665529013E-2</v>
      </c>
    </row>
    <row r="24" spans="2:17">
      <c r="O24" s="3"/>
    </row>
    <row r="25" spans="2:17">
      <c r="B25" s="314" t="s">
        <v>190</v>
      </c>
      <c r="C25" s="314"/>
      <c r="D25" s="314"/>
      <c r="E25" s="314"/>
    </row>
    <row r="26" spans="2:17">
      <c r="B26" s="314"/>
      <c r="C26" s="314"/>
      <c r="D26" s="314"/>
      <c r="E26" s="314"/>
    </row>
    <row r="27" spans="2:17" ht="16" thickBot="1">
      <c r="B27" s="314"/>
      <c r="C27" s="314"/>
      <c r="D27" s="314"/>
      <c r="E27" s="314"/>
    </row>
    <row r="28" spans="2:17" ht="28" customHeight="1">
      <c r="B28" s="289" t="str">
        <f xml:space="preserve"> "DURCHRECHNUNGSSTUNDEN - " &amp; EINSTELLUNG!C35</f>
        <v>DURCHRECHNUNGSSTUNDEN - 2026</v>
      </c>
      <c r="C28" s="290"/>
      <c r="D28" s="290"/>
      <c r="E28" s="290"/>
      <c r="F28" s="290"/>
      <c r="G28" s="290"/>
      <c r="H28" s="290"/>
      <c r="I28" s="290"/>
      <c r="J28" s="290"/>
      <c r="K28" s="290"/>
      <c r="L28" s="290"/>
      <c r="M28" s="290"/>
      <c r="N28" s="290"/>
      <c r="O28" s="290"/>
      <c r="P28" s="290"/>
      <c r="Q28" s="291"/>
    </row>
    <row r="29" spans="2:17" ht="48" customHeight="1" thickBot="1">
      <c r="B29" s="292" t="s">
        <v>413</v>
      </c>
      <c r="C29" s="293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4"/>
    </row>
    <row r="30" spans="2:17" ht="40" customHeight="1" thickBot="1">
      <c r="B30" s="295" t="s">
        <v>376</v>
      </c>
      <c r="C30" s="296"/>
      <c r="D30" s="296"/>
      <c r="E30" s="108">
        <v>0</v>
      </c>
      <c r="F30" s="296" t="s">
        <v>377</v>
      </c>
      <c r="G30" s="296"/>
      <c r="H30" s="296"/>
      <c r="I30" s="108">
        <v>9000</v>
      </c>
      <c r="J30" s="312"/>
      <c r="K30" s="312"/>
      <c r="L30" s="312"/>
      <c r="M30" s="312"/>
      <c r="N30" s="312"/>
      <c r="O30" s="312"/>
      <c r="P30" s="312"/>
      <c r="Q30" s="313"/>
    </row>
    <row r="31" spans="2:17" s="29" customFormat="1" ht="30" customHeight="1">
      <c r="B31" s="89" t="s">
        <v>345</v>
      </c>
      <c r="C31" s="90" t="s">
        <v>370</v>
      </c>
      <c r="D31" s="90" t="s">
        <v>378</v>
      </c>
      <c r="E31" s="91" t="s">
        <v>371</v>
      </c>
      <c r="F31" s="90" t="s">
        <v>98</v>
      </c>
      <c r="G31" s="90" t="s">
        <v>372</v>
      </c>
      <c r="H31" s="90" t="s">
        <v>373</v>
      </c>
      <c r="I31" s="92" t="s">
        <v>374</v>
      </c>
      <c r="J31" s="300" t="s">
        <v>375</v>
      </c>
      <c r="K31" s="301"/>
      <c r="L31" s="301"/>
      <c r="M31" s="301"/>
      <c r="N31" s="301"/>
      <c r="O31" s="301"/>
      <c r="P31" s="301"/>
      <c r="Q31" s="302"/>
    </row>
    <row r="32" spans="2:17" ht="42" customHeight="1">
      <c r="B32" s="93" t="s">
        <v>379</v>
      </c>
      <c r="C32" s="94" t="s">
        <v>178</v>
      </c>
      <c r="D32" s="95">
        <f>Februar!Q12+Marz!Q13+April!Q13</f>
        <v>24214.879999999997</v>
      </c>
      <c r="E32" s="95">
        <f>EINSTELLUNG!L7+EINSTELLUNG!L8+EINSTELLUNG!L9</f>
        <v>27900</v>
      </c>
      <c r="F32" s="95">
        <f>April!Q15</f>
        <v>-2105.6900000000005</v>
      </c>
      <c r="G32" s="96">
        <f>April!Q42</f>
        <v>11.924234172287354</v>
      </c>
      <c r="H32" s="95">
        <f>MAX(0,-F32)</f>
        <v>2105.6900000000005</v>
      </c>
      <c r="I32" s="97">
        <f>IF(OR(G32=0,H32=0),"",H32*G32*3/2)</f>
        <v>37663.110981365644</v>
      </c>
      <c r="J32" s="303" t="str">
        <f>IF(F32&lt;0,"ACHTUNG: Überstunden",IF(F32&gt;0,"Reserve möglich","OK"))</f>
        <v>ACHTUNG: Überstunden</v>
      </c>
      <c r="K32" s="304"/>
      <c r="L32" s="304"/>
      <c r="M32" s="304"/>
      <c r="N32" s="304"/>
      <c r="O32" s="304"/>
      <c r="P32" s="304"/>
      <c r="Q32" s="305"/>
    </row>
    <row r="33" spans="2:17" ht="42" customHeight="1">
      <c r="B33" s="98" t="s">
        <v>346</v>
      </c>
      <c r="C33" s="99" t="s">
        <v>182</v>
      </c>
      <c r="D33" s="100">
        <f>Mai!Q12+Juni!Q13+Juli!Q13</f>
        <v>24413.510000000002</v>
      </c>
      <c r="E33" s="100">
        <f>EINSTELLUNG!L10+EINSTELLUNG!L11+EINSTELLUNG!L12</f>
        <v>27900</v>
      </c>
      <c r="F33" s="100">
        <f>Juli!Q15</f>
        <v>-1772.1800000000003</v>
      </c>
      <c r="G33" s="101">
        <f>Juli!Q42</f>
        <v>11.957704386502405</v>
      </c>
      <c r="H33" s="100">
        <f>MAX(0,-F33)</f>
        <v>1772.1800000000003</v>
      </c>
      <c r="I33" s="102">
        <f>IF(OR(G33=0,H33=0),"",H33*G33*3/2)</f>
        <v>31786.80683950775</v>
      </c>
      <c r="J33" s="306" t="str">
        <f>IF(F33&lt;0,"ACHTUNG: Überstunden",IF(F33&gt;0,"Reserve möglich","OK"))</f>
        <v>ACHTUNG: Überstunden</v>
      </c>
      <c r="K33" s="307"/>
      <c r="L33" s="307"/>
      <c r="M33" s="307"/>
      <c r="N33" s="307"/>
      <c r="O33" s="307"/>
      <c r="P33" s="307"/>
      <c r="Q33" s="308"/>
    </row>
    <row r="34" spans="2:17" ht="42" customHeight="1">
      <c r="B34" s="93" t="s">
        <v>347</v>
      </c>
      <c r="C34" s="94" t="s">
        <v>186</v>
      </c>
      <c r="D34" s="95">
        <f>August!Q12+September!Q13+Oktober!Q13</f>
        <v>21490.79</v>
      </c>
      <c r="E34" s="95">
        <f>EINSTELLUNG!L13+EINSTELLUNG!L14+EINSTELLUNG!L15</f>
        <v>27900</v>
      </c>
      <c r="F34" s="95">
        <f>Oktober!Q15</f>
        <v>-2021.29</v>
      </c>
      <c r="G34" s="96">
        <f>Oktober!Q42</f>
        <v>11.970011753785867</v>
      </c>
      <c r="H34" s="95">
        <f>MAX(0,-F34)</f>
        <v>2021.29</v>
      </c>
      <c r="I34" s="97">
        <f>IF(OR(G34=0,H34=0),"",H34*G34*3/2)</f>
        <v>36292.297586714754</v>
      </c>
      <c r="J34" s="303" t="str">
        <f>IF(F34&lt;0,"ACHTUNG: Überstunden",IF(F34&gt;0,"Reserve möglich","OK"))</f>
        <v>ACHTUNG: Überstunden</v>
      </c>
      <c r="K34" s="304"/>
      <c r="L34" s="304"/>
      <c r="M34" s="304"/>
      <c r="N34" s="304"/>
      <c r="O34" s="304"/>
      <c r="P34" s="304"/>
      <c r="Q34" s="305"/>
    </row>
    <row r="35" spans="2:17" ht="42" customHeight="1" thickBot="1">
      <c r="B35" s="103" t="s">
        <v>380</v>
      </c>
      <c r="C35" s="104" t="s">
        <v>381</v>
      </c>
      <c r="D35" s="105">
        <f>November!Q12+Dezember!Q13+E30</f>
        <v>13722.220000000001</v>
      </c>
      <c r="E35" s="105">
        <f>EINSTELLUNG!L16+EINSTELLUNG!L17+I30</f>
        <v>27600</v>
      </c>
      <c r="F35" s="105">
        <f>D35-E35</f>
        <v>-13877.779999999999</v>
      </c>
      <c r="G35" s="106">
        <f>Dezember!Q42</f>
        <v>12.110033138020055</v>
      </c>
      <c r="H35" s="105">
        <f>MAX(0,-F35)</f>
        <v>13877.779999999999</v>
      </c>
      <c r="I35" s="107">
        <f>IF(OR(G35=0,H35=0),"",H35*G35*3/2)</f>
        <v>252090.56352322793</v>
      </c>
      <c r="J35" s="309" t="str">
        <f>IF(F35&lt;0,"ACHTUNG: Überstunden",IF(F35&gt;0,"Reserve möglich","OK"))</f>
        <v>ACHTUNG: Überstunden</v>
      </c>
      <c r="K35" s="310"/>
      <c r="L35" s="310"/>
      <c r="M35" s="310"/>
      <c r="N35" s="310"/>
      <c r="O35" s="310"/>
      <c r="P35" s="310"/>
      <c r="Q35" s="311"/>
    </row>
    <row r="36" spans="2:17" ht="40" customHeight="1" thickBot="1">
      <c r="B36" s="297" t="s">
        <v>382</v>
      </c>
      <c r="C36" s="298"/>
      <c r="D36" s="298"/>
      <c r="E36" s="298"/>
      <c r="F36" s="298"/>
      <c r="G36" s="298"/>
      <c r="H36" s="298"/>
      <c r="I36" s="298"/>
      <c r="J36" s="298"/>
      <c r="K36" s="298"/>
      <c r="L36" s="298"/>
      <c r="M36" s="298"/>
      <c r="N36" s="298"/>
      <c r="O36" s="298"/>
      <c r="P36" s="298"/>
      <c r="Q36" s="299"/>
    </row>
    <row r="37" spans="2:17"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</row>
    <row r="38" spans="2:17" ht="40" customHeight="1"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</row>
  </sheetData>
  <sheetProtection algorithmName="SHA-512" hashValue="VjqHRwZexAzqBdiwqQfRyieVGoQqvbvzIP+1EIGGfK41xu/XuSyB3FwkgUoyaWrF1iVFkYieTSpoG44q/Z4yJg==" saltValue="kxuPARSWRoCp/MFfN5Br5Q==" spinCount="100000" sheet="1" objects="1" scenarios="1" selectLockedCells="1" sort="0" autoFilter="0" selectUnlockedCells="1"/>
  <mergeCells count="21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24" bestFit="1" customWidth="1"/>
    <col min="5" max="5" width="12.83203125" style="24" bestFit="1" customWidth="1"/>
    <col min="6" max="6" width="21.83203125" bestFit="1" customWidth="1"/>
    <col min="7" max="7" width="18.5" bestFit="1" customWidth="1"/>
    <col min="8" max="8" width="13" style="26" bestFit="1" customWidth="1"/>
    <col min="9" max="9" width="9.5" style="26" bestFit="1" customWidth="1"/>
    <col min="10" max="10" width="11.6640625" style="26" bestFit="1" customWidth="1"/>
    <col min="11" max="11" width="24.33203125" bestFit="1" customWidth="1"/>
  </cols>
  <sheetData>
    <row r="1" spans="1:11">
      <c r="A1" s="22" t="s">
        <v>217</v>
      </c>
      <c r="B1" s="22" t="s">
        <v>191</v>
      </c>
      <c r="C1" s="22" t="s">
        <v>40</v>
      </c>
      <c r="D1" s="23" t="s">
        <v>218</v>
      </c>
      <c r="E1" s="23" t="s">
        <v>219</v>
      </c>
      <c r="F1" s="22" t="s">
        <v>194</v>
      </c>
      <c r="G1" s="22" t="s">
        <v>224</v>
      </c>
      <c r="H1" s="25" t="s">
        <v>220</v>
      </c>
      <c r="I1" s="25" t="s">
        <v>221</v>
      </c>
      <c r="J1" s="25" t="s">
        <v>225</v>
      </c>
      <c r="K1" s="22" t="s">
        <v>222</v>
      </c>
    </row>
    <row r="2" spans="1:11">
      <c r="A2" t="s">
        <v>289</v>
      </c>
      <c r="B2">
        <v>401006</v>
      </c>
      <c r="C2" t="s">
        <v>235</v>
      </c>
      <c r="D2" s="24">
        <v>38188</v>
      </c>
      <c r="E2" s="24">
        <v>46037</v>
      </c>
      <c r="F2" t="s">
        <v>205</v>
      </c>
      <c r="G2">
        <v>7850</v>
      </c>
      <c r="H2" s="26">
        <v>1</v>
      </c>
      <c r="I2" s="26">
        <v>2</v>
      </c>
      <c r="J2" s="26">
        <v>2</v>
      </c>
      <c r="K2" t="s">
        <v>226</v>
      </c>
    </row>
    <row r="3" spans="1:11">
      <c r="A3" t="s">
        <v>289</v>
      </c>
      <c r="B3">
        <v>401691</v>
      </c>
      <c r="C3" t="s">
        <v>264</v>
      </c>
      <c r="D3" s="24">
        <v>45539</v>
      </c>
      <c r="E3" s="24">
        <v>46047</v>
      </c>
      <c r="F3" t="s">
        <v>197</v>
      </c>
      <c r="G3">
        <v>509</v>
      </c>
      <c r="H3" s="26">
        <v>0.5</v>
      </c>
      <c r="I3" s="26">
        <v>1.25</v>
      </c>
      <c r="J3" s="26">
        <v>0.625</v>
      </c>
      <c r="K3" t="s">
        <v>290</v>
      </c>
    </row>
    <row r="4" spans="1:11">
      <c r="A4" t="s">
        <v>327</v>
      </c>
      <c r="B4">
        <v>600000</v>
      </c>
      <c r="C4" t="s">
        <v>319</v>
      </c>
      <c r="D4" s="24">
        <v>46054</v>
      </c>
      <c r="E4" s="24">
        <v>46055</v>
      </c>
      <c r="F4" t="s">
        <v>195</v>
      </c>
      <c r="G4">
        <v>2</v>
      </c>
      <c r="H4" s="26">
        <v>0.75</v>
      </c>
      <c r="I4" s="26">
        <v>0.3</v>
      </c>
      <c r="J4" s="26">
        <v>0.22499999999999998</v>
      </c>
      <c r="K4" t="s">
        <v>230</v>
      </c>
    </row>
    <row r="5" spans="1:11">
      <c r="A5" t="s">
        <v>176</v>
      </c>
      <c r="B5">
        <v>401754</v>
      </c>
      <c r="C5" t="s">
        <v>286</v>
      </c>
      <c r="D5" s="24">
        <v>46014</v>
      </c>
      <c r="E5" s="24">
        <v>46096</v>
      </c>
      <c r="F5" t="s">
        <v>205</v>
      </c>
      <c r="G5">
        <v>83</v>
      </c>
      <c r="H5" s="26">
        <v>1</v>
      </c>
      <c r="I5" s="26">
        <v>0.5</v>
      </c>
      <c r="J5" s="26">
        <v>0.5</v>
      </c>
      <c r="K5" t="s">
        <v>230</v>
      </c>
    </row>
    <row r="6" spans="1:11">
      <c r="A6" t="s">
        <v>179</v>
      </c>
      <c r="B6">
        <v>401703</v>
      </c>
      <c r="C6" t="s">
        <v>266</v>
      </c>
      <c r="D6" s="24">
        <v>45616</v>
      </c>
      <c r="E6" s="24">
        <v>46144</v>
      </c>
      <c r="F6" t="s">
        <v>205</v>
      </c>
      <c r="G6">
        <v>529</v>
      </c>
      <c r="H6" s="26">
        <v>1</v>
      </c>
      <c r="I6" s="26">
        <v>1.25</v>
      </c>
      <c r="J6" s="26">
        <v>1.25</v>
      </c>
      <c r="K6" t="s">
        <v>231</v>
      </c>
    </row>
    <row r="7" spans="1:11">
      <c r="A7" t="s">
        <v>180</v>
      </c>
      <c r="B7">
        <v>401047</v>
      </c>
      <c r="C7" t="s">
        <v>238</v>
      </c>
      <c r="D7" s="24">
        <v>41154</v>
      </c>
      <c r="E7" s="24">
        <v>46193</v>
      </c>
      <c r="F7" t="s">
        <v>196</v>
      </c>
      <c r="G7">
        <v>5040</v>
      </c>
      <c r="H7" s="26">
        <v>0</v>
      </c>
      <c r="I7" s="26">
        <v>2</v>
      </c>
      <c r="J7" s="26">
        <v>0</v>
      </c>
      <c r="K7" t="s">
        <v>228</v>
      </c>
    </row>
    <row r="8" spans="1:11">
      <c r="A8" t="s">
        <v>182</v>
      </c>
      <c r="B8">
        <v>401476</v>
      </c>
      <c r="C8" t="s">
        <v>249</v>
      </c>
      <c r="D8" s="24">
        <v>44504</v>
      </c>
      <c r="E8" s="24">
        <v>46228</v>
      </c>
      <c r="G8">
        <v>1725</v>
      </c>
      <c r="H8" s="26">
        <v>0</v>
      </c>
      <c r="I8" s="26">
        <v>1.5</v>
      </c>
      <c r="J8" s="26">
        <v>0</v>
      </c>
      <c r="K8" t="s">
        <v>465</v>
      </c>
    </row>
    <row r="9" spans="1:11">
      <c r="A9" t="s">
        <v>184</v>
      </c>
      <c r="B9">
        <v>401558</v>
      </c>
      <c r="C9" t="s">
        <v>248</v>
      </c>
      <c r="D9" s="24">
        <v>44460</v>
      </c>
      <c r="E9" s="24">
        <v>46275</v>
      </c>
      <c r="F9" t="s">
        <v>197</v>
      </c>
      <c r="G9">
        <v>1816</v>
      </c>
      <c r="H9" s="26">
        <v>0.5</v>
      </c>
      <c r="I9" s="26">
        <v>1.5</v>
      </c>
      <c r="J9" s="26">
        <v>0.75</v>
      </c>
      <c r="K9" t="s">
        <v>290</v>
      </c>
    </row>
    <row r="10" spans="1:11">
      <c r="A10" t="s">
        <v>187</v>
      </c>
      <c r="B10">
        <v>800000</v>
      </c>
      <c r="C10" t="s">
        <v>326</v>
      </c>
      <c r="D10" s="24">
        <v>46096</v>
      </c>
      <c r="E10" s="24">
        <v>46341</v>
      </c>
      <c r="F10" t="s">
        <v>197</v>
      </c>
      <c r="G10">
        <v>246</v>
      </c>
      <c r="H10" s="26">
        <v>0.5</v>
      </c>
      <c r="I10" s="26">
        <v>1</v>
      </c>
      <c r="J10" s="26">
        <v>0.5</v>
      </c>
      <c r="K10" t="s">
        <v>290</v>
      </c>
    </row>
  </sheetData>
  <sheetProtection algorithmName="SHA-512" hashValue="X+GjrpjNshtus/xwbkVVln9oCB82FqCtVzh/DlpHNW0PrOtDqfeR9AWGqQB/KzJakW9OfpsqGusNL4zlvFyXVg==" saltValue="02L6n1BD3UhSC+XHp+NpUQ==" spinCount="100000" sheet="1" objects="1" scenarios="1"/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O7dwFJh0/1n+krhRakq77PXLARDX0jkKBaa4zBmbyMrNznMX6DIK3JukCHvGswcCTF2lHfwfoAkI00+c5o2UKw==" saltValue="pF7QIzJIapuC0Z+VcljZhQ==" spinCount="100000" sheet="1" objects="1" scenarios="1" sort="0" autoFilter="0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7"/>
  <sheetViews>
    <sheetView workbookViewId="0"/>
  </sheetViews>
  <sheetFormatPr baseColWidth="10" defaultRowHeight="15"/>
  <sheetData>
    <row r="1" spans="1:961">
      <c r="A1" s="26">
        <v>190</v>
      </c>
      <c r="B1" s="26">
        <v>173</v>
      </c>
      <c r="C1" s="26">
        <v>173</v>
      </c>
      <c r="D1" s="26">
        <v>173</v>
      </c>
      <c r="E1" s="26">
        <v>190</v>
      </c>
      <c r="F1" s="26">
        <v>173</v>
      </c>
      <c r="G1" s="26">
        <v>173</v>
      </c>
      <c r="H1" s="26">
        <v>173</v>
      </c>
      <c r="I1" s="26">
        <v>173</v>
      </c>
      <c r="J1" s="26">
        <v>173</v>
      </c>
      <c r="K1" s="26">
        <v>190</v>
      </c>
      <c r="L1" s="26">
        <v>173</v>
      </c>
      <c r="M1" s="26">
        <v>190</v>
      </c>
      <c r="N1" s="26">
        <v>190</v>
      </c>
      <c r="O1" s="26">
        <v>190</v>
      </c>
      <c r="P1" s="26">
        <v>173</v>
      </c>
      <c r="Q1" s="26">
        <v>190</v>
      </c>
      <c r="R1" s="26">
        <v>190</v>
      </c>
      <c r="S1" s="26">
        <v>173</v>
      </c>
      <c r="T1" s="26">
        <v>173</v>
      </c>
      <c r="U1" s="26">
        <v>173</v>
      </c>
      <c r="V1" s="26">
        <v>190</v>
      </c>
      <c r="W1" s="26">
        <v>190</v>
      </c>
      <c r="X1" s="26">
        <v>190</v>
      </c>
      <c r="Y1" s="26">
        <v>173</v>
      </c>
      <c r="Z1" s="26">
        <v>190</v>
      </c>
      <c r="AA1" s="26">
        <v>190</v>
      </c>
      <c r="AB1" s="26">
        <v>190</v>
      </c>
      <c r="AC1" s="26">
        <v>190</v>
      </c>
      <c r="AD1" s="26">
        <v>190</v>
      </c>
      <c r="AE1" s="26">
        <v>190</v>
      </c>
      <c r="AF1" s="26">
        <v>190</v>
      </c>
      <c r="AG1" s="26">
        <v>173</v>
      </c>
      <c r="AH1" s="26">
        <v>190</v>
      </c>
      <c r="AI1" s="26">
        <v>190</v>
      </c>
      <c r="AJ1" s="26">
        <v>190</v>
      </c>
      <c r="AK1" s="26">
        <v>190</v>
      </c>
      <c r="AL1" s="26">
        <v>190</v>
      </c>
      <c r="AM1" s="26">
        <v>190</v>
      </c>
      <c r="AN1" s="26">
        <v>190</v>
      </c>
      <c r="AO1" s="26">
        <v>190</v>
      </c>
      <c r="AP1" s="26">
        <v>190</v>
      </c>
      <c r="AQ1" s="26">
        <v>190</v>
      </c>
      <c r="AR1" s="26">
        <v>190</v>
      </c>
      <c r="AS1" s="26">
        <v>190</v>
      </c>
      <c r="AT1" s="26">
        <v>190</v>
      </c>
      <c r="AU1" s="26">
        <v>190</v>
      </c>
      <c r="AV1" s="26">
        <v>190</v>
      </c>
      <c r="AW1" s="26">
        <v>190</v>
      </c>
      <c r="AX1" s="26">
        <v>190</v>
      </c>
      <c r="AY1" s="26">
        <v>190</v>
      </c>
      <c r="AZ1" s="26">
        <v>190</v>
      </c>
      <c r="BA1" s="26">
        <v>190</v>
      </c>
      <c r="BB1" s="26">
        <v>173</v>
      </c>
      <c r="BC1" s="26">
        <v>173</v>
      </c>
      <c r="BD1" s="26">
        <v>173</v>
      </c>
      <c r="BE1" s="26">
        <v>173</v>
      </c>
      <c r="BF1" s="26">
        <v>173</v>
      </c>
      <c r="BG1" s="26">
        <v>173</v>
      </c>
      <c r="BH1" s="26">
        <v>173</v>
      </c>
      <c r="BI1" s="26">
        <v>173</v>
      </c>
      <c r="BJ1" s="26">
        <v>173</v>
      </c>
      <c r="BK1" s="26">
        <v>173</v>
      </c>
      <c r="BL1" s="26">
        <v>173</v>
      </c>
      <c r="BM1" s="26">
        <v>173</v>
      </c>
      <c r="BN1" s="26">
        <v>173</v>
      </c>
      <c r="BO1" s="26">
        <v>173</v>
      </c>
      <c r="BP1" s="26">
        <v>173</v>
      </c>
      <c r="BQ1" s="26">
        <v>173</v>
      </c>
      <c r="BR1" s="26">
        <v>173</v>
      </c>
      <c r="BS1" s="26">
        <v>173</v>
      </c>
      <c r="BT1" s="26">
        <v>173</v>
      </c>
      <c r="BU1" s="26">
        <v>173</v>
      </c>
      <c r="BV1" s="26">
        <v>173</v>
      </c>
      <c r="BW1" s="26">
        <v>173</v>
      </c>
      <c r="BX1" s="26">
        <v>173</v>
      </c>
      <c r="BY1" s="26">
        <v>173</v>
      </c>
      <c r="BZ1" s="26">
        <v>173</v>
      </c>
      <c r="CA1" s="26">
        <v>173</v>
      </c>
      <c r="CB1" s="26">
        <v>173</v>
      </c>
      <c r="CC1" s="26">
        <v>173</v>
      </c>
      <c r="CD1" s="26">
        <v>173</v>
      </c>
      <c r="CE1" s="26">
        <v>173</v>
      </c>
      <c r="CF1" s="26">
        <v>173</v>
      </c>
      <c r="CG1" s="26">
        <v>173</v>
      </c>
      <c r="CH1" s="26">
        <v>173</v>
      </c>
      <c r="CI1" s="26">
        <v>173</v>
      </c>
      <c r="CJ1" s="26">
        <v>173</v>
      </c>
      <c r="CK1" s="26">
        <v>173</v>
      </c>
      <c r="CL1" s="26">
        <v>173</v>
      </c>
      <c r="CM1" s="26">
        <v>173</v>
      </c>
      <c r="CN1" s="26">
        <v>173</v>
      </c>
      <c r="CO1" s="26">
        <v>173</v>
      </c>
      <c r="CP1" s="26">
        <v>173</v>
      </c>
      <c r="CQ1" s="26">
        <v>173</v>
      </c>
      <c r="CR1" s="26">
        <v>173</v>
      </c>
      <c r="CS1" s="26">
        <v>173</v>
      </c>
      <c r="CT1" s="26">
        <v>173</v>
      </c>
      <c r="CU1" s="26">
        <v>173</v>
      </c>
      <c r="CV1" s="26">
        <v>173</v>
      </c>
      <c r="CW1" s="26">
        <v>173</v>
      </c>
      <c r="CX1" s="26">
        <v>173</v>
      </c>
      <c r="CY1" s="26">
        <v>173</v>
      </c>
      <c r="CZ1" s="26">
        <v>173</v>
      </c>
      <c r="DA1" s="26">
        <v>173</v>
      </c>
      <c r="DB1" s="26">
        <v>173</v>
      </c>
      <c r="DC1" s="26">
        <v>173</v>
      </c>
      <c r="DD1" s="26">
        <v>173</v>
      </c>
      <c r="DE1" s="26">
        <v>173</v>
      </c>
      <c r="DF1" s="26">
        <v>173</v>
      </c>
      <c r="DG1" s="26">
        <v>173</v>
      </c>
      <c r="DH1" s="26">
        <v>173</v>
      </c>
      <c r="DI1" s="26">
        <v>173</v>
      </c>
      <c r="DJ1" s="26">
        <v>173</v>
      </c>
      <c r="DK1" s="26">
        <v>173</v>
      </c>
      <c r="DL1" s="26">
        <v>173</v>
      </c>
      <c r="DM1" s="26">
        <v>173</v>
      </c>
      <c r="DN1" s="26">
        <v>173</v>
      </c>
      <c r="DO1" s="26">
        <v>173</v>
      </c>
      <c r="DP1" s="26">
        <v>173</v>
      </c>
      <c r="DQ1" s="26">
        <v>173</v>
      </c>
      <c r="DR1" s="26">
        <v>173</v>
      </c>
      <c r="DS1" s="26">
        <v>173</v>
      </c>
      <c r="DT1" s="26">
        <v>173</v>
      </c>
      <c r="DU1" s="26">
        <v>173</v>
      </c>
      <c r="DV1" s="26">
        <v>173</v>
      </c>
      <c r="DW1" s="26">
        <v>173</v>
      </c>
      <c r="DX1" s="26">
        <v>173</v>
      </c>
      <c r="DY1" s="26">
        <v>173</v>
      </c>
      <c r="DZ1" s="26">
        <v>173</v>
      </c>
      <c r="EA1" s="26">
        <v>173</v>
      </c>
      <c r="EB1" s="26">
        <v>173</v>
      </c>
      <c r="EC1" s="26">
        <v>173</v>
      </c>
      <c r="ED1" s="26">
        <v>173</v>
      </c>
      <c r="EE1" s="26">
        <v>173</v>
      </c>
      <c r="EF1" s="26">
        <v>173</v>
      </c>
      <c r="EG1" s="26">
        <v>173</v>
      </c>
      <c r="EH1" s="26">
        <v>173</v>
      </c>
      <c r="EI1" s="26">
        <v>173</v>
      </c>
      <c r="EJ1" s="26">
        <v>173</v>
      </c>
      <c r="EK1" s="26">
        <v>173</v>
      </c>
      <c r="EL1" s="26">
        <v>173</v>
      </c>
      <c r="EM1" s="26">
        <v>173</v>
      </c>
      <c r="EN1" s="26">
        <v>173</v>
      </c>
      <c r="EO1" s="26">
        <v>173</v>
      </c>
      <c r="EP1" s="26">
        <v>173</v>
      </c>
      <c r="EQ1" s="26">
        <v>173</v>
      </c>
      <c r="ER1" s="26">
        <v>173</v>
      </c>
      <c r="ES1" s="26">
        <v>173</v>
      </c>
      <c r="ET1" s="26">
        <v>173</v>
      </c>
      <c r="EU1" s="26">
        <v>173</v>
      </c>
      <c r="EV1" s="26">
        <v>173</v>
      </c>
      <c r="EW1" s="26">
        <v>173</v>
      </c>
      <c r="EX1" s="26">
        <v>173</v>
      </c>
      <c r="EY1" s="26">
        <v>173</v>
      </c>
      <c r="EZ1" s="26">
        <v>173</v>
      </c>
      <c r="FA1" s="26">
        <v>173</v>
      </c>
      <c r="FB1" s="26">
        <v>173</v>
      </c>
      <c r="FC1" s="26">
        <v>173</v>
      </c>
      <c r="FD1" s="26">
        <v>173</v>
      </c>
      <c r="FE1" s="26">
        <v>173</v>
      </c>
      <c r="FF1" s="26">
        <v>173</v>
      </c>
      <c r="FG1" s="26">
        <v>173</v>
      </c>
      <c r="FH1" s="26">
        <v>173</v>
      </c>
      <c r="FI1" s="26">
        <v>173</v>
      </c>
      <c r="FJ1" s="26">
        <v>173</v>
      </c>
      <c r="FK1" s="26">
        <v>173</v>
      </c>
      <c r="FL1" s="26">
        <v>173</v>
      </c>
      <c r="FM1" s="26">
        <v>173</v>
      </c>
      <c r="FN1" s="26">
        <v>173</v>
      </c>
      <c r="FO1" s="26">
        <v>173</v>
      </c>
      <c r="FP1" s="26">
        <v>173</v>
      </c>
      <c r="FQ1" s="26">
        <v>173</v>
      </c>
      <c r="FR1" s="26">
        <v>173</v>
      </c>
      <c r="FS1" s="26">
        <v>173</v>
      </c>
      <c r="FT1" s="26">
        <v>173</v>
      </c>
      <c r="FU1" s="26">
        <v>173</v>
      </c>
      <c r="FV1" s="26">
        <v>173</v>
      </c>
      <c r="FW1" s="26">
        <v>173</v>
      </c>
      <c r="FX1" s="26">
        <v>173</v>
      </c>
      <c r="FY1" s="26">
        <v>173</v>
      </c>
      <c r="FZ1" s="26">
        <v>173</v>
      </c>
      <c r="GA1" s="26">
        <v>173</v>
      </c>
      <c r="GB1" s="26">
        <v>173</v>
      </c>
      <c r="GC1" s="26">
        <v>173</v>
      </c>
      <c r="GD1" s="26">
        <v>173</v>
      </c>
      <c r="GE1" s="26">
        <v>173</v>
      </c>
      <c r="GF1" s="26">
        <v>173</v>
      </c>
      <c r="GG1" s="26">
        <v>173</v>
      </c>
      <c r="GH1" s="26">
        <v>173</v>
      </c>
      <c r="GI1" s="26">
        <v>173</v>
      </c>
      <c r="GJ1" s="26">
        <v>173</v>
      </c>
      <c r="GK1" s="26">
        <v>173</v>
      </c>
      <c r="GL1" s="26">
        <v>173</v>
      </c>
      <c r="GM1" s="26">
        <v>173</v>
      </c>
      <c r="GN1" s="26">
        <v>173</v>
      </c>
      <c r="GO1" s="26">
        <v>173</v>
      </c>
      <c r="GP1" s="26">
        <v>173</v>
      </c>
      <c r="GQ1" s="26">
        <v>173</v>
      </c>
      <c r="GR1" s="26">
        <v>173</v>
      </c>
      <c r="GS1" s="26">
        <v>173</v>
      </c>
      <c r="GT1" s="26">
        <v>173</v>
      </c>
      <c r="GU1" s="26">
        <v>173</v>
      </c>
      <c r="GV1" s="26">
        <v>173</v>
      </c>
      <c r="GW1" s="26">
        <v>173</v>
      </c>
      <c r="GX1" s="26">
        <v>173</v>
      </c>
      <c r="GY1" s="26">
        <v>173</v>
      </c>
      <c r="GZ1" s="26">
        <v>173</v>
      </c>
      <c r="HA1" s="26">
        <v>173</v>
      </c>
      <c r="HB1" s="26">
        <v>173</v>
      </c>
      <c r="HC1" s="26">
        <v>173</v>
      </c>
      <c r="HD1" s="26">
        <v>173</v>
      </c>
      <c r="HE1" s="26">
        <v>173</v>
      </c>
      <c r="HF1" s="26">
        <v>173</v>
      </c>
      <c r="HG1" s="26">
        <v>173</v>
      </c>
      <c r="HH1" s="26">
        <v>173</v>
      </c>
      <c r="HI1" s="26">
        <v>173</v>
      </c>
      <c r="HJ1" s="26">
        <v>173</v>
      </c>
      <c r="HK1" s="26">
        <v>173</v>
      </c>
      <c r="HL1" s="26">
        <v>173</v>
      </c>
      <c r="HM1" s="26">
        <v>173</v>
      </c>
      <c r="HN1" s="26">
        <v>173</v>
      </c>
      <c r="HO1" s="26">
        <v>173</v>
      </c>
      <c r="HP1" s="26">
        <v>173</v>
      </c>
      <c r="HQ1" s="26">
        <v>173</v>
      </c>
      <c r="HR1" s="26">
        <v>173</v>
      </c>
      <c r="HS1" s="26">
        <v>173</v>
      </c>
      <c r="HT1" s="26">
        <v>173</v>
      </c>
      <c r="HU1" s="26">
        <v>173</v>
      </c>
      <c r="HV1" s="26">
        <v>173</v>
      </c>
      <c r="HW1" s="26">
        <v>173</v>
      </c>
      <c r="HX1" s="26">
        <v>173</v>
      </c>
      <c r="HY1" s="26">
        <v>173</v>
      </c>
      <c r="HZ1" s="26">
        <v>173</v>
      </c>
      <c r="IA1" s="26">
        <v>173</v>
      </c>
      <c r="IB1" s="26">
        <v>173</v>
      </c>
      <c r="IC1" s="26">
        <v>173</v>
      </c>
      <c r="ID1" s="26">
        <v>173</v>
      </c>
      <c r="IE1" s="26">
        <v>173</v>
      </c>
      <c r="IF1" s="26">
        <v>173</v>
      </c>
      <c r="IG1" s="26">
        <v>173</v>
      </c>
      <c r="IH1" s="26">
        <v>173</v>
      </c>
      <c r="II1" s="26">
        <v>173</v>
      </c>
      <c r="IJ1" s="26">
        <v>173</v>
      </c>
      <c r="IK1" s="26">
        <v>173</v>
      </c>
      <c r="IL1" s="26">
        <v>173</v>
      </c>
      <c r="IM1" s="26">
        <v>173</v>
      </c>
      <c r="IN1" s="26">
        <v>173</v>
      </c>
      <c r="IO1" s="26">
        <v>173</v>
      </c>
      <c r="IP1" s="26">
        <v>173</v>
      </c>
      <c r="IQ1" s="26">
        <v>173</v>
      </c>
      <c r="IR1" s="26">
        <v>173</v>
      </c>
      <c r="IS1" s="26">
        <v>173</v>
      </c>
      <c r="IT1" s="26">
        <v>173</v>
      </c>
      <c r="IU1" s="26">
        <v>173</v>
      </c>
      <c r="IV1" s="26">
        <v>173</v>
      </c>
      <c r="IW1" s="26">
        <v>173</v>
      </c>
      <c r="IX1" s="26">
        <v>173</v>
      </c>
      <c r="IY1" s="26">
        <v>173</v>
      </c>
      <c r="IZ1" s="26">
        <v>173</v>
      </c>
      <c r="JA1" s="26">
        <v>173</v>
      </c>
      <c r="JB1" s="26">
        <v>173</v>
      </c>
      <c r="JC1" s="26">
        <v>173</v>
      </c>
      <c r="JD1" s="26">
        <v>173</v>
      </c>
      <c r="JE1" s="26">
        <v>173</v>
      </c>
      <c r="JF1" s="26">
        <v>173</v>
      </c>
      <c r="JG1" s="26">
        <v>173</v>
      </c>
      <c r="JH1" s="26">
        <v>173</v>
      </c>
      <c r="JI1" s="26">
        <v>173</v>
      </c>
      <c r="JJ1" s="26">
        <v>173</v>
      </c>
      <c r="JK1" s="26">
        <v>173</v>
      </c>
      <c r="JL1" s="26">
        <v>173</v>
      </c>
      <c r="JM1" s="26">
        <v>173</v>
      </c>
      <c r="JN1" s="26">
        <v>173</v>
      </c>
      <c r="JO1" s="26">
        <v>173</v>
      </c>
      <c r="JP1" s="26">
        <v>173</v>
      </c>
      <c r="JQ1" s="26">
        <v>173</v>
      </c>
      <c r="JR1" s="26">
        <v>173</v>
      </c>
      <c r="JS1" s="26">
        <v>173</v>
      </c>
      <c r="JT1" s="26">
        <v>173</v>
      </c>
      <c r="JU1" s="26">
        <v>173</v>
      </c>
      <c r="JV1" s="26">
        <v>173</v>
      </c>
      <c r="JW1" s="26">
        <v>173</v>
      </c>
      <c r="JX1" s="26">
        <v>173</v>
      </c>
      <c r="JY1" s="26">
        <v>173</v>
      </c>
      <c r="JZ1" s="26">
        <v>173</v>
      </c>
      <c r="KA1" s="26">
        <v>173</v>
      </c>
      <c r="KB1" s="26">
        <v>173</v>
      </c>
      <c r="KC1" s="26">
        <v>173</v>
      </c>
      <c r="KD1" s="26">
        <v>173</v>
      </c>
      <c r="KE1" s="26">
        <v>173</v>
      </c>
      <c r="KF1" s="26">
        <v>173</v>
      </c>
      <c r="KG1" s="26">
        <v>173</v>
      </c>
      <c r="KH1" s="26">
        <v>173</v>
      </c>
      <c r="KI1" s="26">
        <v>173</v>
      </c>
      <c r="KJ1" s="26">
        <v>173</v>
      </c>
      <c r="KK1" s="26">
        <v>173</v>
      </c>
      <c r="KL1" s="26">
        <v>173</v>
      </c>
      <c r="KM1" s="26">
        <v>173</v>
      </c>
      <c r="KN1" s="26">
        <v>173</v>
      </c>
      <c r="KO1" s="26">
        <v>173</v>
      </c>
      <c r="KP1" s="26">
        <v>173</v>
      </c>
      <c r="KQ1" s="26">
        <v>173</v>
      </c>
      <c r="KR1" s="26">
        <v>173</v>
      </c>
      <c r="KS1" s="26">
        <v>173</v>
      </c>
      <c r="KT1" s="26">
        <v>173</v>
      </c>
      <c r="KU1" s="26">
        <v>173</v>
      </c>
      <c r="KV1" s="26">
        <v>173</v>
      </c>
      <c r="KW1" s="26">
        <v>173</v>
      </c>
      <c r="KX1" s="26">
        <v>173</v>
      </c>
      <c r="KY1" s="26">
        <v>173</v>
      </c>
      <c r="KZ1" s="26">
        <v>173</v>
      </c>
      <c r="LA1" s="26">
        <v>173</v>
      </c>
      <c r="LB1" s="26">
        <v>173</v>
      </c>
      <c r="LC1" s="26">
        <v>173</v>
      </c>
      <c r="LD1" s="26">
        <v>173</v>
      </c>
      <c r="LE1" s="26">
        <v>173</v>
      </c>
      <c r="LF1" s="26">
        <v>173</v>
      </c>
      <c r="LG1" s="26">
        <v>173</v>
      </c>
      <c r="LH1" s="26">
        <v>173</v>
      </c>
      <c r="LI1" s="26">
        <v>173</v>
      </c>
      <c r="LJ1" s="26">
        <v>173</v>
      </c>
      <c r="LK1" s="26">
        <v>173</v>
      </c>
      <c r="LL1" s="26">
        <v>173</v>
      </c>
      <c r="LM1" s="26">
        <v>173</v>
      </c>
      <c r="LN1" s="26">
        <v>173</v>
      </c>
      <c r="LO1" s="26">
        <v>173</v>
      </c>
      <c r="LP1" s="26">
        <v>173</v>
      </c>
      <c r="LQ1" s="26">
        <v>173</v>
      </c>
      <c r="LR1" s="26">
        <v>173</v>
      </c>
      <c r="LS1" s="26">
        <v>173</v>
      </c>
      <c r="LT1" s="26">
        <v>173</v>
      </c>
      <c r="LU1" s="26">
        <v>173</v>
      </c>
      <c r="LV1" s="26">
        <v>173</v>
      </c>
      <c r="LW1" s="26">
        <v>173</v>
      </c>
      <c r="LX1" s="26">
        <v>173</v>
      </c>
      <c r="LY1" s="26">
        <v>173</v>
      </c>
      <c r="LZ1" s="26">
        <v>173</v>
      </c>
      <c r="MA1" s="26">
        <v>173</v>
      </c>
      <c r="MB1" s="26">
        <v>173</v>
      </c>
      <c r="MC1" s="26">
        <v>173</v>
      </c>
      <c r="MD1" s="26">
        <v>173</v>
      </c>
      <c r="ME1" s="26">
        <v>173</v>
      </c>
      <c r="MF1" s="26">
        <v>173</v>
      </c>
      <c r="MG1" s="26">
        <v>173</v>
      </c>
      <c r="MH1" s="26">
        <v>173</v>
      </c>
      <c r="MI1" s="26">
        <v>173</v>
      </c>
      <c r="MJ1" s="26">
        <v>173</v>
      </c>
      <c r="MK1" s="26">
        <v>173</v>
      </c>
      <c r="ML1" s="26">
        <v>173</v>
      </c>
      <c r="MM1" s="26">
        <v>173</v>
      </c>
      <c r="MN1" s="26">
        <v>173</v>
      </c>
      <c r="MO1" s="26">
        <v>173</v>
      </c>
      <c r="MP1" s="26">
        <v>173</v>
      </c>
      <c r="MQ1" s="26">
        <v>173</v>
      </c>
      <c r="MR1" s="26">
        <v>173</v>
      </c>
      <c r="MS1" s="26">
        <v>173</v>
      </c>
      <c r="MT1" s="26">
        <v>173</v>
      </c>
      <c r="MU1" s="26">
        <v>173</v>
      </c>
      <c r="MV1" s="26">
        <v>173</v>
      </c>
      <c r="MW1" s="26">
        <v>173</v>
      </c>
      <c r="MX1" s="26">
        <v>173</v>
      </c>
      <c r="MY1" s="26">
        <v>173</v>
      </c>
      <c r="MZ1" s="26">
        <v>173</v>
      </c>
      <c r="NA1" s="26">
        <v>173</v>
      </c>
      <c r="NB1" s="26">
        <v>173</v>
      </c>
      <c r="NC1" s="26">
        <v>173</v>
      </c>
      <c r="ND1" s="26">
        <v>173</v>
      </c>
      <c r="NE1" s="26">
        <v>173</v>
      </c>
      <c r="NF1" s="26">
        <v>173</v>
      </c>
      <c r="NG1" s="26">
        <v>173</v>
      </c>
      <c r="NH1" s="26">
        <v>173</v>
      </c>
      <c r="NI1" s="26">
        <v>173</v>
      </c>
      <c r="NJ1" s="26">
        <v>173</v>
      </c>
      <c r="NK1" s="26">
        <v>173</v>
      </c>
      <c r="NL1" s="26">
        <v>173</v>
      </c>
      <c r="NM1" s="26">
        <v>173</v>
      </c>
      <c r="NN1" s="26">
        <v>173</v>
      </c>
      <c r="NO1" s="26">
        <v>173</v>
      </c>
      <c r="NP1" s="26">
        <v>173</v>
      </c>
      <c r="NQ1" s="26">
        <v>173</v>
      </c>
      <c r="NR1" s="26">
        <v>173</v>
      </c>
      <c r="NS1" s="26">
        <v>173</v>
      </c>
      <c r="NT1" s="26">
        <v>173</v>
      </c>
      <c r="NU1" s="26">
        <v>173</v>
      </c>
      <c r="NV1" s="26">
        <v>173</v>
      </c>
      <c r="NW1" s="26">
        <v>173</v>
      </c>
      <c r="NX1" s="26">
        <v>173</v>
      </c>
      <c r="NY1" s="26">
        <v>173</v>
      </c>
      <c r="NZ1" s="26">
        <v>173</v>
      </c>
      <c r="OA1" s="26">
        <v>173</v>
      </c>
      <c r="OB1" s="26">
        <v>173</v>
      </c>
      <c r="OC1" s="26">
        <v>173</v>
      </c>
      <c r="OD1" s="26">
        <v>173</v>
      </c>
      <c r="OE1" s="26">
        <v>173</v>
      </c>
      <c r="OF1" s="26">
        <v>173</v>
      </c>
      <c r="OG1" s="26">
        <v>173</v>
      </c>
      <c r="OH1" s="26">
        <v>173</v>
      </c>
      <c r="OI1" s="26">
        <v>173</v>
      </c>
      <c r="OJ1" s="26">
        <v>173</v>
      </c>
      <c r="OK1" s="26">
        <v>173</v>
      </c>
      <c r="OL1" s="26">
        <v>173</v>
      </c>
      <c r="OM1" s="26">
        <v>173</v>
      </c>
      <c r="ON1" s="26">
        <v>173</v>
      </c>
      <c r="OO1" s="26">
        <v>173</v>
      </c>
      <c r="OP1" s="26">
        <v>173</v>
      </c>
      <c r="OQ1" s="26">
        <v>173</v>
      </c>
      <c r="OR1" s="26">
        <v>173</v>
      </c>
      <c r="OS1" s="26">
        <v>173</v>
      </c>
      <c r="OT1" s="26">
        <v>173</v>
      </c>
      <c r="OU1" s="26">
        <v>173</v>
      </c>
      <c r="OV1" s="26">
        <v>173</v>
      </c>
      <c r="OW1" s="26">
        <v>173</v>
      </c>
      <c r="OX1" s="26">
        <v>173</v>
      </c>
      <c r="OY1" s="26">
        <v>173</v>
      </c>
      <c r="OZ1" s="26">
        <v>173</v>
      </c>
      <c r="PA1" s="26">
        <v>173</v>
      </c>
      <c r="PB1" s="26">
        <v>173</v>
      </c>
      <c r="PC1" s="26">
        <v>173</v>
      </c>
      <c r="PD1" s="26">
        <v>173</v>
      </c>
      <c r="PE1" s="26">
        <v>173</v>
      </c>
      <c r="PF1" s="26">
        <v>173</v>
      </c>
      <c r="PG1" s="26">
        <v>173</v>
      </c>
      <c r="PH1" s="26">
        <v>173</v>
      </c>
      <c r="PI1" s="26">
        <v>173</v>
      </c>
      <c r="PJ1" s="26">
        <v>173</v>
      </c>
      <c r="PK1" s="26">
        <v>173</v>
      </c>
      <c r="PL1" s="26">
        <v>173</v>
      </c>
      <c r="PM1" s="26">
        <v>173</v>
      </c>
      <c r="PN1" s="26">
        <v>173</v>
      </c>
      <c r="PO1" s="26">
        <v>173</v>
      </c>
      <c r="PP1" s="26">
        <v>173</v>
      </c>
      <c r="PQ1" s="26">
        <v>173</v>
      </c>
      <c r="PR1" s="26">
        <v>173</v>
      </c>
      <c r="PS1" s="26">
        <v>173</v>
      </c>
      <c r="PT1" s="26">
        <v>173</v>
      </c>
      <c r="PU1" s="26">
        <v>173</v>
      </c>
      <c r="PV1" s="26">
        <v>173</v>
      </c>
      <c r="PW1" s="26">
        <v>173</v>
      </c>
      <c r="PX1" s="26">
        <v>173</v>
      </c>
      <c r="PY1" s="26">
        <v>173</v>
      </c>
      <c r="PZ1" s="26">
        <v>173</v>
      </c>
      <c r="QA1" s="26">
        <v>173</v>
      </c>
      <c r="QB1" s="26">
        <v>173</v>
      </c>
      <c r="QC1" s="26">
        <v>173</v>
      </c>
      <c r="QD1" s="26">
        <v>173</v>
      </c>
      <c r="QE1" s="26">
        <v>173</v>
      </c>
      <c r="QF1" s="26">
        <v>173</v>
      </c>
      <c r="QG1" s="26">
        <v>173</v>
      </c>
      <c r="QH1" s="26">
        <v>173</v>
      </c>
      <c r="QI1" s="26">
        <v>173</v>
      </c>
      <c r="QJ1" s="26">
        <v>173</v>
      </c>
      <c r="QK1" s="26">
        <v>173</v>
      </c>
      <c r="QL1" s="26">
        <v>173</v>
      </c>
      <c r="QM1" s="26">
        <v>173</v>
      </c>
      <c r="QN1" s="26">
        <v>173</v>
      </c>
      <c r="QO1" s="26">
        <v>173</v>
      </c>
      <c r="QP1" s="26">
        <v>173</v>
      </c>
      <c r="QQ1" s="26">
        <v>173</v>
      </c>
      <c r="QR1" s="26">
        <v>173</v>
      </c>
      <c r="QS1" s="26">
        <v>173</v>
      </c>
      <c r="QT1" s="26">
        <v>173</v>
      </c>
      <c r="QU1" s="26">
        <v>173</v>
      </c>
      <c r="QV1" s="26">
        <v>173</v>
      </c>
      <c r="QW1" s="26">
        <v>173</v>
      </c>
      <c r="QX1" s="26">
        <v>173</v>
      </c>
      <c r="QY1" s="26">
        <v>173</v>
      </c>
      <c r="QZ1" s="26">
        <v>173</v>
      </c>
      <c r="RA1" s="26">
        <v>173</v>
      </c>
      <c r="RB1" s="26">
        <v>173</v>
      </c>
      <c r="RC1" s="26">
        <v>173</v>
      </c>
      <c r="RD1" s="26">
        <v>173</v>
      </c>
      <c r="RE1" s="26">
        <v>173</v>
      </c>
      <c r="RF1" s="26">
        <v>173</v>
      </c>
      <c r="RG1" s="26">
        <v>173</v>
      </c>
      <c r="RH1" s="26">
        <v>173</v>
      </c>
      <c r="RI1" s="26">
        <v>173</v>
      </c>
      <c r="RJ1" s="26">
        <v>173</v>
      </c>
      <c r="RK1" s="26">
        <v>173</v>
      </c>
      <c r="RL1" s="26">
        <v>173</v>
      </c>
      <c r="RM1" s="26">
        <v>173</v>
      </c>
      <c r="RN1" s="26">
        <v>173</v>
      </c>
      <c r="RO1" s="26">
        <v>173</v>
      </c>
      <c r="RP1" s="26">
        <v>173</v>
      </c>
      <c r="RQ1" s="26">
        <v>173</v>
      </c>
      <c r="RR1" s="26">
        <v>173</v>
      </c>
      <c r="RS1" s="26">
        <v>173</v>
      </c>
      <c r="RT1" s="26">
        <v>173</v>
      </c>
      <c r="RU1" s="26">
        <v>173</v>
      </c>
      <c r="RV1" s="26">
        <v>173</v>
      </c>
      <c r="RW1" s="26">
        <v>173</v>
      </c>
      <c r="RX1" s="26">
        <v>173</v>
      </c>
      <c r="RY1" s="26">
        <v>173</v>
      </c>
      <c r="RZ1" s="26">
        <v>173</v>
      </c>
      <c r="SA1" s="26">
        <v>173</v>
      </c>
      <c r="SB1" s="26">
        <v>173</v>
      </c>
      <c r="SC1" s="26">
        <v>173</v>
      </c>
      <c r="SD1" s="26">
        <v>173</v>
      </c>
      <c r="SE1" s="26">
        <v>173</v>
      </c>
      <c r="SF1" s="26">
        <v>173</v>
      </c>
      <c r="SG1" s="26">
        <v>173</v>
      </c>
      <c r="SH1" s="26">
        <v>173</v>
      </c>
      <c r="SI1" s="26">
        <v>173</v>
      </c>
      <c r="SJ1" s="26">
        <v>173</v>
      </c>
      <c r="SK1" s="26">
        <v>173</v>
      </c>
      <c r="SL1" s="26">
        <v>173</v>
      </c>
      <c r="SM1" s="26">
        <v>173</v>
      </c>
      <c r="SN1" s="26">
        <v>173</v>
      </c>
      <c r="SO1" s="26">
        <v>173</v>
      </c>
      <c r="SP1" s="26">
        <v>173</v>
      </c>
      <c r="SQ1" s="26">
        <v>173</v>
      </c>
      <c r="SR1" s="26">
        <v>173</v>
      </c>
      <c r="SS1" s="26">
        <v>173</v>
      </c>
      <c r="ST1" s="26">
        <v>173</v>
      </c>
      <c r="SU1" s="26">
        <v>173</v>
      </c>
      <c r="SV1" s="26">
        <v>173</v>
      </c>
      <c r="SW1" s="26">
        <v>173</v>
      </c>
      <c r="SX1" s="26">
        <v>173</v>
      </c>
      <c r="SY1" s="26">
        <v>173</v>
      </c>
      <c r="SZ1" s="26">
        <v>173</v>
      </c>
      <c r="TA1" s="26">
        <v>173</v>
      </c>
      <c r="TB1" s="26">
        <v>173</v>
      </c>
      <c r="TC1" s="26">
        <v>173</v>
      </c>
      <c r="TD1" s="26">
        <v>173</v>
      </c>
      <c r="TE1" s="26">
        <v>173</v>
      </c>
      <c r="TF1" s="26">
        <v>173</v>
      </c>
      <c r="TG1" s="26">
        <v>173</v>
      </c>
      <c r="TH1" s="26">
        <v>173</v>
      </c>
      <c r="TI1" s="26">
        <v>173</v>
      </c>
      <c r="TJ1" s="26">
        <v>173</v>
      </c>
      <c r="TK1" s="26">
        <v>173</v>
      </c>
      <c r="TL1" s="26">
        <v>173</v>
      </c>
      <c r="TM1" s="26">
        <v>173</v>
      </c>
      <c r="TN1" s="26">
        <v>173</v>
      </c>
      <c r="TO1" s="26">
        <v>173</v>
      </c>
      <c r="TP1" s="26">
        <v>173</v>
      </c>
      <c r="TQ1" s="26">
        <v>173</v>
      </c>
      <c r="TR1" s="26">
        <v>173</v>
      </c>
      <c r="TS1" s="26">
        <v>173</v>
      </c>
      <c r="TT1" s="26">
        <v>173</v>
      </c>
      <c r="TU1" s="26">
        <v>173</v>
      </c>
      <c r="TV1" s="26">
        <v>173</v>
      </c>
      <c r="TW1" s="26">
        <v>173</v>
      </c>
      <c r="TX1" s="26">
        <v>173</v>
      </c>
      <c r="TY1" s="26">
        <v>173</v>
      </c>
      <c r="TZ1" s="26">
        <v>173</v>
      </c>
      <c r="UA1" s="26">
        <v>173</v>
      </c>
      <c r="UB1" s="26">
        <v>173</v>
      </c>
      <c r="UC1" s="26">
        <v>173</v>
      </c>
      <c r="UD1" s="26">
        <v>173</v>
      </c>
      <c r="UE1" s="26">
        <v>173</v>
      </c>
      <c r="UF1" s="26">
        <v>173</v>
      </c>
      <c r="UG1" s="26">
        <v>173</v>
      </c>
      <c r="UH1" s="26">
        <v>173</v>
      </c>
      <c r="UI1" s="26">
        <v>173</v>
      </c>
      <c r="UJ1" s="26">
        <v>173</v>
      </c>
      <c r="UK1" s="26">
        <v>173</v>
      </c>
      <c r="UL1" s="26">
        <v>173</v>
      </c>
      <c r="UM1" s="26">
        <v>173</v>
      </c>
      <c r="UN1" s="26">
        <v>173</v>
      </c>
      <c r="UO1" s="26">
        <v>173</v>
      </c>
      <c r="UP1" s="26">
        <v>173</v>
      </c>
      <c r="UQ1" s="26">
        <v>173</v>
      </c>
      <c r="UR1" s="26">
        <v>173</v>
      </c>
      <c r="US1" s="26">
        <v>173</v>
      </c>
      <c r="UT1" s="26">
        <v>173</v>
      </c>
      <c r="UU1" s="26">
        <v>173</v>
      </c>
      <c r="UV1" s="26">
        <v>173</v>
      </c>
      <c r="UW1" s="26">
        <v>173</v>
      </c>
      <c r="UX1" s="26">
        <v>173</v>
      </c>
      <c r="UY1" s="26">
        <v>173</v>
      </c>
      <c r="UZ1" s="26">
        <v>173</v>
      </c>
      <c r="VA1" s="26">
        <v>173</v>
      </c>
      <c r="VB1" s="26">
        <v>173</v>
      </c>
      <c r="VC1" s="26">
        <v>173</v>
      </c>
      <c r="VD1" s="26">
        <v>173</v>
      </c>
      <c r="VE1" s="26">
        <v>173</v>
      </c>
      <c r="VF1" s="26">
        <v>173</v>
      </c>
      <c r="VG1" s="26">
        <v>173</v>
      </c>
      <c r="VH1" s="26">
        <v>173</v>
      </c>
      <c r="VI1" s="26">
        <v>173</v>
      </c>
      <c r="VJ1" s="26">
        <v>173</v>
      </c>
      <c r="VK1" s="26">
        <v>173</v>
      </c>
      <c r="VL1" s="26">
        <v>173</v>
      </c>
      <c r="VM1" s="26">
        <v>173</v>
      </c>
      <c r="VN1" s="26">
        <v>173</v>
      </c>
      <c r="VO1" s="26">
        <v>173</v>
      </c>
      <c r="VP1" s="26">
        <v>173</v>
      </c>
      <c r="VQ1" s="26">
        <v>173</v>
      </c>
      <c r="VR1" s="26">
        <v>173</v>
      </c>
      <c r="VS1" s="26">
        <v>173</v>
      </c>
      <c r="VT1" s="26">
        <v>173</v>
      </c>
      <c r="VU1" s="26">
        <v>173</v>
      </c>
      <c r="VV1" s="26">
        <v>173</v>
      </c>
      <c r="VW1" s="26">
        <v>173</v>
      </c>
      <c r="VX1" s="26">
        <v>173</v>
      </c>
      <c r="VY1" s="26">
        <v>173</v>
      </c>
      <c r="VZ1" s="26">
        <v>173</v>
      </c>
      <c r="WA1" s="26">
        <v>173</v>
      </c>
      <c r="WB1" s="26">
        <v>173</v>
      </c>
      <c r="WC1" s="26">
        <v>173</v>
      </c>
      <c r="WD1" s="26">
        <v>173</v>
      </c>
      <c r="WE1" s="26">
        <v>173</v>
      </c>
      <c r="WF1" s="26">
        <v>173</v>
      </c>
      <c r="WG1" s="26">
        <v>173</v>
      </c>
      <c r="WH1" s="26">
        <v>173</v>
      </c>
      <c r="WI1" s="26">
        <v>173</v>
      </c>
      <c r="WJ1" s="26">
        <v>173</v>
      </c>
      <c r="WK1" s="26">
        <v>173</v>
      </c>
      <c r="WL1" s="26">
        <v>173</v>
      </c>
      <c r="WM1" s="26">
        <v>173</v>
      </c>
      <c r="WN1" s="26">
        <v>173</v>
      </c>
      <c r="WO1" s="26">
        <v>173</v>
      </c>
      <c r="WP1" s="26">
        <v>173</v>
      </c>
      <c r="WQ1" s="26">
        <v>173</v>
      </c>
      <c r="WR1" s="26">
        <v>173</v>
      </c>
      <c r="WS1" s="26">
        <v>173</v>
      </c>
      <c r="WT1" s="26">
        <v>173</v>
      </c>
      <c r="WU1" s="26">
        <v>173</v>
      </c>
      <c r="WV1" s="26">
        <v>173</v>
      </c>
      <c r="WW1" s="26">
        <v>173</v>
      </c>
      <c r="WX1" s="26">
        <v>173</v>
      </c>
      <c r="WY1" s="26">
        <v>173</v>
      </c>
      <c r="WZ1" s="26">
        <v>173</v>
      </c>
      <c r="XA1" s="26">
        <v>173</v>
      </c>
      <c r="XB1" s="26">
        <v>173</v>
      </c>
      <c r="XC1" s="26">
        <v>173</v>
      </c>
      <c r="XD1" s="26">
        <v>173</v>
      </c>
      <c r="XE1" s="26">
        <v>173</v>
      </c>
      <c r="XF1" s="26">
        <v>173</v>
      </c>
      <c r="XG1" s="26">
        <v>173</v>
      </c>
      <c r="XH1" s="26">
        <v>173</v>
      </c>
      <c r="XI1" s="26">
        <v>173</v>
      </c>
      <c r="XJ1" s="26">
        <v>173</v>
      </c>
      <c r="XK1" s="26">
        <v>173</v>
      </c>
      <c r="XL1" s="26">
        <v>173</v>
      </c>
      <c r="XM1" s="26">
        <v>173</v>
      </c>
      <c r="XN1" s="26">
        <v>173</v>
      </c>
      <c r="XO1" s="26">
        <v>173</v>
      </c>
      <c r="XP1" s="26">
        <v>173</v>
      </c>
      <c r="XQ1" s="26">
        <v>173</v>
      </c>
      <c r="XR1" s="26">
        <v>173</v>
      </c>
      <c r="XS1" s="26">
        <v>173</v>
      </c>
      <c r="XT1" s="26">
        <v>173</v>
      </c>
      <c r="XU1" s="26">
        <v>173</v>
      </c>
      <c r="XV1" s="26">
        <v>173</v>
      </c>
      <c r="XW1" s="26">
        <v>173</v>
      </c>
      <c r="XX1" s="26">
        <v>173</v>
      </c>
      <c r="XY1" s="26">
        <v>173</v>
      </c>
      <c r="XZ1" s="26">
        <v>173</v>
      </c>
      <c r="YA1" s="26">
        <v>173</v>
      </c>
      <c r="YB1" s="26">
        <v>173</v>
      </c>
      <c r="YC1" s="26">
        <v>173</v>
      </c>
      <c r="YD1" s="26">
        <v>173</v>
      </c>
      <c r="YE1" s="26">
        <v>173</v>
      </c>
      <c r="YF1" s="26">
        <v>173</v>
      </c>
      <c r="YG1" s="26">
        <v>173</v>
      </c>
      <c r="YH1" s="26">
        <v>173</v>
      </c>
      <c r="YI1" s="26">
        <v>173</v>
      </c>
      <c r="YJ1" s="26">
        <v>173</v>
      </c>
      <c r="YK1" s="26">
        <v>173</v>
      </c>
      <c r="YL1" s="26">
        <v>173</v>
      </c>
      <c r="YM1" s="26">
        <v>173</v>
      </c>
      <c r="YN1" s="26">
        <v>173</v>
      </c>
      <c r="YO1" s="26">
        <v>173</v>
      </c>
      <c r="YP1" s="26">
        <v>173</v>
      </c>
      <c r="YQ1" s="26">
        <v>173</v>
      </c>
      <c r="YR1" s="26">
        <v>173</v>
      </c>
      <c r="YS1" s="26">
        <v>173</v>
      </c>
      <c r="YT1" s="26">
        <v>173</v>
      </c>
      <c r="YU1" s="26">
        <v>173</v>
      </c>
      <c r="YV1" s="26">
        <v>173</v>
      </c>
      <c r="YW1" s="26">
        <v>173</v>
      </c>
      <c r="YX1" s="26">
        <v>173</v>
      </c>
      <c r="YY1" s="26">
        <v>173</v>
      </c>
      <c r="YZ1" s="26">
        <v>173</v>
      </c>
      <c r="ZA1" s="26">
        <v>173</v>
      </c>
      <c r="ZB1" s="26">
        <v>173</v>
      </c>
      <c r="ZC1" s="26">
        <v>173</v>
      </c>
      <c r="ZD1" s="26">
        <v>173</v>
      </c>
      <c r="ZE1" s="26">
        <v>173</v>
      </c>
      <c r="ZF1" s="26">
        <v>173</v>
      </c>
      <c r="ZG1" s="26">
        <v>173</v>
      </c>
      <c r="ZH1" s="26">
        <v>173</v>
      </c>
      <c r="ZI1" s="26">
        <v>173</v>
      </c>
      <c r="ZJ1" s="26">
        <v>173</v>
      </c>
      <c r="ZK1" s="26">
        <v>173</v>
      </c>
      <c r="ZL1" s="26">
        <v>173</v>
      </c>
      <c r="ZM1" s="26">
        <v>173</v>
      </c>
      <c r="ZN1" s="26">
        <v>173</v>
      </c>
      <c r="ZO1" s="26">
        <v>173</v>
      </c>
      <c r="ZP1" s="26">
        <v>173</v>
      </c>
      <c r="ZQ1" s="26">
        <v>173</v>
      </c>
      <c r="ZR1" s="26">
        <v>173</v>
      </c>
      <c r="ZS1" s="26">
        <v>173</v>
      </c>
      <c r="ZT1" s="26">
        <v>173</v>
      </c>
      <c r="ZU1" s="26">
        <v>173</v>
      </c>
      <c r="ZV1" s="26">
        <v>173</v>
      </c>
      <c r="ZW1" s="26">
        <v>173</v>
      </c>
      <c r="ZX1" s="26">
        <v>173</v>
      </c>
      <c r="ZY1" s="26">
        <v>173</v>
      </c>
      <c r="ZZ1" s="26">
        <v>173</v>
      </c>
      <c r="AAA1" s="26">
        <v>173</v>
      </c>
      <c r="AAB1" s="26">
        <v>173</v>
      </c>
      <c r="AAC1" s="26">
        <v>173</v>
      </c>
      <c r="AAD1" s="26">
        <v>173</v>
      </c>
      <c r="AAE1" s="26">
        <v>173</v>
      </c>
      <c r="AAF1" s="26">
        <v>173</v>
      </c>
      <c r="AAG1" s="26">
        <v>173</v>
      </c>
      <c r="AAH1" s="26">
        <v>173</v>
      </c>
      <c r="AAI1" s="26">
        <v>173</v>
      </c>
      <c r="AAJ1" s="26">
        <v>173</v>
      </c>
      <c r="AAK1" s="26">
        <v>173</v>
      </c>
      <c r="AAL1" s="26">
        <v>173</v>
      </c>
      <c r="AAM1" s="26">
        <v>173</v>
      </c>
      <c r="AAN1" s="26">
        <v>173</v>
      </c>
      <c r="AAO1" s="26">
        <v>173</v>
      </c>
      <c r="AAP1" s="26">
        <v>173</v>
      </c>
      <c r="AAQ1" s="26">
        <v>173</v>
      </c>
      <c r="AAR1" s="26">
        <v>173</v>
      </c>
      <c r="AAS1" s="26">
        <v>173</v>
      </c>
      <c r="AAT1" s="26">
        <v>173</v>
      </c>
      <c r="AAU1" s="26">
        <v>173</v>
      </c>
      <c r="AAV1" s="26">
        <v>173</v>
      </c>
      <c r="AAW1" s="26">
        <v>173</v>
      </c>
      <c r="AAX1" s="26">
        <v>173</v>
      </c>
      <c r="AAY1" s="26">
        <v>173</v>
      </c>
      <c r="AAZ1" s="26">
        <v>173</v>
      </c>
      <c r="ABA1" s="26">
        <v>173</v>
      </c>
      <c r="ABB1" s="26">
        <v>173</v>
      </c>
      <c r="ABC1" s="26">
        <v>173</v>
      </c>
      <c r="ABD1" s="26">
        <v>173</v>
      </c>
      <c r="ABE1" s="26">
        <v>173</v>
      </c>
      <c r="ABF1" s="26">
        <v>173</v>
      </c>
      <c r="ABG1" s="26">
        <v>173</v>
      </c>
      <c r="ABH1" s="26">
        <v>173</v>
      </c>
      <c r="ABI1" s="26">
        <v>173</v>
      </c>
      <c r="ABJ1" s="26">
        <v>173</v>
      </c>
      <c r="ABK1" s="26">
        <v>173</v>
      </c>
      <c r="ABL1" s="26">
        <v>173</v>
      </c>
      <c r="ABM1" s="26">
        <v>173</v>
      </c>
      <c r="ABN1" s="26">
        <v>173</v>
      </c>
      <c r="ABO1" s="26">
        <v>173</v>
      </c>
      <c r="ABP1" s="26">
        <v>173</v>
      </c>
      <c r="ABQ1" s="26">
        <v>173</v>
      </c>
      <c r="ABR1" s="26">
        <v>173</v>
      </c>
      <c r="ABS1" s="26">
        <v>173</v>
      </c>
      <c r="ABT1" s="26">
        <v>173</v>
      </c>
      <c r="ABU1" s="26">
        <v>173</v>
      </c>
      <c r="ABV1" s="26">
        <v>173</v>
      </c>
      <c r="ABW1" s="26">
        <v>173</v>
      </c>
      <c r="ABX1" s="26">
        <v>173</v>
      </c>
      <c r="ABY1" s="26">
        <v>173</v>
      </c>
      <c r="ABZ1" s="26">
        <v>173</v>
      </c>
      <c r="ACA1" s="26">
        <v>173</v>
      </c>
      <c r="ACB1" s="26">
        <v>173</v>
      </c>
      <c r="ACC1" s="26">
        <v>173</v>
      </c>
      <c r="ACD1" s="26">
        <v>173</v>
      </c>
      <c r="ACE1" s="26">
        <v>173</v>
      </c>
      <c r="ACF1" s="26">
        <v>173</v>
      </c>
      <c r="ACG1" s="26">
        <v>173</v>
      </c>
      <c r="ACH1" s="26">
        <v>173</v>
      </c>
      <c r="ACI1" s="26">
        <v>173</v>
      </c>
      <c r="ACJ1" s="26">
        <v>173</v>
      </c>
      <c r="ACK1" s="26">
        <v>173</v>
      </c>
      <c r="ACL1" s="26">
        <v>173</v>
      </c>
      <c r="ACM1" s="26">
        <v>173</v>
      </c>
      <c r="ACN1" s="26">
        <v>173</v>
      </c>
      <c r="ACO1" s="26">
        <v>173</v>
      </c>
      <c r="ACP1" s="26">
        <v>173</v>
      </c>
      <c r="ACQ1" s="26">
        <v>173</v>
      </c>
      <c r="ACR1" s="26">
        <v>173</v>
      </c>
      <c r="ACS1" s="26">
        <v>173</v>
      </c>
      <c r="ACT1" s="26">
        <v>173</v>
      </c>
      <c r="ACU1" s="26">
        <v>173</v>
      </c>
      <c r="ACV1" s="26">
        <v>173</v>
      </c>
      <c r="ACW1" s="26">
        <v>173</v>
      </c>
      <c r="ACX1" s="26">
        <v>173</v>
      </c>
      <c r="ACY1" s="26">
        <v>173</v>
      </c>
      <c r="ACZ1" s="26">
        <v>173</v>
      </c>
      <c r="ADA1" s="26">
        <v>173</v>
      </c>
      <c r="ADB1" s="26">
        <v>173</v>
      </c>
      <c r="ADC1" s="26">
        <v>173</v>
      </c>
      <c r="ADD1" s="26">
        <v>173</v>
      </c>
      <c r="ADE1" s="26">
        <v>173</v>
      </c>
      <c r="ADF1" s="26">
        <v>173</v>
      </c>
      <c r="ADG1" s="26">
        <v>173</v>
      </c>
      <c r="ADH1" s="26">
        <v>173</v>
      </c>
      <c r="ADI1" s="26">
        <v>173</v>
      </c>
      <c r="ADJ1" s="26">
        <v>173</v>
      </c>
      <c r="ADK1" s="26">
        <v>173</v>
      </c>
      <c r="ADL1" s="26">
        <v>173</v>
      </c>
      <c r="ADM1" s="26">
        <v>173</v>
      </c>
      <c r="ADN1" s="26">
        <v>173</v>
      </c>
      <c r="ADO1" s="26">
        <v>173</v>
      </c>
      <c r="ADP1" s="26">
        <v>173</v>
      </c>
      <c r="ADQ1" s="26">
        <v>173</v>
      </c>
      <c r="ADR1" s="26">
        <v>173</v>
      </c>
      <c r="ADS1" s="26">
        <v>173</v>
      </c>
      <c r="ADT1" s="26">
        <v>173</v>
      </c>
      <c r="ADU1" s="26">
        <v>173</v>
      </c>
      <c r="ADV1" s="26">
        <v>173</v>
      </c>
      <c r="ADW1" s="26">
        <v>173</v>
      </c>
      <c r="ADX1" s="26">
        <v>173</v>
      </c>
      <c r="ADY1" s="26">
        <v>173</v>
      </c>
      <c r="ADZ1" s="26">
        <v>173</v>
      </c>
      <c r="AEA1" s="26">
        <v>173</v>
      </c>
      <c r="AEB1" s="26">
        <v>173</v>
      </c>
      <c r="AEC1" s="26">
        <v>173</v>
      </c>
      <c r="AED1" s="26">
        <v>173</v>
      </c>
      <c r="AEE1" s="26">
        <v>173</v>
      </c>
      <c r="AEF1" s="26">
        <v>173</v>
      </c>
      <c r="AEG1" s="26">
        <v>173</v>
      </c>
      <c r="AEH1" s="26">
        <v>173</v>
      </c>
      <c r="AEI1" s="26">
        <v>173</v>
      </c>
      <c r="AEJ1" s="26">
        <v>173</v>
      </c>
      <c r="AEK1" s="26">
        <v>173</v>
      </c>
      <c r="AEL1" s="26">
        <v>173</v>
      </c>
      <c r="AEM1" s="26">
        <v>173</v>
      </c>
      <c r="AEN1" s="26">
        <v>173</v>
      </c>
      <c r="AEO1" s="26">
        <v>173</v>
      </c>
      <c r="AEP1" s="26">
        <v>173</v>
      </c>
      <c r="AEQ1" s="26">
        <v>173</v>
      </c>
      <c r="AER1" s="26">
        <v>173</v>
      </c>
      <c r="AES1" s="26">
        <v>173</v>
      </c>
      <c r="AET1" s="26">
        <v>173</v>
      </c>
      <c r="AEU1" s="26">
        <v>173</v>
      </c>
      <c r="AEV1" s="26">
        <v>173</v>
      </c>
      <c r="AEW1" s="26">
        <v>173</v>
      </c>
      <c r="AEX1" s="26">
        <v>173</v>
      </c>
      <c r="AEY1" s="26">
        <v>173</v>
      </c>
      <c r="AEZ1" s="26">
        <v>173</v>
      </c>
      <c r="AFA1" s="26">
        <v>173</v>
      </c>
      <c r="AFB1" s="26">
        <v>173</v>
      </c>
      <c r="AFC1" s="26">
        <v>173</v>
      </c>
      <c r="AFD1" s="26">
        <v>173</v>
      </c>
      <c r="AFE1" s="26">
        <v>173</v>
      </c>
      <c r="AFF1" s="26">
        <v>173</v>
      </c>
      <c r="AFG1" s="26">
        <v>173</v>
      </c>
      <c r="AFH1" s="26">
        <v>173</v>
      </c>
      <c r="AFI1" s="26">
        <v>173</v>
      </c>
      <c r="AFJ1" s="26">
        <v>173</v>
      </c>
      <c r="AFK1" s="26">
        <v>173</v>
      </c>
      <c r="AFL1" s="26">
        <v>173</v>
      </c>
      <c r="AFM1" s="26">
        <v>173</v>
      </c>
      <c r="AFN1" s="26">
        <v>173</v>
      </c>
      <c r="AFO1" s="26">
        <v>173</v>
      </c>
      <c r="AFP1" s="26">
        <v>173</v>
      </c>
      <c r="AFQ1" s="26">
        <v>173</v>
      </c>
      <c r="AFR1" s="26">
        <v>173</v>
      </c>
      <c r="AFS1" s="26">
        <v>173</v>
      </c>
      <c r="AFT1" s="26">
        <v>173</v>
      </c>
      <c r="AFU1" s="26">
        <v>173</v>
      </c>
      <c r="AFV1" s="26">
        <v>173</v>
      </c>
      <c r="AFW1" s="26">
        <v>173</v>
      </c>
      <c r="AFX1" s="26">
        <v>173</v>
      </c>
      <c r="AFY1" s="26">
        <v>173</v>
      </c>
      <c r="AFZ1" s="26">
        <v>173</v>
      </c>
      <c r="AGA1" s="26">
        <v>173</v>
      </c>
      <c r="AGB1" s="26">
        <v>173</v>
      </c>
      <c r="AGC1" s="26">
        <v>173</v>
      </c>
      <c r="AGD1" s="26">
        <v>173</v>
      </c>
      <c r="AGE1" s="26">
        <v>173</v>
      </c>
      <c r="AGF1" s="26">
        <v>173</v>
      </c>
      <c r="AGG1" s="26">
        <v>173</v>
      </c>
      <c r="AGH1" s="26">
        <v>173</v>
      </c>
      <c r="AGI1" s="26">
        <v>173</v>
      </c>
      <c r="AGJ1" s="26">
        <v>173</v>
      </c>
      <c r="AGK1" s="26">
        <v>173</v>
      </c>
      <c r="AGL1" s="26">
        <v>173</v>
      </c>
      <c r="AGM1" s="26">
        <v>173</v>
      </c>
      <c r="AGN1" s="26">
        <v>173</v>
      </c>
      <c r="AGO1" s="26">
        <v>173</v>
      </c>
      <c r="AGP1" s="26">
        <v>173</v>
      </c>
      <c r="AGQ1" s="26">
        <v>173</v>
      </c>
      <c r="AGR1" s="26">
        <v>173</v>
      </c>
      <c r="AGS1" s="26">
        <v>173</v>
      </c>
      <c r="AGT1" s="26">
        <v>173</v>
      </c>
      <c r="AGU1" s="26">
        <v>173</v>
      </c>
      <c r="AGV1" s="26">
        <v>173</v>
      </c>
      <c r="AGW1" s="26">
        <v>173</v>
      </c>
      <c r="AGX1" s="26">
        <v>173</v>
      </c>
      <c r="AGY1" s="26">
        <v>173</v>
      </c>
      <c r="AGZ1" s="26">
        <v>173</v>
      </c>
      <c r="AHA1" s="26">
        <v>173</v>
      </c>
      <c r="AHB1" s="26">
        <v>173</v>
      </c>
      <c r="AHC1" s="26">
        <v>173</v>
      </c>
      <c r="AHD1" s="26">
        <v>173</v>
      </c>
      <c r="AHE1" s="26">
        <v>173</v>
      </c>
      <c r="AHF1" s="26">
        <v>173</v>
      </c>
      <c r="AHG1" s="26">
        <v>173</v>
      </c>
      <c r="AHH1" s="26">
        <v>173</v>
      </c>
      <c r="AHI1" s="26">
        <v>173</v>
      </c>
      <c r="AHJ1" s="26">
        <v>173</v>
      </c>
      <c r="AHK1" s="26">
        <v>173</v>
      </c>
      <c r="AHL1" s="26">
        <v>173</v>
      </c>
      <c r="AHM1" s="26">
        <v>173</v>
      </c>
      <c r="AHN1" s="26">
        <v>173</v>
      </c>
      <c r="AHO1" s="26">
        <v>173</v>
      </c>
      <c r="AHP1" s="26">
        <v>173</v>
      </c>
      <c r="AHQ1" s="26">
        <v>173</v>
      </c>
      <c r="AHR1" s="26">
        <v>173</v>
      </c>
      <c r="AHS1" s="26">
        <v>173</v>
      </c>
      <c r="AHT1" s="26">
        <v>173</v>
      </c>
      <c r="AHU1" s="26">
        <v>173</v>
      </c>
      <c r="AHV1" s="26">
        <v>173</v>
      </c>
      <c r="AHW1" s="26">
        <v>173</v>
      </c>
      <c r="AHX1" s="26">
        <v>173</v>
      </c>
      <c r="AHY1" s="26">
        <v>173</v>
      </c>
      <c r="AHZ1" s="26">
        <v>173</v>
      </c>
      <c r="AIA1" s="26">
        <v>173</v>
      </c>
      <c r="AIB1" s="26">
        <v>173</v>
      </c>
      <c r="AIC1" s="26">
        <v>173</v>
      </c>
      <c r="AID1" s="26">
        <v>173</v>
      </c>
      <c r="AIE1" s="26">
        <v>173</v>
      </c>
      <c r="AIF1" s="26">
        <v>173</v>
      </c>
      <c r="AIG1" s="26">
        <v>173</v>
      </c>
      <c r="AIH1" s="26">
        <v>173</v>
      </c>
      <c r="AII1" s="26">
        <v>173</v>
      </c>
      <c r="AIJ1" s="26">
        <v>173</v>
      </c>
      <c r="AIK1" s="26">
        <v>173</v>
      </c>
      <c r="AIL1" s="26">
        <v>173</v>
      </c>
      <c r="AIM1" s="26">
        <v>173</v>
      </c>
      <c r="AIN1" s="26">
        <v>173</v>
      </c>
      <c r="AIO1" s="26">
        <v>173</v>
      </c>
      <c r="AIP1" s="26">
        <v>173</v>
      </c>
      <c r="AIQ1" s="26">
        <v>173</v>
      </c>
      <c r="AIR1" s="26">
        <v>173</v>
      </c>
      <c r="AIS1" s="26">
        <v>173</v>
      </c>
      <c r="AIT1" s="26">
        <v>173</v>
      </c>
      <c r="AIU1" s="26">
        <v>173</v>
      </c>
      <c r="AIV1" s="26">
        <v>173</v>
      </c>
      <c r="AIW1" s="26">
        <v>173</v>
      </c>
      <c r="AIX1" s="26">
        <v>173</v>
      </c>
      <c r="AIY1" s="26">
        <v>173</v>
      </c>
      <c r="AIZ1" s="26">
        <v>173</v>
      </c>
      <c r="AJA1" s="26">
        <v>173</v>
      </c>
      <c r="AJB1" s="26">
        <v>173</v>
      </c>
      <c r="AJC1" s="26">
        <v>173</v>
      </c>
      <c r="AJD1" s="26">
        <v>173</v>
      </c>
      <c r="AJE1" s="26">
        <v>173</v>
      </c>
      <c r="AJF1" s="26">
        <v>173</v>
      </c>
      <c r="AJG1" s="26">
        <v>173</v>
      </c>
      <c r="AJH1" s="26">
        <v>173</v>
      </c>
      <c r="AJI1" s="26">
        <v>173</v>
      </c>
      <c r="AJJ1" s="26">
        <v>173</v>
      </c>
      <c r="AJK1" s="26">
        <v>173</v>
      </c>
      <c r="AJL1" s="26">
        <v>173</v>
      </c>
      <c r="AJM1" s="26">
        <v>173</v>
      </c>
      <c r="AJN1" s="26">
        <v>173</v>
      </c>
      <c r="AJO1" s="26">
        <v>173</v>
      </c>
      <c r="AJP1" s="26">
        <v>173</v>
      </c>
      <c r="AJQ1" s="26">
        <v>173</v>
      </c>
      <c r="AJR1" s="26">
        <v>173</v>
      </c>
      <c r="AJS1" s="26">
        <v>173</v>
      </c>
      <c r="AJT1" s="26">
        <v>173</v>
      </c>
      <c r="AJU1" s="26">
        <v>173</v>
      </c>
      <c r="AJV1" s="26">
        <v>173</v>
      </c>
      <c r="AJW1" s="26">
        <v>173</v>
      </c>
      <c r="AJX1" s="26">
        <v>173</v>
      </c>
      <c r="AJY1" t="s">
        <v>2</v>
      </c>
    </row>
    <row r="2" spans="1:961">
      <c r="A2" s="26">
        <v>173</v>
      </c>
      <c r="B2" s="26">
        <v>151.38</v>
      </c>
      <c r="C2" s="26">
        <v>151.38</v>
      </c>
      <c r="D2" s="26">
        <v>151.38</v>
      </c>
      <c r="E2" s="26">
        <v>173</v>
      </c>
      <c r="F2" s="26">
        <v>151.38</v>
      </c>
      <c r="G2" s="26">
        <v>151.38</v>
      </c>
      <c r="H2" s="26">
        <v>151.38</v>
      </c>
      <c r="I2" s="26">
        <v>151.38</v>
      </c>
      <c r="J2" s="26">
        <v>151.38</v>
      </c>
      <c r="K2" s="26">
        <v>173</v>
      </c>
      <c r="L2" s="26">
        <v>151.38</v>
      </c>
      <c r="M2" s="26">
        <v>173</v>
      </c>
      <c r="N2" s="26">
        <v>173</v>
      </c>
      <c r="O2" s="26">
        <v>173</v>
      </c>
      <c r="P2" s="26">
        <v>151.38</v>
      </c>
      <c r="Q2" s="26">
        <v>173</v>
      </c>
      <c r="R2" s="26">
        <v>173</v>
      </c>
      <c r="S2" s="26">
        <v>151.38</v>
      </c>
      <c r="T2" s="26">
        <v>151.38</v>
      </c>
      <c r="U2" s="26">
        <v>151.38</v>
      </c>
      <c r="V2" s="26">
        <v>173</v>
      </c>
      <c r="W2" s="26">
        <v>173</v>
      </c>
      <c r="X2" s="26">
        <v>173</v>
      </c>
      <c r="Y2" s="26">
        <v>151.38</v>
      </c>
      <c r="Z2" s="26">
        <v>173</v>
      </c>
      <c r="AA2" s="26">
        <v>173</v>
      </c>
      <c r="AB2" s="26">
        <v>173</v>
      </c>
      <c r="AC2" s="26">
        <v>173</v>
      </c>
      <c r="AD2" s="26">
        <v>173</v>
      </c>
      <c r="AE2" s="26">
        <v>173</v>
      </c>
      <c r="AF2" s="26">
        <v>173</v>
      </c>
      <c r="AG2" s="26">
        <v>151.38</v>
      </c>
      <c r="AH2" s="26">
        <v>173</v>
      </c>
      <c r="AI2" s="26">
        <v>173</v>
      </c>
      <c r="AJ2" s="26">
        <v>173</v>
      </c>
      <c r="AK2" s="26">
        <v>173</v>
      </c>
      <c r="AL2" s="26">
        <v>173</v>
      </c>
      <c r="AM2" s="26">
        <v>173</v>
      </c>
      <c r="AN2" s="26">
        <v>173</v>
      </c>
      <c r="AO2" s="26">
        <v>173</v>
      </c>
      <c r="AP2" s="26">
        <v>173</v>
      </c>
      <c r="AQ2" s="26">
        <v>173</v>
      </c>
      <c r="AR2" s="26">
        <v>173</v>
      </c>
      <c r="AS2" s="26">
        <v>173</v>
      </c>
      <c r="AT2" s="26">
        <v>173</v>
      </c>
      <c r="AU2" s="26">
        <v>173</v>
      </c>
      <c r="AV2" s="26">
        <v>173</v>
      </c>
      <c r="AW2" s="26">
        <v>173</v>
      </c>
      <c r="AX2" s="26">
        <v>173</v>
      </c>
      <c r="AY2" s="26">
        <v>173</v>
      </c>
      <c r="AZ2" s="26">
        <v>173</v>
      </c>
      <c r="BA2" s="26">
        <v>173</v>
      </c>
      <c r="BB2" s="26">
        <v>151.38</v>
      </c>
      <c r="BC2" s="26">
        <v>151.38</v>
      </c>
      <c r="BD2" s="26">
        <v>151.38</v>
      </c>
      <c r="BE2" s="26">
        <v>151.38</v>
      </c>
      <c r="BF2" s="26">
        <v>151.38</v>
      </c>
      <c r="BG2" s="26">
        <v>151.38</v>
      </c>
      <c r="BH2" s="26">
        <v>151.38</v>
      </c>
      <c r="BI2" s="26">
        <v>151.38</v>
      </c>
      <c r="BJ2" s="26">
        <v>151.38</v>
      </c>
      <c r="BK2" s="26">
        <v>151.38</v>
      </c>
      <c r="BL2" s="26">
        <v>151.38</v>
      </c>
      <c r="BM2" s="26">
        <v>151.38</v>
      </c>
      <c r="BN2" s="26">
        <v>151.38</v>
      </c>
      <c r="BO2" s="26">
        <v>151.38</v>
      </c>
      <c r="BP2" s="26">
        <v>151.38</v>
      </c>
      <c r="BQ2" s="26">
        <v>151.38</v>
      </c>
      <c r="BR2" s="26">
        <v>151.38</v>
      </c>
      <c r="BS2" s="26">
        <v>151.38</v>
      </c>
      <c r="BT2" s="26">
        <v>151.38</v>
      </c>
      <c r="BU2" s="26">
        <v>151.38</v>
      </c>
      <c r="BV2" s="26">
        <v>151.38</v>
      </c>
      <c r="BW2" s="26">
        <v>151.38</v>
      </c>
      <c r="BX2" s="26">
        <v>151.38</v>
      </c>
      <c r="BY2" s="26">
        <v>151.38</v>
      </c>
      <c r="BZ2" s="26">
        <v>151.38</v>
      </c>
      <c r="CA2" s="26">
        <v>151.38</v>
      </c>
      <c r="CB2" s="26">
        <v>151.38</v>
      </c>
      <c r="CC2" s="26">
        <v>151.38</v>
      </c>
      <c r="CD2" s="26">
        <v>151.38</v>
      </c>
      <c r="CE2" s="26">
        <v>151.38</v>
      </c>
      <c r="CF2" s="26">
        <v>151.38</v>
      </c>
      <c r="CG2" s="26">
        <v>151.38</v>
      </c>
      <c r="CH2" s="26">
        <v>151.38</v>
      </c>
      <c r="CI2" s="26">
        <v>151.38</v>
      </c>
      <c r="CJ2" s="26">
        <v>151.38</v>
      </c>
      <c r="CK2" s="26">
        <v>151.38</v>
      </c>
      <c r="CL2" s="26">
        <v>151.38</v>
      </c>
      <c r="CM2" s="26">
        <v>151.38</v>
      </c>
      <c r="CN2" s="26">
        <v>151.38</v>
      </c>
      <c r="CO2" s="26">
        <v>151.38</v>
      </c>
      <c r="CP2" s="26">
        <v>151.38</v>
      </c>
      <c r="CQ2" s="26">
        <v>151.38</v>
      </c>
      <c r="CR2" s="26">
        <v>151.38</v>
      </c>
      <c r="CS2" s="26">
        <v>151.38</v>
      </c>
      <c r="CT2" s="26">
        <v>151.38</v>
      </c>
      <c r="CU2" s="26">
        <v>151.38</v>
      </c>
      <c r="CV2" s="26">
        <v>151.38</v>
      </c>
      <c r="CW2" s="26">
        <v>151.38</v>
      </c>
      <c r="CX2" s="26">
        <v>151.38</v>
      </c>
      <c r="CY2" s="26">
        <v>151.38</v>
      </c>
      <c r="CZ2" s="26">
        <v>151.38</v>
      </c>
      <c r="DA2" s="26">
        <v>151.38</v>
      </c>
      <c r="DB2" s="26">
        <v>151.38</v>
      </c>
      <c r="DC2" s="26">
        <v>151.38</v>
      </c>
      <c r="DD2" s="26">
        <v>151.38</v>
      </c>
      <c r="DE2" s="26">
        <v>151.38</v>
      </c>
      <c r="DF2" s="26">
        <v>151.38</v>
      </c>
      <c r="DG2" s="26">
        <v>151.38</v>
      </c>
      <c r="DH2" s="26">
        <v>151.38</v>
      </c>
      <c r="DI2" s="26">
        <v>151.38</v>
      </c>
      <c r="DJ2" s="26">
        <v>151.38</v>
      </c>
      <c r="DK2" s="26">
        <v>151.38</v>
      </c>
      <c r="DL2" s="26">
        <v>151.38</v>
      </c>
      <c r="DM2" s="26">
        <v>151.38</v>
      </c>
      <c r="DN2" s="26">
        <v>151.38</v>
      </c>
      <c r="DO2" s="26">
        <v>151.38</v>
      </c>
      <c r="DP2" s="26">
        <v>151.38</v>
      </c>
      <c r="DQ2" s="26">
        <v>151.38</v>
      </c>
      <c r="DR2" s="26">
        <v>151.38</v>
      </c>
      <c r="DS2" s="26">
        <v>151.38</v>
      </c>
      <c r="DT2" s="26">
        <v>151.38</v>
      </c>
      <c r="DU2" s="26">
        <v>151.38</v>
      </c>
      <c r="DV2" s="26">
        <v>151.38</v>
      </c>
      <c r="DW2" s="26">
        <v>151.38</v>
      </c>
      <c r="DX2" s="26">
        <v>151.38</v>
      </c>
      <c r="DY2" s="26">
        <v>151.38</v>
      </c>
      <c r="DZ2" s="26">
        <v>151.38</v>
      </c>
      <c r="EA2" s="26">
        <v>151.38</v>
      </c>
      <c r="EB2" s="26">
        <v>151.38</v>
      </c>
      <c r="EC2" s="26">
        <v>151.38</v>
      </c>
      <c r="ED2" s="26">
        <v>151.38</v>
      </c>
      <c r="EE2" s="26">
        <v>151.38</v>
      </c>
      <c r="EF2" s="26">
        <v>151.38</v>
      </c>
      <c r="EG2" s="26">
        <v>151.38</v>
      </c>
      <c r="EH2" s="26">
        <v>151.38</v>
      </c>
      <c r="EI2" s="26">
        <v>151.38</v>
      </c>
      <c r="EJ2" s="26">
        <v>151.38</v>
      </c>
      <c r="EK2" s="26">
        <v>151.38</v>
      </c>
      <c r="EL2" s="26">
        <v>151.38</v>
      </c>
      <c r="EM2" s="26">
        <v>151.38</v>
      </c>
      <c r="EN2" s="26">
        <v>151.38</v>
      </c>
      <c r="EO2" s="26">
        <v>151.38</v>
      </c>
      <c r="EP2" s="26">
        <v>151.38</v>
      </c>
      <c r="EQ2" s="26">
        <v>151.38</v>
      </c>
      <c r="ER2" s="26">
        <v>151.38</v>
      </c>
      <c r="ES2" s="26">
        <v>151.38</v>
      </c>
      <c r="ET2" s="26">
        <v>151.38</v>
      </c>
      <c r="EU2" s="26">
        <v>151.38</v>
      </c>
      <c r="EV2" s="26">
        <v>151.38</v>
      </c>
      <c r="EW2" s="26">
        <v>151.38</v>
      </c>
      <c r="EX2" s="26">
        <v>151.38</v>
      </c>
      <c r="EY2" s="26">
        <v>151.38</v>
      </c>
      <c r="EZ2" s="26">
        <v>151.38</v>
      </c>
      <c r="FA2" s="26">
        <v>151.38</v>
      </c>
      <c r="FB2" s="26">
        <v>151.38</v>
      </c>
      <c r="FC2" s="26">
        <v>151.38</v>
      </c>
      <c r="FD2" s="26">
        <v>151.38</v>
      </c>
      <c r="FE2" s="26">
        <v>151.38</v>
      </c>
      <c r="FF2" s="26">
        <v>151.38</v>
      </c>
      <c r="FG2" s="26">
        <v>151.38</v>
      </c>
      <c r="FH2" s="26">
        <v>151.38</v>
      </c>
      <c r="FI2" s="26">
        <v>151.38</v>
      </c>
      <c r="FJ2" s="26">
        <v>151.38</v>
      </c>
      <c r="FK2" s="26">
        <v>151.38</v>
      </c>
      <c r="FL2" s="26">
        <v>151.38</v>
      </c>
      <c r="FM2" s="26">
        <v>151.38</v>
      </c>
      <c r="FN2" s="26">
        <v>151.38</v>
      </c>
      <c r="FO2" s="26">
        <v>151.38</v>
      </c>
      <c r="FP2" s="26">
        <v>151.38</v>
      </c>
      <c r="FQ2" s="26">
        <v>151.38</v>
      </c>
      <c r="FR2" s="26">
        <v>151.38</v>
      </c>
      <c r="FS2" s="26">
        <v>151.38</v>
      </c>
      <c r="FT2" s="26">
        <v>151.38</v>
      </c>
      <c r="FU2" s="26">
        <v>151.38</v>
      </c>
      <c r="FV2" s="26">
        <v>151.38</v>
      </c>
      <c r="FW2" s="26">
        <v>151.38</v>
      </c>
      <c r="FX2" s="26">
        <v>151.38</v>
      </c>
      <c r="FY2" s="26">
        <v>151.38</v>
      </c>
      <c r="FZ2" s="26">
        <v>151.38</v>
      </c>
      <c r="GA2" s="26">
        <v>151.38</v>
      </c>
      <c r="GB2" s="26">
        <v>151.38</v>
      </c>
      <c r="GC2" s="26">
        <v>151.38</v>
      </c>
      <c r="GD2" s="26">
        <v>151.38</v>
      </c>
      <c r="GE2" s="26">
        <v>151.38</v>
      </c>
      <c r="GF2" s="26">
        <v>151.38</v>
      </c>
      <c r="GG2" s="26">
        <v>151.38</v>
      </c>
      <c r="GH2" s="26">
        <v>151.38</v>
      </c>
      <c r="GI2" s="26">
        <v>151.38</v>
      </c>
      <c r="GJ2" s="26">
        <v>151.38</v>
      </c>
      <c r="GK2" s="26">
        <v>151.38</v>
      </c>
      <c r="GL2" s="26">
        <v>151.38</v>
      </c>
      <c r="GM2" s="26">
        <v>151.38</v>
      </c>
      <c r="GN2" s="26">
        <v>151.38</v>
      </c>
      <c r="GO2" s="26">
        <v>151.38</v>
      </c>
      <c r="GP2" s="26">
        <v>151.38</v>
      </c>
      <c r="GQ2" s="26">
        <v>151.38</v>
      </c>
      <c r="GR2" s="26">
        <v>151.38</v>
      </c>
      <c r="GS2" s="26">
        <v>151.38</v>
      </c>
      <c r="GT2" s="26">
        <v>151.38</v>
      </c>
      <c r="GU2" s="26">
        <v>151.38</v>
      </c>
      <c r="GV2" s="26">
        <v>151.38</v>
      </c>
      <c r="GW2" s="26">
        <v>151.38</v>
      </c>
      <c r="GX2" s="26">
        <v>151.38</v>
      </c>
      <c r="GY2" s="26">
        <v>151.38</v>
      </c>
      <c r="GZ2" s="26">
        <v>151.38</v>
      </c>
      <c r="HA2" s="26">
        <v>151.38</v>
      </c>
      <c r="HB2" s="26">
        <v>151.38</v>
      </c>
      <c r="HC2" s="26">
        <v>151.38</v>
      </c>
      <c r="HD2" s="26">
        <v>151.38</v>
      </c>
      <c r="HE2" s="26">
        <v>151.38</v>
      </c>
      <c r="HF2" s="26">
        <v>151.38</v>
      </c>
      <c r="HG2" s="26">
        <v>151.38</v>
      </c>
      <c r="HH2" s="26">
        <v>151.38</v>
      </c>
      <c r="HI2" s="26">
        <v>151.38</v>
      </c>
      <c r="HJ2" s="26">
        <v>151.38</v>
      </c>
      <c r="HK2" s="26">
        <v>151.38</v>
      </c>
      <c r="HL2" s="26">
        <v>151.38</v>
      </c>
      <c r="HM2" s="26">
        <v>151.38</v>
      </c>
      <c r="HN2" s="26">
        <v>151.38</v>
      </c>
      <c r="HO2" s="26">
        <v>151.38</v>
      </c>
      <c r="HP2" s="26">
        <v>151.38</v>
      </c>
      <c r="HQ2" s="26">
        <v>151.38</v>
      </c>
      <c r="HR2" s="26">
        <v>151.38</v>
      </c>
      <c r="HS2" s="26">
        <v>151.38</v>
      </c>
      <c r="HT2" s="26">
        <v>151.38</v>
      </c>
      <c r="HU2" s="26">
        <v>151.38</v>
      </c>
      <c r="HV2" s="26">
        <v>151.38</v>
      </c>
      <c r="HW2" s="26">
        <v>151.38</v>
      </c>
      <c r="HX2" s="26">
        <v>151.38</v>
      </c>
      <c r="HY2" s="26">
        <v>151.38</v>
      </c>
      <c r="HZ2" s="26">
        <v>151.38</v>
      </c>
      <c r="IA2" s="26">
        <v>151.38</v>
      </c>
      <c r="IB2" s="26">
        <v>151.38</v>
      </c>
      <c r="IC2" s="26">
        <v>151.38</v>
      </c>
      <c r="ID2" s="26">
        <v>151.38</v>
      </c>
      <c r="IE2" s="26">
        <v>151.38</v>
      </c>
      <c r="IF2" s="26">
        <v>151.38</v>
      </c>
      <c r="IG2" s="26">
        <v>151.38</v>
      </c>
      <c r="IH2" s="26">
        <v>151.38</v>
      </c>
      <c r="II2" s="26">
        <v>151.38</v>
      </c>
      <c r="IJ2" s="26">
        <v>151.38</v>
      </c>
      <c r="IK2" s="26">
        <v>151.38</v>
      </c>
      <c r="IL2" s="26">
        <v>151.38</v>
      </c>
      <c r="IM2" s="26">
        <v>151.38</v>
      </c>
      <c r="IN2" s="26">
        <v>151.38</v>
      </c>
      <c r="IO2" s="26">
        <v>151.38</v>
      </c>
      <c r="IP2" s="26">
        <v>151.38</v>
      </c>
      <c r="IQ2" s="26">
        <v>151.38</v>
      </c>
      <c r="IR2" s="26">
        <v>151.38</v>
      </c>
      <c r="IS2" s="26">
        <v>151.38</v>
      </c>
      <c r="IT2" s="26">
        <v>151.38</v>
      </c>
      <c r="IU2" s="26">
        <v>151.38</v>
      </c>
      <c r="IV2" s="26">
        <v>151.38</v>
      </c>
      <c r="IW2" s="26">
        <v>151.38</v>
      </c>
      <c r="IX2" s="26">
        <v>151.38</v>
      </c>
      <c r="IY2" s="26">
        <v>151.38</v>
      </c>
      <c r="IZ2" s="26">
        <v>151.38</v>
      </c>
      <c r="JA2" s="26">
        <v>151.38</v>
      </c>
      <c r="JB2" s="26">
        <v>151.38</v>
      </c>
      <c r="JC2" s="26">
        <v>151.38</v>
      </c>
      <c r="JD2" s="26">
        <v>151.38</v>
      </c>
      <c r="JE2" s="26">
        <v>151.38</v>
      </c>
      <c r="JF2" s="26">
        <v>151.38</v>
      </c>
      <c r="JG2" s="26">
        <v>151.38</v>
      </c>
      <c r="JH2" s="26">
        <v>151.38</v>
      </c>
      <c r="JI2" s="26">
        <v>151.38</v>
      </c>
      <c r="JJ2" s="26">
        <v>151.38</v>
      </c>
      <c r="JK2" s="26">
        <v>151.38</v>
      </c>
      <c r="JL2" s="26">
        <v>151.38</v>
      </c>
      <c r="JM2" s="26">
        <v>151.38</v>
      </c>
      <c r="JN2" s="26">
        <v>151.38</v>
      </c>
      <c r="JO2" s="26">
        <v>151.38</v>
      </c>
      <c r="JP2" s="26">
        <v>151.38</v>
      </c>
      <c r="JQ2" s="26">
        <v>151.38</v>
      </c>
      <c r="JR2" s="26">
        <v>151.38</v>
      </c>
      <c r="JS2" s="26">
        <v>151.38</v>
      </c>
      <c r="JT2" s="26">
        <v>151.38</v>
      </c>
      <c r="JU2" s="26">
        <v>151.38</v>
      </c>
      <c r="JV2" s="26">
        <v>151.38</v>
      </c>
      <c r="JW2" s="26">
        <v>151.38</v>
      </c>
      <c r="JX2" s="26">
        <v>151.38</v>
      </c>
      <c r="JY2" s="26">
        <v>151.38</v>
      </c>
      <c r="JZ2" s="26">
        <v>151.38</v>
      </c>
      <c r="KA2" s="26">
        <v>151.38</v>
      </c>
      <c r="KB2" s="26">
        <v>151.38</v>
      </c>
      <c r="KC2" s="26">
        <v>151.38</v>
      </c>
      <c r="KD2" s="26">
        <v>151.38</v>
      </c>
      <c r="KE2" s="26">
        <v>151.38</v>
      </c>
      <c r="KF2" s="26">
        <v>151.38</v>
      </c>
      <c r="KG2" s="26">
        <v>151.38</v>
      </c>
      <c r="KH2" s="26">
        <v>151.38</v>
      </c>
      <c r="KI2" s="26">
        <v>151.38</v>
      </c>
      <c r="KJ2" s="26">
        <v>151.38</v>
      </c>
      <c r="KK2" s="26">
        <v>151.38</v>
      </c>
      <c r="KL2" s="26">
        <v>151.38</v>
      </c>
      <c r="KM2" s="26">
        <v>151.38</v>
      </c>
      <c r="KN2" s="26">
        <v>151.38</v>
      </c>
      <c r="KO2" s="26">
        <v>151.38</v>
      </c>
      <c r="KP2" s="26">
        <v>151.38</v>
      </c>
      <c r="KQ2" s="26">
        <v>151.38</v>
      </c>
      <c r="KR2" s="26">
        <v>151.38</v>
      </c>
      <c r="KS2" s="26">
        <v>151.38</v>
      </c>
      <c r="KT2" s="26">
        <v>151.38</v>
      </c>
      <c r="KU2" s="26">
        <v>151.38</v>
      </c>
      <c r="KV2" s="26">
        <v>151.38</v>
      </c>
      <c r="KW2" s="26">
        <v>151.38</v>
      </c>
      <c r="KX2" s="26">
        <v>151.38</v>
      </c>
      <c r="KY2" s="26">
        <v>151.38</v>
      </c>
      <c r="KZ2" s="26">
        <v>151.38</v>
      </c>
      <c r="LA2" s="26">
        <v>151.38</v>
      </c>
      <c r="LB2" s="26">
        <v>151.38</v>
      </c>
      <c r="LC2" s="26">
        <v>151.38</v>
      </c>
      <c r="LD2" s="26">
        <v>151.38</v>
      </c>
      <c r="LE2" s="26">
        <v>151.38</v>
      </c>
      <c r="LF2" s="26">
        <v>151.38</v>
      </c>
      <c r="LG2" s="26">
        <v>151.38</v>
      </c>
      <c r="LH2" s="26">
        <v>151.38</v>
      </c>
      <c r="LI2" s="26">
        <v>151.38</v>
      </c>
      <c r="LJ2" s="26">
        <v>151.38</v>
      </c>
      <c r="LK2" s="26">
        <v>151.38</v>
      </c>
      <c r="LL2" s="26">
        <v>151.38</v>
      </c>
      <c r="LM2" s="26">
        <v>151.38</v>
      </c>
      <c r="LN2" s="26">
        <v>151.38</v>
      </c>
      <c r="LO2" s="26">
        <v>151.38</v>
      </c>
      <c r="LP2" s="26">
        <v>151.38</v>
      </c>
      <c r="LQ2" s="26">
        <v>151.38</v>
      </c>
      <c r="LR2" s="26">
        <v>151.38</v>
      </c>
      <c r="LS2" s="26">
        <v>151.38</v>
      </c>
      <c r="LT2" s="26">
        <v>151.38</v>
      </c>
      <c r="LU2" s="26">
        <v>151.38</v>
      </c>
      <c r="LV2" s="26">
        <v>151.38</v>
      </c>
      <c r="LW2" s="26">
        <v>151.38</v>
      </c>
      <c r="LX2" s="26">
        <v>151.38</v>
      </c>
      <c r="LY2" s="26">
        <v>151.38</v>
      </c>
      <c r="LZ2" s="26">
        <v>151.38</v>
      </c>
      <c r="MA2" s="26">
        <v>151.38</v>
      </c>
      <c r="MB2" s="26">
        <v>151.38</v>
      </c>
      <c r="MC2" s="26">
        <v>151.38</v>
      </c>
      <c r="MD2" s="26">
        <v>151.38</v>
      </c>
      <c r="ME2" s="26">
        <v>151.38</v>
      </c>
      <c r="MF2" s="26">
        <v>151.38</v>
      </c>
      <c r="MG2" s="26">
        <v>151.38</v>
      </c>
      <c r="MH2" s="26">
        <v>151.38</v>
      </c>
      <c r="MI2" s="26">
        <v>151.38</v>
      </c>
      <c r="MJ2" s="26">
        <v>151.38</v>
      </c>
      <c r="MK2" s="26">
        <v>151.38</v>
      </c>
      <c r="ML2" s="26">
        <v>151.38</v>
      </c>
      <c r="MM2" s="26">
        <v>151.38</v>
      </c>
      <c r="MN2" s="26">
        <v>151.38</v>
      </c>
      <c r="MO2" s="26">
        <v>151.38</v>
      </c>
      <c r="MP2" s="26">
        <v>151.38</v>
      </c>
      <c r="MQ2" s="26">
        <v>151.38</v>
      </c>
      <c r="MR2" s="26">
        <v>151.38</v>
      </c>
      <c r="MS2" s="26">
        <v>151.38</v>
      </c>
      <c r="MT2" s="26">
        <v>151.38</v>
      </c>
      <c r="MU2" s="26">
        <v>151.38</v>
      </c>
      <c r="MV2" s="26">
        <v>151.38</v>
      </c>
      <c r="MW2" s="26">
        <v>151.38</v>
      </c>
      <c r="MX2" s="26">
        <v>151.38</v>
      </c>
      <c r="MY2" s="26">
        <v>151.38</v>
      </c>
      <c r="MZ2" s="26">
        <v>151.38</v>
      </c>
      <c r="NA2" s="26">
        <v>151.38</v>
      </c>
      <c r="NB2" s="26">
        <v>151.38</v>
      </c>
      <c r="NC2" s="26">
        <v>151.38</v>
      </c>
      <c r="ND2" s="26">
        <v>151.38</v>
      </c>
      <c r="NE2" s="26">
        <v>151.38</v>
      </c>
      <c r="NF2" s="26">
        <v>151.38</v>
      </c>
      <c r="NG2" s="26">
        <v>151.38</v>
      </c>
      <c r="NH2" s="26">
        <v>151.38</v>
      </c>
      <c r="NI2" s="26">
        <v>151.38</v>
      </c>
      <c r="NJ2" s="26">
        <v>151.38</v>
      </c>
      <c r="NK2" s="26">
        <v>151.38</v>
      </c>
      <c r="NL2" s="26">
        <v>151.38</v>
      </c>
      <c r="NM2" s="26">
        <v>151.38</v>
      </c>
      <c r="NN2" s="26">
        <v>151.38</v>
      </c>
      <c r="NO2" s="26">
        <v>151.38</v>
      </c>
      <c r="NP2" s="26">
        <v>151.38</v>
      </c>
      <c r="NQ2" s="26">
        <v>151.38</v>
      </c>
      <c r="NR2" s="26">
        <v>151.38</v>
      </c>
      <c r="NS2" s="26">
        <v>151.38</v>
      </c>
      <c r="NT2" s="26">
        <v>151.38</v>
      </c>
      <c r="NU2" s="26">
        <v>151.38</v>
      </c>
      <c r="NV2" s="26">
        <v>151.38</v>
      </c>
      <c r="NW2" s="26">
        <v>151.38</v>
      </c>
      <c r="NX2" s="26">
        <v>151.38</v>
      </c>
      <c r="NY2" s="26">
        <v>151.38</v>
      </c>
      <c r="NZ2" s="26">
        <v>151.38</v>
      </c>
      <c r="OA2" s="26">
        <v>151.38</v>
      </c>
      <c r="OB2" s="26">
        <v>151.38</v>
      </c>
      <c r="OC2" s="26">
        <v>151.38</v>
      </c>
      <c r="OD2" s="26">
        <v>151.38</v>
      </c>
      <c r="OE2" s="26">
        <v>151.38</v>
      </c>
      <c r="OF2" s="26">
        <v>151.38</v>
      </c>
      <c r="OG2" s="26">
        <v>151.38</v>
      </c>
      <c r="OH2" s="26">
        <v>151.38</v>
      </c>
      <c r="OI2" s="26">
        <v>151.38</v>
      </c>
      <c r="OJ2" s="26">
        <v>151.38</v>
      </c>
      <c r="OK2" s="26">
        <v>151.38</v>
      </c>
      <c r="OL2" s="26">
        <v>151.38</v>
      </c>
      <c r="OM2" s="26">
        <v>151.38</v>
      </c>
      <c r="ON2" s="26">
        <v>151.38</v>
      </c>
      <c r="OO2" s="26">
        <v>151.38</v>
      </c>
      <c r="OP2" s="26">
        <v>151.38</v>
      </c>
      <c r="OQ2" s="26">
        <v>151.38</v>
      </c>
      <c r="OR2" s="26">
        <v>151.38</v>
      </c>
      <c r="OS2" s="26">
        <v>151.38</v>
      </c>
      <c r="OT2" s="26">
        <v>151.38</v>
      </c>
      <c r="OU2" s="26">
        <v>151.38</v>
      </c>
      <c r="OV2" s="26">
        <v>151.38</v>
      </c>
      <c r="OW2" s="26">
        <v>151.38</v>
      </c>
      <c r="OX2" s="26">
        <v>151.38</v>
      </c>
      <c r="OY2" s="26">
        <v>151.38</v>
      </c>
      <c r="OZ2" s="26">
        <v>151.38</v>
      </c>
      <c r="PA2" s="26">
        <v>151.38</v>
      </c>
      <c r="PB2" s="26">
        <v>151.38</v>
      </c>
      <c r="PC2" s="26">
        <v>151.38</v>
      </c>
      <c r="PD2" s="26">
        <v>151.38</v>
      </c>
      <c r="PE2" s="26">
        <v>151.38</v>
      </c>
      <c r="PF2" s="26">
        <v>151.38</v>
      </c>
      <c r="PG2" s="26">
        <v>151.38</v>
      </c>
      <c r="PH2" s="26">
        <v>151.38</v>
      </c>
      <c r="PI2" s="26">
        <v>151.38</v>
      </c>
      <c r="PJ2" s="26">
        <v>151.38</v>
      </c>
      <c r="PK2" s="26">
        <v>151.38</v>
      </c>
      <c r="PL2" s="26">
        <v>151.38</v>
      </c>
      <c r="PM2" s="26">
        <v>151.38</v>
      </c>
      <c r="PN2" s="26">
        <v>151.38</v>
      </c>
      <c r="PO2" s="26">
        <v>151.38</v>
      </c>
      <c r="PP2" s="26">
        <v>151.38</v>
      </c>
      <c r="PQ2" s="26">
        <v>151.38</v>
      </c>
      <c r="PR2" s="26">
        <v>151.38</v>
      </c>
      <c r="PS2" s="26">
        <v>151.38</v>
      </c>
      <c r="PT2" s="26">
        <v>151.38</v>
      </c>
      <c r="PU2" s="26">
        <v>151.38</v>
      </c>
      <c r="PV2" s="26">
        <v>151.38</v>
      </c>
      <c r="PW2" s="26">
        <v>151.38</v>
      </c>
      <c r="PX2" s="26">
        <v>151.38</v>
      </c>
      <c r="PY2" s="26">
        <v>151.38</v>
      </c>
      <c r="PZ2" s="26">
        <v>151.38</v>
      </c>
      <c r="QA2" s="26">
        <v>151.38</v>
      </c>
      <c r="QB2" s="26">
        <v>151.38</v>
      </c>
      <c r="QC2" s="26">
        <v>151.38</v>
      </c>
      <c r="QD2" s="26">
        <v>151.38</v>
      </c>
      <c r="QE2" s="26">
        <v>151.38</v>
      </c>
      <c r="QF2" s="26">
        <v>151.38</v>
      </c>
      <c r="QG2" s="26">
        <v>151.38</v>
      </c>
      <c r="QH2" s="26">
        <v>151.38</v>
      </c>
      <c r="QI2" s="26">
        <v>151.38</v>
      </c>
      <c r="QJ2" s="26">
        <v>151.38</v>
      </c>
      <c r="QK2" s="26">
        <v>151.38</v>
      </c>
      <c r="QL2" s="26">
        <v>151.38</v>
      </c>
      <c r="QM2" s="26">
        <v>151.38</v>
      </c>
      <c r="QN2" s="26">
        <v>151.38</v>
      </c>
      <c r="QO2" s="26">
        <v>151.38</v>
      </c>
      <c r="QP2" s="26">
        <v>151.38</v>
      </c>
      <c r="QQ2" s="26">
        <v>151.38</v>
      </c>
      <c r="QR2" s="26">
        <v>151.38</v>
      </c>
      <c r="QS2" s="26">
        <v>151.38</v>
      </c>
      <c r="QT2" s="26">
        <v>151.38</v>
      </c>
      <c r="QU2" s="26">
        <v>151.38</v>
      </c>
      <c r="QV2" s="26">
        <v>151.38</v>
      </c>
      <c r="QW2" s="26">
        <v>151.38</v>
      </c>
      <c r="QX2" s="26">
        <v>151.38</v>
      </c>
      <c r="QY2" s="26">
        <v>151.38</v>
      </c>
      <c r="QZ2" s="26">
        <v>151.38</v>
      </c>
      <c r="RA2" s="26">
        <v>151.38</v>
      </c>
      <c r="RB2" s="26">
        <v>151.38</v>
      </c>
      <c r="RC2" s="26">
        <v>151.38</v>
      </c>
      <c r="RD2" s="26">
        <v>151.38</v>
      </c>
      <c r="RE2" s="26">
        <v>151.38</v>
      </c>
      <c r="RF2" s="26">
        <v>151.38</v>
      </c>
      <c r="RG2" s="26">
        <v>151.38</v>
      </c>
      <c r="RH2" s="26">
        <v>151.38</v>
      </c>
      <c r="RI2" s="26">
        <v>151.38</v>
      </c>
      <c r="RJ2" s="26">
        <v>151.38</v>
      </c>
      <c r="RK2" s="26">
        <v>151.38</v>
      </c>
      <c r="RL2" s="26">
        <v>151.38</v>
      </c>
      <c r="RM2" s="26">
        <v>151.38</v>
      </c>
      <c r="RN2" s="26">
        <v>151.38</v>
      </c>
      <c r="RO2" s="26">
        <v>151.38</v>
      </c>
      <c r="RP2" s="26">
        <v>151.38</v>
      </c>
      <c r="RQ2" s="26">
        <v>151.38</v>
      </c>
      <c r="RR2" s="26">
        <v>151.38</v>
      </c>
      <c r="RS2" s="26">
        <v>151.38</v>
      </c>
      <c r="RT2" s="26">
        <v>151.38</v>
      </c>
      <c r="RU2" s="26">
        <v>151.38</v>
      </c>
      <c r="RV2" s="26">
        <v>151.38</v>
      </c>
      <c r="RW2" s="26">
        <v>151.38</v>
      </c>
      <c r="RX2" s="26">
        <v>151.38</v>
      </c>
      <c r="RY2" s="26">
        <v>151.38</v>
      </c>
      <c r="RZ2" s="26">
        <v>151.38</v>
      </c>
      <c r="SA2" s="26">
        <v>151.38</v>
      </c>
      <c r="SB2" s="26">
        <v>151.38</v>
      </c>
      <c r="SC2" s="26">
        <v>151.38</v>
      </c>
      <c r="SD2" s="26">
        <v>151.38</v>
      </c>
      <c r="SE2" s="26">
        <v>151.38</v>
      </c>
      <c r="SF2" s="26">
        <v>151.38</v>
      </c>
      <c r="SG2" s="26">
        <v>151.38</v>
      </c>
      <c r="SH2" s="26">
        <v>151.38</v>
      </c>
      <c r="SI2" s="26">
        <v>151.38</v>
      </c>
      <c r="SJ2" s="26">
        <v>151.38</v>
      </c>
      <c r="SK2" s="26">
        <v>151.38</v>
      </c>
      <c r="SL2" s="26">
        <v>151.38</v>
      </c>
      <c r="SM2" s="26">
        <v>151.38</v>
      </c>
      <c r="SN2" s="26">
        <v>151.38</v>
      </c>
      <c r="SO2" s="26">
        <v>151.38</v>
      </c>
      <c r="SP2" s="26">
        <v>151.38</v>
      </c>
      <c r="SQ2" s="26">
        <v>151.38</v>
      </c>
      <c r="SR2" s="26">
        <v>151.38</v>
      </c>
      <c r="SS2" s="26">
        <v>151.38</v>
      </c>
      <c r="ST2" s="26">
        <v>151.38</v>
      </c>
      <c r="SU2" s="26">
        <v>151.38</v>
      </c>
      <c r="SV2" s="26">
        <v>151.38</v>
      </c>
      <c r="SW2" s="26">
        <v>151.38</v>
      </c>
      <c r="SX2" s="26">
        <v>151.38</v>
      </c>
      <c r="SY2" s="26">
        <v>151.38</v>
      </c>
      <c r="SZ2" s="26">
        <v>151.38</v>
      </c>
      <c r="TA2" s="26">
        <v>151.38</v>
      </c>
      <c r="TB2" s="26">
        <v>151.38</v>
      </c>
      <c r="TC2" s="26">
        <v>151.38</v>
      </c>
      <c r="TD2" s="26">
        <v>151.38</v>
      </c>
      <c r="TE2" s="26">
        <v>151.38</v>
      </c>
      <c r="TF2" s="26">
        <v>151.38</v>
      </c>
      <c r="TG2" s="26">
        <v>151.38</v>
      </c>
      <c r="TH2" s="26">
        <v>151.38</v>
      </c>
      <c r="TI2" s="26">
        <v>151.38</v>
      </c>
      <c r="TJ2" s="26">
        <v>151.38</v>
      </c>
      <c r="TK2" s="26">
        <v>151.38</v>
      </c>
      <c r="TL2" s="26">
        <v>151.38</v>
      </c>
      <c r="TM2" s="26">
        <v>151.38</v>
      </c>
      <c r="TN2" s="26">
        <v>151.38</v>
      </c>
      <c r="TO2" s="26">
        <v>151.38</v>
      </c>
      <c r="TP2" s="26">
        <v>151.38</v>
      </c>
      <c r="TQ2" s="26">
        <v>151.38</v>
      </c>
      <c r="TR2" s="26">
        <v>151.38</v>
      </c>
      <c r="TS2" s="26">
        <v>151.38</v>
      </c>
      <c r="TT2" s="26">
        <v>151.38</v>
      </c>
      <c r="TU2" s="26">
        <v>151.38</v>
      </c>
      <c r="TV2" s="26">
        <v>151.38</v>
      </c>
      <c r="TW2" s="26">
        <v>151.38</v>
      </c>
      <c r="TX2" s="26">
        <v>151.38</v>
      </c>
      <c r="TY2" s="26">
        <v>151.38</v>
      </c>
      <c r="TZ2" s="26">
        <v>151.38</v>
      </c>
      <c r="UA2" s="26">
        <v>151.38</v>
      </c>
      <c r="UB2" s="26">
        <v>151.38</v>
      </c>
      <c r="UC2" s="26">
        <v>151.38</v>
      </c>
      <c r="UD2" s="26">
        <v>151.38</v>
      </c>
      <c r="UE2" s="26">
        <v>151.38</v>
      </c>
      <c r="UF2" s="26">
        <v>151.38</v>
      </c>
      <c r="UG2" s="26">
        <v>151.38</v>
      </c>
      <c r="UH2" s="26">
        <v>151.38</v>
      </c>
      <c r="UI2" s="26">
        <v>151.38</v>
      </c>
      <c r="UJ2" s="26">
        <v>151.38</v>
      </c>
      <c r="UK2" s="26">
        <v>151.38</v>
      </c>
      <c r="UL2" s="26">
        <v>151.38</v>
      </c>
      <c r="UM2" s="26">
        <v>151.38</v>
      </c>
      <c r="UN2" s="26">
        <v>151.38</v>
      </c>
      <c r="UO2" s="26">
        <v>151.38</v>
      </c>
      <c r="UP2" s="26">
        <v>151.38</v>
      </c>
      <c r="UQ2" s="26">
        <v>151.38</v>
      </c>
      <c r="UR2" s="26">
        <v>151.38</v>
      </c>
      <c r="US2" s="26">
        <v>151.38</v>
      </c>
      <c r="UT2" s="26">
        <v>151.38</v>
      </c>
      <c r="UU2" s="26">
        <v>151.38</v>
      </c>
      <c r="UV2" s="26">
        <v>151.38</v>
      </c>
      <c r="UW2" s="26">
        <v>151.38</v>
      </c>
      <c r="UX2" s="26">
        <v>151.38</v>
      </c>
      <c r="UY2" s="26">
        <v>151.38</v>
      </c>
      <c r="UZ2" s="26">
        <v>151.38</v>
      </c>
      <c r="VA2" s="26">
        <v>151.38</v>
      </c>
      <c r="VB2" s="26">
        <v>151.38</v>
      </c>
      <c r="VC2" s="26">
        <v>151.38</v>
      </c>
      <c r="VD2" s="26">
        <v>151.38</v>
      </c>
      <c r="VE2" s="26">
        <v>151.38</v>
      </c>
      <c r="VF2" s="26">
        <v>151.38</v>
      </c>
      <c r="VG2" s="26">
        <v>151.38</v>
      </c>
      <c r="VH2" s="26">
        <v>151.38</v>
      </c>
      <c r="VI2" s="26">
        <v>151.38</v>
      </c>
      <c r="VJ2" s="26">
        <v>151.38</v>
      </c>
      <c r="VK2" s="26">
        <v>151.38</v>
      </c>
      <c r="VL2" s="26">
        <v>151.38</v>
      </c>
      <c r="VM2" s="26">
        <v>151.38</v>
      </c>
      <c r="VN2" s="26">
        <v>151.38</v>
      </c>
      <c r="VO2" s="26">
        <v>151.38</v>
      </c>
      <c r="VP2" s="26">
        <v>151.38</v>
      </c>
      <c r="VQ2" s="26">
        <v>151.38</v>
      </c>
      <c r="VR2" s="26">
        <v>151.38</v>
      </c>
      <c r="VS2" s="26">
        <v>151.38</v>
      </c>
      <c r="VT2" s="26">
        <v>151.38</v>
      </c>
      <c r="VU2" s="26">
        <v>151.38</v>
      </c>
      <c r="VV2" s="26">
        <v>151.38</v>
      </c>
      <c r="VW2" s="26">
        <v>151.38</v>
      </c>
      <c r="VX2" s="26">
        <v>151.38</v>
      </c>
      <c r="VY2" s="26">
        <v>151.38</v>
      </c>
      <c r="VZ2" s="26">
        <v>151.38</v>
      </c>
      <c r="WA2" s="26">
        <v>151.38</v>
      </c>
      <c r="WB2" s="26">
        <v>151.38</v>
      </c>
      <c r="WC2" s="26">
        <v>151.38</v>
      </c>
      <c r="WD2" s="26">
        <v>151.38</v>
      </c>
      <c r="WE2" s="26">
        <v>151.38</v>
      </c>
      <c r="WF2" s="26">
        <v>151.38</v>
      </c>
      <c r="WG2" s="26">
        <v>151.38</v>
      </c>
      <c r="WH2" s="26">
        <v>151.38</v>
      </c>
      <c r="WI2" s="26">
        <v>151.38</v>
      </c>
      <c r="WJ2" s="26">
        <v>151.38</v>
      </c>
      <c r="WK2" s="26">
        <v>151.38</v>
      </c>
      <c r="WL2" s="26">
        <v>151.38</v>
      </c>
      <c r="WM2" s="26">
        <v>151.38</v>
      </c>
      <c r="WN2" s="26">
        <v>151.38</v>
      </c>
      <c r="WO2" s="26">
        <v>151.38</v>
      </c>
      <c r="WP2" s="26">
        <v>151.38</v>
      </c>
      <c r="WQ2" s="26">
        <v>151.38</v>
      </c>
      <c r="WR2" s="26">
        <v>151.38</v>
      </c>
      <c r="WS2" s="26">
        <v>151.38</v>
      </c>
      <c r="WT2" s="26">
        <v>151.38</v>
      </c>
      <c r="WU2" s="26">
        <v>151.38</v>
      </c>
      <c r="WV2" s="26">
        <v>151.38</v>
      </c>
      <c r="WW2" s="26">
        <v>151.38</v>
      </c>
      <c r="WX2" s="26">
        <v>151.38</v>
      </c>
      <c r="WY2" s="26">
        <v>151.38</v>
      </c>
      <c r="WZ2" s="26">
        <v>151.38</v>
      </c>
      <c r="XA2" s="26">
        <v>151.38</v>
      </c>
      <c r="XB2" s="26">
        <v>151.38</v>
      </c>
      <c r="XC2" s="26">
        <v>151.38</v>
      </c>
      <c r="XD2" s="26">
        <v>151.38</v>
      </c>
      <c r="XE2" s="26">
        <v>151.38</v>
      </c>
      <c r="XF2" s="26">
        <v>151.38</v>
      </c>
      <c r="XG2" s="26">
        <v>151.38</v>
      </c>
      <c r="XH2" s="26">
        <v>151.38</v>
      </c>
      <c r="XI2" s="26">
        <v>151.38</v>
      </c>
      <c r="XJ2" s="26">
        <v>151.38</v>
      </c>
      <c r="XK2" s="26">
        <v>151.38</v>
      </c>
      <c r="XL2" s="26">
        <v>151.38</v>
      </c>
      <c r="XM2" s="26">
        <v>151.38</v>
      </c>
      <c r="XN2" s="26">
        <v>151.38</v>
      </c>
      <c r="XO2" s="26">
        <v>151.38</v>
      </c>
      <c r="XP2" s="26">
        <v>151.38</v>
      </c>
      <c r="XQ2" s="26">
        <v>151.38</v>
      </c>
      <c r="XR2" s="26">
        <v>151.38</v>
      </c>
      <c r="XS2" s="26">
        <v>151.38</v>
      </c>
      <c r="XT2" s="26">
        <v>151.38</v>
      </c>
      <c r="XU2" s="26">
        <v>151.38</v>
      </c>
      <c r="XV2" s="26">
        <v>151.38</v>
      </c>
      <c r="XW2" s="26">
        <v>151.38</v>
      </c>
      <c r="XX2" s="26">
        <v>151.38</v>
      </c>
      <c r="XY2" s="26">
        <v>151.38</v>
      </c>
      <c r="XZ2" s="26">
        <v>151.38</v>
      </c>
      <c r="YA2" s="26">
        <v>151.38</v>
      </c>
      <c r="YB2" s="26">
        <v>151.38</v>
      </c>
      <c r="YC2" s="26">
        <v>151.38</v>
      </c>
      <c r="YD2" s="26">
        <v>151.38</v>
      </c>
      <c r="YE2" s="26">
        <v>151.38</v>
      </c>
      <c r="YF2" s="26">
        <v>151.38</v>
      </c>
      <c r="YG2" s="26">
        <v>151.38</v>
      </c>
      <c r="YH2" s="26">
        <v>151.38</v>
      </c>
      <c r="YI2" s="26">
        <v>151.38</v>
      </c>
      <c r="YJ2" s="26">
        <v>151.38</v>
      </c>
      <c r="YK2" s="26">
        <v>151.38</v>
      </c>
      <c r="YL2" s="26">
        <v>151.38</v>
      </c>
      <c r="YM2" s="26">
        <v>151.38</v>
      </c>
      <c r="YN2" s="26">
        <v>151.38</v>
      </c>
      <c r="YO2" s="26">
        <v>151.38</v>
      </c>
      <c r="YP2" s="26">
        <v>151.38</v>
      </c>
      <c r="YQ2" s="26">
        <v>151.38</v>
      </c>
      <c r="YR2" s="26">
        <v>151.38</v>
      </c>
      <c r="YS2" s="26">
        <v>151.38</v>
      </c>
      <c r="YT2" s="26">
        <v>151.38</v>
      </c>
      <c r="YU2" s="26">
        <v>151.38</v>
      </c>
      <c r="YV2" s="26">
        <v>151.38</v>
      </c>
      <c r="YW2" s="26">
        <v>151.38</v>
      </c>
      <c r="YX2" s="26">
        <v>151.38</v>
      </c>
      <c r="YY2" s="26">
        <v>151.38</v>
      </c>
      <c r="YZ2" s="26">
        <v>151.38</v>
      </c>
      <c r="ZA2" s="26">
        <v>151.38</v>
      </c>
      <c r="ZB2" s="26">
        <v>151.38</v>
      </c>
      <c r="ZC2" s="26">
        <v>151.38</v>
      </c>
      <c r="ZD2" s="26">
        <v>151.38</v>
      </c>
      <c r="ZE2" s="26">
        <v>151.38</v>
      </c>
      <c r="ZF2" s="26">
        <v>151.38</v>
      </c>
      <c r="ZG2" s="26">
        <v>151.38</v>
      </c>
      <c r="ZH2" s="26">
        <v>151.38</v>
      </c>
      <c r="ZI2" s="26">
        <v>151.38</v>
      </c>
      <c r="ZJ2" s="26">
        <v>151.38</v>
      </c>
      <c r="ZK2" s="26">
        <v>151.38</v>
      </c>
      <c r="ZL2" s="26">
        <v>151.38</v>
      </c>
      <c r="ZM2" s="26">
        <v>151.38</v>
      </c>
      <c r="ZN2" s="26">
        <v>151.38</v>
      </c>
      <c r="ZO2" s="26">
        <v>151.38</v>
      </c>
      <c r="ZP2" s="26">
        <v>151.38</v>
      </c>
      <c r="ZQ2" s="26">
        <v>151.38</v>
      </c>
      <c r="ZR2" s="26">
        <v>151.38</v>
      </c>
      <c r="ZS2" s="26">
        <v>151.38</v>
      </c>
      <c r="ZT2" s="26">
        <v>151.38</v>
      </c>
      <c r="ZU2" s="26">
        <v>151.38</v>
      </c>
      <c r="ZV2" s="26">
        <v>151.38</v>
      </c>
      <c r="ZW2" s="26">
        <v>151.38</v>
      </c>
      <c r="ZX2" s="26">
        <v>151.38</v>
      </c>
      <c r="ZY2" s="26">
        <v>151.38</v>
      </c>
      <c r="ZZ2" s="26">
        <v>151.38</v>
      </c>
      <c r="AAA2" s="26">
        <v>151.38</v>
      </c>
      <c r="AAB2" s="26">
        <v>151.38</v>
      </c>
      <c r="AAC2" s="26">
        <v>151.38</v>
      </c>
      <c r="AAD2" s="26">
        <v>151.38</v>
      </c>
      <c r="AAE2" s="26">
        <v>151.38</v>
      </c>
      <c r="AAF2" s="26">
        <v>151.38</v>
      </c>
      <c r="AAG2" s="26">
        <v>151.38</v>
      </c>
      <c r="AAH2" s="26">
        <v>151.38</v>
      </c>
      <c r="AAI2" s="26">
        <v>151.38</v>
      </c>
      <c r="AAJ2" s="26">
        <v>151.38</v>
      </c>
      <c r="AAK2" s="26">
        <v>151.38</v>
      </c>
      <c r="AAL2" s="26">
        <v>151.38</v>
      </c>
      <c r="AAM2" s="26">
        <v>151.38</v>
      </c>
      <c r="AAN2" s="26">
        <v>151.38</v>
      </c>
      <c r="AAO2" s="26">
        <v>151.38</v>
      </c>
      <c r="AAP2" s="26">
        <v>151.38</v>
      </c>
      <c r="AAQ2" s="26">
        <v>151.38</v>
      </c>
      <c r="AAR2" s="26">
        <v>151.38</v>
      </c>
      <c r="AAS2" s="26">
        <v>151.38</v>
      </c>
      <c r="AAT2" s="26">
        <v>151.38</v>
      </c>
      <c r="AAU2" s="26">
        <v>151.38</v>
      </c>
      <c r="AAV2" s="26">
        <v>151.38</v>
      </c>
      <c r="AAW2" s="26">
        <v>151.38</v>
      </c>
      <c r="AAX2" s="26">
        <v>151.38</v>
      </c>
      <c r="AAY2" s="26">
        <v>151.38</v>
      </c>
      <c r="AAZ2" s="26">
        <v>151.38</v>
      </c>
      <c r="ABA2" s="26">
        <v>151.38</v>
      </c>
      <c r="ABB2" s="26">
        <v>151.38</v>
      </c>
      <c r="ABC2" s="26">
        <v>151.38</v>
      </c>
      <c r="ABD2" s="26">
        <v>151.38</v>
      </c>
      <c r="ABE2" s="26">
        <v>151.38</v>
      </c>
      <c r="ABF2" s="26">
        <v>151.38</v>
      </c>
      <c r="ABG2" s="26">
        <v>151.38</v>
      </c>
      <c r="ABH2" s="26">
        <v>151.38</v>
      </c>
      <c r="ABI2" s="26">
        <v>151.38</v>
      </c>
      <c r="ABJ2" s="26">
        <v>151.38</v>
      </c>
      <c r="ABK2" s="26">
        <v>151.38</v>
      </c>
      <c r="ABL2" s="26">
        <v>151.38</v>
      </c>
      <c r="ABM2" s="26">
        <v>151.38</v>
      </c>
      <c r="ABN2" s="26">
        <v>151.38</v>
      </c>
      <c r="ABO2" s="26">
        <v>151.38</v>
      </c>
      <c r="ABP2" s="26">
        <v>151.38</v>
      </c>
      <c r="ABQ2" s="26">
        <v>151.38</v>
      </c>
      <c r="ABR2" s="26">
        <v>151.38</v>
      </c>
      <c r="ABS2" s="26">
        <v>151.38</v>
      </c>
      <c r="ABT2" s="26">
        <v>151.38</v>
      </c>
      <c r="ABU2" s="26">
        <v>151.38</v>
      </c>
      <c r="ABV2" s="26">
        <v>151.38</v>
      </c>
      <c r="ABW2" s="26">
        <v>151.38</v>
      </c>
      <c r="ABX2" s="26">
        <v>151.38</v>
      </c>
      <c r="ABY2" s="26">
        <v>151.38</v>
      </c>
      <c r="ABZ2" s="26">
        <v>151.38</v>
      </c>
      <c r="ACA2" s="26">
        <v>151.38</v>
      </c>
      <c r="ACB2" s="26">
        <v>151.38</v>
      </c>
      <c r="ACC2" s="26">
        <v>151.38</v>
      </c>
      <c r="ACD2" s="26">
        <v>151.38</v>
      </c>
      <c r="ACE2" s="26">
        <v>151.38</v>
      </c>
      <c r="ACF2" s="26">
        <v>151.38</v>
      </c>
      <c r="ACG2" s="26">
        <v>151.38</v>
      </c>
      <c r="ACH2" s="26">
        <v>151.38</v>
      </c>
      <c r="ACI2" s="26">
        <v>151.38</v>
      </c>
      <c r="ACJ2" s="26">
        <v>151.38</v>
      </c>
      <c r="ACK2" s="26">
        <v>151.38</v>
      </c>
      <c r="ACL2" s="26">
        <v>151.38</v>
      </c>
      <c r="ACM2" s="26">
        <v>151.38</v>
      </c>
      <c r="ACN2" s="26">
        <v>151.38</v>
      </c>
      <c r="ACO2" s="26">
        <v>151.38</v>
      </c>
      <c r="ACP2" s="26">
        <v>151.38</v>
      </c>
      <c r="ACQ2" s="26">
        <v>151.38</v>
      </c>
      <c r="ACR2" s="26">
        <v>151.38</v>
      </c>
      <c r="ACS2" s="26">
        <v>151.38</v>
      </c>
      <c r="ACT2" s="26">
        <v>151.38</v>
      </c>
      <c r="ACU2" s="26">
        <v>151.38</v>
      </c>
      <c r="ACV2" s="26">
        <v>151.38</v>
      </c>
      <c r="ACW2" s="26">
        <v>151.38</v>
      </c>
      <c r="ACX2" s="26">
        <v>151.38</v>
      </c>
      <c r="ACY2" s="26">
        <v>151.38</v>
      </c>
      <c r="ACZ2" s="26">
        <v>151.38</v>
      </c>
      <c r="ADA2" s="26">
        <v>151.38</v>
      </c>
      <c r="ADB2" s="26">
        <v>151.38</v>
      </c>
      <c r="ADC2" s="26">
        <v>151.38</v>
      </c>
      <c r="ADD2" s="26">
        <v>151.38</v>
      </c>
      <c r="ADE2" s="26">
        <v>151.38</v>
      </c>
      <c r="ADF2" s="26">
        <v>151.38</v>
      </c>
      <c r="ADG2" s="26">
        <v>151.38</v>
      </c>
      <c r="ADH2" s="26">
        <v>151.38</v>
      </c>
      <c r="ADI2" s="26">
        <v>151.38</v>
      </c>
      <c r="ADJ2" s="26">
        <v>151.38</v>
      </c>
      <c r="ADK2" s="26">
        <v>151.38</v>
      </c>
      <c r="ADL2" s="26">
        <v>151.38</v>
      </c>
      <c r="ADM2" s="26">
        <v>151.38</v>
      </c>
      <c r="ADN2" s="26">
        <v>151.38</v>
      </c>
      <c r="ADO2" s="26">
        <v>151.38</v>
      </c>
      <c r="ADP2" s="26">
        <v>151.38</v>
      </c>
      <c r="ADQ2" s="26">
        <v>151.38</v>
      </c>
      <c r="ADR2" s="26">
        <v>151.38</v>
      </c>
      <c r="ADS2" s="26">
        <v>151.38</v>
      </c>
      <c r="ADT2" s="26">
        <v>151.38</v>
      </c>
      <c r="ADU2" s="26">
        <v>151.38</v>
      </c>
      <c r="ADV2" s="26">
        <v>151.38</v>
      </c>
      <c r="ADW2" s="26">
        <v>151.38</v>
      </c>
      <c r="ADX2" s="26">
        <v>151.38</v>
      </c>
      <c r="ADY2" s="26">
        <v>151.38</v>
      </c>
      <c r="ADZ2" s="26">
        <v>151.38</v>
      </c>
      <c r="AEA2" s="26">
        <v>151.38</v>
      </c>
      <c r="AEB2" s="26">
        <v>151.38</v>
      </c>
      <c r="AEC2" s="26">
        <v>151.38</v>
      </c>
      <c r="AED2" s="26">
        <v>151.38</v>
      </c>
      <c r="AEE2" s="26">
        <v>151.38</v>
      </c>
      <c r="AEF2" s="26">
        <v>151.38</v>
      </c>
      <c r="AEG2" s="26">
        <v>151.38</v>
      </c>
      <c r="AEH2" s="26">
        <v>151.38</v>
      </c>
      <c r="AEI2" s="26">
        <v>151.38</v>
      </c>
      <c r="AEJ2" s="26">
        <v>151.38</v>
      </c>
      <c r="AEK2" s="26">
        <v>151.38</v>
      </c>
      <c r="AEL2" s="26">
        <v>151.38</v>
      </c>
      <c r="AEM2" s="26">
        <v>151.38</v>
      </c>
      <c r="AEN2" s="26">
        <v>151.38</v>
      </c>
      <c r="AEO2" s="26">
        <v>151.38</v>
      </c>
      <c r="AEP2" s="26">
        <v>151.38</v>
      </c>
      <c r="AEQ2" s="26">
        <v>151.38</v>
      </c>
      <c r="AER2" s="26">
        <v>151.38</v>
      </c>
      <c r="AES2" s="26">
        <v>151.38</v>
      </c>
      <c r="AET2" s="26">
        <v>151.38</v>
      </c>
      <c r="AEU2" s="26">
        <v>151.38</v>
      </c>
      <c r="AEV2" s="26">
        <v>151.38</v>
      </c>
      <c r="AEW2" s="26">
        <v>151.38</v>
      </c>
      <c r="AEX2" s="26">
        <v>151.38</v>
      </c>
      <c r="AEY2" s="26">
        <v>151.38</v>
      </c>
      <c r="AEZ2" s="26">
        <v>151.38</v>
      </c>
      <c r="AFA2" s="26">
        <v>151.38</v>
      </c>
      <c r="AFB2" s="26">
        <v>151.38</v>
      </c>
      <c r="AFC2" s="26">
        <v>151.38</v>
      </c>
      <c r="AFD2" s="26">
        <v>151.38</v>
      </c>
      <c r="AFE2" s="26">
        <v>151.38</v>
      </c>
      <c r="AFF2" s="26">
        <v>151.38</v>
      </c>
      <c r="AFG2" s="26">
        <v>151.38</v>
      </c>
      <c r="AFH2" s="26">
        <v>151.38</v>
      </c>
      <c r="AFI2" s="26">
        <v>151.38</v>
      </c>
      <c r="AFJ2" s="26">
        <v>151.38</v>
      </c>
      <c r="AFK2" s="26">
        <v>151.38</v>
      </c>
      <c r="AFL2" s="26">
        <v>151.38</v>
      </c>
      <c r="AFM2" s="26">
        <v>151.38</v>
      </c>
      <c r="AFN2" s="26">
        <v>151.38</v>
      </c>
      <c r="AFO2" s="26">
        <v>151.38</v>
      </c>
      <c r="AFP2" s="26">
        <v>151.38</v>
      </c>
      <c r="AFQ2" s="26">
        <v>151.38</v>
      </c>
      <c r="AFR2" s="26">
        <v>151.38</v>
      </c>
      <c r="AFS2" s="26">
        <v>151.38</v>
      </c>
      <c r="AFT2" s="26">
        <v>151.38</v>
      </c>
      <c r="AFU2" s="26">
        <v>151.38</v>
      </c>
      <c r="AFV2" s="26">
        <v>151.38</v>
      </c>
      <c r="AFW2" s="26">
        <v>151.38</v>
      </c>
      <c r="AFX2" s="26">
        <v>151.38</v>
      </c>
      <c r="AFY2" s="26">
        <v>151.38</v>
      </c>
      <c r="AFZ2" s="26">
        <v>151.38</v>
      </c>
      <c r="AGA2" s="26">
        <v>151.38</v>
      </c>
      <c r="AGB2" s="26">
        <v>151.38</v>
      </c>
      <c r="AGC2" s="26">
        <v>151.38</v>
      </c>
      <c r="AGD2" s="26">
        <v>151.38</v>
      </c>
      <c r="AGE2" s="26">
        <v>151.38</v>
      </c>
      <c r="AGF2" s="26">
        <v>151.38</v>
      </c>
      <c r="AGG2" s="26">
        <v>151.38</v>
      </c>
      <c r="AGH2" s="26">
        <v>151.38</v>
      </c>
      <c r="AGI2" s="26">
        <v>151.38</v>
      </c>
      <c r="AGJ2" s="26">
        <v>151.38</v>
      </c>
      <c r="AGK2" s="26">
        <v>151.38</v>
      </c>
      <c r="AGL2" s="26">
        <v>151.38</v>
      </c>
      <c r="AGM2" s="26">
        <v>151.38</v>
      </c>
      <c r="AGN2" s="26">
        <v>151.38</v>
      </c>
      <c r="AGO2" s="26">
        <v>151.38</v>
      </c>
      <c r="AGP2" s="26">
        <v>151.38</v>
      </c>
      <c r="AGQ2" s="26">
        <v>151.38</v>
      </c>
      <c r="AGR2" s="26">
        <v>151.38</v>
      </c>
      <c r="AGS2" s="26">
        <v>151.38</v>
      </c>
      <c r="AGT2" s="26">
        <v>151.38</v>
      </c>
      <c r="AGU2" s="26">
        <v>151.38</v>
      </c>
      <c r="AGV2" s="26">
        <v>151.38</v>
      </c>
      <c r="AGW2" s="26">
        <v>151.38</v>
      </c>
      <c r="AGX2" s="26">
        <v>151.38</v>
      </c>
      <c r="AGY2" s="26">
        <v>151.38</v>
      </c>
      <c r="AGZ2" s="26">
        <v>151.38</v>
      </c>
      <c r="AHA2" s="26">
        <v>151.38</v>
      </c>
      <c r="AHB2" s="26">
        <v>151.38</v>
      </c>
      <c r="AHC2" s="26">
        <v>151.38</v>
      </c>
      <c r="AHD2" s="26">
        <v>151.38</v>
      </c>
      <c r="AHE2" s="26">
        <v>151.38</v>
      </c>
      <c r="AHF2" s="26">
        <v>151.38</v>
      </c>
      <c r="AHG2" s="26">
        <v>151.38</v>
      </c>
      <c r="AHH2" s="26">
        <v>151.38</v>
      </c>
      <c r="AHI2" s="26">
        <v>151.38</v>
      </c>
      <c r="AHJ2" s="26">
        <v>151.38</v>
      </c>
      <c r="AHK2" s="26">
        <v>151.38</v>
      </c>
      <c r="AHL2" s="26">
        <v>151.38</v>
      </c>
      <c r="AHM2" s="26">
        <v>151.38</v>
      </c>
      <c r="AHN2" s="26">
        <v>151.38</v>
      </c>
      <c r="AHO2" s="26">
        <v>151.38</v>
      </c>
      <c r="AHP2" s="26">
        <v>151.38</v>
      </c>
      <c r="AHQ2" s="26">
        <v>151.38</v>
      </c>
      <c r="AHR2" s="26">
        <v>151.38</v>
      </c>
      <c r="AHS2" s="26">
        <v>151.38</v>
      </c>
      <c r="AHT2" s="26">
        <v>151.38</v>
      </c>
      <c r="AHU2" s="26">
        <v>151.38</v>
      </c>
      <c r="AHV2" s="26">
        <v>151.38</v>
      </c>
      <c r="AHW2" s="26">
        <v>151.38</v>
      </c>
      <c r="AHX2" s="26">
        <v>151.38</v>
      </c>
      <c r="AHY2" s="26">
        <v>151.38</v>
      </c>
      <c r="AHZ2" s="26">
        <v>151.38</v>
      </c>
      <c r="AIA2" s="26">
        <v>151.38</v>
      </c>
      <c r="AIB2" s="26">
        <v>151.38</v>
      </c>
      <c r="AIC2" s="26">
        <v>151.38</v>
      </c>
      <c r="AID2" s="26">
        <v>151.38</v>
      </c>
      <c r="AIE2" s="26">
        <v>151.38</v>
      </c>
      <c r="AIF2" s="26">
        <v>151.38</v>
      </c>
      <c r="AIG2" s="26">
        <v>151.38</v>
      </c>
      <c r="AIH2" s="26">
        <v>151.38</v>
      </c>
      <c r="AII2" s="26">
        <v>151.38</v>
      </c>
      <c r="AIJ2" s="26">
        <v>151.38</v>
      </c>
      <c r="AIK2" s="26">
        <v>151.38</v>
      </c>
      <c r="AIL2" s="26">
        <v>151.38</v>
      </c>
      <c r="AIM2" s="26">
        <v>151.38</v>
      </c>
      <c r="AIN2" s="26">
        <v>151.38</v>
      </c>
      <c r="AIO2" s="26">
        <v>151.38</v>
      </c>
      <c r="AIP2" s="26">
        <v>151.38</v>
      </c>
      <c r="AIQ2" s="26">
        <v>151.38</v>
      </c>
      <c r="AIR2" s="26">
        <v>151.38</v>
      </c>
      <c r="AIS2" s="26">
        <v>151.38</v>
      </c>
      <c r="AIT2" s="26">
        <v>151.38</v>
      </c>
      <c r="AIU2" s="26">
        <v>151.38</v>
      </c>
      <c r="AIV2" s="26">
        <v>151.38</v>
      </c>
      <c r="AIW2" s="26">
        <v>151.38</v>
      </c>
      <c r="AIX2" s="26">
        <v>151.38</v>
      </c>
      <c r="AIY2" s="26">
        <v>151.38</v>
      </c>
      <c r="AIZ2" s="26">
        <v>151.38</v>
      </c>
      <c r="AJA2" s="26">
        <v>151.38</v>
      </c>
      <c r="AJB2" s="26">
        <v>151.38</v>
      </c>
      <c r="AJC2" s="26">
        <v>151.38</v>
      </c>
      <c r="AJD2" s="26">
        <v>151.38</v>
      </c>
      <c r="AJE2" s="26">
        <v>151.38</v>
      </c>
      <c r="AJF2" s="26">
        <v>151.38</v>
      </c>
      <c r="AJG2" s="26">
        <v>151.38</v>
      </c>
      <c r="AJH2" s="26">
        <v>151.38</v>
      </c>
      <c r="AJI2" s="26">
        <v>151.38</v>
      </c>
      <c r="AJJ2" s="26">
        <v>151.38</v>
      </c>
      <c r="AJK2" s="26">
        <v>151.38</v>
      </c>
      <c r="AJL2" s="26">
        <v>151.38</v>
      </c>
      <c r="AJM2" s="26">
        <v>151.38</v>
      </c>
      <c r="AJN2" s="26">
        <v>151.38</v>
      </c>
      <c r="AJO2" s="26">
        <v>151.38</v>
      </c>
      <c r="AJP2" s="26">
        <v>151.38</v>
      </c>
      <c r="AJQ2" s="26">
        <v>151.38</v>
      </c>
      <c r="AJR2" s="26">
        <v>151.38</v>
      </c>
      <c r="AJS2" s="26">
        <v>151.38</v>
      </c>
      <c r="AJT2" s="26">
        <v>151.38</v>
      </c>
      <c r="AJU2" s="26">
        <v>151.38</v>
      </c>
      <c r="AJV2" s="26">
        <v>151.38</v>
      </c>
      <c r="AJW2" s="26">
        <v>151.38</v>
      </c>
      <c r="AJX2" s="26">
        <v>151.38</v>
      </c>
      <c r="AJY2" t="s">
        <v>3</v>
      </c>
    </row>
    <row r="3" spans="1:961">
      <c r="A3" s="26">
        <v>169</v>
      </c>
      <c r="B3" s="26">
        <v>138.4</v>
      </c>
      <c r="C3" s="26">
        <v>138.4</v>
      </c>
      <c r="D3" s="26">
        <v>138.4</v>
      </c>
      <c r="E3" s="26">
        <v>169</v>
      </c>
      <c r="F3" s="26">
        <v>138.4</v>
      </c>
      <c r="G3" s="26">
        <v>138.4</v>
      </c>
      <c r="H3" s="26">
        <v>138.4</v>
      </c>
      <c r="I3" s="26">
        <v>138.4</v>
      </c>
      <c r="J3" s="26">
        <v>138.4</v>
      </c>
      <c r="K3" s="26">
        <v>169</v>
      </c>
      <c r="L3" s="26">
        <v>138.4</v>
      </c>
      <c r="M3" s="26">
        <v>169</v>
      </c>
      <c r="N3" s="26">
        <v>169</v>
      </c>
      <c r="O3" s="26">
        <v>169</v>
      </c>
      <c r="P3" s="26">
        <v>138.4</v>
      </c>
      <c r="Q3" s="26">
        <v>169</v>
      </c>
      <c r="R3" s="26">
        <v>169</v>
      </c>
      <c r="S3" s="26">
        <v>138.4</v>
      </c>
      <c r="T3" s="26">
        <v>138.4</v>
      </c>
      <c r="U3" s="26">
        <v>138.4</v>
      </c>
      <c r="V3" s="26">
        <v>169</v>
      </c>
      <c r="W3" s="26">
        <v>169</v>
      </c>
      <c r="X3" s="26">
        <v>169</v>
      </c>
      <c r="Y3" s="26">
        <v>138.4</v>
      </c>
      <c r="Z3" s="26">
        <v>169</v>
      </c>
      <c r="AA3" s="26">
        <v>169</v>
      </c>
      <c r="AB3" s="26">
        <v>169</v>
      </c>
      <c r="AC3" s="26">
        <v>169</v>
      </c>
      <c r="AD3" s="26">
        <v>169</v>
      </c>
      <c r="AE3" s="26">
        <v>169</v>
      </c>
      <c r="AF3" s="26">
        <v>169</v>
      </c>
      <c r="AG3" s="26">
        <v>138.4</v>
      </c>
      <c r="AH3" s="26">
        <v>169</v>
      </c>
      <c r="AI3" s="26">
        <v>169</v>
      </c>
      <c r="AJ3" s="26">
        <v>169</v>
      </c>
      <c r="AK3" s="26">
        <v>169</v>
      </c>
      <c r="AL3" s="26">
        <v>169</v>
      </c>
      <c r="AM3" s="26">
        <v>169</v>
      </c>
      <c r="AN3" s="26">
        <v>169</v>
      </c>
      <c r="AO3" s="26">
        <v>169</v>
      </c>
      <c r="AP3" s="26">
        <v>169</v>
      </c>
      <c r="AQ3" s="26">
        <v>169</v>
      </c>
      <c r="AR3" s="26">
        <v>169</v>
      </c>
      <c r="AS3" s="26">
        <v>169</v>
      </c>
      <c r="AT3" s="26">
        <v>169</v>
      </c>
      <c r="AU3" s="26">
        <v>169</v>
      </c>
      <c r="AV3" s="26">
        <v>169</v>
      </c>
      <c r="AW3" s="26">
        <v>169</v>
      </c>
      <c r="AX3" s="26">
        <v>169</v>
      </c>
      <c r="AY3" s="26">
        <v>169</v>
      </c>
      <c r="AZ3" s="26">
        <v>169</v>
      </c>
      <c r="BA3" s="26">
        <v>169</v>
      </c>
      <c r="BB3" s="26">
        <v>138.4</v>
      </c>
      <c r="BC3" s="26">
        <v>138.4</v>
      </c>
      <c r="BD3" s="26">
        <v>138.4</v>
      </c>
      <c r="BE3" s="26">
        <v>138.4</v>
      </c>
      <c r="BF3" s="26">
        <v>138.4</v>
      </c>
      <c r="BG3" s="26">
        <v>138.4</v>
      </c>
      <c r="BH3" s="26">
        <v>138.4</v>
      </c>
      <c r="BI3" s="26">
        <v>138.4</v>
      </c>
      <c r="BJ3" s="26">
        <v>138.4</v>
      </c>
      <c r="BK3" s="26">
        <v>138.4</v>
      </c>
      <c r="BL3" s="26">
        <v>138.4</v>
      </c>
      <c r="BM3" s="26">
        <v>138.4</v>
      </c>
      <c r="BN3" s="26">
        <v>138.4</v>
      </c>
      <c r="BO3" s="26">
        <v>138.4</v>
      </c>
      <c r="BP3" s="26">
        <v>138.4</v>
      </c>
      <c r="BQ3" s="26">
        <v>138.4</v>
      </c>
      <c r="BR3" s="26">
        <v>138.4</v>
      </c>
      <c r="BS3" s="26">
        <v>138.4</v>
      </c>
      <c r="BT3" s="26">
        <v>138.4</v>
      </c>
      <c r="BU3" s="26">
        <v>138.4</v>
      </c>
      <c r="BV3" s="26">
        <v>138.4</v>
      </c>
      <c r="BW3" s="26">
        <v>138.4</v>
      </c>
      <c r="BX3" s="26">
        <v>138.4</v>
      </c>
      <c r="BY3" s="26">
        <v>138.4</v>
      </c>
      <c r="BZ3" s="26">
        <v>138.4</v>
      </c>
      <c r="CA3" s="26">
        <v>138.4</v>
      </c>
      <c r="CB3" s="26">
        <v>138.4</v>
      </c>
      <c r="CC3" s="26">
        <v>138.4</v>
      </c>
      <c r="CD3" s="26">
        <v>138.4</v>
      </c>
      <c r="CE3" s="26">
        <v>138.4</v>
      </c>
      <c r="CF3" s="26">
        <v>138.4</v>
      </c>
      <c r="CG3" s="26">
        <v>138.4</v>
      </c>
      <c r="CH3" s="26">
        <v>138.4</v>
      </c>
      <c r="CI3" s="26">
        <v>138.4</v>
      </c>
      <c r="CJ3" s="26">
        <v>138.4</v>
      </c>
      <c r="CK3" s="26">
        <v>138.4</v>
      </c>
      <c r="CL3" s="26">
        <v>138.4</v>
      </c>
      <c r="CM3" s="26">
        <v>138.4</v>
      </c>
      <c r="CN3" s="26">
        <v>138.4</v>
      </c>
      <c r="CO3" s="26">
        <v>138.4</v>
      </c>
      <c r="CP3" s="26">
        <v>138.4</v>
      </c>
      <c r="CQ3" s="26">
        <v>138.4</v>
      </c>
      <c r="CR3" s="26">
        <v>138.4</v>
      </c>
      <c r="CS3" s="26">
        <v>138.4</v>
      </c>
      <c r="CT3" s="26">
        <v>138.4</v>
      </c>
      <c r="CU3" s="26">
        <v>138.4</v>
      </c>
      <c r="CV3" s="26">
        <v>138.4</v>
      </c>
      <c r="CW3" s="26">
        <v>138.4</v>
      </c>
      <c r="CX3" s="26">
        <v>138.4</v>
      </c>
      <c r="CY3" s="26">
        <v>138.4</v>
      </c>
      <c r="CZ3" s="26">
        <v>138.4</v>
      </c>
      <c r="DA3" s="26">
        <v>138.4</v>
      </c>
      <c r="DB3" s="26">
        <v>138.4</v>
      </c>
      <c r="DC3" s="26">
        <v>138.4</v>
      </c>
      <c r="DD3" s="26">
        <v>138.4</v>
      </c>
      <c r="DE3" s="26">
        <v>138.4</v>
      </c>
      <c r="DF3" s="26">
        <v>138.4</v>
      </c>
      <c r="DG3" s="26">
        <v>138.4</v>
      </c>
      <c r="DH3" s="26">
        <v>138.4</v>
      </c>
      <c r="DI3" s="26">
        <v>138.4</v>
      </c>
      <c r="DJ3" s="26">
        <v>138.4</v>
      </c>
      <c r="DK3" s="26">
        <v>138.4</v>
      </c>
      <c r="DL3" s="26">
        <v>138.4</v>
      </c>
      <c r="DM3" s="26">
        <v>138.4</v>
      </c>
      <c r="DN3" s="26">
        <v>138.4</v>
      </c>
      <c r="DO3" s="26">
        <v>138.4</v>
      </c>
      <c r="DP3" s="26">
        <v>138.4</v>
      </c>
      <c r="DQ3" s="26">
        <v>138.4</v>
      </c>
      <c r="DR3" s="26">
        <v>138.4</v>
      </c>
      <c r="DS3" s="26">
        <v>138.4</v>
      </c>
      <c r="DT3" s="26">
        <v>138.4</v>
      </c>
      <c r="DU3" s="26">
        <v>138.4</v>
      </c>
      <c r="DV3" s="26">
        <v>138.4</v>
      </c>
      <c r="DW3" s="26">
        <v>138.4</v>
      </c>
      <c r="DX3" s="26">
        <v>138.4</v>
      </c>
      <c r="DY3" s="26">
        <v>138.4</v>
      </c>
      <c r="DZ3" s="26">
        <v>138.4</v>
      </c>
      <c r="EA3" s="26">
        <v>138.4</v>
      </c>
      <c r="EB3" s="26">
        <v>138.4</v>
      </c>
      <c r="EC3" s="26">
        <v>138.4</v>
      </c>
      <c r="ED3" s="26">
        <v>138.4</v>
      </c>
      <c r="EE3" s="26">
        <v>138.4</v>
      </c>
      <c r="EF3" s="26">
        <v>138.4</v>
      </c>
      <c r="EG3" s="26">
        <v>138.4</v>
      </c>
      <c r="EH3" s="26">
        <v>138.4</v>
      </c>
      <c r="EI3" s="26">
        <v>138.4</v>
      </c>
      <c r="EJ3" s="26">
        <v>138.4</v>
      </c>
      <c r="EK3" s="26">
        <v>138.4</v>
      </c>
      <c r="EL3" s="26">
        <v>138.4</v>
      </c>
      <c r="EM3" s="26">
        <v>138.4</v>
      </c>
      <c r="EN3" s="26">
        <v>138.4</v>
      </c>
      <c r="EO3" s="26">
        <v>138.4</v>
      </c>
      <c r="EP3" s="26">
        <v>138.4</v>
      </c>
      <c r="EQ3" s="26">
        <v>138.4</v>
      </c>
      <c r="ER3" s="26">
        <v>138.4</v>
      </c>
      <c r="ES3" s="26">
        <v>138.4</v>
      </c>
      <c r="ET3" s="26">
        <v>138.4</v>
      </c>
      <c r="EU3" s="26">
        <v>138.4</v>
      </c>
      <c r="EV3" s="26">
        <v>138.4</v>
      </c>
      <c r="EW3" s="26">
        <v>138.4</v>
      </c>
      <c r="EX3" s="26">
        <v>138.4</v>
      </c>
      <c r="EY3" s="26">
        <v>138.4</v>
      </c>
      <c r="EZ3" s="26">
        <v>138.4</v>
      </c>
      <c r="FA3" s="26">
        <v>138.4</v>
      </c>
      <c r="FB3" s="26">
        <v>138.4</v>
      </c>
      <c r="FC3" s="26">
        <v>138.4</v>
      </c>
      <c r="FD3" s="26">
        <v>138.4</v>
      </c>
      <c r="FE3" s="26">
        <v>138.4</v>
      </c>
      <c r="FF3" s="26">
        <v>138.4</v>
      </c>
      <c r="FG3" s="26">
        <v>138.4</v>
      </c>
      <c r="FH3" s="26">
        <v>138.4</v>
      </c>
      <c r="FI3" s="26">
        <v>138.4</v>
      </c>
      <c r="FJ3" s="26">
        <v>138.4</v>
      </c>
      <c r="FK3" s="26">
        <v>138.4</v>
      </c>
      <c r="FL3" s="26">
        <v>138.4</v>
      </c>
      <c r="FM3" s="26">
        <v>138.4</v>
      </c>
      <c r="FN3" s="26">
        <v>138.4</v>
      </c>
      <c r="FO3" s="26">
        <v>138.4</v>
      </c>
      <c r="FP3" s="26">
        <v>138.4</v>
      </c>
      <c r="FQ3" s="26">
        <v>138.4</v>
      </c>
      <c r="FR3" s="26">
        <v>138.4</v>
      </c>
      <c r="FS3" s="26">
        <v>138.4</v>
      </c>
      <c r="FT3" s="26">
        <v>138.4</v>
      </c>
      <c r="FU3" s="26">
        <v>138.4</v>
      </c>
      <c r="FV3" s="26">
        <v>138.4</v>
      </c>
      <c r="FW3" s="26">
        <v>138.4</v>
      </c>
      <c r="FX3" s="26">
        <v>138.4</v>
      </c>
      <c r="FY3" s="26">
        <v>138.4</v>
      </c>
      <c r="FZ3" s="26">
        <v>138.4</v>
      </c>
      <c r="GA3" s="26">
        <v>138.4</v>
      </c>
      <c r="GB3" s="26">
        <v>138.4</v>
      </c>
      <c r="GC3" s="26">
        <v>138.4</v>
      </c>
      <c r="GD3" s="26">
        <v>138.4</v>
      </c>
      <c r="GE3" s="26">
        <v>138.4</v>
      </c>
      <c r="GF3" s="26">
        <v>138.4</v>
      </c>
      <c r="GG3" s="26">
        <v>138.4</v>
      </c>
      <c r="GH3" s="26">
        <v>138.4</v>
      </c>
      <c r="GI3" s="26">
        <v>138.4</v>
      </c>
      <c r="GJ3" s="26">
        <v>138.4</v>
      </c>
      <c r="GK3" s="26">
        <v>138.4</v>
      </c>
      <c r="GL3" s="26">
        <v>138.4</v>
      </c>
      <c r="GM3" s="26">
        <v>138.4</v>
      </c>
      <c r="GN3" s="26">
        <v>138.4</v>
      </c>
      <c r="GO3" s="26">
        <v>138.4</v>
      </c>
      <c r="GP3" s="26">
        <v>138.4</v>
      </c>
      <c r="GQ3" s="26">
        <v>138.4</v>
      </c>
      <c r="GR3" s="26">
        <v>138.4</v>
      </c>
      <c r="GS3" s="26">
        <v>138.4</v>
      </c>
      <c r="GT3" s="26">
        <v>138.4</v>
      </c>
      <c r="GU3" s="26">
        <v>138.4</v>
      </c>
      <c r="GV3" s="26">
        <v>138.4</v>
      </c>
      <c r="GW3" s="26">
        <v>138.4</v>
      </c>
      <c r="GX3" s="26">
        <v>138.4</v>
      </c>
      <c r="GY3" s="26">
        <v>138.4</v>
      </c>
      <c r="GZ3" s="26">
        <v>138.4</v>
      </c>
      <c r="HA3" s="26">
        <v>138.4</v>
      </c>
      <c r="HB3" s="26">
        <v>138.4</v>
      </c>
      <c r="HC3" s="26">
        <v>138.4</v>
      </c>
      <c r="HD3" s="26">
        <v>138.4</v>
      </c>
      <c r="HE3" s="26">
        <v>138.4</v>
      </c>
      <c r="HF3" s="26">
        <v>138.4</v>
      </c>
      <c r="HG3" s="26">
        <v>138.4</v>
      </c>
      <c r="HH3" s="26">
        <v>138.4</v>
      </c>
      <c r="HI3" s="26">
        <v>138.4</v>
      </c>
      <c r="HJ3" s="26">
        <v>138.4</v>
      </c>
      <c r="HK3" s="26">
        <v>138.4</v>
      </c>
      <c r="HL3" s="26">
        <v>138.4</v>
      </c>
      <c r="HM3" s="26">
        <v>138.4</v>
      </c>
      <c r="HN3" s="26">
        <v>138.4</v>
      </c>
      <c r="HO3" s="26">
        <v>138.4</v>
      </c>
      <c r="HP3" s="26">
        <v>138.4</v>
      </c>
      <c r="HQ3" s="26">
        <v>138.4</v>
      </c>
      <c r="HR3" s="26">
        <v>138.4</v>
      </c>
      <c r="HS3" s="26">
        <v>138.4</v>
      </c>
      <c r="HT3" s="26">
        <v>138.4</v>
      </c>
      <c r="HU3" s="26">
        <v>138.4</v>
      </c>
      <c r="HV3" s="26">
        <v>138.4</v>
      </c>
      <c r="HW3" s="26">
        <v>138.4</v>
      </c>
      <c r="HX3" s="26">
        <v>138.4</v>
      </c>
      <c r="HY3" s="26">
        <v>138.4</v>
      </c>
      <c r="HZ3" s="26">
        <v>138.4</v>
      </c>
      <c r="IA3" s="26">
        <v>138.4</v>
      </c>
      <c r="IB3" s="26">
        <v>138.4</v>
      </c>
      <c r="IC3" s="26">
        <v>138.4</v>
      </c>
      <c r="ID3" s="26">
        <v>138.4</v>
      </c>
      <c r="IE3" s="26">
        <v>138.4</v>
      </c>
      <c r="IF3" s="26">
        <v>138.4</v>
      </c>
      <c r="IG3" s="26">
        <v>138.4</v>
      </c>
      <c r="IH3" s="26">
        <v>138.4</v>
      </c>
      <c r="II3" s="26">
        <v>138.4</v>
      </c>
      <c r="IJ3" s="26">
        <v>138.4</v>
      </c>
      <c r="IK3" s="26">
        <v>138.4</v>
      </c>
      <c r="IL3" s="26">
        <v>138.4</v>
      </c>
      <c r="IM3" s="26">
        <v>138.4</v>
      </c>
      <c r="IN3" s="26">
        <v>138.4</v>
      </c>
      <c r="IO3" s="26">
        <v>138.4</v>
      </c>
      <c r="IP3" s="26">
        <v>138.4</v>
      </c>
      <c r="IQ3" s="26">
        <v>138.4</v>
      </c>
      <c r="IR3" s="26">
        <v>138.4</v>
      </c>
      <c r="IS3" s="26">
        <v>138.4</v>
      </c>
      <c r="IT3" s="26">
        <v>138.4</v>
      </c>
      <c r="IU3" s="26">
        <v>138.4</v>
      </c>
      <c r="IV3" s="26">
        <v>138.4</v>
      </c>
      <c r="IW3" s="26">
        <v>138.4</v>
      </c>
      <c r="IX3" s="26">
        <v>138.4</v>
      </c>
      <c r="IY3" s="26">
        <v>138.4</v>
      </c>
      <c r="IZ3" s="26">
        <v>138.4</v>
      </c>
      <c r="JA3" s="26">
        <v>138.4</v>
      </c>
      <c r="JB3" s="26">
        <v>138.4</v>
      </c>
      <c r="JC3" s="26">
        <v>138.4</v>
      </c>
      <c r="JD3" s="26">
        <v>138.4</v>
      </c>
      <c r="JE3" s="26">
        <v>138.4</v>
      </c>
      <c r="JF3" s="26">
        <v>138.4</v>
      </c>
      <c r="JG3" s="26">
        <v>138.4</v>
      </c>
      <c r="JH3" s="26">
        <v>138.4</v>
      </c>
      <c r="JI3" s="26">
        <v>138.4</v>
      </c>
      <c r="JJ3" s="26">
        <v>138.4</v>
      </c>
      <c r="JK3" s="26">
        <v>138.4</v>
      </c>
      <c r="JL3" s="26">
        <v>138.4</v>
      </c>
      <c r="JM3" s="26">
        <v>138.4</v>
      </c>
      <c r="JN3" s="26">
        <v>138.4</v>
      </c>
      <c r="JO3" s="26">
        <v>138.4</v>
      </c>
      <c r="JP3" s="26">
        <v>138.4</v>
      </c>
      <c r="JQ3" s="26">
        <v>138.4</v>
      </c>
      <c r="JR3" s="26">
        <v>138.4</v>
      </c>
      <c r="JS3" s="26">
        <v>138.4</v>
      </c>
      <c r="JT3" s="26">
        <v>138.4</v>
      </c>
      <c r="JU3" s="26">
        <v>138.4</v>
      </c>
      <c r="JV3" s="26">
        <v>138.4</v>
      </c>
      <c r="JW3" s="26">
        <v>138.4</v>
      </c>
      <c r="JX3" s="26">
        <v>138.4</v>
      </c>
      <c r="JY3" s="26">
        <v>138.4</v>
      </c>
      <c r="JZ3" s="26">
        <v>138.4</v>
      </c>
      <c r="KA3" s="26">
        <v>138.4</v>
      </c>
      <c r="KB3" s="26">
        <v>138.4</v>
      </c>
      <c r="KC3" s="26">
        <v>138.4</v>
      </c>
      <c r="KD3" s="26">
        <v>138.4</v>
      </c>
      <c r="KE3" s="26">
        <v>138.4</v>
      </c>
      <c r="KF3" s="26">
        <v>138.4</v>
      </c>
      <c r="KG3" s="26">
        <v>138.4</v>
      </c>
      <c r="KH3" s="26">
        <v>138.4</v>
      </c>
      <c r="KI3" s="26">
        <v>138.4</v>
      </c>
      <c r="KJ3" s="26">
        <v>138.4</v>
      </c>
      <c r="KK3" s="26">
        <v>138.4</v>
      </c>
      <c r="KL3" s="26">
        <v>138.4</v>
      </c>
      <c r="KM3" s="26">
        <v>138.4</v>
      </c>
      <c r="KN3" s="26">
        <v>138.4</v>
      </c>
      <c r="KO3" s="26">
        <v>138.4</v>
      </c>
      <c r="KP3" s="26">
        <v>138.4</v>
      </c>
      <c r="KQ3" s="26">
        <v>138.4</v>
      </c>
      <c r="KR3" s="26">
        <v>138.4</v>
      </c>
      <c r="KS3" s="26">
        <v>138.4</v>
      </c>
      <c r="KT3" s="26">
        <v>138.4</v>
      </c>
      <c r="KU3" s="26">
        <v>138.4</v>
      </c>
      <c r="KV3" s="26">
        <v>138.4</v>
      </c>
      <c r="KW3" s="26">
        <v>138.4</v>
      </c>
      <c r="KX3" s="26">
        <v>138.4</v>
      </c>
      <c r="KY3" s="26">
        <v>138.4</v>
      </c>
      <c r="KZ3" s="26">
        <v>138.4</v>
      </c>
      <c r="LA3" s="26">
        <v>138.4</v>
      </c>
      <c r="LB3" s="26">
        <v>138.4</v>
      </c>
      <c r="LC3" s="26">
        <v>138.4</v>
      </c>
      <c r="LD3" s="26">
        <v>138.4</v>
      </c>
      <c r="LE3" s="26">
        <v>138.4</v>
      </c>
      <c r="LF3" s="26">
        <v>138.4</v>
      </c>
      <c r="LG3" s="26">
        <v>138.4</v>
      </c>
      <c r="LH3" s="26">
        <v>138.4</v>
      </c>
      <c r="LI3" s="26">
        <v>138.4</v>
      </c>
      <c r="LJ3" s="26">
        <v>138.4</v>
      </c>
      <c r="LK3" s="26">
        <v>138.4</v>
      </c>
      <c r="LL3" s="26">
        <v>138.4</v>
      </c>
      <c r="LM3" s="26">
        <v>138.4</v>
      </c>
      <c r="LN3" s="26">
        <v>138.4</v>
      </c>
      <c r="LO3" s="26">
        <v>138.4</v>
      </c>
      <c r="LP3" s="26">
        <v>138.4</v>
      </c>
      <c r="LQ3" s="26">
        <v>138.4</v>
      </c>
      <c r="LR3" s="26">
        <v>138.4</v>
      </c>
      <c r="LS3" s="26">
        <v>138.4</v>
      </c>
      <c r="LT3" s="26">
        <v>138.4</v>
      </c>
      <c r="LU3" s="26">
        <v>138.4</v>
      </c>
      <c r="LV3" s="26">
        <v>138.4</v>
      </c>
      <c r="LW3" s="26">
        <v>138.4</v>
      </c>
      <c r="LX3" s="26">
        <v>138.4</v>
      </c>
      <c r="LY3" s="26">
        <v>138.4</v>
      </c>
      <c r="LZ3" s="26">
        <v>138.4</v>
      </c>
      <c r="MA3" s="26">
        <v>138.4</v>
      </c>
      <c r="MB3" s="26">
        <v>138.4</v>
      </c>
      <c r="MC3" s="26">
        <v>138.4</v>
      </c>
      <c r="MD3" s="26">
        <v>138.4</v>
      </c>
      <c r="ME3" s="26">
        <v>138.4</v>
      </c>
      <c r="MF3" s="26">
        <v>138.4</v>
      </c>
      <c r="MG3" s="26">
        <v>138.4</v>
      </c>
      <c r="MH3" s="26">
        <v>138.4</v>
      </c>
      <c r="MI3" s="26">
        <v>138.4</v>
      </c>
      <c r="MJ3" s="26">
        <v>138.4</v>
      </c>
      <c r="MK3" s="26">
        <v>138.4</v>
      </c>
      <c r="ML3" s="26">
        <v>138.4</v>
      </c>
      <c r="MM3" s="26">
        <v>138.4</v>
      </c>
      <c r="MN3" s="26">
        <v>138.4</v>
      </c>
      <c r="MO3" s="26">
        <v>138.4</v>
      </c>
      <c r="MP3" s="26">
        <v>138.4</v>
      </c>
      <c r="MQ3" s="26">
        <v>138.4</v>
      </c>
      <c r="MR3" s="26">
        <v>138.4</v>
      </c>
      <c r="MS3" s="26">
        <v>138.4</v>
      </c>
      <c r="MT3" s="26">
        <v>138.4</v>
      </c>
      <c r="MU3" s="26">
        <v>138.4</v>
      </c>
      <c r="MV3" s="26">
        <v>138.4</v>
      </c>
      <c r="MW3" s="26">
        <v>138.4</v>
      </c>
      <c r="MX3" s="26">
        <v>138.4</v>
      </c>
      <c r="MY3" s="26">
        <v>138.4</v>
      </c>
      <c r="MZ3" s="26">
        <v>138.4</v>
      </c>
      <c r="NA3" s="26">
        <v>138.4</v>
      </c>
      <c r="NB3" s="26">
        <v>138.4</v>
      </c>
      <c r="NC3" s="26">
        <v>138.4</v>
      </c>
      <c r="ND3" s="26">
        <v>138.4</v>
      </c>
      <c r="NE3" s="26">
        <v>138.4</v>
      </c>
      <c r="NF3" s="26">
        <v>138.4</v>
      </c>
      <c r="NG3" s="26">
        <v>138.4</v>
      </c>
      <c r="NH3" s="26">
        <v>138.4</v>
      </c>
      <c r="NI3" s="26">
        <v>138.4</v>
      </c>
      <c r="NJ3" s="26">
        <v>138.4</v>
      </c>
      <c r="NK3" s="26">
        <v>138.4</v>
      </c>
      <c r="NL3" s="26">
        <v>138.4</v>
      </c>
      <c r="NM3" s="26">
        <v>138.4</v>
      </c>
      <c r="NN3" s="26">
        <v>138.4</v>
      </c>
      <c r="NO3" s="26">
        <v>138.4</v>
      </c>
      <c r="NP3" s="26">
        <v>138.4</v>
      </c>
      <c r="NQ3" s="26">
        <v>138.4</v>
      </c>
      <c r="NR3" s="26">
        <v>138.4</v>
      </c>
      <c r="NS3" s="26">
        <v>138.4</v>
      </c>
      <c r="NT3" s="26">
        <v>138.4</v>
      </c>
      <c r="NU3" s="26">
        <v>138.4</v>
      </c>
      <c r="NV3" s="26">
        <v>138.4</v>
      </c>
      <c r="NW3" s="26">
        <v>138.4</v>
      </c>
      <c r="NX3" s="26">
        <v>138.4</v>
      </c>
      <c r="NY3" s="26">
        <v>138.4</v>
      </c>
      <c r="NZ3" s="26">
        <v>138.4</v>
      </c>
      <c r="OA3" s="26">
        <v>138.4</v>
      </c>
      <c r="OB3" s="26">
        <v>138.4</v>
      </c>
      <c r="OC3" s="26">
        <v>138.4</v>
      </c>
      <c r="OD3" s="26">
        <v>138.4</v>
      </c>
      <c r="OE3" s="26">
        <v>138.4</v>
      </c>
      <c r="OF3" s="26">
        <v>138.4</v>
      </c>
      <c r="OG3" s="26">
        <v>138.4</v>
      </c>
      <c r="OH3" s="26">
        <v>138.4</v>
      </c>
      <c r="OI3" s="26">
        <v>138.4</v>
      </c>
      <c r="OJ3" s="26">
        <v>138.4</v>
      </c>
      <c r="OK3" s="26">
        <v>138.4</v>
      </c>
      <c r="OL3" s="26">
        <v>138.4</v>
      </c>
      <c r="OM3" s="26">
        <v>138.4</v>
      </c>
      <c r="ON3" s="26">
        <v>138.4</v>
      </c>
      <c r="OO3" s="26">
        <v>138.4</v>
      </c>
      <c r="OP3" s="26">
        <v>138.4</v>
      </c>
      <c r="OQ3" s="26">
        <v>138.4</v>
      </c>
      <c r="OR3" s="26">
        <v>138.4</v>
      </c>
      <c r="OS3" s="26">
        <v>138.4</v>
      </c>
      <c r="OT3" s="26">
        <v>138.4</v>
      </c>
      <c r="OU3" s="26">
        <v>138.4</v>
      </c>
      <c r="OV3" s="26">
        <v>138.4</v>
      </c>
      <c r="OW3" s="26">
        <v>138.4</v>
      </c>
      <c r="OX3" s="26">
        <v>138.4</v>
      </c>
      <c r="OY3" s="26">
        <v>138.4</v>
      </c>
      <c r="OZ3" s="26">
        <v>138.4</v>
      </c>
      <c r="PA3" s="26">
        <v>138.4</v>
      </c>
      <c r="PB3" s="26">
        <v>138.4</v>
      </c>
      <c r="PC3" s="26">
        <v>138.4</v>
      </c>
      <c r="PD3" s="26">
        <v>138.4</v>
      </c>
      <c r="PE3" s="26">
        <v>138.4</v>
      </c>
      <c r="PF3" s="26">
        <v>138.4</v>
      </c>
      <c r="PG3" s="26">
        <v>138.4</v>
      </c>
      <c r="PH3" s="26">
        <v>138.4</v>
      </c>
      <c r="PI3" s="26">
        <v>138.4</v>
      </c>
      <c r="PJ3" s="26">
        <v>138.4</v>
      </c>
      <c r="PK3" s="26">
        <v>138.4</v>
      </c>
      <c r="PL3" s="26">
        <v>138.4</v>
      </c>
      <c r="PM3" s="26">
        <v>138.4</v>
      </c>
      <c r="PN3" s="26">
        <v>138.4</v>
      </c>
      <c r="PO3" s="26">
        <v>138.4</v>
      </c>
      <c r="PP3" s="26">
        <v>138.4</v>
      </c>
      <c r="PQ3" s="26">
        <v>138.4</v>
      </c>
      <c r="PR3" s="26">
        <v>138.4</v>
      </c>
      <c r="PS3" s="26">
        <v>138.4</v>
      </c>
      <c r="PT3" s="26">
        <v>138.4</v>
      </c>
      <c r="PU3" s="26">
        <v>138.4</v>
      </c>
      <c r="PV3" s="26">
        <v>138.4</v>
      </c>
      <c r="PW3" s="26">
        <v>138.4</v>
      </c>
      <c r="PX3" s="26">
        <v>138.4</v>
      </c>
      <c r="PY3" s="26">
        <v>138.4</v>
      </c>
      <c r="PZ3" s="26">
        <v>138.4</v>
      </c>
      <c r="QA3" s="26">
        <v>138.4</v>
      </c>
      <c r="QB3" s="26">
        <v>138.4</v>
      </c>
      <c r="QC3" s="26">
        <v>138.4</v>
      </c>
      <c r="QD3" s="26">
        <v>138.4</v>
      </c>
      <c r="QE3" s="26">
        <v>138.4</v>
      </c>
      <c r="QF3" s="26">
        <v>138.4</v>
      </c>
      <c r="QG3" s="26">
        <v>138.4</v>
      </c>
      <c r="QH3" s="26">
        <v>138.4</v>
      </c>
      <c r="QI3" s="26">
        <v>138.4</v>
      </c>
      <c r="QJ3" s="26">
        <v>138.4</v>
      </c>
      <c r="QK3" s="26">
        <v>138.4</v>
      </c>
      <c r="QL3" s="26">
        <v>138.4</v>
      </c>
      <c r="QM3" s="26">
        <v>138.4</v>
      </c>
      <c r="QN3" s="26">
        <v>138.4</v>
      </c>
      <c r="QO3" s="26">
        <v>138.4</v>
      </c>
      <c r="QP3" s="26">
        <v>138.4</v>
      </c>
      <c r="QQ3" s="26">
        <v>138.4</v>
      </c>
      <c r="QR3" s="26">
        <v>138.4</v>
      </c>
      <c r="QS3" s="26">
        <v>138.4</v>
      </c>
      <c r="QT3" s="26">
        <v>138.4</v>
      </c>
      <c r="QU3" s="26">
        <v>138.4</v>
      </c>
      <c r="QV3" s="26">
        <v>138.4</v>
      </c>
      <c r="QW3" s="26">
        <v>138.4</v>
      </c>
      <c r="QX3" s="26">
        <v>138.4</v>
      </c>
      <c r="QY3" s="26">
        <v>138.4</v>
      </c>
      <c r="QZ3" s="26">
        <v>138.4</v>
      </c>
      <c r="RA3" s="26">
        <v>138.4</v>
      </c>
      <c r="RB3" s="26">
        <v>138.4</v>
      </c>
      <c r="RC3" s="26">
        <v>138.4</v>
      </c>
      <c r="RD3" s="26">
        <v>138.4</v>
      </c>
      <c r="RE3" s="26">
        <v>138.4</v>
      </c>
      <c r="RF3" s="26">
        <v>138.4</v>
      </c>
      <c r="RG3" s="26">
        <v>138.4</v>
      </c>
      <c r="RH3" s="26">
        <v>138.4</v>
      </c>
      <c r="RI3" s="26">
        <v>138.4</v>
      </c>
      <c r="RJ3" s="26">
        <v>138.4</v>
      </c>
      <c r="RK3" s="26">
        <v>138.4</v>
      </c>
      <c r="RL3" s="26">
        <v>138.4</v>
      </c>
      <c r="RM3" s="26">
        <v>138.4</v>
      </c>
      <c r="RN3" s="26">
        <v>138.4</v>
      </c>
      <c r="RO3" s="26">
        <v>138.4</v>
      </c>
      <c r="RP3" s="26">
        <v>138.4</v>
      </c>
      <c r="RQ3" s="26">
        <v>138.4</v>
      </c>
      <c r="RR3" s="26">
        <v>138.4</v>
      </c>
      <c r="RS3" s="26">
        <v>138.4</v>
      </c>
      <c r="RT3" s="26">
        <v>138.4</v>
      </c>
      <c r="RU3" s="26">
        <v>138.4</v>
      </c>
      <c r="RV3" s="26">
        <v>138.4</v>
      </c>
      <c r="RW3" s="26">
        <v>138.4</v>
      </c>
      <c r="RX3" s="26">
        <v>138.4</v>
      </c>
      <c r="RY3" s="26">
        <v>138.4</v>
      </c>
      <c r="RZ3" s="26">
        <v>138.4</v>
      </c>
      <c r="SA3" s="26">
        <v>138.4</v>
      </c>
      <c r="SB3" s="26">
        <v>138.4</v>
      </c>
      <c r="SC3" s="26">
        <v>138.4</v>
      </c>
      <c r="SD3" s="26">
        <v>138.4</v>
      </c>
      <c r="SE3" s="26">
        <v>138.4</v>
      </c>
      <c r="SF3" s="26">
        <v>138.4</v>
      </c>
      <c r="SG3" s="26">
        <v>138.4</v>
      </c>
      <c r="SH3" s="26">
        <v>138.4</v>
      </c>
      <c r="SI3" s="26">
        <v>138.4</v>
      </c>
      <c r="SJ3" s="26">
        <v>138.4</v>
      </c>
      <c r="SK3" s="26">
        <v>138.4</v>
      </c>
      <c r="SL3" s="26">
        <v>138.4</v>
      </c>
      <c r="SM3" s="26">
        <v>138.4</v>
      </c>
      <c r="SN3" s="26">
        <v>138.4</v>
      </c>
      <c r="SO3" s="26">
        <v>138.4</v>
      </c>
      <c r="SP3" s="26">
        <v>138.4</v>
      </c>
      <c r="SQ3" s="26">
        <v>138.4</v>
      </c>
      <c r="SR3" s="26">
        <v>138.4</v>
      </c>
      <c r="SS3" s="26">
        <v>138.4</v>
      </c>
      <c r="ST3" s="26">
        <v>138.4</v>
      </c>
      <c r="SU3" s="26">
        <v>138.4</v>
      </c>
      <c r="SV3" s="26">
        <v>138.4</v>
      </c>
      <c r="SW3" s="26">
        <v>138.4</v>
      </c>
      <c r="SX3" s="26">
        <v>138.4</v>
      </c>
      <c r="SY3" s="26">
        <v>138.4</v>
      </c>
      <c r="SZ3" s="26">
        <v>138.4</v>
      </c>
      <c r="TA3" s="26">
        <v>138.4</v>
      </c>
      <c r="TB3" s="26">
        <v>138.4</v>
      </c>
      <c r="TC3" s="26">
        <v>138.4</v>
      </c>
      <c r="TD3" s="26">
        <v>138.4</v>
      </c>
      <c r="TE3" s="26">
        <v>138.4</v>
      </c>
      <c r="TF3" s="26">
        <v>138.4</v>
      </c>
      <c r="TG3" s="26">
        <v>138.4</v>
      </c>
      <c r="TH3" s="26">
        <v>138.4</v>
      </c>
      <c r="TI3" s="26">
        <v>138.4</v>
      </c>
      <c r="TJ3" s="26">
        <v>138.4</v>
      </c>
      <c r="TK3" s="26">
        <v>138.4</v>
      </c>
      <c r="TL3" s="26">
        <v>138.4</v>
      </c>
      <c r="TM3" s="26">
        <v>138.4</v>
      </c>
      <c r="TN3" s="26">
        <v>138.4</v>
      </c>
      <c r="TO3" s="26">
        <v>138.4</v>
      </c>
      <c r="TP3" s="26">
        <v>138.4</v>
      </c>
      <c r="TQ3" s="26">
        <v>138.4</v>
      </c>
      <c r="TR3" s="26">
        <v>138.4</v>
      </c>
      <c r="TS3" s="26">
        <v>138.4</v>
      </c>
      <c r="TT3" s="26">
        <v>138.4</v>
      </c>
      <c r="TU3" s="26">
        <v>138.4</v>
      </c>
      <c r="TV3" s="26">
        <v>138.4</v>
      </c>
      <c r="TW3" s="26">
        <v>138.4</v>
      </c>
      <c r="TX3" s="26">
        <v>138.4</v>
      </c>
      <c r="TY3" s="26">
        <v>138.4</v>
      </c>
      <c r="TZ3" s="26">
        <v>138.4</v>
      </c>
      <c r="UA3" s="26">
        <v>138.4</v>
      </c>
      <c r="UB3" s="26">
        <v>138.4</v>
      </c>
      <c r="UC3" s="26">
        <v>138.4</v>
      </c>
      <c r="UD3" s="26">
        <v>138.4</v>
      </c>
      <c r="UE3" s="26">
        <v>138.4</v>
      </c>
      <c r="UF3" s="26">
        <v>138.4</v>
      </c>
      <c r="UG3" s="26">
        <v>138.4</v>
      </c>
      <c r="UH3" s="26">
        <v>138.4</v>
      </c>
      <c r="UI3" s="26">
        <v>138.4</v>
      </c>
      <c r="UJ3" s="26">
        <v>138.4</v>
      </c>
      <c r="UK3" s="26">
        <v>138.4</v>
      </c>
      <c r="UL3" s="26">
        <v>138.4</v>
      </c>
      <c r="UM3" s="26">
        <v>138.4</v>
      </c>
      <c r="UN3" s="26">
        <v>138.4</v>
      </c>
      <c r="UO3" s="26">
        <v>138.4</v>
      </c>
      <c r="UP3" s="26">
        <v>138.4</v>
      </c>
      <c r="UQ3" s="26">
        <v>138.4</v>
      </c>
      <c r="UR3" s="26">
        <v>138.4</v>
      </c>
      <c r="US3" s="26">
        <v>138.4</v>
      </c>
      <c r="UT3" s="26">
        <v>138.4</v>
      </c>
      <c r="UU3" s="26">
        <v>138.4</v>
      </c>
      <c r="UV3" s="26">
        <v>138.4</v>
      </c>
      <c r="UW3" s="26">
        <v>138.4</v>
      </c>
      <c r="UX3" s="26">
        <v>138.4</v>
      </c>
      <c r="UY3" s="26">
        <v>138.4</v>
      </c>
      <c r="UZ3" s="26">
        <v>138.4</v>
      </c>
      <c r="VA3" s="26">
        <v>138.4</v>
      </c>
      <c r="VB3" s="26">
        <v>138.4</v>
      </c>
      <c r="VC3" s="26">
        <v>138.4</v>
      </c>
      <c r="VD3" s="26">
        <v>138.4</v>
      </c>
      <c r="VE3" s="26">
        <v>138.4</v>
      </c>
      <c r="VF3" s="26">
        <v>138.4</v>
      </c>
      <c r="VG3" s="26">
        <v>138.4</v>
      </c>
      <c r="VH3" s="26">
        <v>138.4</v>
      </c>
      <c r="VI3" s="26">
        <v>138.4</v>
      </c>
      <c r="VJ3" s="26">
        <v>138.4</v>
      </c>
      <c r="VK3" s="26">
        <v>138.4</v>
      </c>
      <c r="VL3" s="26">
        <v>138.4</v>
      </c>
      <c r="VM3" s="26">
        <v>138.4</v>
      </c>
      <c r="VN3" s="26">
        <v>138.4</v>
      </c>
      <c r="VO3" s="26">
        <v>138.4</v>
      </c>
      <c r="VP3" s="26">
        <v>138.4</v>
      </c>
      <c r="VQ3" s="26">
        <v>138.4</v>
      </c>
      <c r="VR3" s="26">
        <v>138.4</v>
      </c>
      <c r="VS3" s="26">
        <v>138.4</v>
      </c>
      <c r="VT3" s="26">
        <v>138.4</v>
      </c>
      <c r="VU3" s="26">
        <v>138.4</v>
      </c>
      <c r="VV3" s="26">
        <v>138.4</v>
      </c>
      <c r="VW3" s="26">
        <v>138.4</v>
      </c>
      <c r="VX3" s="26">
        <v>138.4</v>
      </c>
      <c r="VY3" s="26">
        <v>138.4</v>
      </c>
      <c r="VZ3" s="26">
        <v>138.4</v>
      </c>
      <c r="WA3" s="26">
        <v>138.4</v>
      </c>
      <c r="WB3" s="26">
        <v>138.4</v>
      </c>
      <c r="WC3" s="26">
        <v>138.4</v>
      </c>
      <c r="WD3" s="26">
        <v>138.4</v>
      </c>
      <c r="WE3" s="26">
        <v>138.4</v>
      </c>
      <c r="WF3" s="26">
        <v>138.4</v>
      </c>
      <c r="WG3" s="26">
        <v>138.4</v>
      </c>
      <c r="WH3" s="26">
        <v>138.4</v>
      </c>
      <c r="WI3" s="26">
        <v>138.4</v>
      </c>
      <c r="WJ3" s="26">
        <v>138.4</v>
      </c>
      <c r="WK3" s="26">
        <v>138.4</v>
      </c>
      <c r="WL3" s="26">
        <v>138.4</v>
      </c>
      <c r="WM3" s="26">
        <v>138.4</v>
      </c>
      <c r="WN3" s="26">
        <v>138.4</v>
      </c>
      <c r="WO3" s="26">
        <v>138.4</v>
      </c>
      <c r="WP3" s="26">
        <v>138.4</v>
      </c>
      <c r="WQ3" s="26">
        <v>138.4</v>
      </c>
      <c r="WR3" s="26">
        <v>138.4</v>
      </c>
      <c r="WS3" s="26">
        <v>138.4</v>
      </c>
      <c r="WT3" s="26">
        <v>138.4</v>
      </c>
      <c r="WU3" s="26">
        <v>138.4</v>
      </c>
      <c r="WV3" s="26">
        <v>138.4</v>
      </c>
      <c r="WW3" s="26">
        <v>138.4</v>
      </c>
      <c r="WX3" s="26">
        <v>138.4</v>
      </c>
      <c r="WY3" s="26">
        <v>138.4</v>
      </c>
      <c r="WZ3" s="26">
        <v>138.4</v>
      </c>
      <c r="XA3" s="26">
        <v>138.4</v>
      </c>
      <c r="XB3" s="26">
        <v>138.4</v>
      </c>
      <c r="XC3" s="26">
        <v>138.4</v>
      </c>
      <c r="XD3" s="26">
        <v>138.4</v>
      </c>
      <c r="XE3" s="26">
        <v>138.4</v>
      </c>
      <c r="XF3" s="26">
        <v>138.4</v>
      </c>
      <c r="XG3" s="26">
        <v>138.4</v>
      </c>
      <c r="XH3" s="26">
        <v>138.4</v>
      </c>
      <c r="XI3" s="26">
        <v>138.4</v>
      </c>
      <c r="XJ3" s="26">
        <v>138.4</v>
      </c>
      <c r="XK3" s="26">
        <v>138.4</v>
      </c>
      <c r="XL3" s="26">
        <v>138.4</v>
      </c>
      <c r="XM3" s="26">
        <v>138.4</v>
      </c>
      <c r="XN3" s="26">
        <v>138.4</v>
      </c>
      <c r="XO3" s="26">
        <v>138.4</v>
      </c>
      <c r="XP3" s="26">
        <v>138.4</v>
      </c>
      <c r="XQ3" s="26">
        <v>138.4</v>
      </c>
      <c r="XR3" s="26">
        <v>138.4</v>
      </c>
      <c r="XS3" s="26">
        <v>138.4</v>
      </c>
      <c r="XT3" s="26">
        <v>138.4</v>
      </c>
      <c r="XU3" s="26">
        <v>138.4</v>
      </c>
      <c r="XV3" s="26">
        <v>138.4</v>
      </c>
      <c r="XW3" s="26">
        <v>138.4</v>
      </c>
      <c r="XX3" s="26">
        <v>138.4</v>
      </c>
      <c r="XY3" s="26">
        <v>138.4</v>
      </c>
      <c r="XZ3" s="26">
        <v>138.4</v>
      </c>
      <c r="YA3" s="26">
        <v>138.4</v>
      </c>
      <c r="YB3" s="26">
        <v>138.4</v>
      </c>
      <c r="YC3" s="26">
        <v>138.4</v>
      </c>
      <c r="YD3" s="26">
        <v>138.4</v>
      </c>
      <c r="YE3" s="26">
        <v>138.4</v>
      </c>
      <c r="YF3" s="26">
        <v>138.4</v>
      </c>
      <c r="YG3" s="26">
        <v>138.4</v>
      </c>
      <c r="YH3" s="26">
        <v>138.4</v>
      </c>
      <c r="YI3" s="26">
        <v>138.4</v>
      </c>
      <c r="YJ3" s="26">
        <v>138.4</v>
      </c>
      <c r="YK3" s="26">
        <v>138.4</v>
      </c>
      <c r="YL3" s="26">
        <v>138.4</v>
      </c>
      <c r="YM3" s="26">
        <v>138.4</v>
      </c>
      <c r="YN3" s="26">
        <v>138.4</v>
      </c>
      <c r="YO3" s="26">
        <v>138.4</v>
      </c>
      <c r="YP3" s="26">
        <v>138.4</v>
      </c>
      <c r="YQ3" s="26">
        <v>138.4</v>
      </c>
      <c r="YR3" s="26">
        <v>138.4</v>
      </c>
      <c r="YS3" s="26">
        <v>138.4</v>
      </c>
      <c r="YT3" s="26">
        <v>138.4</v>
      </c>
      <c r="YU3" s="26">
        <v>138.4</v>
      </c>
      <c r="YV3" s="26">
        <v>138.4</v>
      </c>
      <c r="YW3" s="26">
        <v>138.4</v>
      </c>
      <c r="YX3" s="26">
        <v>138.4</v>
      </c>
      <c r="YY3" s="26">
        <v>138.4</v>
      </c>
      <c r="YZ3" s="26">
        <v>138.4</v>
      </c>
      <c r="ZA3" s="26">
        <v>138.4</v>
      </c>
      <c r="ZB3" s="26">
        <v>138.4</v>
      </c>
      <c r="ZC3" s="26">
        <v>138.4</v>
      </c>
      <c r="ZD3" s="26">
        <v>138.4</v>
      </c>
      <c r="ZE3" s="26">
        <v>138.4</v>
      </c>
      <c r="ZF3" s="26">
        <v>138.4</v>
      </c>
      <c r="ZG3" s="26">
        <v>138.4</v>
      </c>
      <c r="ZH3" s="26">
        <v>138.4</v>
      </c>
      <c r="ZI3" s="26">
        <v>138.4</v>
      </c>
      <c r="ZJ3" s="26">
        <v>138.4</v>
      </c>
      <c r="ZK3" s="26">
        <v>138.4</v>
      </c>
      <c r="ZL3" s="26">
        <v>138.4</v>
      </c>
      <c r="ZM3" s="26">
        <v>138.4</v>
      </c>
      <c r="ZN3" s="26">
        <v>138.4</v>
      </c>
      <c r="ZO3" s="26">
        <v>138.4</v>
      </c>
      <c r="ZP3" s="26">
        <v>138.4</v>
      </c>
      <c r="ZQ3" s="26">
        <v>138.4</v>
      </c>
      <c r="ZR3" s="26">
        <v>138.4</v>
      </c>
      <c r="ZS3" s="26">
        <v>138.4</v>
      </c>
      <c r="ZT3" s="26">
        <v>138.4</v>
      </c>
      <c r="ZU3" s="26">
        <v>138.4</v>
      </c>
      <c r="ZV3" s="26">
        <v>138.4</v>
      </c>
      <c r="ZW3" s="26">
        <v>138.4</v>
      </c>
      <c r="ZX3" s="26">
        <v>138.4</v>
      </c>
      <c r="ZY3" s="26">
        <v>138.4</v>
      </c>
      <c r="ZZ3" s="26">
        <v>138.4</v>
      </c>
      <c r="AAA3" s="26">
        <v>138.4</v>
      </c>
      <c r="AAB3" s="26">
        <v>138.4</v>
      </c>
      <c r="AAC3" s="26">
        <v>138.4</v>
      </c>
      <c r="AAD3" s="26">
        <v>138.4</v>
      </c>
      <c r="AAE3" s="26">
        <v>138.4</v>
      </c>
      <c r="AAF3" s="26">
        <v>138.4</v>
      </c>
      <c r="AAG3" s="26">
        <v>138.4</v>
      </c>
      <c r="AAH3" s="26">
        <v>138.4</v>
      </c>
      <c r="AAI3" s="26">
        <v>138.4</v>
      </c>
      <c r="AAJ3" s="26">
        <v>138.4</v>
      </c>
      <c r="AAK3" s="26">
        <v>138.4</v>
      </c>
      <c r="AAL3" s="26">
        <v>138.4</v>
      </c>
      <c r="AAM3" s="26">
        <v>138.4</v>
      </c>
      <c r="AAN3" s="26">
        <v>138.4</v>
      </c>
      <c r="AAO3" s="26">
        <v>138.4</v>
      </c>
      <c r="AAP3" s="26">
        <v>138.4</v>
      </c>
      <c r="AAQ3" s="26">
        <v>138.4</v>
      </c>
      <c r="AAR3" s="26">
        <v>138.4</v>
      </c>
      <c r="AAS3" s="26">
        <v>138.4</v>
      </c>
      <c r="AAT3" s="26">
        <v>138.4</v>
      </c>
      <c r="AAU3" s="26">
        <v>138.4</v>
      </c>
      <c r="AAV3" s="26">
        <v>138.4</v>
      </c>
      <c r="AAW3" s="26">
        <v>138.4</v>
      </c>
      <c r="AAX3" s="26">
        <v>138.4</v>
      </c>
      <c r="AAY3" s="26">
        <v>138.4</v>
      </c>
      <c r="AAZ3" s="26">
        <v>138.4</v>
      </c>
      <c r="ABA3" s="26">
        <v>138.4</v>
      </c>
      <c r="ABB3" s="26">
        <v>138.4</v>
      </c>
      <c r="ABC3" s="26">
        <v>138.4</v>
      </c>
      <c r="ABD3" s="26">
        <v>138.4</v>
      </c>
      <c r="ABE3" s="26">
        <v>138.4</v>
      </c>
      <c r="ABF3" s="26">
        <v>138.4</v>
      </c>
      <c r="ABG3" s="26">
        <v>138.4</v>
      </c>
      <c r="ABH3" s="26">
        <v>138.4</v>
      </c>
      <c r="ABI3" s="26">
        <v>138.4</v>
      </c>
      <c r="ABJ3" s="26">
        <v>138.4</v>
      </c>
      <c r="ABK3" s="26">
        <v>138.4</v>
      </c>
      <c r="ABL3" s="26">
        <v>138.4</v>
      </c>
      <c r="ABM3" s="26">
        <v>138.4</v>
      </c>
      <c r="ABN3" s="26">
        <v>138.4</v>
      </c>
      <c r="ABO3" s="26">
        <v>138.4</v>
      </c>
      <c r="ABP3" s="26">
        <v>138.4</v>
      </c>
      <c r="ABQ3" s="26">
        <v>138.4</v>
      </c>
      <c r="ABR3" s="26">
        <v>138.4</v>
      </c>
      <c r="ABS3" s="26">
        <v>138.4</v>
      </c>
      <c r="ABT3" s="26">
        <v>138.4</v>
      </c>
      <c r="ABU3" s="26">
        <v>138.4</v>
      </c>
      <c r="ABV3" s="26">
        <v>138.4</v>
      </c>
      <c r="ABW3" s="26">
        <v>138.4</v>
      </c>
      <c r="ABX3" s="26">
        <v>138.4</v>
      </c>
      <c r="ABY3" s="26">
        <v>138.4</v>
      </c>
      <c r="ABZ3" s="26">
        <v>138.4</v>
      </c>
      <c r="ACA3" s="26">
        <v>138.4</v>
      </c>
      <c r="ACB3" s="26">
        <v>138.4</v>
      </c>
      <c r="ACC3" s="26">
        <v>138.4</v>
      </c>
      <c r="ACD3" s="26">
        <v>138.4</v>
      </c>
      <c r="ACE3" s="26">
        <v>138.4</v>
      </c>
      <c r="ACF3" s="26">
        <v>138.4</v>
      </c>
      <c r="ACG3" s="26">
        <v>138.4</v>
      </c>
      <c r="ACH3" s="26">
        <v>138.4</v>
      </c>
      <c r="ACI3" s="26">
        <v>138.4</v>
      </c>
      <c r="ACJ3" s="26">
        <v>138.4</v>
      </c>
      <c r="ACK3" s="26">
        <v>138.4</v>
      </c>
      <c r="ACL3" s="26">
        <v>138.4</v>
      </c>
      <c r="ACM3" s="26">
        <v>138.4</v>
      </c>
      <c r="ACN3" s="26">
        <v>138.4</v>
      </c>
      <c r="ACO3" s="26">
        <v>138.4</v>
      </c>
      <c r="ACP3" s="26">
        <v>138.4</v>
      </c>
      <c r="ACQ3" s="26">
        <v>138.4</v>
      </c>
      <c r="ACR3" s="26">
        <v>138.4</v>
      </c>
      <c r="ACS3" s="26">
        <v>138.4</v>
      </c>
      <c r="ACT3" s="26">
        <v>138.4</v>
      </c>
      <c r="ACU3" s="26">
        <v>138.4</v>
      </c>
      <c r="ACV3" s="26">
        <v>138.4</v>
      </c>
      <c r="ACW3" s="26">
        <v>138.4</v>
      </c>
      <c r="ACX3" s="26">
        <v>138.4</v>
      </c>
      <c r="ACY3" s="26">
        <v>138.4</v>
      </c>
      <c r="ACZ3" s="26">
        <v>138.4</v>
      </c>
      <c r="ADA3" s="26">
        <v>138.4</v>
      </c>
      <c r="ADB3" s="26">
        <v>138.4</v>
      </c>
      <c r="ADC3" s="26">
        <v>138.4</v>
      </c>
      <c r="ADD3" s="26">
        <v>138.4</v>
      </c>
      <c r="ADE3" s="26">
        <v>138.4</v>
      </c>
      <c r="ADF3" s="26">
        <v>138.4</v>
      </c>
      <c r="ADG3" s="26">
        <v>138.4</v>
      </c>
      <c r="ADH3" s="26">
        <v>138.4</v>
      </c>
      <c r="ADI3" s="26">
        <v>138.4</v>
      </c>
      <c r="ADJ3" s="26">
        <v>138.4</v>
      </c>
      <c r="ADK3" s="26">
        <v>138.4</v>
      </c>
      <c r="ADL3" s="26">
        <v>138.4</v>
      </c>
      <c r="ADM3" s="26">
        <v>138.4</v>
      </c>
      <c r="ADN3" s="26">
        <v>138.4</v>
      </c>
      <c r="ADO3" s="26">
        <v>138.4</v>
      </c>
      <c r="ADP3" s="26">
        <v>138.4</v>
      </c>
      <c r="ADQ3" s="26">
        <v>138.4</v>
      </c>
      <c r="ADR3" s="26">
        <v>138.4</v>
      </c>
      <c r="ADS3" s="26">
        <v>138.4</v>
      </c>
      <c r="ADT3" s="26">
        <v>138.4</v>
      </c>
      <c r="ADU3" s="26">
        <v>138.4</v>
      </c>
      <c r="ADV3" s="26">
        <v>138.4</v>
      </c>
      <c r="ADW3" s="26">
        <v>138.4</v>
      </c>
      <c r="ADX3" s="26">
        <v>138.4</v>
      </c>
      <c r="ADY3" s="26">
        <v>138.4</v>
      </c>
      <c r="ADZ3" s="26">
        <v>138.4</v>
      </c>
      <c r="AEA3" s="26">
        <v>138.4</v>
      </c>
      <c r="AEB3" s="26">
        <v>138.4</v>
      </c>
      <c r="AEC3" s="26">
        <v>138.4</v>
      </c>
      <c r="AED3" s="26">
        <v>138.4</v>
      </c>
      <c r="AEE3" s="26">
        <v>138.4</v>
      </c>
      <c r="AEF3" s="26">
        <v>138.4</v>
      </c>
      <c r="AEG3" s="26">
        <v>138.4</v>
      </c>
      <c r="AEH3" s="26">
        <v>138.4</v>
      </c>
      <c r="AEI3" s="26">
        <v>138.4</v>
      </c>
      <c r="AEJ3" s="26">
        <v>138.4</v>
      </c>
      <c r="AEK3" s="26">
        <v>138.4</v>
      </c>
      <c r="AEL3" s="26">
        <v>138.4</v>
      </c>
      <c r="AEM3" s="26">
        <v>138.4</v>
      </c>
      <c r="AEN3" s="26">
        <v>138.4</v>
      </c>
      <c r="AEO3" s="26">
        <v>138.4</v>
      </c>
      <c r="AEP3" s="26">
        <v>138.4</v>
      </c>
      <c r="AEQ3" s="26">
        <v>138.4</v>
      </c>
      <c r="AER3" s="26">
        <v>138.4</v>
      </c>
      <c r="AES3" s="26">
        <v>138.4</v>
      </c>
      <c r="AET3" s="26">
        <v>138.4</v>
      </c>
      <c r="AEU3" s="26">
        <v>138.4</v>
      </c>
      <c r="AEV3" s="26">
        <v>138.4</v>
      </c>
      <c r="AEW3" s="26">
        <v>138.4</v>
      </c>
      <c r="AEX3" s="26">
        <v>138.4</v>
      </c>
      <c r="AEY3" s="26">
        <v>138.4</v>
      </c>
      <c r="AEZ3" s="26">
        <v>138.4</v>
      </c>
      <c r="AFA3" s="26">
        <v>138.4</v>
      </c>
      <c r="AFB3" s="26">
        <v>138.4</v>
      </c>
      <c r="AFC3" s="26">
        <v>138.4</v>
      </c>
      <c r="AFD3" s="26">
        <v>138.4</v>
      </c>
      <c r="AFE3" s="26">
        <v>138.4</v>
      </c>
      <c r="AFF3" s="26">
        <v>138.4</v>
      </c>
      <c r="AFG3" s="26">
        <v>138.4</v>
      </c>
      <c r="AFH3" s="26">
        <v>138.4</v>
      </c>
      <c r="AFI3" s="26">
        <v>138.4</v>
      </c>
      <c r="AFJ3" s="26">
        <v>138.4</v>
      </c>
      <c r="AFK3" s="26">
        <v>138.4</v>
      </c>
      <c r="AFL3" s="26">
        <v>138.4</v>
      </c>
      <c r="AFM3" s="26">
        <v>138.4</v>
      </c>
      <c r="AFN3" s="26">
        <v>138.4</v>
      </c>
      <c r="AFO3" s="26">
        <v>138.4</v>
      </c>
      <c r="AFP3" s="26">
        <v>138.4</v>
      </c>
      <c r="AFQ3" s="26">
        <v>138.4</v>
      </c>
      <c r="AFR3" s="26">
        <v>138.4</v>
      </c>
      <c r="AFS3" s="26">
        <v>138.4</v>
      </c>
      <c r="AFT3" s="26">
        <v>138.4</v>
      </c>
      <c r="AFU3" s="26">
        <v>138.4</v>
      </c>
      <c r="AFV3" s="26">
        <v>138.4</v>
      </c>
      <c r="AFW3" s="26">
        <v>138.4</v>
      </c>
      <c r="AFX3" s="26">
        <v>138.4</v>
      </c>
      <c r="AFY3" s="26">
        <v>138.4</v>
      </c>
      <c r="AFZ3" s="26">
        <v>138.4</v>
      </c>
      <c r="AGA3" s="26">
        <v>138.4</v>
      </c>
      <c r="AGB3" s="26">
        <v>138.4</v>
      </c>
      <c r="AGC3" s="26">
        <v>138.4</v>
      </c>
      <c r="AGD3" s="26">
        <v>138.4</v>
      </c>
      <c r="AGE3" s="26">
        <v>138.4</v>
      </c>
      <c r="AGF3" s="26">
        <v>138.4</v>
      </c>
      <c r="AGG3" s="26">
        <v>138.4</v>
      </c>
      <c r="AGH3" s="26">
        <v>138.4</v>
      </c>
      <c r="AGI3" s="26">
        <v>138.4</v>
      </c>
      <c r="AGJ3" s="26">
        <v>138.4</v>
      </c>
      <c r="AGK3" s="26">
        <v>138.4</v>
      </c>
      <c r="AGL3" s="26">
        <v>138.4</v>
      </c>
      <c r="AGM3" s="26">
        <v>138.4</v>
      </c>
      <c r="AGN3" s="26">
        <v>138.4</v>
      </c>
      <c r="AGO3" s="26">
        <v>138.4</v>
      </c>
      <c r="AGP3" s="26">
        <v>138.4</v>
      </c>
      <c r="AGQ3" s="26">
        <v>138.4</v>
      </c>
      <c r="AGR3" s="26">
        <v>138.4</v>
      </c>
      <c r="AGS3" s="26">
        <v>138.4</v>
      </c>
      <c r="AGT3" s="26">
        <v>138.4</v>
      </c>
      <c r="AGU3" s="26">
        <v>138.4</v>
      </c>
      <c r="AGV3" s="26">
        <v>138.4</v>
      </c>
      <c r="AGW3" s="26">
        <v>138.4</v>
      </c>
      <c r="AGX3" s="26">
        <v>138.4</v>
      </c>
      <c r="AGY3" s="26">
        <v>138.4</v>
      </c>
      <c r="AGZ3" s="26">
        <v>138.4</v>
      </c>
      <c r="AHA3" s="26">
        <v>138.4</v>
      </c>
      <c r="AHB3" s="26">
        <v>138.4</v>
      </c>
      <c r="AHC3" s="26">
        <v>138.4</v>
      </c>
      <c r="AHD3" s="26">
        <v>138.4</v>
      </c>
      <c r="AHE3" s="26">
        <v>138.4</v>
      </c>
      <c r="AHF3" s="26">
        <v>138.4</v>
      </c>
      <c r="AHG3" s="26">
        <v>138.4</v>
      </c>
      <c r="AHH3" s="26">
        <v>138.4</v>
      </c>
      <c r="AHI3" s="26">
        <v>138.4</v>
      </c>
      <c r="AHJ3" s="26">
        <v>138.4</v>
      </c>
      <c r="AHK3" s="26">
        <v>138.4</v>
      </c>
      <c r="AHL3" s="26">
        <v>138.4</v>
      </c>
      <c r="AHM3" s="26">
        <v>138.4</v>
      </c>
      <c r="AHN3" s="26">
        <v>138.4</v>
      </c>
      <c r="AHO3" s="26">
        <v>138.4</v>
      </c>
      <c r="AHP3" s="26">
        <v>138.4</v>
      </c>
      <c r="AHQ3" s="26">
        <v>138.4</v>
      </c>
      <c r="AHR3" s="26">
        <v>138.4</v>
      </c>
      <c r="AHS3" s="26">
        <v>138.4</v>
      </c>
      <c r="AHT3" s="26">
        <v>138.4</v>
      </c>
      <c r="AHU3" s="26">
        <v>138.4</v>
      </c>
      <c r="AHV3" s="26">
        <v>138.4</v>
      </c>
      <c r="AHW3" s="26">
        <v>138.4</v>
      </c>
      <c r="AHX3" s="26">
        <v>138.4</v>
      </c>
      <c r="AHY3" s="26">
        <v>138.4</v>
      </c>
      <c r="AHZ3" s="26">
        <v>138.4</v>
      </c>
      <c r="AIA3" s="26">
        <v>138.4</v>
      </c>
      <c r="AIB3" s="26">
        <v>138.4</v>
      </c>
      <c r="AIC3" s="26">
        <v>138.4</v>
      </c>
      <c r="AID3" s="26">
        <v>138.4</v>
      </c>
      <c r="AIE3" s="26">
        <v>138.4</v>
      </c>
      <c r="AIF3" s="26">
        <v>138.4</v>
      </c>
      <c r="AIG3" s="26">
        <v>138.4</v>
      </c>
      <c r="AIH3" s="26">
        <v>138.4</v>
      </c>
      <c r="AII3" s="26">
        <v>138.4</v>
      </c>
      <c r="AIJ3" s="26">
        <v>138.4</v>
      </c>
      <c r="AIK3" s="26">
        <v>138.4</v>
      </c>
      <c r="AIL3" s="26">
        <v>138.4</v>
      </c>
      <c r="AIM3" s="26">
        <v>138.4</v>
      </c>
      <c r="AIN3" s="26">
        <v>138.4</v>
      </c>
      <c r="AIO3" s="26">
        <v>138.4</v>
      </c>
      <c r="AIP3" s="26">
        <v>138.4</v>
      </c>
      <c r="AIQ3" s="26">
        <v>138.4</v>
      </c>
      <c r="AIR3" s="26">
        <v>138.4</v>
      </c>
      <c r="AIS3" s="26">
        <v>138.4</v>
      </c>
      <c r="AIT3" s="26">
        <v>138.4</v>
      </c>
      <c r="AIU3" s="26">
        <v>138.4</v>
      </c>
      <c r="AIV3" s="26">
        <v>138.4</v>
      </c>
      <c r="AIW3" s="26">
        <v>138.4</v>
      </c>
      <c r="AIX3" s="26">
        <v>138.4</v>
      </c>
      <c r="AIY3" s="26">
        <v>138.4</v>
      </c>
      <c r="AIZ3" s="26">
        <v>138.4</v>
      </c>
      <c r="AJA3" s="26">
        <v>138.4</v>
      </c>
      <c r="AJB3" s="26">
        <v>138.4</v>
      </c>
      <c r="AJC3" s="26">
        <v>138.4</v>
      </c>
      <c r="AJD3" s="26">
        <v>138.4</v>
      </c>
      <c r="AJE3" s="26">
        <v>138.4</v>
      </c>
      <c r="AJF3" s="26">
        <v>138.4</v>
      </c>
      <c r="AJG3" s="26">
        <v>138.4</v>
      </c>
      <c r="AJH3" s="26">
        <v>138.4</v>
      </c>
      <c r="AJI3" s="26">
        <v>138.4</v>
      </c>
      <c r="AJJ3" s="26">
        <v>138.4</v>
      </c>
      <c r="AJK3" s="26">
        <v>138.4</v>
      </c>
      <c r="AJL3" s="26">
        <v>138.4</v>
      </c>
      <c r="AJM3" s="26">
        <v>138.4</v>
      </c>
      <c r="AJN3" s="26">
        <v>138.4</v>
      </c>
      <c r="AJO3" s="26">
        <v>138.4</v>
      </c>
      <c r="AJP3" s="26">
        <v>138.4</v>
      </c>
      <c r="AJQ3" s="26">
        <v>138.4</v>
      </c>
      <c r="AJR3" s="26">
        <v>138.4</v>
      </c>
      <c r="AJS3" s="26">
        <v>138.4</v>
      </c>
      <c r="AJT3" s="26">
        <v>138.4</v>
      </c>
      <c r="AJU3" s="26">
        <v>138.4</v>
      </c>
      <c r="AJV3" s="26">
        <v>138.4</v>
      </c>
      <c r="AJW3" s="26">
        <v>138.4</v>
      </c>
      <c r="AJX3" s="26">
        <v>138.4</v>
      </c>
      <c r="AJY3" t="s">
        <v>4</v>
      </c>
    </row>
    <row r="4" spans="1:961">
      <c r="A4" s="26">
        <v>151.38</v>
      </c>
      <c r="B4" s="26">
        <v>129.75</v>
      </c>
      <c r="C4" s="26">
        <v>129.75</v>
      </c>
      <c r="D4" s="26">
        <v>129.75</v>
      </c>
      <c r="E4" s="26">
        <v>151.38</v>
      </c>
      <c r="F4" s="26">
        <v>129.75</v>
      </c>
      <c r="G4" s="26">
        <v>129.75</v>
      </c>
      <c r="H4" s="26">
        <v>129.75</v>
      </c>
      <c r="I4" s="26">
        <v>129.75</v>
      </c>
      <c r="J4" s="26">
        <v>129.75</v>
      </c>
      <c r="K4" s="26">
        <v>151.38</v>
      </c>
      <c r="L4" s="26">
        <v>129.75</v>
      </c>
      <c r="M4" s="26">
        <v>151.38</v>
      </c>
      <c r="N4" s="26">
        <v>151.38</v>
      </c>
      <c r="O4" s="26">
        <v>151.38</v>
      </c>
      <c r="P4" s="26">
        <v>129.75</v>
      </c>
      <c r="Q4" s="26">
        <v>151.38</v>
      </c>
      <c r="R4" s="26">
        <v>151.38</v>
      </c>
      <c r="S4" s="26">
        <v>129.75</v>
      </c>
      <c r="T4" s="26">
        <v>129.75</v>
      </c>
      <c r="U4" s="26">
        <v>129.75</v>
      </c>
      <c r="V4" s="26">
        <v>151.38</v>
      </c>
      <c r="W4" s="26">
        <v>151.38</v>
      </c>
      <c r="X4" s="26">
        <v>151.38</v>
      </c>
      <c r="Y4" s="26">
        <v>129.75</v>
      </c>
      <c r="Z4" s="26">
        <v>151.38</v>
      </c>
      <c r="AA4" s="26">
        <v>151.38</v>
      </c>
      <c r="AB4" s="26">
        <v>151.38</v>
      </c>
      <c r="AC4" s="26">
        <v>151.38</v>
      </c>
      <c r="AD4" s="26">
        <v>151.38</v>
      </c>
      <c r="AE4" s="26">
        <v>151.38</v>
      </c>
      <c r="AF4" s="26">
        <v>151.38</v>
      </c>
      <c r="AG4" s="26">
        <v>129.75</v>
      </c>
      <c r="AH4" s="26">
        <v>151.38</v>
      </c>
      <c r="AI4" s="26">
        <v>151.38</v>
      </c>
      <c r="AJ4" s="26">
        <v>151.38</v>
      </c>
      <c r="AK4" s="26">
        <v>151.38</v>
      </c>
      <c r="AL4" s="26">
        <v>151.38</v>
      </c>
      <c r="AM4" s="26">
        <v>151.38</v>
      </c>
      <c r="AN4" s="26">
        <v>151.38</v>
      </c>
      <c r="AO4" s="26">
        <v>151.38</v>
      </c>
      <c r="AP4" s="26">
        <v>151.38</v>
      </c>
      <c r="AQ4" s="26">
        <v>151.38</v>
      </c>
      <c r="AR4" s="26">
        <v>151.38</v>
      </c>
      <c r="AS4" s="26">
        <v>151.38</v>
      </c>
      <c r="AT4" s="26">
        <v>151.38</v>
      </c>
      <c r="AU4" s="26">
        <v>151.38</v>
      </c>
      <c r="AV4" s="26">
        <v>151.38</v>
      </c>
      <c r="AW4" s="26">
        <v>151.38</v>
      </c>
      <c r="AX4" s="26">
        <v>151.38</v>
      </c>
      <c r="AY4" s="26">
        <v>151.38</v>
      </c>
      <c r="AZ4" s="26">
        <v>151.38</v>
      </c>
      <c r="BA4" s="26">
        <v>151.38</v>
      </c>
      <c r="BB4" s="26">
        <v>129.75</v>
      </c>
      <c r="BC4" s="26">
        <v>129.75</v>
      </c>
      <c r="BD4" s="26">
        <v>129.75</v>
      </c>
      <c r="BE4" s="26">
        <v>129.75</v>
      </c>
      <c r="BF4" s="26">
        <v>129.75</v>
      </c>
      <c r="BG4" s="26">
        <v>129.75</v>
      </c>
      <c r="BH4" s="26">
        <v>129.75</v>
      </c>
      <c r="BI4" s="26">
        <v>129.75</v>
      </c>
      <c r="BJ4" s="26">
        <v>129.75</v>
      </c>
      <c r="BK4" s="26">
        <v>129.75</v>
      </c>
      <c r="BL4" s="26">
        <v>129.75</v>
      </c>
      <c r="BM4" s="26">
        <v>129.75</v>
      </c>
      <c r="BN4" s="26">
        <v>129.75</v>
      </c>
      <c r="BO4" s="26">
        <v>129.75</v>
      </c>
      <c r="BP4" s="26">
        <v>129.75</v>
      </c>
      <c r="BQ4" s="26">
        <v>129.75</v>
      </c>
      <c r="BR4" s="26">
        <v>129.75</v>
      </c>
      <c r="BS4" s="26">
        <v>129.75</v>
      </c>
      <c r="BT4" s="26">
        <v>129.75</v>
      </c>
      <c r="BU4" s="26">
        <v>129.75</v>
      </c>
      <c r="BV4" s="26">
        <v>129.75</v>
      </c>
      <c r="BW4" s="26">
        <v>129.75</v>
      </c>
      <c r="BX4" s="26">
        <v>129.75</v>
      </c>
      <c r="BY4" s="26">
        <v>129.75</v>
      </c>
      <c r="BZ4" s="26">
        <v>129.75</v>
      </c>
      <c r="CA4" s="26">
        <v>129.75</v>
      </c>
      <c r="CB4" s="26">
        <v>129.75</v>
      </c>
      <c r="CC4" s="26">
        <v>129.75</v>
      </c>
      <c r="CD4" s="26">
        <v>129.75</v>
      </c>
      <c r="CE4" s="26">
        <v>129.75</v>
      </c>
      <c r="CF4" s="26">
        <v>129.75</v>
      </c>
      <c r="CG4" s="26">
        <v>129.75</v>
      </c>
      <c r="CH4" s="26">
        <v>129.75</v>
      </c>
      <c r="CI4" s="26">
        <v>129.75</v>
      </c>
      <c r="CJ4" s="26">
        <v>129.75</v>
      </c>
      <c r="CK4" s="26">
        <v>129.75</v>
      </c>
      <c r="CL4" s="26">
        <v>129.75</v>
      </c>
      <c r="CM4" s="26">
        <v>129.75</v>
      </c>
      <c r="CN4" s="26">
        <v>129.75</v>
      </c>
      <c r="CO4" s="26">
        <v>129.75</v>
      </c>
      <c r="CP4" s="26">
        <v>129.75</v>
      </c>
      <c r="CQ4" s="26">
        <v>129.75</v>
      </c>
      <c r="CR4" s="26">
        <v>129.75</v>
      </c>
      <c r="CS4" s="26">
        <v>129.75</v>
      </c>
      <c r="CT4" s="26">
        <v>129.75</v>
      </c>
      <c r="CU4" s="26">
        <v>129.75</v>
      </c>
      <c r="CV4" s="26">
        <v>129.75</v>
      </c>
      <c r="CW4" s="26">
        <v>129.75</v>
      </c>
      <c r="CX4" s="26">
        <v>129.75</v>
      </c>
      <c r="CY4" s="26">
        <v>129.75</v>
      </c>
      <c r="CZ4" s="26">
        <v>129.75</v>
      </c>
      <c r="DA4" s="26">
        <v>129.75</v>
      </c>
      <c r="DB4" s="26">
        <v>129.75</v>
      </c>
      <c r="DC4" s="26">
        <v>129.75</v>
      </c>
      <c r="DD4" s="26">
        <v>129.75</v>
      </c>
      <c r="DE4" s="26">
        <v>129.75</v>
      </c>
      <c r="DF4" s="26">
        <v>129.75</v>
      </c>
      <c r="DG4" s="26">
        <v>129.75</v>
      </c>
      <c r="DH4" s="26">
        <v>129.75</v>
      </c>
      <c r="DI4" s="26">
        <v>129.75</v>
      </c>
      <c r="DJ4" s="26">
        <v>129.75</v>
      </c>
      <c r="DK4" s="26">
        <v>129.75</v>
      </c>
      <c r="DL4" s="26">
        <v>129.75</v>
      </c>
      <c r="DM4" s="26">
        <v>129.75</v>
      </c>
      <c r="DN4" s="26">
        <v>129.75</v>
      </c>
      <c r="DO4" s="26">
        <v>129.75</v>
      </c>
      <c r="DP4" s="26">
        <v>129.75</v>
      </c>
      <c r="DQ4" s="26">
        <v>129.75</v>
      </c>
      <c r="DR4" s="26">
        <v>129.75</v>
      </c>
      <c r="DS4" s="26">
        <v>129.75</v>
      </c>
      <c r="DT4" s="26">
        <v>129.75</v>
      </c>
      <c r="DU4" s="26">
        <v>129.75</v>
      </c>
      <c r="DV4" s="26">
        <v>129.75</v>
      </c>
      <c r="DW4" s="26">
        <v>129.75</v>
      </c>
      <c r="DX4" s="26">
        <v>129.75</v>
      </c>
      <c r="DY4" s="26">
        <v>129.75</v>
      </c>
      <c r="DZ4" s="26">
        <v>129.75</v>
      </c>
      <c r="EA4" s="26">
        <v>129.75</v>
      </c>
      <c r="EB4" s="26">
        <v>129.75</v>
      </c>
      <c r="EC4" s="26">
        <v>129.75</v>
      </c>
      <c r="ED4" s="26">
        <v>129.75</v>
      </c>
      <c r="EE4" s="26">
        <v>129.75</v>
      </c>
      <c r="EF4" s="26">
        <v>129.75</v>
      </c>
      <c r="EG4" s="26">
        <v>129.75</v>
      </c>
      <c r="EH4" s="26">
        <v>129.75</v>
      </c>
      <c r="EI4" s="26">
        <v>129.75</v>
      </c>
      <c r="EJ4" s="26">
        <v>129.75</v>
      </c>
      <c r="EK4" s="26">
        <v>129.75</v>
      </c>
      <c r="EL4" s="26">
        <v>129.75</v>
      </c>
      <c r="EM4" s="26">
        <v>129.75</v>
      </c>
      <c r="EN4" s="26">
        <v>129.75</v>
      </c>
      <c r="EO4" s="26">
        <v>129.75</v>
      </c>
      <c r="EP4" s="26">
        <v>129.75</v>
      </c>
      <c r="EQ4" s="26">
        <v>129.75</v>
      </c>
      <c r="ER4" s="26">
        <v>129.75</v>
      </c>
      <c r="ES4" s="26">
        <v>129.75</v>
      </c>
      <c r="ET4" s="26">
        <v>129.75</v>
      </c>
      <c r="EU4" s="26">
        <v>129.75</v>
      </c>
      <c r="EV4" s="26">
        <v>129.75</v>
      </c>
      <c r="EW4" s="26">
        <v>129.75</v>
      </c>
      <c r="EX4" s="26">
        <v>129.75</v>
      </c>
      <c r="EY4" s="26">
        <v>129.75</v>
      </c>
      <c r="EZ4" s="26">
        <v>129.75</v>
      </c>
      <c r="FA4" s="26">
        <v>129.75</v>
      </c>
      <c r="FB4" s="26">
        <v>129.75</v>
      </c>
      <c r="FC4" s="26">
        <v>129.75</v>
      </c>
      <c r="FD4" s="26">
        <v>129.75</v>
      </c>
      <c r="FE4" s="26">
        <v>129.75</v>
      </c>
      <c r="FF4" s="26">
        <v>129.75</v>
      </c>
      <c r="FG4" s="26">
        <v>129.75</v>
      </c>
      <c r="FH4" s="26">
        <v>129.75</v>
      </c>
      <c r="FI4" s="26">
        <v>129.75</v>
      </c>
      <c r="FJ4" s="26">
        <v>129.75</v>
      </c>
      <c r="FK4" s="26">
        <v>129.75</v>
      </c>
      <c r="FL4" s="26">
        <v>129.75</v>
      </c>
      <c r="FM4" s="26">
        <v>129.75</v>
      </c>
      <c r="FN4" s="26">
        <v>129.75</v>
      </c>
      <c r="FO4" s="26">
        <v>129.75</v>
      </c>
      <c r="FP4" s="26">
        <v>129.75</v>
      </c>
      <c r="FQ4" s="26">
        <v>129.75</v>
      </c>
      <c r="FR4" s="26">
        <v>129.75</v>
      </c>
      <c r="FS4" s="26">
        <v>129.75</v>
      </c>
      <c r="FT4" s="26">
        <v>129.75</v>
      </c>
      <c r="FU4" s="26">
        <v>129.75</v>
      </c>
      <c r="FV4" s="26">
        <v>129.75</v>
      </c>
      <c r="FW4" s="26">
        <v>129.75</v>
      </c>
      <c r="FX4" s="26">
        <v>129.75</v>
      </c>
      <c r="FY4" s="26">
        <v>129.75</v>
      </c>
      <c r="FZ4" s="26">
        <v>129.75</v>
      </c>
      <c r="GA4" s="26">
        <v>129.75</v>
      </c>
      <c r="GB4" s="26">
        <v>129.75</v>
      </c>
      <c r="GC4" s="26">
        <v>129.75</v>
      </c>
      <c r="GD4" s="26">
        <v>129.75</v>
      </c>
      <c r="GE4" s="26">
        <v>129.75</v>
      </c>
      <c r="GF4" s="26">
        <v>129.75</v>
      </c>
      <c r="GG4" s="26">
        <v>129.75</v>
      </c>
      <c r="GH4" s="26">
        <v>129.75</v>
      </c>
      <c r="GI4" s="26">
        <v>129.75</v>
      </c>
      <c r="GJ4" s="26">
        <v>129.75</v>
      </c>
      <c r="GK4" s="26">
        <v>129.75</v>
      </c>
      <c r="GL4" s="26">
        <v>129.75</v>
      </c>
      <c r="GM4" s="26">
        <v>129.75</v>
      </c>
      <c r="GN4" s="26">
        <v>129.75</v>
      </c>
      <c r="GO4" s="26">
        <v>129.75</v>
      </c>
      <c r="GP4" s="26">
        <v>129.75</v>
      </c>
      <c r="GQ4" s="26">
        <v>129.75</v>
      </c>
      <c r="GR4" s="26">
        <v>129.75</v>
      </c>
      <c r="GS4" s="26">
        <v>129.75</v>
      </c>
      <c r="GT4" s="26">
        <v>129.75</v>
      </c>
      <c r="GU4" s="26">
        <v>129.75</v>
      </c>
      <c r="GV4" s="26">
        <v>129.75</v>
      </c>
      <c r="GW4" s="26">
        <v>129.75</v>
      </c>
      <c r="GX4" s="26">
        <v>129.75</v>
      </c>
      <c r="GY4" s="26">
        <v>129.75</v>
      </c>
      <c r="GZ4" s="26">
        <v>129.75</v>
      </c>
      <c r="HA4" s="26">
        <v>129.75</v>
      </c>
      <c r="HB4" s="26">
        <v>129.75</v>
      </c>
      <c r="HC4" s="26">
        <v>129.75</v>
      </c>
      <c r="HD4" s="26">
        <v>129.75</v>
      </c>
      <c r="HE4" s="26">
        <v>129.75</v>
      </c>
      <c r="HF4" s="26">
        <v>129.75</v>
      </c>
      <c r="HG4" s="26">
        <v>129.75</v>
      </c>
      <c r="HH4" s="26">
        <v>129.75</v>
      </c>
      <c r="HI4" s="26">
        <v>129.75</v>
      </c>
      <c r="HJ4" s="26">
        <v>129.75</v>
      </c>
      <c r="HK4" s="26">
        <v>129.75</v>
      </c>
      <c r="HL4" s="26">
        <v>129.75</v>
      </c>
      <c r="HM4" s="26">
        <v>129.75</v>
      </c>
      <c r="HN4" s="26">
        <v>129.75</v>
      </c>
      <c r="HO4" s="26">
        <v>129.75</v>
      </c>
      <c r="HP4" s="26">
        <v>129.75</v>
      </c>
      <c r="HQ4" s="26">
        <v>129.75</v>
      </c>
      <c r="HR4" s="26">
        <v>129.75</v>
      </c>
      <c r="HS4" s="26">
        <v>129.75</v>
      </c>
      <c r="HT4" s="26">
        <v>129.75</v>
      </c>
      <c r="HU4" s="26">
        <v>129.75</v>
      </c>
      <c r="HV4" s="26">
        <v>129.75</v>
      </c>
      <c r="HW4" s="26">
        <v>129.75</v>
      </c>
      <c r="HX4" s="26">
        <v>129.75</v>
      </c>
      <c r="HY4" s="26">
        <v>129.75</v>
      </c>
      <c r="HZ4" s="26">
        <v>129.75</v>
      </c>
      <c r="IA4" s="26">
        <v>129.75</v>
      </c>
      <c r="IB4" s="26">
        <v>129.75</v>
      </c>
      <c r="IC4" s="26">
        <v>129.75</v>
      </c>
      <c r="ID4" s="26">
        <v>129.75</v>
      </c>
      <c r="IE4" s="26">
        <v>129.75</v>
      </c>
      <c r="IF4" s="26">
        <v>129.75</v>
      </c>
      <c r="IG4" s="26">
        <v>129.75</v>
      </c>
      <c r="IH4" s="26">
        <v>129.75</v>
      </c>
      <c r="II4" s="26">
        <v>129.75</v>
      </c>
      <c r="IJ4" s="26">
        <v>129.75</v>
      </c>
      <c r="IK4" s="26">
        <v>129.75</v>
      </c>
      <c r="IL4" s="26">
        <v>129.75</v>
      </c>
      <c r="IM4" s="26">
        <v>129.75</v>
      </c>
      <c r="IN4" s="26">
        <v>129.75</v>
      </c>
      <c r="IO4" s="26">
        <v>129.75</v>
      </c>
      <c r="IP4" s="26">
        <v>129.75</v>
      </c>
      <c r="IQ4" s="26">
        <v>129.75</v>
      </c>
      <c r="IR4" s="26">
        <v>129.75</v>
      </c>
      <c r="IS4" s="26">
        <v>129.75</v>
      </c>
      <c r="IT4" s="26">
        <v>129.75</v>
      </c>
      <c r="IU4" s="26">
        <v>129.75</v>
      </c>
      <c r="IV4" s="26">
        <v>129.75</v>
      </c>
      <c r="IW4" s="26">
        <v>129.75</v>
      </c>
      <c r="IX4" s="26">
        <v>129.75</v>
      </c>
      <c r="IY4" s="26">
        <v>129.75</v>
      </c>
      <c r="IZ4" s="26">
        <v>129.75</v>
      </c>
      <c r="JA4" s="26">
        <v>129.75</v>
      </c>
      <c r="JB4" s="26">
        <v>129.75</v>
      </c>
      <c r="JC4" s="26">
        <v>129.75</v>
      </c>
      <c r="JD4" s="26">
        <v>129.75</v>
      </c>
      <c r="JE4" s="26">
        <v>129.75</v>
      </c>
      <c r="JF4" s="26">
        <v>129.75</v>
      </c>
      <c r="JG4" s="26">
        <v>129.75</v>
      </c>
      <c r="JH4" s="26">
        <v>129.75</v>
      </c>
      <c r="JI4" s="26">
        <v>129.75</v>
      </c>
      <c r="JJ4" s="26">
        <v>129.75</v>
      </c>
      <c r="JK4" s="26">
        <v>129.75</v>
      </c>
      <c r="JL4" s="26">
        <v>129.75</v>
      </c>
      <c r="JM4" s="26">
        <v>129.75</v>
      </c>
      <c r="JN4" s="26">
        <v>129.75</v>
      </c>
      <c r="JO4" s="26">
        <v>129.75</v>
      </c>
      <c r="JP4" s="26">
        <v>129.75</v>
      </c>
      <c r="JQ4" s="26">
        <v>129.75</v>
      </c>
      <c r="JR4" s="26">
        <v>129.75</v>
      </c>
      <c r="JS4" s="26">
        <v>129.75</v>
      </c>
      <c r="JT4" s="26">
        <v>129.75</v>
      </c>
      <c r="JU4" s="26">
        <v>129.75</v>
      </c>
      <c r="JV4" s="26">
        <v>129.75</v>
      </c>
      <c r="JW4" s="26">
        <v>129.75</v>
      </c>
      <c r="JX4" s="26">
        <v>129.75</v>
      </c>
      <c r="JY4" s="26">
        <v>129.75</v>
      </c>
      <c r="JZ4" s="26">
        <v>129.75</v>
      </c>
      <c r="KA4" s="26">
        <v>129.75</v>
      </c>
      <c r="KB4" s="26">
        <v>129.75</v>
      </c>
      <c r="KC4" s="26">
        <v>129.75</v>
      </c>
      <c r="KD4" s="26">
        <v>129.75</v>
      </c>
      <c r="KE4" s="26">
        <v>129.75</v>
      </c>
      <c r="KF4" s="26">
        <v>129.75</v>
      </c>
      <c r="KG4" s="26">
        <v>129.75</v>
      </c>
      <c r="KH4" s="26">
        <v>129.75</v>
      </c>
      <c r="KI4" s="26">
        <v>129.75</v>
      </c>
      <c r="KJ4" s="26">
        <v>129.75</v>
      </c>
      <c r="KK4" s="26">
        <v>129.75</v>
      </c>
      <c r="KL4" s="26">
        <v>129.75</v>
      </c>
      <c r="KM4" s="26">
        <v>129.75</v>
      </c>
      <c r="KN4" s="26">
        <v>129.75</v>
      </c>
      <c r="KO4" s="26">
        <v>129.75</v>
      </c>
      <c r="KP4" s="26">
        <v>129.75</v>
      </c>
      <c r="KQ4" s="26">
        <v>129.75</v>
      </c>
      <c r="KR4" s="26">
        <v>129.75</v>
      </c>
      <c r="KS4" s="26">
        <v>129.75</v>
      </c>
      <c r="KT4" s="26">
        <v>129.75</v>
      </c>
      <c r="KU4" s="26">
        <v>129.75</v>
      </c>
      <c r="KV4" s="26">
        <v>129.75</v>
      </c>
      <c r="KW4" s="26">
        <v>129.75</v>
      </c>
      <c r="KX4" s="26">
        <v>129.75</v>
      </c>
      <c r="KY4" s="26">
        <v>129.75</v>
      </c>
      <c r="KZ4" s="26">
        <v>129.75</v>
      </c>
      <c r="LA4" s="26">
        <v>129.75</v>
      </c>
      <c r="LB4" s="26">
        <v>129.75</v>
      </c>
      <c r="LC4" s="26">
        <v>129.75</v>
      </c>
      <c r="LD4" s="26">
        <v>129.75</v>
      </c>
      <c r="LE4" s="26">
        <v>129.75</v>
      </c>
      <c r="LF4" s="26">
        <v>129.75</v>
      </c>
      <c r="LG4" s="26">
        <v>129.75</v>
      </c>
      <c r="LH4" s="26">
        <v>129.75</v>
      </c>
      <c r="LI4" s="26">
        <v>129.75</v>
      </c>
      <c r="LJ4" s="26">
        <v>129.75</v>
      </c>
      <c r="LK4" s="26">
        <v>129.75</v>
      </c>
      <c r="LL4" s="26">
        <v>129.75</v>
      </c>
      <c r="LM4" s="26">
        <v>129.75</v>
      </c>
      <c r="LN4" s="26">
        <v>129.75</v>
      </c>
      <c r="LO4" s="26">
        <v>129.75</v>
      </c>
      <c r="LP4" s="26">
        <v>129.75</v>
      </c>
      <c r="LQ4" s="26">
        <v>129.75</v>
      </c>
      <c r="LR4" s="26">
        <v>129.75</v>
      </c>
      <c r="LS4" s="26">
        <v>129.75</v>
      </c>
      <c r="LT4" s="26">
        <v>129.75</v>
      </c>
      <c r="LU4" s="26">
        <v>129.75</v>
      </c>
      <c r="LV4" s="26">
        <v>129.75</v>
      </c>
      <c r="LW4" s="26">
        <v>129.75</v>
      </c>
      <c r="LX4" s="26">
        <v>129.75</v>
      </c>
      <c r="LY4" s="26">
        <v>129.75</v>
      </c>
      <c r="LZ4" s="26">
        <v>129.75</v>
      </c>
      <c r="MA4" s="26">
        <v>129.75</v>
      </c>
      <c r="MB4" s="26">
        <v>129.75</v>
      </c>
      <c r="MC4" s="26">
        <v>129.75</v>
      </c>
      <c r="MD4" s="26">
        <v>129.75</v>
      </c>
      <c r="ME4" s="26">
        <v>129.75</v>
      </c>
      <c r="MF4" s="26">
        <v>129.75</v>
      </c>
      <c r="MG4" s="26">
        <v>129.75</v>
      </c>
      <c r="MH4" s="26">
        <v>129.75</v>
      </c>
      <c r="MI4" s="26">
        <v>129.75</v>
      </c>
      <c r="MJ4" s="26">
        <v>129.75</v>
      </c>
      <c r="MK4" s="26">
        <v>129.75</v>
      </c>
      <c r="ML4" s="26">
        <v>129.75</v>
      </c>
      <c r="MM4" s="26">
        <v>129.75</v>
      </c>
      <c r="MN4" s="26">
        <v>129.75</v>
      </c>
      <c r="MO4" s="26">
        <v>129.75</v>
      </c>
      <c r="MP4" s="26">
        <v>129.75</v>
      </c>
      <c r="MQ4" s="26">
        <v>129.75</v>
      </c>
      <c r="MR4" s="26">
        <v>129.75</v>
      </c>
      <c r="MS4" s="26">
        <v>129.75</v>
      </c>
      <c r="MT4" s="26">
        <v>129.75</v>
      </c>
      <c r="MU4" s="26">
        <v>129.75</v>
      </c>
      <c r="MV4" s="26">
        <v>129.75</v>
      </c>
      <c r="MW4" s="26">
        <v>129.75</v>
      </c>
      <c r="MX4" s="26">
        <v>129.75</v>
      </c>
      <c r="MY4" s="26">
        <v>129.75</v>
      </c>
      <c r="MZ4" s="26">
        <v>129.75</v>
      </c>
      <c r="NA4" s="26">
        <v>129.75</v>
      </c>
      <c r="NB4" s="26">
        <v>129.75</v>
      </c>
      <c r="NC4" s="26">
        <v>129.75</v>
      </c>
      <c r="ND4" s="26">
        <v>129.75</v>
      </c>
      <c r="NE4" s="26">
        <v>129.75</v>
      </c>
      <c r="NF4" s="26">
        <v>129.75</v>
      </c>
      <c r="NG4" s="26">
        <v>129.75</v>
      </c>
      <c r="NH4" s="26">
        <v>129.75</v>
      </c>
      <c r="NI4" s="26">
        <v>129.75</v>
      </c>
      <c r="NJ4" s="26">
        <v>129.75</v>
      </c>
      <c r="NK4" s="26">
        <v>129.75</v>
      </c>
      <c r="NL4" s="26">
        <v>129.75</v>
      </c>
      <c r="NM4" s="26">
        <v>129.75</v>
      </c>
      <c r="NN4" s="26">
        <v>129.75</v>
      </c>
      <c r="NO4" s="26">
        <v>129.75</v>
      </c>
      <c r="NP4" s="26">
        <v>129.75</v>
      </c>
      <c r="NQ4" s="26">
        <v>129.75</v>
      </c>
      <c r="NR4" s="26">
        <v>129.75</v>
      </c>
      <c r="NS4" s="26">
        <v>129.75</v>
      </c>
      <c r="NT4" s="26">
        <v>129.75</v>
      </c>
      <c r="NU4" s="26">
        <v>129.75</v>
      </c>
      <c r="NV4" s="26">
        <v>129.75</v>
      </c>
      <c r="NW4" s="26">
        <v>129.75</v>
      </c>
      <c r="NX4" s="26">
        <v>129.75</v>
      </c>
      <c r="NY4" s="26">
        <v>129.75</v>
      </c>
      <c r="NZ4" s="26">
        <v>129.75</v>
      </c>
      <c r="OA4" s="26">
        <v>129.75</v>
      </c>
      <c r="OB4" s="26">
        <v>129.75</v>
      </c>
      <c r="OC4" s="26">
        <v>129.75</v>
      </c>
      <c r="OD4" s="26">
        <v>129.75</v>
      </c>
      <c r="OE4" s="26">
        <v>129.75</v>
      </c>
      <c r="OF4" s="26">
        <v>129.75</v>
      </c>
      <c r="OG4" s="26">
        <v>129.75</v>
      </c>
      <c r="OH4" s="26">
        <v>129.75</v>
      </c>
      <c r="OI4" s="26">
        <v>129.75</v>
      </c>
      <c r="OJ4" s="26">
        <v>129.75</v>
      </c>
      <c r="OK4" s="26">
        <v>129.75</v>
      </c>
      <c r="OL4" s="26">
        <v>129.75</v>
      </c>
      <c r="OM4" s="26">
        <v>129.75</v>
      </c>
      <c r="ON4" s="26">
        <v>129.75</v>
      </c>
      <c r="OO4" s="26">
        <v>129.75</v>
      </c>
      <c r="OP4" s="26">
        <v>129.75</v>
      </c>
      <c r="OQ4" s="26">
        <v>129.75</v>
      </c>
      <c r="OR4" s="26">
        <v>129.75</v>
      </c>
      <c r="OS4" s="26">
        <v>129.75</v>
      </c>
      <c r="OT4" s="26">
        <v>129.75</v>
      </c>
      <c r="OU4" s="26">
        <v>129.75</v>
      </c>
      <c r="OV4" s="26">
        <v>129.75</v>
      </c>
      <c r="OW4" s="26">
        <v>129.75</v>
      </c>
      <c r="OX4" s="26">
        <v>129.75</v>
      </c>
      <c r="OY4" s="26">
        <v>129.75</v>
      </c>
      <c r="OZ4" s="26">
        <v>129.75</v>
      </c>
      <c r="PA4" s="26">
        <v>129.75</v>
      </c>
      <c r="PB4" s="26">
        <v>129.75</v>
      </c>
      <c r="PC4" s="26">
        <v>129.75</v>
      </c>
      <c r="PD4" s="26">
        <v>129.75</v>
      </c>
      <c r="PE4" s="26">
        <v>129.75</v>
      </c>
      <c r="PF4" s="26">
        <v>129.75</v>
      </c>
      <c r="PG4" s="26">
        <v>129.75</v>
      </c>
      <c r="PH4" s="26">
        <v>129.75</v>
      </c>
      <c r="PI4" s="26">
        <v>129.75</v>
      </c>
      <c r="PJ4" s="26">
        <v>129.75</v>
      </c>
      <c r="PK4" s="26">
        <v>129.75</v>
      </c>
      <c r="PL4" s="26">
        <v>129.75</v>
      </c>
      <c r="PM4" s="26">
        <v>129.75</v>
      </c>
      <c r="PN4" s="26">
        <v>129.75</v>
      </c>
      <c r="PO4" s="26">
        <v>129.75</v>
      </c>
      <c r="PP4" s="26">
        <v>129.75</v>
      </c>
      <c r="PQ4" s="26">
        <v>129.75</v>
      </c>
      <c r="PR4" s="26">
        <v>129.75</v>
      </c>
      <c r="PS4" s="26">
        <v>129.75</v>
      </c>
      <c r="PT4" s="26">
        <v>129.75</v>
      </c>
      <c r="PU4" s="26">
        <v>129.75</v>
      </c>
      <c r="PV4" s="26">
        <v>129.75</v>
      </c>
      <c r="PW4" s="26">
        <v>129.75</v>
      </c>
      <c r="PX4" s="26">
        <v>129.75</v>
      </c>
      <c r="PY4" s="26">
        <v>129.75</v>
      </c>
      <c r="PZ4" s="26">
        <v>129.75</v>
      </c>
      <c r="QA4" s="26">
        <v>129.75</v>
      </c>
      <c r="QB4" s="26">
        <v>129.75</v>
      </c>
      <c r="QC4" s="26">
        <v>129.75</v>
      </c>
      <c r="QD4" s="26">
        <v>129.75</v>
      </c>
      <c r="QE4" s="26">
        <v>129.75</v>
      </c>
      <c r="QF4" s="26">
        <v>129.75</v>
      </c>
      <c r="QG4" s="26">
        <v>129.75</v>
      </c>
      <c r="QH4" s="26">
        <v>129.75</v>
      </c>
      <c r="QI4" s="26">
        <v>129.75</v>
      </c>
      <c r="QJ4" s="26">
        <v>129.75</v>
      </c>
      <c r="QK4" s="26">
        <v>129.75</v>
      </c>
      <c r="QL4" s="26">
        <v>129.75</v>
      </c>
      <c r="QM4" s="26">
        <v>129.75</v>
      </c>
      <c r="QN4" s="26">
        <v>129.75</v>
      </c>
      <c r="QO4" s="26">
        <v>129.75</v>
      </c>
      <c r="QP4" s="26">
        <v>129.75</v>
      </c>
      <c r="QQ4" s="26">
        <v>129.75</v>
      </c>
      <c r="QR4" s="26">
        <v>129.75</v>
      </c>
      <c r="QS4" s="26">
        <v>129.75</v>
      </c>
      <c r="QT4" s="26">
        <v>129.75</v>
      </c>
      <c r="QU4" s="26">
        <v>129.75</v>
      </c>
      <c r="QV4" s="26">
        <v>129.75</v>
      </c>
      <c r="QW4" s="26">
        <v>129.75</v>
      </c>
      <c r="QX4" s="26">
        <v>129.75</v>
      </c>
      <c r="QY4" s="26">
        <v>129.75</v>
      </c>
      <c r="QZ4" s="26">
        <v>129.75</v>
      </c>
      <c r="RA4" s="26">
        <v>129.75</v>
      </c>
      <c r="RB4" s="26">
        <v>129.75</v>
      </c>
      <c r="RC4" s="26">
        <v>129.75</v>
      </c>
      <c r="RD4" s="26">
        <v>129.75</v>
      </c>
      <c r="RE4" s="26">
        <v>129.75</v>
      </c>
      <c r="RF4" s="26">
        <v>129.75</v>
      </c>
      <c r="RG4" s="26">
        <v>129.75</v>
      </c>
      <c r="RH4" s="26">
        <v>129.75</v>
      </c>
      <c r="RI4" s="26">
        <v>129.75</v>
      </c>
      <c r="RJ4" s="26">
        <v>129.75</v>
      </c>
      <c r="RK4" s="26">
        <v>129.75</v>
      </c>
      <c r="RL4" s="26">
        <v>129.75</v>
      </c>
      <c r="RM4" s="26">
        <v>129.75</v>
      </c>
      <c r="RN4" s="26">
        <v>129.75</v>
      </c>
      <c r="RO4" s="26">
        <v>129.75</v>
      </c>
      <c r="RP4" s="26">
        <v>129.75</v>
      </c>
      <c r="RQ4" s="26">
        <v>129.75</v>
      </c>
      <c r="RR4" s="26">
        <v>129.75</v>
      </c>
      <c r="RS4" s="26">
        <v>129.75</v>
      </c>
      <c r="RT4" s="26">
        <v>129.75</v>
      </c>
      <c r="RU4" s="26">
        <v>129.75</v>
      </c>
      <c r="RV4" s="26">
        <v>129.75</v>
      </c>
      <c r="RW4" s="26">
        <v>129.75</v>
      </c>
      <c r="RX4" s="26">
        <v>129.75</v>
      </c>
      <c r="RY4" s="26">
        <v>129.75</v>
      </c>
      <c r="RZ4" s="26">
        <v>129.75</v>
      </c>
      <c r="SA4" s="26">
        <v>129.75</v>
      </c>
      <c r="SB4" s="26">
        <v>129.75</v>
      </c>
      <c r="SC4" s="26">
        <v>129.75</v>
      </c>
      <c r="SD4" s="26">
        <v>129.75</v>
      </c>
      <c r="SE4" s="26">
        <v>129.75</v>
      </c>
      <c r="SF4" s="26">
        <v>129.75</v>
      </c>
      <c r="SG4" s="26">
        <v>129.75</v>
      </c>
      <c r="SH4" s="26">
        <v>129.75</v>
      </c>
      <c r="SI4" s="26">
        <v>129.75</v>
      </c>
      <c r="SJ4" s="26">
        <v>129.75</v>
      </c>
      <c r="SK4" s="26">
        <v>129.75</v>
      </c>
      <c r="SL4" s="26">
        <v>129.75</v>
      </c>
      <c r="SM4" s="26">
        <v>129.75</v>
      </c>
      <c r="SN4" s="26">
        <v>129.75</v>
      </c>
      <c r="SO4" s="26">
        <v>129.75</v>
      </c>
      <c r="SP4" s="26">
        <v>129.75</v>
      </c>
      <c r="SQ4" s="26">
        <v>129.75</v>
      </c>
      <c r="SR4" s="26">
        <v>129.75</v>
      </c>
      <c r="SS4" s="26">
        <v>129.75</v>
      </c>
      <c r="ST4" s="26">
        <v>129.75</v>
      </c>
      <c r="SU4" s="26">
        <v>129.75</v>
      </c>
      <c r="SV4" s="26">
        <v>129.75</v>
      </c>
      <c r="SW4" s="26">
        <v>129.75</v>
      </c>
      <c r="SX4" s="26">
        <v>129.75</v>
      </c>
      <c r="SY4" s="26">
        <v>129.75</v>
      </c>
      <c r="SZ4" s="26">
        <v>129.75</v>
      </c>
      <c r="TA4" s="26">
        <v>129.75</v>
      </c>
      <c r="TB4" s="26">
        <v>129.75</v>
      </c>
      <c r="TC4" s="26">
        <v>129.75</v>
      </c>
      <c r="TD4" s="26">
        <v>129.75</v>
      </c>
      <c r="TE4" s="26">
        <v>129.75</v>
      </c>
      <c r="TF4" s="26">
        <v>129.75</v>
      </c>
      <c r="TG4" s="26">
        <v>129.75</v>
      </c>
      <c r="TH4" s="26">
        <v>129.75</v>
      </c>
      <c r="TI4" s="26">
        <v>129.75</v>
      </c>
      <c r="TJ4" s="26">
        <v>129.75</v>
      </c>
      <c r="TK4" s="26">
        <v>129.75</v>
      </c>
      <c r="TL4" s="26">
        <v>129.75</v>
      </c>
      <c r="TM4" s="26">
        <v>129.75</v>
      </c>
      <c r="TN4" s="26">
        <v>129.75</v>
      </c>
      <c r="TO4" s="26">
        <v>129.75</v>
      </c>
      <c r="TP4" s="26">
        <v>129.75</v>
      </c>
      <c r="TQ4" s="26">
        <v>129.75</v>
      </c>
      <c r="TR4" s="26">
        <v>129.75</v>
      </c>
      <c r="TS4" s="26">
        <v>129.75</v>
      </c>
      <c r="TT4" s="26">
        <v>129.75</v>
      </c>
      <c r="TU4" s="26">
        <v>129.75</v>
      </c>
      <c r="TV4" s="26">
        <v>129.75</v>
      </c>
      <c r="TW4" s="26">
        <v>129.75</v>
      </c>
      <c r="TX4" s="26">
        <v>129.75</v>
      </c>
      <c r="TY4" s="26">
        <v>129.75</v>
      </c>
      <c r="TZ4" s="26">
        <v>129.75</v>
      </c>
      <c r="UA4" s="26">
        <v>129.75</v>
      </c>
      <c r="UB4" s="26">
        <v>129.75</v>
      </c>
      <c r="UC4" s="26">
        <v>129.75</v>
      </c>
      <c r="UD4" s="26">
        <v>129.75</v>
      </c>
      <c r="UE4" s="26">
        <v>129.75</v>
      </c>
      <c r="UF4" s="26">
        <v>129.75</v>
      </c>
      <c r="UG4" s="26">
        <v>129.75</v>
      </c>
      <c r="UH4" s="26">
        <v>129.75</v>
      </c>
      <c r="UI4" s="26">
        <v>129.75</v>
      </c>
      <c r="UJ4" s="26">
        <v>129.75</v>
      </c>
      <c r="UK4" s="26">
        <v>129.75</v>
      </c>
      <c r="UL4" s="26">
        <v>129.75</v>
      </c>
      <c r="UM4" s="26">
        <v>129.75</v>
      </c>
      <c r="UN4" s="26">
        <v>129.75</v>
      </c>
      <c r="UO4" s="26">
        <v>129.75</v>
      </c>
      <c r="UP4" s="26">
        <v>129.75</v>
      </c>
      <c r="UQ4" s="26">
        <v>129.75</v>
      </c>
      <c r="UR4" s="26">
        <v>129.75</v>
      </c>
      <c r="US4" s="26">
        <v>129.75</v>
      </c>
      <c r="UT4" s="26">
        <v>129.75</v>
      </c>
      <c r="UU4" s="26">
        <v>129.75</v>
      </c>
      <c r="UV4" s="26">
        <v>129.75</v>
      </c>
      <c r="UW4" s="26">
        <v>129.75</v>
      </c>
      <c r="UX4" s="26">
        <v>129.75</v>
      </c>
      <c r="UY4" s="26">
        <v>129.75</v>
      </c>
      <c r="UZ4" s="26">
        <v>129.75</v>
      </c>
      <c r="VA4" s="26">
        <v>129.75</v>
      </c>
      <c r="VB4" s="26">
        <v>129.75</v>
      </c>
      <c r="VC4" s="26">
        <v>129.75</v>
      </c>
      <c r="VD4" s="26">
        <v>129.75</v>
      </c>
      <c r="VE4" s="26">
        <v>129.75</v>
      </c>
      <c r="VF4" s="26">
        <v>129.75</v>
      </c>
      <c r="VG4" s="26">
        <v>129.75</v>
      </c>
      <c r="VH4" s="26">
        <v>129.75</v>
      </c>
      <c r="VI4" s="26">
        <v>129.75</v>
      </c>
      <c r="VJ4" s="26">
        <v>129.75</v>
      </c>
      <c r="VK4" s="26">
        <v>129.75</v>
      </c>
      <c r="VL4" s="26">
        <v>129.75</v>
      </c>
      <c r="VM4" s="26">
        <v>129.75</v>
      </c>
      <c r="VN4" s="26">
        <v>129.75</v>
      </c>
      <c r="VO4" s="26">
        <v>129.75</v>
      </c>
      <c r="VP4" s="26">
        <v>129.75</v>
      </c>
      <c r="VQ4" s="26">
        <v>129.75</v>
      </c>
      <c r="VR4" s="26">
        <v>129.75</v>
      </c>
      <c r="VS4" s="26">
        <v>129.75</v>
      </c>
      <c r="VT4" s="26">
        <v>129.75</v>
      </c>
      <c r="VU4" s="26">
        <v>129.75</v>
      </c>
      <c r="VV4" s="26">
        <v>129.75</v>
      </c>
      <c r="VW4" s="26">
        <v>129.75</v>
      </c>
      <c r="VX4" s="26">
        <v>129.75</v>
      </c>
      <c r="VY4" s="26">
        <v>129.75</v>
      </c>
      <c r="VZ4" s="26">
        <v>129.75</v>
      </c>
      <c r="WA4" s="26">
        <v>129.75</v>
      </c>
      <c r="WB4" s="26">
        <v>129.75</v>
      </c>
      <c r="WC4" s="26">
        <v>129.75</v>
      </c>
      <c r="WD4" s="26">
        <v>129.75</v>
      </c>
      <c r="WE4" s="26">
        <v>129.75</v>
      </c>
      <c r="WF4" s="26">
        <v>129.75</v>
      </c>
      <c r="WG4" s="26">
        <v>129.75</v>
      </c>
      <c r="WH4" s="26">
        <v>129.75</v>
      </c>
      <c r="WI4" s="26">
        <v>129.75</v>
      </c>
      <c r="WJ4" s="26">
        <v>129.75</v>
      </c>
      <c r="WK4" s="26">
        <v>129.75</v>
      </c>
      <c r="WL4" s="26">
        <v>129.75</v>
      </c>
      <c r="WM4" s="26">
        <v>129.75</v>
      </c>
      <c r="WN4" s="26">
        <v>129.75</v>
      </c>
      <c r="WO4" s="26">
        <v>129.75</v>
      </c>
      <c r="WP4" s="26">
        <v>129.75</v>
      </c>
      <c r="WQ4" s="26">
        <v>129.75</v>
      </c>
      <c r="WR4" s="26">
        <v>129.75</v>
      </c>
      <c r="WS4" s="26">
        <v>129.75</v>
      </c>
      <c r="WT4" s="26">
        <v>129.75</v>
      </c>
      <c r="WU4" s="26">
        <v>129.75</v>
      </c>
      <c r="WV4" s="26">
        <v>129.75</v>
      </c>
      <c r="WW4" s="26">
        <v>129.75</v>
      </c>
      <c r="WX4" s="26">
        <v>129.75</v>
      </c>
      <c r="WY4" s="26">
        <v>129.75</v>
      </c>
      <c r="WZ4" s="26">
        <v>129.75</v>
      </c>
      <c r="XA4" s="26">
        <v>129.75</v>
      </c>
      <c r="XB4" s="26">
        <v>129.75</v>
      </c>
      <c r="XC4" s="26">
        <v>129.75</v>
      </c>
      <c r="XD4" s="26">
        <v>129.75</v>
      </c>
      <c r="XE4" s="26">
        <v>129.75</v>
      </c>
      <c r="XF4" s="26">
        <v>129.75</v>
      </c>
      <c r="XG4" s="26">
        <v>129.75</v>
      </c>
      <c r="XH4" s="26">
        <v>129.75</v>
      </c>
      <c r="XI4" s="26">
        <v>129.75</v>
      </c>
      <c r="XJ4" s="26">
        <v>129.75</v>
      </c>
      <c r="XK4" s="26">
        <v>129.75</v>
      </c>
      <c r="XL4" s="26">
        <v>129.75</v>
      </c>
      <c r="XM4" s="26">
        <v>129.75</v>
      </c>
      <c r="XN4" s="26">
        <v>129.75</v>
      </c>
      <c r="XO4" s="26">
        <v>129.75</v>
      </c>
      <c r="XP4" s="26">
        <v>129.75</v>
      </c>
      <c r="XQ4" s="26">
        <v>129.75</v>
      </c>
      <c r="XR4" s="26">
        <v>129.75</v>
      </c>
      <c r="XS4" s="26">
        <v>129.75</v>
      </c>
      <c r="XT4" s="26">
        <v>129.75</v>
      </c>
      <c r="XU4" s="26">
        <v>129.75</v>
      </c>
      <c r="XV4" s="26">
        <v>129.75</v>
      </c>
      <c r="XW4" s="26">
        <v>129.75</v>
      </c>
      <c r="XX4" s="26">
        <v>129.75</v>
      </c>
      <c r="XY4" s="26">
        <v>129.75</v>
      </c>
      <c r="XZ4" s="26">
        <v>129.75</v>
      </c>
      <c r="YA4" s="26">
        <v>129.75</v>
      </c>
      <c r="YB4" s="26">
        <v>129.75</v>
      </c>
      <c r="YC4" s="26">
        <v>129.75</v>
      </c>
      <c r="YD4" s="26">
        <v>129.75</v>
      </c>
      <c r="YE4" s="26">
        <v>129.75</v>
      </c>
      <c r="YF4" s="26">
        <v>129.75</v>
      </c>
      <c r="YG4" s="26">
        <v>129.75</v>
      </c>
      <c r="YH4" s="26">
        <v>129.75</v>
      </c>
      <c r="YI4" s="26">
        <v>129.75</v>
      </c>
      <c r="YJ4" s="26">
        <v>129.75</v>
      </c>
      <c r="YK4" s="26">
        <v>129.75</v>
      </c>
      <c r="YL4" s="26">
        <v>129.75</v>
      </c>
      <c r="YM4" s="26">
        <v>129.75</v>
      </c>
      <c r="YN4" s="26">
        <v>129.75</v>
      </c>
      <c r="YO4" s="26">
        <v>129.75</v>
      </c>
      <c r="YP4" s="26">
        <v>129.75</v>
      </c>
      <c r="YQ4" s="26">
        <v>129.75</v>
      </c>
      <c r="YR4" s="26">
        <v>129.75</v>
      </c>
      <c r="YS4" s="26">
        <v>129.75</v>
      </c>
      <c r="YT4" s="26">
        <v>129.75</v>
      </c>
      <c r="YU4" s="26">
        <v>129.75</v>
      </c>
      <c r="YV4" s="26">
        <v>129.75</v>
      </c>
      <c r="YW4" s="26">
        <v>129.75</v>
      </c>
      <c r="YX4" s="26">
        <v>129.75</v>
      </c>
      <c r="YY4" s="26">
        <v>129.75</v>
      </c>
      <c r="YZ4" s="26">
        <v>129.75</v>
      </c>
      <c r="ZA4" s="26">
        <v>129.75</v>
      </c>
      <c r="ZB4" s="26">
        <v>129.75</v>
      </c>
      <c r="ZC4" s="26">
        <v>129.75</v>
      </c>
      <c r="ZD4" s="26">
        <v>129.75</v>
      </c>
      <c r="ZE4" s="26">
        <v>129.75</v>
      </c>
      <c r="ZF4" s="26">
        <v>129.75</v>
      </c>
      <c r="ZG4" s="26">
        <v>129.75</v>
      </c>
      <c r="ZH4" s="26">
        <v>129.75</v>
      </c>
      <c r="ZI4" s="26">
        <v>129.75</v>
      </c>
      <c r="ZJ4" s="26">
        <v>129.75</v>
      </c>
      <c r="ZK4" s="26">
        <v>129.75</v>
      </c>
      <c r="ZL4" s="26">
        <v>129.75</v>
      </c>
      <c r="ZM4" s="26">
        <v>129.75</v>
      </c>
      <c r="ZN4" s="26">
        <v>129.75</v>
      </c>
      <c r="ZO4" s="26">
        <v>129.75</v>
      </c>
      <c r="ZP4" s="26">
        <v>129.75</v>
      </c>
      <c r="ZQ4" s="26">
        <v>129.75</v>
      </c>
      <c r="ZR4" s="26">
        <v>129.75</v>
      </c>
      <c r="ZS4" s="26">
        <v>129.75</v>
      </c>
      <c r="ZT4" s="26">
        <v>129.75</v>
      </c>
      <c r="ZU4" s="26">
        <v>129.75</v>
      </c>
      <c r="ZV4" s="26">
        <v>129.75</v>
      </c>
      <c r="ZW4" s="26">
        <v>129.75</v>
      </c>
      <c r="ZX4" s="26">
        <v>129.75</v>
      </c>
      <c r="ZY4" s="26">
        <v>129.75</v>
      </c>
      <c r="ZZ4" s="26">
        <v>129.75</v>
      </c>
      <c r="AAA4" s="26">
        <v>129.75</v>
      </c>
      <c r="AAB4" s="26">
        <v>129.75</v>
      </c>
      <c r="AAC4" s="26">
        <v>129.75</v>
      </c>
      <c r="AAD4" s="26">
        <v>129.75</v>
      </c>
      <c r="AAE4" s="26">
        <v>129.75</v>
      </c>
      <c r="AAF4" s="26">
        <v>129.75</v>
      </c>
      <c r="AAG4" s="26">
        <v>129.75</v>
      </c>
      <c r="AAH4" s="26">
        <v>129.75</v>
      </c>
      <c r="AAI4" s="26">
        <v>129.75</v>
      </c>
      <c r="AAJ4" s="26">
        <v>129.75</v>
      </c>
      <c r="AAK4" s="26">
        <v>129.75</v>
      </c>
      <c r="AAL4" s="26">
        <v>129.75</v>
      </c>
      <c r="AAM4" s="26">
        <v>129.75</v>
      </c>
      <c r="AAN4" s="26">
        <v>129.75</v>
      </c>
      <c r="AAO4" s="26">
        <v>129.75</v>
      </c>
      <c r="AAP4" s="26">
        <v>129.75</v>
      </c>
      <c r="AAQ4" s="26">
        <v>129.75</v>
      </c>
      <c r="AAR4" s="26">
        <v>129.75</v>
      </c>
      <c r="AAS4" s="26">
        <v>129.75</v>
      </c>
      <c r="AAT4" s="26">
        <v>129.75</v>
      </c>
      <c r="AAU4" s="26">
        <v>129.75</v>
      </c>
      <c r="AAV4" s="26">
        <v>129.75</v>
      </c>
      <c r="AAW4" s="26">
        <v>129.75</v>
      </c>
      <c r="AAX4" s="26">
        <v>129.75</v>
      </c>
      <c r="AAY4" s="26">
        <v>129.75</v>
      </c>
      <c r="AAZ4" s="26">
        <v>129.75</v>
      </c>
      <c r="ABA4" s="26">
        <v>129.75</v>
      </c>
      <c r="ABB4" s="26">
        <v>129.75</v>
      </c>
      <c r="ABC4" s="26">
        <v>129.75</v>
      </c>
      <c r="ABD4" s="26">
        <v>129.75</v>
      </c>
      <c r="ABE4" s="26">
        <v>129.75</v>
      </c>
      <c r="ABF4" s="26">
        <v>129.75</v>
      </c>
      <c r="ABG4" s="26">
        <v>129.75</v>
      </c>
      <c r="ABH4" s="26">
        <v>129.75</v>
      </c>
      <c r="ABI4" s="26">
        <v>129.75</v>
      </c>
      <c r="ABJ4" s="26">
        <v>129.75</v>
      </c>
      <c r="ABK4" s="26">
        <v>129.75</v>
      </c>
      <c r="ABL4" s="26">
        <v>129.75</v>
      </c>
      <c r="ABM4" s="26">
        <v>129.75</v>
      </c>
      <c r="ABN4" s="26">
        <v>129.75</v>
      </c>
      <c r="ABO4" s="26">
        <v>129.75</v>
      </c>
      <c r="ABP4" s="26">
        <v>129.75</v>
      </c>
      <c r="ABQ4" s="26">
        <v>129.75</v>
      </c>
      <c r="ABR4" s="26">
        <v>129.75</v>
      </c>
      <c r="ABS4" s="26">
        <v>129.75</v>
      </c>
      <c r="ABT4" s="26">
        <v>129.75</v>
      </c>
      <c r="ABU4" s="26">
        <v>129.75</v>
      </c>
      <c r="ABV4" s="26">
        <v>129.75</v>
      </c>
      <c r="ABW4" s="26">
        <v>129.75</v>
      </c>
      <c r="ABX4" s="26">
        <v>129.75</v>
      </c>
      <c r="ABY4" s="26">
        <v>129.75</v>
      </c>
      <c r="ABZ4" s="26">
        <v>129.75</v>
      </c>
      <c r="ACA4" s="26">
        <v>129.75</v>
      </c>
      <c r="ACB4" s="26">
        <v>129.75</v>
      </c>
      <c r="ACC4" s="26">
        <v>129.75</v>
      </c>
      <c r="ACD4" s="26">
        <v>129.75</v>
      </c>
      <c r="ACE4" s="26">
        <v>129.75</v>
      </c>
      <c r="ACF4" s="26">
        <v>129.75</v>
      </c>
      <c r="ACG4" s="26">
        <v>129.75</v>
      </c>
      <c r="ACH4" s="26">
        <v>129.75</v>
      </c>
      <c r="ACI4" s="26">
        <v>129.75</v>
      </c>
      <c r="ACJ4" s="26">
        <v>129.75</v>
      </c>
      <c r="ACK4" s="26">
        <v>129.75</v>
      </c>
      <c r="ACL4" s="26">
        <v>129.75</v>
      </c>
      <c r="ACM4" s="26">
        <v>129.75</v>
      </c>
      <c r="ACN4" s="26">
        <v>129.75</v>
      </c>
      <c r="ACO4" s="26">
        <v>129.75</v>
      </c>
      <c r="ACP4" s="26">
        <v>129.75</v>
      </c>
      <c r="ACQ4" s="26">
        <v>129.75</v>
      </c>
      <c r="ACR4" s="26">
        <v>129.75</v>
      </c>
      <c r="ACS4" s="26">
        <v>129.75</v>
      </c>
      <c r="ACT4" s="26">
        <v>129.75</v>
      </c>
      <c r="ACU4" s="26">
        <v>129.75</v>
      </c>
      <c r="ACV4" s="26">
        <v>129.75</v>
      </c>
      <c r="ACW4" s="26">
        <v>129.75</v>
      </c>
      <c r="ACX4" s="26">
        <v>129.75</v>
      </c>
      <c r="ACY4" s="26">
        <v>129.75</v>
      </c>
      <c r="ACZ4" s="26">
        <v>129.75</v>
      </c>
      <c r="ADA4" s="26">
        <v>129.75</v>
      </c>
      <c r="ADB4" s="26">
        <v>129.75</v>
      </c>
      <c r="ADC4" s="26">
        <v>129.75</v>
      </c>
      <c r="ADD4" s="26">
        <v>129.75</v>
      </c>
      <c r="ADE4" s="26">
        <v>129.75</v>
      </c>
      <c r="ADF4" s="26">
        <v>129.75</v>
      </c>
      <c r="ADG4" s="26">
        <v>129.75</v>
      </c>
      <c r="ADH4" s="26">
        <v>129.75</v>
      </c>
      <c r="ADI4" s="26">
        <v>129.75</v>
      </c>
      <c r="ADJ4" s="26">
        <v>129.75</v>
      </c>
      <c r="ADK4" s="26">
        <v>129.75</v>
      </c>
      <c r="ADL4" s="26">
        <v>129.75</v>
      </c>
      <c r="ADM4" s="26">
        <v>129.75</v>
      </c>
      <c r="ADN4" s="26">
        <v>129.75</v>
      </c>
      <c r="ADO4" s="26">
        <v>129.75</v>
      </c>
      <c r="ADP4" s="26">
        <v>129.75</v>
      </c>
      <c r="ADQ4" s="26">
        <v>129.75</v>
      </c>
      <c r="ADR4" s="26">
        <v>129.75</v>
      </c>
      <c r="ADS4" s="26">
        <v>129.75</v>
      </c>
      <c r="ADT4" s="26">
        <v>129.75</v>
      </c>
      <c r="ADU4" s="26">
        <v>129.75</v>
      </c>
      <c r="ADV4" s="26">
        <v>129.75</v>
      </c>
      <c r="ADW4" s="26">
        <v>129.75</v>
      </c>
      <c r="ADX4" s="26">
        <v>129.75</v>
      </c>
      <c r="ADY4" s="26">
        <v>129.75</v>
      </c>
      <c r="ADZ4" s="26">
        <v>129.75</v>
      </c>
      <c r="AEA4" s="26">
        <v>129.75</v>
      </c>
      <c r="AEB4" s="26">
        <v>129.75</v>
      </c>
      <c r="AEC4" s="26">
        <v>129.75</v>
      </c>
      <c r="AED4" s="26">
        <v>129.75</v>
      </c>
      <c r="AEE4" s="26">
        <v>129.75</v>
      </c>
      <c r="AEF4" s="26">
        <v>129.75</v>
      </c>
      <c r="AEG4" s="26">
        <v>129.75</v>
      </c>
      <c r="AEH4" s="26">
        <v>129.75</v>
      </c>
      <c r="AEI4" s="26">
        <v>129.75</v>
      </c>
      <c r="AEJ4" s="26">
        <v>129.75</v>
      </c>
      <c r="AEK4" s="26">
        <v>129.75</v>
      </c>
      <c r="AEL4" s="26">
        <v>129.75</v>
      </c>
      <c r="AEM4" s="26">
        <v>129.75</v>
      </c>
      <c r="AEN4" s="26">
        <v>129.75</v>
      </c>
      <c r="AEO4" s="26">
        <v>129.75</v>
      </c>
      <c r="AEP4" s="26">
        <v>129.75</v>
      </c>
      <c r="AEQ4" s="26">
        <v>129.75</v>
      </c>
      <c r="AER4" s="26">
        <v>129.75</v>
      </c>
      <c r="AES4" s="26">
        <v>129.75</v>
      </c>
      <c r="AET4" s="26">
        <v>129.75</v>
      </c>
      <c r="AEU4" s="26">
        <v>129.75</v>
      </c>
      <c r="AEV4" s="26">
        <v>129.75</v>
      </c>
      <c r="AEW4" s="26">
        <v>129.75</v>
      </c>
      <c r="AEX4" s="26">
        <v>129.75</v>
      </c>
      <c r="AEY4" s="26">
        <v>129.75</v>
      </c>
      <c r="AEZ4" s="26">
        <v>129.75</v>
      </c>
      <c r="AFA4" s="26">
        <v>129.75</v>
      </c>
      <c r="AFB4" s="26">
        <v>129.75</v>
      </c>
      <c r="AFC4" s="26">
        <v>129.75</v>
      </c>
      <c r="AFD4" s="26">
        <v>129.75</v>
      </c>
      <c r="AFE4" s="26">
        <v>129.75</v>
      </c>
      <c r="AFF4" s="26">
        <v>129.75</v>
      </c>
      <c r="AFG4" s="26">
        <v>129.75</v>
      </c>
      <c r="AFH4" s="26">
        <v>129.75</v>
      </c>
      <c r="AFI4" s="26">
        <v>129.75</v>
      </c>
      <c r="AFJ4" s="26">
        <v>129.75</v>
      </c>
      <c r="AFK4" s="26">
        <v>129.75</v>
      </c>
      <c r="AFL4" s="26">
        <v>129.75</v>
      </c>
      <c r="AFM4" s="26">
        <v>129.75</v>
      </c>
      <c r="AFN4" s="26">
        <v>129.75</v>
      </c>
      <c r="AFO4" s="26">
        <v>129.75</v>
      </c>
      <c r="AFP4" s="26">
        <v>129.75</v>
      </c>
      <c r="AFQ4" s="26">
        <v>129.75</v>
      </c>
      <c r="AFR4" s="26">
        <v>129.75</v>
      </c>
      <c r="AFS4" s="26">
        <v>129.75</v>
      </c>
      <c r="AFT4" s="26">
        <v>129.75</v>
      </c>
      <c r="AFU4" s="26">
        <v>129.75</v>
      </c>
      <c r="AFV4" s="26">
        <v>129.75</v>
      </c>
      <c r="AFW4" s="26">
        <v>129.75</v>
      </c>
      <c r="AFX4" s="26">
        <v>129.75</v>
      </c>
      <c r="AFY4" s="26">
        <v>129.75</v>
      </c>
      <c r="AFZ4" s="26">
        <v>129.75</v>
      </c>
      <c r="AGA4" s="26">
        <v>129.75</v>
      </c>
      <c r="AGB4" s="26">
        <v>129.75</v>
      </c>
      <c r="AGC4" s="26">
        <v>129.75</v>
      </c>
      <c r="AGD4" s="26">
        <v>129.75</v>
      </c>
      <c r="AGE4" s="26">
        <v>129.75</v>
      </c>
      <c r="AGF4" s="26">
        <v>129.75</v>
      </c>
      <c r="AGG4" s="26">
        <v>129.75</v>
      </c>
      <c r="AGH4" s="26">
        <v>129.75</v>
      </c>
      <c r="AGI4" s="26">
        <v>129.75</v>
      </c>
      <c r="AGJ4" s="26">
        <v>129.75</v>
      </c>
      <c r="AGK4" s="26">
        <v>129.75</v>
      </c>
      <c r="AGL4" s="26">
        <v>129.75</v>
      </c>
      <c r="AGM4" s="26">
        <v>129.75</v>
      </c>
      <c r="AGN4" s="26">
        <v>129.75</v>
      </c>
      <c r="AGO4" s="26">
        <v>129.75</v>
      </c>
      <c r="AGP4" s="26">
        <v>129.75</v>
      </c>
      <c r="AGQ4" s="26">
        <v>129.75</v>
      </c>
      <c r="AGR4" s="26">
        <v>129.75</v>
      </c>
      <c r="AGS4" s="26">
        <v>129.75</v>
      </c>
      <c r="AGT4" s="26">
        <v>129.75</v>
      </c>
      <c r="AGU4" s="26">
        <v>129.75</v>
      </c>
      <c r="AGV4" s="26">
        <v>129.75</v>
      </c>
      <c r="AGW4" s="26">
        <v>129.75</v>
      </c>
      <c r="AGX4" s="26">
        <v>129.75</v>
      </c>
      <c r="AGY4" s="26">
        <v>129.75</v>
      </c>
      <c r="AGZ4" s="26">
        <v>129.75</v>
      </c>
      <c r="AHA4" s="26">
        <v>129.75</v>
      </c>
      <c r="AHB4" s="26">
        <v>129.75</v>
      </c>
      <c r="AHC4" s="26">
        <v>129.75</v>
      </c>
      <c r="AHD4" s="26">
        <v>129.75</v>
      </c>
      <c r="AHE4" s="26">
        <v>129.75</v>
      </c>
      <c r="AHF4" s="26">
        <v>129.75</v>
      </c>
      <c r="AHG4" s="26">
        <v>129.75</v>
      </c>
      <c r="AHH4" s="26">
        <v>129.75</v>
      </c>
      <c r="AHI4" s="26">
        <v>129.75</v>
      </c>
      <c r="AHJ4" s="26">
        <v>129.75</v>
      </c>
      <c r="AHK4" s="26">
        <v>129.75</v>
      </c>
      <c r="AHL4" s="26">
        <v>129.75</v>
      </c>
      <c r="AHM4" s="26">
        <v>129.75</v>
      </c>
      <c r="AHN4" s="26">
        <v>129.75</v>
      </c>
      <c r="AHO4" s="26">
        <v>129.75</v>
      </c>
      <c r="AHP4" s="26">
        <v>129.75</v>
      </c>
      <c r="AHQ4" s="26">
        <v>129.75</v>
      </c>
      <c r="AHR4" s="26">
        <v>129.75</v>
      </c>
      <c r="AHS4" s="26">
        <v>129.75</v>
      </c>
      <c r="AHT4" s="26">
        <v>129.75</v>
      </c>
      <c r="AHU4" s="26">
        <v>129.75</v>
      </c>
      <c r="AHV4" s="26">
        <v>129.75</v>
      </c>
      <c r="AHW4" s="26">
        <v>129.75</v>
      </c>
      <c r="AHX4" s="26">
        <v>129.75</v>
      </c>
      <c r="AHY4" s="26">
        <v>129.75</v>
      </c>
      <c r="AHZ4" s="26">
        <v>129.75</v>
      </c>
      <c r="AIA4" s="26">
        <v>129.75</v>
      </c>
      <c r="AIB4" s="26">
        <v>129.75</v>
      </c>
      <c r="AIC4" s="26">
        <v>129.75</v>
      </c>
      <c r="AID4" s="26">
        <v>129.75</v>
      </c>
      <c r="AIE4" s="26">
        <v>129.75</v>
      </c>
      <c r="AIF4" s="26">
        <v>129.75</v>
      </c>
      <c r="AIG4" s="26">
        <v>129.75</v>
      </c>
      <c r="AIH4" s="26">
        <v>129.75</v>
      </c>
      <c r="AII4" s="26">
        <v>129.75</v>
      </c>
      <c r="AIJ4" s="26">
        <v>129.75</v>
      </c>
      <c r="AIK4" s="26">
        <v>129.75</v>
      </c>
      <c r="AIL4" s="26">
        <v>129.75</v>
      </c>
      <c r="AIM4" s="26">
        <v>129.75</v>
      </c>
      <c r="AIN4" s="26">
        <v>129.75</v>
      </c>
      <c r="AIO4" s="26">
        <v>129.75</v>
      </c>
      <c r="AIP4" s="26">
        <v>129.75</v>
      </c>
      <c r="AIQ4" s="26">
        <v>129.75</v>
      </c>
      <c r="AIR4" s="26">
        <v>129.75</v>
      </c>
      <c r="AIS4" s="26">
        <v>129.75</v>
      </c>
      <c r="AIT4" s="26">
        <v>129.75</v>
      </c>
      <c r="AIU4" s="26">
        <v>129.75</v>
      </c>
      <c r="AIV4" s="26">
        <v>129.75</v>
      </c>
      <c r="AIW4" s="26">
        <v>129.75</v>
      </c>
      <c r="AIX4" s="26">
        <v>129.75</v>
      </c>
      <c r="AIY4" s="26">
        <v>129.75</v>
      </c>
      <c r="AIZ4" s="26">
        <v>129.75</v>
      </c>
      <c r="AJA4" s="26">
        <v>129.75</v>
      </c>
      <c r="AJB4" s="26">
        <v>129.75</v>
      </c>
      <c r="AJC4" s="26">
        <v>129.75</v>
      </c>
      <c r="AJD4" s="26">
        <v>129.75</v>
      </c>
      <c r="AJE4" s="26">
        <v>129.75</v>
      </c>
      <c r="AJF4" s="26">
        <v>129.75</v>
      </c>
      <c r="AJG4" s="26">
        <v>129.75</v>
      </c>
      <c r="AJH4" s="26">
        <v>129.75</v>
      </c>
      <c r="AJI4" s="26">
        <v>129.75</v>
      </c>
      <c r="AJJ4" s="26">
        <v>129.75</v>
      </c>
      <c r="AJK4" s="26">
        <v>129.75</v>
      </c>
      <c r="AJL4" s="26">
        <v>129.75</v>
      </c>
      <c r="AJM4" s="26">
        <v>129.75</v>
      </c>
      <c r="AJN4" s="26">
        <v>129.75</v>
      </c>
      <c r="AJO4" s="26">
        <v>129.75</v>
      </c>
      <c r="AJP4" s="26">
        <v>129.75</v>
      </c>
      <c r="AJQ4" s="26">
        <v>129.75</v>
      </c>
      <c r="AJR4" s="26">
        <v>129.75</v>
      </c>
      <c r="AJS4" s="26">
        <v>129.75</v>
      </c>
      <c r="AJT4" s="26">
        <v>129.75</v>
      </c>
      <c r="AJU4" s="26">
        <v>129.75</v>
      </c>
      <c r="AJV4" s="26">
        <v>129.75</v>
      </c>
      <c r="AJW4" s="26">
        <v>129.75</v>
      </c>
      <c r="AJX4" s="26">
        <v>129.75</v>
      </c>
      <c r="AJY4" t="s">
        <v>5</v>
      </c>
    </row>
    <row r="5" spans="1:961">
      <c r="A5" s="26">
        <v>138.4</v>
      </c>
      <c r="B5" s="26">
        <v>108.13</v>
      </c>
      <c r="C5" s="26">
        <v>108.13</v>
      </c>
      <c r="D5" s="26">
        <v>108.13</v>
      </c>
      <c r="E5" s="26">
        <v>138.4</v>
      </c>
      <c r="F5" s="26">
        <v>108.13</v>
      </c>
      <c r="G5" s="26">
        <v>108.13</v>
      </c>
      <c r="H5" s="26">
        <v>108.13</v>
      </c>
      <c r="I5" s="26">
        <v>108.13</v>
      </c>
      <c r="J5" s="26">
        <v>108.13</v>
      </c>
      <c r="K5" s="26">
        <v>138.4</v>
      </c>
      <c r="L5" s="26">
        <v>108.13</v>
      </c>
      <c r="M5" s="26">
        <v>138.4</v>
      </c>
      <c r="N5" s="26">
        <v>138.4</v>
      </c>
      <c r="O5" s="26">
        <v>138.4</v>
      </c>
      <c r="P5" s="26">
        <v>108.13</v>
      </c>
      <c r="Q5" s="26">
        <v>138.4</v>
      </c>
      <c r="R5" s="26">
        <v>138.4</v>
      </c>
      <c r="S5" s="26">
        <v>108.13</v>
      </c>
      <c r="T5" s="26">
        <v>108.13</v>
      </c>
      <c r="U5" s="26">
        <v>108.13</v>
      </c>
      <c r="V5" s="26">
        <v>138.4</v>
      </c>
      <c r="W5" s="26">
        <v>138.4</v>
      </c>
      <c r="X5" s="26">
        <v>138.4</v>
      </c>
      <c r="Y5" s="26">
        <v>108.13</v>
      </c>
      <c r="Z5" s="26">
        <v>138.4</v>
      </c>
      <c r="AA5" s="26">
        <v>138.4</v>
      </c>
      <c r="AB5" s="26">
        <v>138.4</v>
      </c>
      <c r="AC5" s="26">
        <v>138.4</v>
      </c>
      <c r="AD5" s="26">
        <v>138.4</v>
      </c>
      <c r="AE5" s="26">
        <v>138.4</v>
      </c>
      <c r="AF5" s="26">
        <v>138.4</v>
      </c>
      <c r="AG5" s="26">
        <v>108.13</v>
      </c>
      <c r="AH5" s="26">
        <v>138.4</v>
      </c>
      <c r="AI5" s="26">
        <v>138.4</v>
      </c>
      <c r="AJ5" s="26">
        <v>138.4</v>
      </c>
      <c r="AK5" s="26">
        <v>138.4</v>
      </c>
      <c r="AL5" s="26">
        <v>138.4</v>
      </c>
      <c r="AM5" s="26">
        <v>138.4</v>
      </c>
      <c r="AN5" s="26">
        <v>138.4</v>
      </c>
      <c r="AO5" s="26">
        <v>138.4</v>
      </c>
      <c r="AP5" s="26">
        <v>138.4</v>
      </c>
      <c r="AQ5" s="26">
        <v>138.4</v>
      </c>
      <c r="AR5" s="26">
        <v>138.4</v>
      </c>
      <c r="AS5" s="26">
        <v>138.4</v>
      </c>
      <c r="AT5" s="26">
        <v>138.4</v>
      </c>
      <c r="AU5" s="26">
        <v>138.4</v>
      </c>
      <c r="AV5" s="26">
        <v>138.4</v>
      </c>
      <c r="AW5" s="26">
        <v>138.4</v>
      </c>
      <c r="AX5" s="26">
        <v>138.4</v>
      </c>
      <c r="AY5" s="26">
        <v>138.4</v>
      </c>
      <c r="AZ5" s="26">
        <v>138.4</v>
      </c>
      <c r="BA5" s="26">
        <v>138.4</v>
      </c>
      <c r="BB5" s="26">
        <v>108.13</v>
      </c>
      <c r="BC5" s="26">
        <v>108.13</v>
      </c>
      <c r="BD5" s="26">
        <v>108.13</v>
      </c>
      <c r="BE5" s="26">
        <v>108.13</v>
      </c>
      <c r="BF5" s="26">
        <v>108.13</v>
      </c>
      <c r="BG5" s="26">
        <v>108.13</v>
      </c>
      <c r="BH5" s="26">
        <v>108.13</v>
      </c>
      <c r="BI5" s="26">
        <v>108.13</v>
      </c>
      <c r="BJ5" s="26">
        <v>108.13</v>
      </c>
      <c r="BK5" s="26">
        <v>108.13</v>
      </c>
      <c r="BL5" s="26">
        <v>108.13</v>
      </c>
      <c r="BM5" s="26">
        <v>108.13</v>
      </c>
      <c r="BN5" s="26">
        <v>108.13</v>
      </c>
      <c r="BO5" s="26">
        <v>108.13</v>
      </c>
      <c r="BP5" s="26">
        <v>108.13</v>
      </c>
      <c r="BQ5" s="26">
        <v>108.13</v>
      </c>
      <c r="BR5" s="26">
        <v>108.13</v>
      </c>
      <c r="BS5" s="26">
        <v>108.13</v>
      </c>
      <c r="BT5" s="26">
        <v>108.13</v>
      </c>
      <c r="BU5" s="26">
        <v>108.13</v>
      </c>
      <c r="BV5" s="26">
        <v>108.13</v>
      </c>
      <c r="BW5" s="26">
        <v>108.13</v>
      </c>
      <c r="BX5" s="26">
        <v>108.13</v>
      </c>
      <c r="BY5" s="26">
        <v>108.13</v>
      </c>
      <c r="BZ5" s="26">
        <v>108.13</v>
      </c>
      <c r="CA5" s="26">
        <v>108.13</v>
      </c>
      <c r="CB5" s="26">
        <v>108.13</v>
      </c>
      <c r="CC5" s="26">
        <v>108.13</v>
      </c>
      <c r="CD5" s="26">
        <v>108.13</v>
      </c>
      <c r="CE5" s="26">
        <v>108.13</v>
      </c>
      <c r="CF5" s="26">
        <v>108.13</v>
      </c>
      <c r="CG5" s="26">
        <v>108.13</v>
      </c>
      <c r="CH5" s="26">
        <v>108.13</v>
      </c>
      <c r="CI5" s="26">
        <v>108.13</v>
      </c>
      <c r="CJ5" s="26">
        <v>108.13</v>
      </c>
      <c r="CK5" s="26">
        <v>108.13</v>
      </c>
      <c r="CL5" s="26">
        <v>108.13</v>
      </c>
      <c r="CM5" s="26">
        <v>108.13</v>
      </c>
      <c r="CN5" s="26">
        <v>108.13</v>
      </c>
      <c r="CO5" s="26">
        <v>108.13</v>
      </c>
      <c r="CP5" s="26">
        <v>108.13</v>
      </c>
      <c r="CQ5" s="26">
        <v>108.13</v>
      </c>
      <c r="CR5" s="26">
        <v>108.13</v>
      </c>
      <c r="CS5" s="26">
        <v>108.13</v>
      </c>
      <c r="CT5" s="26">
        <v>108.13</v>
      </c>
      <c r="CU5" s="26">
        <v>108.13</v>
      </c>
      <c r="CV5" s="26">
        <v>108.13</v>
      </c>
      <c r="CW5" s="26">
        <v>108.13</v>
      </c>
      <c r="CX5" s="26">
        <v>108.13</v>
      </c>
      <c r="CY5" s="26">
        <v>108.13</v>
      </c>
      <c r="CZ5" s="26">
        <v>108.13</v>
      </c>
      <c r="DA5" s="26">
        <v>108.13</v>
      </c>
      <c r="DB5" s="26">
        <v>108.13</v>
      </c>
      <c r="DC5" s="26">
        <v>108.13</v>
      </c>
      <c r="DD5" s="26">
        <v>108.13</v>
      </c>
      <c r="DE5" s="26">
        <v>108.13</v>
      </c>
      <c r="DF5" s="26">
        <v>108.13</v>
      </c>
      <c r="DG5" s="26">
        <v>108.13</v>
      </c>
      <c r="DH5" s="26">
        <v>108.13</v>
      </c>
      <c r="DI5" s="26">
        <v>108.13</v>
      </c>
      <c r="DJ5" s="26">
        <v>108.13</v>
      </c>
      <c r="DK5" s="26">
        <v>108.13</v>
      </c>
      <c r="DL5" s="26">
        <v>108.13</v>
      </c>
      <c r="DM5" s="26">
        <v>108.13</v>
      </c>
      <c r="DN5" s="26">
        <v>108.13</v>
      </c>
      <c r="DO5" s="26">
        <v>108.13</v>
      </c>
      <c r="DP5" s="26">
        <v>108.13</v>
      </c>
      <c r="DQ5" s="26">
        <v>108.13</v>
      </c>
      <c r="DR5" s="26">
        <v>108.13</v>
      </c>
      <c r="DS5" s="26">
        <v>108.13</v>
      </c>
      <c r="DT5" s="26">
        <v>108.13</v>
      </c>
      <c r="DU5" s="26">
        <v>108.13</v>
      </c>
      <c r="DV5" s="26">
        <v>108.13</v>
      </c>
      <c r="DW5" s="26">
        <v>108.13</v>
      </c>
      <c r="DX5" s="26">
        <v>108.13</v>
      </c>
      <c r="DY5" s="26">
        <v>108.13</v>
      </c>
      <c r="DZ5" s="26">
        <v>108.13</v>
      </c>
      <c r="EA5" s="26">
        <v>108.13</v>
      </c>
      <c r="EB5" s="26">
        <v>108.13</v>
      </c>
      <c r="EC5" s="26">
        <v>108.13</v>
      </c>
      <c r="ED5" s="26">
        <v>108.13</v>
      </c>
      <c r="EE5" s="26">
        <v>108.13</v>
      </c>
      <c r="EF5" s="26">
        <v>108.13</v>
      </c>
      <c r="EG5" s="26">
        <v>108.13</v>
      </c>
      <c r="EH5" s="26">
        <v>108.13</v>
      </c>
      <c r="EI5" s="26">
        <v>108.13</v>
      </c>
      <c r="EJ5" s="26">
        <v>108.13</v>
      </c>
      <c r="EK5" s="26">
        <v>108.13</v>
      </c>
      <c r="EL5" s="26">
        <v>108.13</v>
      </c>
      <c r="EM5" s="26">
        <v>108.13</v>
      </c>
      <c r="EN5" s="26">
        <v>108.13</v>
      </c>
      <c r="EO5" s="26">
        <v>108.13</v>
      </c>
      <c r="EP5" s="26">
        <v>108.13</v>
      </c>
      <c r="EQ5" s="26">
        <v>108.13</v>
      </c>
      <c r="ER5" s="26">
        <v>108.13</v>
      </c>
      <c r="ES5" s="26">
        <v>108.13</v>
      </c>
      <c r="ET5" s="26">
        <v>108.13</v>
      </c>
      <c r="EU5" s="26">
        <v>108.13</v>
      </c>
      <c r="EV5" s="26">
        <v>108.13</v>
      </c>
      <c r="EW5" s="26">
        <v>108.13</v>
      </c>
      <c r="EX5" s="26">
        <v>108.13</v>
      </c>
      <c r="EY5" s="26">
        <v>108.13</v>
      </c>
      <c r="EZ5" s="26">
        <v>108.13</v>
      </c>
      <c r="FA5" s="26">
        <v>108.13</v>
      </c>
      <c r="FB5" s="26">
        <v>108.13</v>
      </c>
      <c r="FC5" s="26">
        <v>108.13</v>
      </c>
      <c r="FD5" s="26">
        <v>108.13</v>
      </c>
      <c r="FE5" s="26">
        <v>108.13</v>
      </c>
      <c r="FF5" s="26">
        <v>108.13</v>
      </c>
      <c r="FG5" s="26">
        <v>108.13</v>
      </c>
      <c r="FH5" s="26">
        <v>108.13</v>
      </c>
      <c r="FI5" s="26">
        <v>108.13</v>
      </c>
      <c r="FJ5" s="26">
        <v>108.13</v>
      </c>
      <c r="FK5" s="26">
        <v>108.13</v>
      </c>
      <c r="FL5" s="26">
        <v>108.13</v>
      </c>
      <c r="FM5" s="26">
        <v>108.13</v>
      </c>
      <c r="FN5" s="26">
        <v>108.13</v>
      </c>
      <c r="FO5" s="26">
        <v>108.13</v>
      </c>
      <c r="FP5" s="26">
        <v>108.13</v>
      </c>
      <c r="FQ5" s="26">
        <v>108.13</v>
      </c>
      <c r="FR5" s="26">
        <v>108.13</v>
      </c>
      <c r="FS5" s="26">
        <v>108.13</v>
      </c>
      <c r="FT5" s="26">
        <v>108.13</v>
      </c>
      <c r="FU5" s="26">
        <v>108.13</v>
      </c>
      <c r="FV5" s="26">
        <v>108.13</v>
      </c>
      <c r="FW5" s="26">
        <v>108.13</v>
      </c>
      <c r="FX5" s="26">
        <v>108.13</v>
      </c>
      <c r="FY5" s="26">
        <v>108.13</v>
      </c>
      <c r="FZ5" s="26">
        <v>108.13</v>
      </c>
      <c r="GA5" s="26">
        <v>108.13</v>
      </c>
      <c r="GB5" s="26">
        <v>108.13</v>
      </c>
      <c r="GC5" s="26">
        <v>108.13</v>
      </c>
      <c r="GD5" s="26">
        <v>108.13</v>
      </c>
      <c r="GE5" s="26">
        <v>108.13</v>
      </c>
      <c r="GF5" s="26">
        <v>108.13</v>
      </c>
      <c r="GG5" s="26">
        <v>108.13</v>
      </c>
      <c r="GH5" s="26">
        <v>108.13</v>
      </c>
      <c r="GI5" s="26">
        <v>108.13</v>
      </c>
      <c r="GJ5" s="26">
        <v>108.13</v>
      </c>
      <c r="GK5" s="26">
        <v>108.13</v>
      </c>
      <c r="GL5" s="26">
        <v>108.13</v>
      </c>
      <c r="GM5" s="26">
        <v>108.13</v>
      </c>
      <c r="GN5" s="26">
        <v>108.13</v>
      </c>
      <c r="GO5" s="26">
        <v>108.13</v>
      </c>
      <c r="GP5" s="26">
        <v>108.13</v>
      </c>
      <c r="GQ5" s="26">
        <v>108.13</v>
      </c>
      <c r="GR5" s="26">
        <v>108.13</v>
      </c>
      <c r="GS5" s="26">
        <v>108.13</v>
      </c>
      <c r="GT5" s="26">
        <v>108.13</v>
      </c>
      <c r="GU5" s="26">
        <v>108.13</v>
      </c>
      <c r="GV5" s="26">
        <v>108.13</v>
      </c>
      <c r="GW5" s="26">
        <v>108.13</v>
      </c>
      <c r="GX5" s="26">
        <v>108.13</v>
      </c>
      <c r="GY5" s="26">
        <v>108.13</v>
      </c>
      <c r="GZ5" s="26">
        <v>108.13</v>
      </c>
      <c r="HA5" s="26">
        <v>108.13</v>
      </c>
      <c r="HB5" s="26">
        <v>108.13</v>
      </c>
      <c r="HC5" s="26">
        <v>108.13</v>
      </c>
      <c r="HD5" s="26">
        <v>108.13</v>
      </c>
      <c r="HE5" s="26">
        <v>108.13</v>
      </c>
      <c r="HF5" s="26">
        <v>108.13</v>
      </c>
      <c r="HG5" s="26">
        <v>108.13</v>
      </c>
      <c r="HH5" s="26">
        <v>108.13</v>
      </c>
      <c r="HI5" s="26">
        <v>108.13</v>
      </c>
      <c r="HJ5" s="26">
        <v>108.13</v>
      </c>
      <c r="HK5" s="26">
        <v>108.13</v>
      </c>
      <c r="HL5" s="26">
        <v>108.13</v>
      </c>
      <c r="HM5" s="26">
        <v>108.13</v>
      </c>
      <c r="HN5" s="26">
        <v>108.13</v>
      </c>
      <c r="HO5" s="26">
        <v>108.13</v>
      </c>
      <c r="HP5" s="26">
        <v>108.13</v>
      </c>
      <c r="HQ5" s="26">
        <v>108.13</v>
      </c>
      <c r="HR5" s="26">
        <v>108.13</v>
      </c>
      <c r="HS5" s="26">
        <v>108.13</v>
      </c>
      <c r="HT5" s="26">
        <v>108.13</v>
      </c>
      <c r="HU5" s="26">
        <v>108.13</v>
      </c>
      <c r="HV5" s="26">
        <v>108.13</v>
      </c>
      <c r="HW5" s="26">
        <v>108.13</v>
      </c>
      <c r="HX5" s="26">
        <v>108.13</v>
      </c>
      <c r="HY5" s="26">
        <v>108.13</v>
      </c>
      <c r="HZ5" s="26">
        <v>108.13</v>
      </c>
      <c r="IA5" s="26">
        <v>108.13</v>
      </c>
      <c r="IB5" s="26">
        <v>108.13</v>
      </c>
      <c r="IC5" s="26">
        <v>108.13</v>
      </c>
      <c r="ID5" s="26">
        <v>108.13</v>
      </c>
      <c r="IE5" s="26">
        <v>108.13</v>
      </c>
      <c r="IF5" s="26">
        <v>108.13</v>
      </c>
      <c r="IG5" s="26">
        <v>108.13</v>
      </c>
      <c r="IH5" s="26">
        <v>108.13</v>
      </c>
      <c r="II5" s="26">
        <v>108.13</v>
      </c>
      <c r="IJ5" s="26">
        <v>108.13</v>
      </c>
      <c r="IK5" s="26">
        <v>108.13</v>
      </c>
      <c r="IL5" s="26">
        <v>108.13</v>
      </c>
      <c r="IM5" s="26">
        <v>108.13</v>
      </c>
      <c r="IN5" s="26">
        <v>108.13</v>
      </c>
      <c r="IO5" s="26">
        <v>108.13</v>
      </c>
      <c r="IP5" s="26">
        <v>108.13</v>
      </c>
      <c r="IQ5" s="26">
        <v>108.13</v>
      </c>
      <c r="IR5" s="26">
        <v>108.13</v>
      </c>
      <c r="IS5" s="26">
        <v>108.13</v>
      </c>
      <c r="IT5" s="26">
        <v>108.13</v>
      </c>
      <c r="IU5" s="26">
        <v>108.13</v>
      </c>
      <c r="IV5" s="26">
        <v>108.13</v>
      </c>
      <c r="IW5" s="26">
        <v>108.13</v>
      </c>
      <c r="IX5" s="26">
        <v>108.13</v>
      </c>
      <c r="IY5" s="26">
        <v>108.13</v>
      </c>
      <c r="IZ5" s="26">
        <v>108.13</v>
      </c>
      <c r="JA5" s="26">
        <v>108.13</v>
      </c>
      <c r="JB5" s="26">
        <v>108.13</v>
      </c>
      <c r="JC5" s="26">
        <v>108.13</v>
      </c>
      <c r="JD5" s="26">
        <v>108.13</v>
      </c>
      <c r="JE5" s="26">
        <v>108.13</v>
      </c>
      <c r="JF5" s="26">
        <v>108.13</v>
      </c>
      <c r="JG5" s="26">
        <v>108.13</v>
      </c>
      <c r="JH5" s="26">
        <v>108.13</v>
      </c>
      <c r="JI5" s="26">
        <v>108.13</v>
      </c>
      <c r="JJ5" s="26">
        <v>108.13</v>
      </c>
      <c r="JK5" s="26">
        <v>108.13</v>
      </c>
      <c r="JL5" s="26">
        <v>108.13</v>
      </c>
      <c r="JM5" s="26">
        <v>108.13</v>
      </c>
      <c r="JN5" s="26">
        <v>108.13</v>
      </c>
      <c r="JO5" s="26">
        <v>108.13</v>
      </c>
      <c r="JP5" s="26">
        <v>108.13</v>
      </c>
      <c r="JQ5" s="26">
        <v>108.13</v>
      </c>
      <c r="JR5" s="26">
        <v>108.13</v>
      </c>
      <c r="JS5" s="26">
        <v>108.13</v>
      </c>
      <c r="JT5" s="26">
        <v>108.13</v>
      </c>
      <c r="JU5" s="26">
        <v>108.13</v>
      </c>
      <c r="JV5" s="26">
        <v>108.13</v>
      </c>
      <c r="JW5" s="26">
        <v>108.13</v>
      </c>
      <c r="JX5" s="26">
        <v>108.13</v>
      </c>
      <c r="JY5" s="26">
        <v>108.13</v>
      </c>
      <c r="JZ5" s="26">
        <v>108.13</v>
      </c>
      <c r="KA5" s="26">
        <v>108.13</v>
      </c>
      <c r="KB5" s="26">
        <v>108.13</v>
      </c>
      <c r="KC5" s="26">
        <v>108.13</v>
      </c>
      <c r="KD5" s="26">
        <v>108.13</v>
      </c>
      <c r="KE5" s="26">
        <v>108.13</v>
      </c>
      <c r="KF5" s="26">
        <v>108.13</v>
      </c>
      <c r="KG5" s="26">
        <v>108.13</v>
      </c>
      <c r="KH5" s="26">
        <v>108.13</v>
      </c>
      <c r="KI5" s="26">
        <v>108.13</v>
      </c>
      <c r="KJ5" s="26">
        <v>108.13</v>
      </c>
      <c r="KK5" s="26">
        <v>108.13</v>
      </c>
      <c r="KL5" s="26">
        <v>108.13</v>
      </c>
      <c r="KM5" s="26">
        <v>108.13</v>
      </c>
      <c r="KN5" s="26">
        <v>108.13</v>
      </c>
      <c r="KO5" s="26">
        <v>108.13</v>
      </c>
      <c r="KP5" s="26">
        <v>108.13</v>
      </c>
      <c r="KQ5" s="26">
        <v>108.13</v>
      </c>
      <c r="KR5" s="26">
        <v>108.13</v>
      </c>
      <c r="KS5" s="26">
        <v>108.13</v>
      </c>
      <c r="KT5" s="26">
        <v>108.13</v>
      </c>
      <c r="KU5" s="26">
        <v>108.13</v>
      </c>
      <c r="KV5" s="26">
        <v>108.13</v>
      </c>
      <c r="KW5" s="26">
        <v>108.13</v>
      </c>
      <c r="KX5" s="26">
        <v>108.13</v>
      </c>
      <c r="KY5" s="26">
        <v>108.13</v>
      </c>
      <c r="KZ5" s="26">
        <v>108.13</v>
      </c>
      <c r="LA5" s="26">
        <v>108.13</v>
      </c>
      <c r="LB5" s="26">
        <v>108.13</v>
      </c>
      <c r="LC5" s="26">
        <v>108.13</v>
      </c>
      <c r="LD5" s="26">
        <v>108.13</v>
      </c>
      <c r="LE5" s="26">
        <v>108.13</v>
      </c>
      <c r="LF5" s="26">
        <v>108.13</v>
      </c>
      <c r="LG5" s="26">
        <v>108.13</v>
      </c>
      <c r="LH5" s="26">
        <v>108.13</v>
      </c>
      <c r="LI5" s="26">
        <v>108.13</v>
      </c>
      <c r="LJ5" s="26">
        <v>108.13</v>
      </c>
      <c r="LK5" s="26">
        <v>108.13</v>
      </c>
      <c r="LL5" s="26">
        <v>108.13</v>
      </c>
      <c r="LM5" s="26">
        <v>108.13</v>
      </c>
      <c r="LN5" s="26">
        <v>108.13</v>
      </c>
      <c r="LO5" s="26">
        <v>108.13</v>
      </c>
      <c r="LP5" s="26">
        <v>108.13</v>
      </c>
      <c r="LQ5" s="26">
        <v>108.13</v>
      </c>
      <c r="LR5" s="26">
        <v>108.13</v>
      </c>
      <c r="LS5" s="26">
        <v>108.13</v>
      </c>
      <c r="LT5" s="26">
        <v>108.13</v>
      </c>
      <c r="LU5" s="26">
        <v>108.13</v>
      </c>
      <c r="LV5" s="26">
        <v>108.13</v>
      </c>
      <c r="LW5" s="26">
        <v>108.13</v>
      </c>
      <c r="LX5" s="26">
        <v>108.13</v>
      </c>
      <c r="LY5" s="26">
        <v>108.13</v>
      </c>
      <c r="LZ5" s="26">
        <v>108.13</v>
      </c>
      <c r="MA5" s="26">
        <v>108.13</v>
      </c>
      <c r="MB5" s="26">
        <v>108.13</v>
      </c>
      <c r="MC5" s="26">
        <v>108.13</v>
      </c>
      <c r="MD5" s="26">
        <v>108.13</v>
      </c>
      <c r="ME5" s="26">
        <v>108.13</v>
      </c>
      <c r="MF5" s="26">
        <v>108.13</v>
      </c>
      <c r="MG5" s="26">
        <v>108.13</v>
      </c>
      <c r="MH5" s="26">
        <v>108.13</v>
      </c>
      <c r="MI5" s="26">
        <v>108.13</v>
      </c>
      <c r="MJ5" s="26">
        <v>108.13</v>
      </c>
      <c r="MK5" s="26">
        <v>108.13</v>
      </c>
      <c r="ML5" s="26">
        <v>108.13</v>
      </c>
      <c r="MM5" s="26">
        <v>108.13</v>
      </c>
      <c r="MN5" s="26">
        <v>108.13</v>
      </c>
      <c r="MO5" s="26">
        <v>108.13</v>
      </c>
      <c r="MP5" s="26">
        <v>108.13</v>
      </c>
      <c r="MQ5" s="26">
        <v>108.13</v>
      </c>
      <c r="MR5" s="26">
        <v>108.13</v>
      </c>
      <c r="MS5" s="26">
        <v>108.13</v>
      </c>
      <c r="MT5" s="26">
        <v>108.13</v>
      </c>
      <c r="MU5" s="26">
        <v>108.13</v>
      </c>
      <c r="MV5" s="26">
        <v>108.13</v>
      </c>
      <c r="MW5" s="26">
        <v>108.13</v>
      </c>
      <c r="MX5" s="26">
        <v>108.13</v>
      </c>
      <c r="MY5" s="26">
        <v>108.13</v>
      </c>
      <c r="MZ5" s="26">
        <v>108.13</v>
      </c>
      <c r="NA5" s="26">
        <v>108.13</v>
      </c>
      <c r="NB5" s="26">
        <v>108.13</v>
      </c>
      <c r="NC5" s="26">
        <v>108.13</v>
      </c>
      <c r="ND5" s="26">
        <v>108.13</v>
      </c>
      <c r="NE5" s="26">
        <v>108.13</v>
      </c>
      <c r="NF5" s="26">
        <v>108.13</v>
      </c>
      <c r="NG5" s="26">
        <v>108.13</v>
      </c>
      <c r="NH5" s="26">
        <v>108.13</v>
      </c>
      <c r="NI5" s="26">
        <v>108.13</v>
      </c>
      <c r="NJ5" s="26">
        <v>108.13</v>
      </c>
      <c r="NK5" s="26">
        <v>108.13</v>
      </c>
      <c r="NL5" s="26">
        <v>108.13</v>
      </c>
      <c r="NM5" s="26">
        <v>108.13</v>
      </c>
      <c r="NN5" s="26">
        <v>108.13</v>
      </c>
      <c r="NO5" s="26">
        <v>108.13</v>
      </c>
      <c r="NP5" s="26">
        <v>108.13</v>
      </c>
      <c r="NQ5" s="26">
        <v>108.13</v>
      </c>
      <c r="NR5" s="26">
        <v>108.13</v>
      </c>
      <c r="NS5" s="26">
        <v>108.13</v>
      </c>
      <c r="NT5" s="26">
        <v>108.13</v>
      </c>
      <c r="NU5" s="26">
        <v>108.13</v>
      </c>
      <c r="NV5" s="26">
        <v>108.13</v>
      </c>
      <c r="NW5" s="26">
        <v>108.13</v>
      </c>
      <c r="NX5" s="26">
        <v>108.13</v>
      </c>
      <c r="NY5" s="26">
        <v>108.13</v>
      </c>
      <c r="NZ5" s="26">
        <v>108.13</v>
      </c>
      <c r="OA5" s="26">
        <v>108.13</v>
      </c>
      <c r="OB5" s="26">
        <v>108.13</v>
      </c>
      <c r="OC5" s="26">
        <v>108.13</v>
      </c>
      <c r="OD5" s="26">
        <v>108.13</v>
      </c>
      <c r="OE5" s="26">
        <v>108.13</v>
      </c>
      <c r="OF5" s="26">
        <v>108.13</v>
      </c>
      <c r="OG5" s="26">
        <v>108.13</v>
      </c>
      <c r="OH5" s="26">
        <v>108.13</v>
      </c>
      <c r="OI5" s="26">
        <v>108.13</v>
      </c>
      <c r="OJ5" s="26">
        <v>108.13</v>
      </c>
      <c r="OK5" s="26">
        <v>108.13</v>
      </c>
      <c r="OL5" s="26">
        <v>108.13</v>
      </c>
      <c r="OM5" s="26">
        <v>108.13</v>
      </c>
      <c r="ON5" s="26">
        <v>108.13</v>
      </c>
      <c r="OO5" s="26">
        <v>108.13</v>
      </c>
      <c r="OP5" s="26">
        <v>108.13</v>
      </c>
      <c r="OQ5" s="26">
        <v>108.13</v>
      </c>
      <c r="OR5" s="26">
        <v>108.13</v>
      </c>
      <c r="OS5" s="26">
        <v>108.13</v>
      </c>
      <c r="OT5" s="26">
        <v>108.13</v>
      </c>
      <c r="OU5" s="26">
        <v>108.13</v>
      </c>
      <c r="OV5" s="26">
        <v>108.13</v>
      </c>
      <c r="OW5" s="26">
        <v>108.13</v>
      </c>
      <c r="OX5" s="26">
        <v>108.13</v>
      </c>
      <c r="OY5" s="26">
        <v>108.13</v>
      </c>
      <c r="OZ5" s="26">
        <v>108.13</v>
      </c>
      <c r="PA5" s="26">
        <v>108.13</v>
      </c>
      <c r="PB5" s="26">
        <v>108.13</v>
      </c>
      <c r="PC5" s="26">
        <v>108.13</v>
      </c>
      <c r="PD5" s="26">
        <v>108.13</v>
      </c>
      <c r="PE5" s="26">
        <v>108.13</v>
      </c>
      <c r="PF5" s="26">
        <v>108.13</v>
      </c>
      <c r="PG5" s="26">
        <v>108.13</v>
      </c>
      <c r="PH5" s="26">
        <v>108.13</v>
      </c>
      <c r="PI5" s="26">
        <v>108.13</v>
      </c>
      <c r="PJ5" s="26">
        <v>108.13</v>
      </c>
      <c r="PK5" s="26">
        <v>108.13</v>
      </c>
      <c r="PL5" s="26">
        <v>108.13</v>
      </c>
      <c r="PM5" s="26">
        <v>108.13</v>
      </c>
      <c r="PN5" s="26">
        <v>108.13</v>
      </c>
      <c r="PO5" s="26">
        <v>108.13</v>
      </c>
      <c r="PP5" s="26">
        <v>108.13</v>
      </c>
      <c r="PQ5" s="26">
        <v>108.13</v>
      </c>
      <c r="PR5" s="26">
        <v>108.13</v>
      </c>
      <c r="PS5" s="26">
        <v>108.13</v>
      </c>
      <c r="PT5" s="26">
        <v>108.13</v>
      </c>
      <c r="PU5" s="26">
        <v>108.13</v>
      </c>
      <c r="PV5" s="26">
        <v>108.13</v>
      </c>
      <c r="PW5" s="26">
        <v>108.13</v>
      </c>
      <c r="PX5" s="26">
        <v>108.13</v>
      </c>
      <c r="PY5" s="26">
        <v>108.13</v>
      </c>
      <c r="PZ5" s="26">
        <v>108.13</v>
      </c>
      <c r="QA5" s="26">
        <v>108.13</v>
      </c>
      <c r="QB5" s="26">
        <v>108.13</v>
      </c>
      <c r="QC5" s="26">
        <v>108.13</v>
      </c>
      <c r="QD5" s="26">
        <v>108.13</v>
      </c>
      <c r="QE5" s="26">
        <v>108.13</v>
      </c>
      <c r="QF5" s="26">
        <v>108.13</v>
      </c>
      <c r="QG5" s="26">
        <v>108.13</v>
      </c>
      <c r="QH5" s="26">
        <v>108.13</v>
      </c>
      <c r="QI5" s="26">
        <v>108.13</v>
      </c>
      <c r="QJ5" s="26">
        <v>108.13</v>
      </c>
      <c r="QK5" s="26">
        <v>108.13</v>
      </c>
      <c r="QL5" s="26">
        <v>108.13</v>
      </c>
      <c r="QM5" s="26">
        <v>108.13</v>
      </c>
      <c r="QN5" s="26">
        <v>108.13</v>
      </c>
      <c r="QO5" s="26">
        <v>108.13</v>
      </c>
      <c r="QP5" s="26">
        <v>108.13</v>
      </c>
      <c r="QQ5" s="26">
        <v>108.13</v>
      </c>
      <c r="QR5" s="26">
        <v>108.13</v>
      </c>
      <c r="QS5" s="26">
        <v>108.13</v>
      </c>
      <c r="QT5" s="26">
        <v>108.13</v>
      </c>
      <c r="QU5" s="26">
        <v>108.13</v>
      </c>
      <c r="QV5" s="26">
        <v>108.13</v>
      </c>
      <c r="QW5" s="26">
        <v>108.13</v>
      </c>
      <c r="QX5" s="26">
        <v>108.13</v>
      </c>
      <c r="QY5" s="26">
        <v>108.13</v>
      </c>
      <c r="QZ5" s="26">
        <v>108.13</v>
      </c>
      <c r="RA5" s="26">
        <v>108.13</v>
      </c>
      <c r="RB5" s="26">
        <v>108.13</v>
      </c>
      <c r="RC5" s="26">
        <v>108.13</v>
      </c>
      <c r="RD5" s="26">
        <v>108.13</v>
      </c>
      <c r="RE5" s="26">
        <v>108.13</v>
      </c>
      <c r="RF5" s="26">
        <v>108.13</v>
      </c>
      <c r="RG5" s="26">
        <v>108.13</v>
      </c>
      <c r="RH5" s="26">
        <v>108.13</v>
      </c>
      <c r="RI5" s="26">
        <v>108.13</v>
      </c>
      <c r="RJ5" s="26">
        <v>108.13</v>
      </c>
      <c r="RK5" s="26">
        <v>108.13</v>
      </c>
      <c r="RL5" s="26">
        <v>108.13</v>
      </c>
      <c r="RM5" s="26">
        <v>108.13</v>
      </c>
      <c r="RN5" s="26">
        <v>108.13</v>
      </c>
      <c r="RO5" s="26">
        <v>108.13</v>
      </c>
      <c r="RP5" s="26">
        <v>108.13</v>
      </c>
      <c r="RQ5" s="26">
        <v>108.13</v>
      </c>
      <c r="RR5" s="26">
        <v>108.13</v>
      </c>
      <c r="RS5" s="26">
        <v>108.13</v>
      </c>
      <c r="RT5" s="26">
        <v>108.13</v>
      </c>
      <c r="RU5" s="26">
        <v>108.13</v>
      </c>
      <c r="RV5" s="26">
        <v>108.13</v>
      </c>
      <c r="RW5" s="26">
        <v>108.13</v>
      </c>
      <c r="RX5" s="26">
        <v>108.13</v>
      </c>
      <c r="RY5" s="26">
        <v>108.13</v>
      </c>
      <c r="RZ5" s="26">
        <v>108.13</v>
      </c>
      <c r="SA5" s="26">
        <v>108.13</v>
      </c>
      <c r="SB5" s="26">
        <v>108.13</v>
      </c>
      <c r="SC5" s="26">
        <v>108.13</v>
      </c>
      <c r="SD5" s="26">
        <v>108.13</v>
      </c>
      <c r="SE5" s="26">
        <v>108.13</v>
      </c>
      <c r="SF5" s="26">
        <v>108.13</v>
      </c>
      <c r="SG5" s="26">
        <v>108.13</v>
      </c>
      <c r="SH5" s="26">
        <v>108.13</v>
      </c>
      <c r="SI5" s="26">
        <v>108.13</v>
      </c>
      <c r="SJ5" s="26">
        <v>108.13</v>
      </c>
      <c r="SK5" s="26">
        <v>108.13</v>
      </c>
      <c r="SL5" s="26">
        <v>108.13</v>
      </c>
      <c r="SM5" s="26">
        <v>108.13</v>
      </c>
      <c r="SN5" s="26">
        <v>108.13</v>
      </c>
      <c r="SO5" s="26">
        <v>108.13</v>
      </c>
      <c r="SP5" s="26">
        <v>108.13</v>
      </c>
      <c r="SQ5" s="26">
        <v>108.13</v>
      </c>
      <c r="SR5" s="26">
        <v>108.13</v>
      </c>
      <c r="SS5" s="26">
        <v>108.13</v>
      </c>
      <c r="ST5" s="26">
        <v>108.13</v>
      </c>
      <c r="SU5" s="26">
        <v>108.13</v>
      </c>
      <c r="SV5" s="26">
        <v>108.13</v>
      </c>
      <c r="SW5" s="26">
        <v>108.13</v>
      </c>
      <c r="SX5" s="26">
        <v>108.13</v>
      </c>
      <c r="SY5" s="26">
        <v>108.13</v>
      </c>
      <c r="SZ5" s="26">
        <v>108.13</v>
      </c>
      <c r="TA5" s="26">
        <v>108.13</v>
      </c>
      <c r="TB5" s="26">
        <v>108.13</v>
      </c>
      <c r="TC5" s="26">
        <v>108.13</v>
      </c>
      <c r="TD5" s="26">
        <v>108.13</v>
      </c>
      <c r="TE5" s="26">
        <v>108.13</v>
      </c>
      <c r="TF5" s="26">
        <v>108.13</v>
      </c>
      <c r="TG5" s="26">
        <v>108.13</v>
      </c>
      <c r="TH5" s="26">
        <v>108.13</v>
      </c>
      <c r="TI5" s="26">
        <v>108.13</v>
      </c>
      <c r="TJ5" s="26">
        <v>108.13</v>
      </c>
      <c r="TK5" s="26">
        <v>108.13</v>
      </c>
      <c r="TL5" s="26">
        <v>108.13</v>
      </c>
      <c r="TM5" s="26">
        <v>108.13</v>
      </c>
      <c r="TN5" s="26">
        <v>108.13</v>
      </c>
      <c r="TO5" s="26">
        <v>108.13</v>
      </c>
      <c r="TP5" s="26">
        <v>108.13</v>
      </c>
      <c r="TQ5" s="26">
        <v>108.13</v>
      </c>
      <c r="TR5" s="26">
        <v>108.13</v>
      </c>
      <c r="TS5" s="26">
        <v>108.13</v>
      </c>
      <c r="TT5" s="26">
        <v>108.13</v>
      </c>
      <c r="TU5" s="26">
        <v>108.13</v>
      </c>
      <c r="TV5" s="26">
        <v>108.13</v>
      </c>
      <c r="TW5" s="26">
        <v>108.13</v>
      </c>
      <c r="TX5" s="26">
        <v>108.13</v>
      </c>
      <c r="TY5" s="26">
        <v>108.13</v>
      </c>
      <c r="TZ5" s="26">
        <v>108.13</v>
      </c>
      <c r="UA5" s="26">
        <v>108.13</v>
      </c>
      <c r="UB5" s="26">
        <v>108.13</v>
      </c>
      <c r="UC5" s="26">
        <v>108.13</v>
      </c>
      <c r="UD5" s="26">
        <v>108.13</v>
      </c>
      <c r="UE5" s="26">
        <v>108.13</v>
      </c>
      <c r="UF5" s="26">
        <v>108.13</v>
      </c>
      <c r="UG5" s="26">
        <v>108.13</v>
      </c>
      <c r="UH5" s="26">
        <v>108.13</v>
      </c>
      <c r="UI5" s="26">
        <v>108.13</v>
      </c>
      <c r="UJ5" s="26">
        <v>108.13</v>
      </c>
      <c r="UK5" s="26">
        <v>108.13</v>
      </c>
      <c r="UL5" s="26">
        <v>108.13</v>
      </c>
      <c r="UM5" s="26">
        <v>108.13</v>
      </c>
      <c r="UN5" s="26">
        <v>108.13</v>
      </c>
      <c r="UO5" s="26">
        <v>108.13</v>
      </c>
      <c r="UP5" s="26">
        <v>108.13</v>
      </c>
      <c r="UQ5" s="26">
        <v>108.13</v>
      </c>
      <c r="UR5" s="26">
        <v>108.13</v>
      </c>
      <c r="US5" s="26">
        <v>108.13</v>
      </c>
      <c r="UT5" s="26">
        <v>108.13</v>
      </c>
      <c r="UU5" s="26">
        <v>108.13</v>
      </c>
      <c r="UV5" s="26">
        <v>108.13</v>
      </c>
      <c r="UW5" s="26">
        <v>108.13</v>
      </c>
      <c r="UX5" s="26">
        <v>108.13</v>
      </c>
      <c r="UY5" s="26">
        <v>108.13</v>
      </c>
      <c r="UZ5" s="26">
        <v>108.13</v>
      </c>
      <c r="VA5" s="26">
        <v>108.13</v>
      </c>
      <c r="VB5" s="26">
        <v>108.13</v>
      </c>
      <c r="VC5" s="26">
        <v>108.13</v>
      </c>
      <c r="VD5" s="26">
        <v>108.13</v>
      </c>
      <c r="VE5" s="26">
        <v>108.13</v>
      </c>
      <c r="VF5" s="26">
        <v>108.13</v>
      </c>
      <c r="VG5" s="26">
        <v>108.13</v>
      </c>
      <c r="VH5" s="26">
        <v>108.13</v>
      </c>
      <c r="VI5" s="26">
        <v>108.13</v>
      </c>
      <c r="VJ5" s="26">
        <v>108.13</v>
      </c>
      <c r="VK5" s="26">
        <v>108.13</v>
      </c>
      <c r="VL5" s="26">
        <v>108.13</v>
      </c>
      <c r="VM5" s="26">
        <v>108.13</v>
      </c>
      <c r="VN5" s="26">
        <v>108.13</v>
      </c>
      <c r="VO5" s="26">
        <v>108.13</v>
      </c>
      <c r="VP5" s="26">
        <v>108.13</v>
      </c>
      <c r="VQ5" s="26">
        <v>108.13</v>
      </c>
      <c r="VR5" s="26">
        <v>108.13</v>
      </c>
      <c r="VS5" s="26">
        <v>108.13</v>
      </c>
      <c r="VT5" s="26">
        <v>108.13</v>
      </c>
      <c r="VU5" s="26">
        <v>108.13</v>
      </c>
      <c r="VV5" s="26">
        <v>108.13</v>
      </c>
      <c r="VW5" s="26">
        <v>108.13</v>
      </c>
      <c r="VX5" s="26">
        <v>108.13</v>
      </c>
      <c r="VY5" s="26">
        <v>108.13</v>
      </c>
      <c r="VZ5" s="26">
        <v>108.13</v>
      </c>
      <c r="WA5" s="26">
        <v>108.13</v>
      </c>
      <c r="WB5" s="26">
        <v>108.13</v>
      </c>
      <c r="WC5" s="26">
        <v>108.13</v>
      </c>
      <c r="WD5" s="26">
        <v>108.13</v>
      </c>
      <c r="WE5" s="26">
        <v>108.13</v>
      </c>
      <c r="WF5" s="26">
        <v>108.13</v>
      </c>
      <c r="WG5" s="26">
        <v>108.13</v>
      </c>
      <c r="WH5" s="26">
        <v>108.13</v>
      </c>
      <c r="WI5" s="26">
        <v>108.13</v>
      </c>
      <c r="WJ5" s="26">
        <v>108.13</v>
      </c>
      <c r="WK5" s="26">
        <v>108.13</v>
      </c>
      <c r="WL5" s="26">
        <v>108.13</v>
      </c>
      <c r="WM5" s="26">
        <v>108.13</v>
      </c>
      <c r="WN5" s="26">
        <v>108.13</v>
      </c>
      <c r="WO5" s="26">
        <v>108.13</v>
      </c>
      <c r="WP5" s="26">
        <v>108.13</v>
      </c>
      <c r="WQ5" s="26">
        <v>108.13</v>
      </c>
      <c r="WR5" s="26">
        <v>108.13</v>
      </c>
      <c r="WS5" s="26">
        <v>108.13</v>
      </c>
      <c r="WT5" s="26">
        <v>108.13</v>
      </c>
      <c r="WU5" s="26">
        <v>108.13</v>
      </c>
      <c r="WV5" s="26">
        <v>108.13</v>
      </c>
      <c r="WW5" s="26">
        <v>108.13</v>
      </c>
      <c r="WX5" s="26">
        <v>108.13</v>
      </c>
      <c r="WY5" s="26">
        <v>108.13</v>
      </c>
      <c r="WZ5" s="26">
        <v>108.13</v>
      </c>
      <c r="XA5" s="26">
        <v>108.13</v>
      </c>
      <c r="XB5" s="26">
        <v>108.13</v>
      </c>
      <c r="XC5" s="26">
        <v>108.13</v>
      </c>
      <c r="XD5" s="26">
        <v>108.13</v>
      </c>
      <c r="XE5" s="26">
        <v>108.13</v>
      </c>
      <c r="XF5" s="26">
        <v>108.13</v>
      </c>
      <c r="XG5" s="26">
        <v>108.13</v>
      </c>
      <c r="XH5" s="26">
        <v>108.13</v>
      </c>
      <c r="XI5" s="26">
        <v>108.13</v>
      </c>
      <c r="XJ5" s="26">
        <v>108.13</v>
      </c>
      <c r="XK5" s="26">
        <v>108.13</v>
      </c>
      <c r="XL5" s="26">
        <v>108.13</v>
      </c>
      <c r="XM5" s="26">
        <v>108.13</v>
      </c>
      <c r="XN5" s="26">
        <v>108.13</v>
      </c>
      <c r="XO5" s="26">
        <v>108.13</v>
      </c>
      <c r="XP5" s="26">
        <v>108.13</v>
      </c>
      <c r="XQ5" s="26">
        <v>108.13</v>
      </c>
      <c r="XR5" s="26">
        <v>108.13</v>
      </c>
      <c r="XS5" s="26">
        <v>108.13</v>
      </c>
      <c r="XT5" s="26">
        <v>108.13</v>
      </c>
      <c r="XU5" s="26">
        <v>108.13</v>
      </c>
      <c r="XV5" s="26">
        <v>108.13</v>
      </c>
      <c r="XW5" s="26">
        <v>108.13</v>
      </c>
      <c r="XX5" s="26">
        <v>108.13</v>
      </c>
      <c r="XY5" s="26">
        <v>108.13</v>
      </c>
      <c r="XZ5" s="26">
        <v>108.13</v>
      </c>
      <c r="YA5" s="26">
        <v>108.13</v>
      </c>
      <c r="YB5" s="26">
        <v>108.13</v>
      </c>
      <c r="YC5" s="26">
        <v>108.13</v>
      </c>
      <c r="YD5" s="26">
        <v>108.13</v>
      </c>
      <c r="YE5" s="26">
        <v>108.13</v>
      </c>
      <c r="YF5" s="26">
        <v>108.13</v>
      </c>
      <c r="YG5" s="26">
        <v>108.13</v>
      </c>
      <c r="YH5" s="26">
        <v>108.13</v>
      </c>
      <c r="YI5" s="26">
        <v>108.13</v>
      </c>
      <c r="YJ5" s="26">
        <v>108.13</v>
      </c>
      <c r="YK5" s="26">
        <v>108.13</v>
      </c>
      <c r="YL5" s="26">
        <v>108.13</v>
      </c>
      <c r="YM5" s="26">
        <v>108.13</v>
      </c>
      <c r="YN5" s="26">
        <v>108.13</v>
      </c>
      <c r="YO5" s="26">
        <v>108.13</v>
      </c>
      <c r="YP5" s="26">
        <v>108.13</v>
      </c>
      <c r="YQ5" s="26">
        <v>108.13</v>
      </c>
      <c r="YR5" s="26">
        <v>108.13</v>
      </c>
      <c r="YS5" s="26">
        <v>108.13</v>
      </c>
      <c r="YT5" s="26">
        <v>108.13</v>
      </c>
      <c r="YU5" s="26">
        <v>108.13</v>
      </c>
      <c r="YV5" s="26">
        <v>108.13</v>
      </c>
      <c r="YW5" s="26">
        <v>108.13</v>
      </c>
      <c r="YX5" s="26">
        <v>108.13</v>
      </c>
      <c r="YY5" s="26">
        <v>108.13</v>
      </c>
      <c r="YZ5" s="26">
        <v>108.13</v>
      </c>
      <c r="ZA5" s="26">
        <v>108.13</v>
      </c>
      <c r="ZB5" s="26">
        <v>108.13</v>
      </c>
      <c r="ZC5" s="26">
        <v>108.13</v>
      </c>
      <c r="ZD5" s="26">
        <v>108.13</v>
      </c>
      <c r="ZE5" s="26">
        <v>108.13</v>
      </c>
      <c r="ZF5" s="26">
        <v>108.13</v>
      </c>
      <c r="ZG5" s="26">
        <v>108.13</v>
      </c>
      <c r="ZH5" s="26">
        <v>108.13</v>
      </c>
      <c r="ZI5" s="26">
        <v>108.13</v>
      </c>
      <c r="ZJ5" s="26">
        <v>108.13</v>
      </c>
      <c r="ZK5" s="26">
        <v>108.13</v>
      </c>
      <c r="ZL5" s="26">
        <v>108.13</v>
      </c>
      <c r="ZM5" s="26">
        <v>108.13</v>
      </c>
      <c r="ZN5" s="26">
        <v>108.13</v>
      </c>
      <c r="ZO5" s="26">
        <v>108.13</v>
      </c>
      <c r="ZP5" s="26">
        <v>108.13</v>
      </c>
      <c r="ZQ5" s="26">
        <v>108.13</v>
      </c>
      <c r="ZR5" s="26">
        <v>108.13</v>
      </c>
      <c r="ZS5" s="26">
        <v>108.13</v>
      </c>
      <c r="ZT5" s="26">
        <v>108.13</v>
      </c>
      <c r="ZU5" s="26">
        <v>108.13</v>
      </c>
      <c r="ZV5" s="26">
        <v>108.13</v>
      </c>
      <c r="ZW5" s="26">
        <v>108.13</v>
      </c>
      <c r="ZX5" s="26">
        <v>108.13</v>
      </c>
      <c r="ZY5" s="26">
        <v>108.13</v>
      </c>
      <c r="ZZ5" s="26">
        <v>108.13</v>
      </c>
      <c r="AAA5" s="26">
        <v>108.13</v>
      </c>
      <c r="AAB5" s="26">
        <v>108.13</v>
      </c>
      <c r="AAC5" s="26">
        <v>108.13</v>
      </c>
      <c r="AAD5" s="26">
        <v>108.13</v>
      </c>
      <c r="AAE5" s="26">
        <v>108.13</v>
      </c>
      <c r="AAF5" s="26">
        <v>108.13</v>
      </c>
      <c r="AAG5" s="26">
        <v>108.13</v>
      </c>
      <c r="AAH5" s="26">
        <v>108.13</v>
      </c>
      <c r="AAI5" s="26">
        <v>108.13</v>
      </c>
      <c r="AAJ5" s="26">
        <v>108.13</v>
      </c>
      <c r="AAK5" s="26">
        <v>108.13</v>
      </c>
      <c r="AAL5" s="26">
        <v>108.13</v>
      </c>
      <c r="AAM5" s="26">
        <v>108.13</v>
      </c>
      <c r="AAN5" s="26">
        <v>108.13</v>
      </c>
      <c r="AAO5" s="26">
        <v>108.13</v>
      </c>
      <c r="AAP5" s="26">
        <v>108.13</v>
      </c>
      <c r="AAQ5" s="26">
        <v>108.13</v>
      </c>
      <c r="AAR5" s="26">
        <v>108.13</v>
      </c>
      <c r="AAS5" s="26">
        <v>108.13</v>
      </c>
      <c r="AAT5" s="26">
        <v>108.13</v>
      </c>
      <c r="AAU5" s="26">
        <v>108.13</v>
      </c>
      <c r="AAV5" s="26">
        <v>108.13</v>
      </c>
      <c r="AAW5" s="26">
        <v>108.13</v>
      </c>
      <c r="AAX5" s="26">
        <v>108.13</v>
      </c>
      <c r="AAY5" s="26">
        <v>108.13</v>
      </c>
      <c r="AAZ5" s="26">
        <v>108.13</v>
      </c>
      <c r="ABA5" s="26">
        <v>108.13</v>
      </c>
      <c r="ABB5" s="26">
        <v>108.13</v>
      </c>
      <c r="ABC5" s="26">
        <v>108.13</v>
      </c>
      <c r="ABD5" s="26">
        <v>108.13</v>
      </c>
      <c r="ABE5" s="26">
        <v>108.13</v>
      </c>
      <c r="ABF5" s="26">
        <v>108.13</v>
      </c>
      <c r="ABG5" s="26">
        <v>108.13</v>
      </c>
      <c r="ABH5" s="26">
        <v>108.13</v>
      </c>
      <c r="ABI5" s="26">
        <v>108.13</v>
      </c>
      <c r="ABJ5" s="26">
        <v>108.13</v>
      </c>
      <c r="ABK5" s="26">
        <v>108.13</v>
      </c>
      <c r="ABL5" s="26">
        <v>108.13</v>
      </c>
      <c r="ABM5" s="26">
        <v>108.13</v>
      </c>
      <c r="ABN5" s="26">
        <v>108.13</v>
      </c>
      <c r="ABO5" s="26">
        <v>108.13</v>
      </c>
      <c r="ABP5" s="26">
        <v>108.13</v>
      </c>
      <c r="ABQ5" s="26">
        <v>108.13</v>
      </c>
      <c r="ABR5" s="26">
        <v>108.13</v>
      </c>
      <c r="ABS5" s="26">
        <v>108.13</v>
      </c>
      <c r="ABT5" s="26">
        <v>108.13</v>
      </c>
      <c r="ABU5" s="26">
        <v>108.13</v>
      </c>
      <c r="ABV5" s="26">
        <v>108.13</v>
      </c>
      <c r="ABW5" s="26">
        <v>108.13</v>
      </c>
      <c r="ABX5" s="26">
        <v>108.13</v>
      </c>
      <c r="ABY5" s="26">
        <v>108.13</v>
      </c>
      <c r="ABZ5" s="26">
        <v>108.13</v>
      </c>
      <c r="ACA5" s="26">
        <v>108.13</v>
      </c>
      <c r="ACB5" s="26">
        <v>108.13</v>
      </c>
      <c r="ACC5" s="26">
        <v>108.13</v>
      </c>
      <c r="ACD5" s="26">
        <v>108.13</v>
      </c>
      <c r="ACE5" s="26">
        <v>108.13</v>
      </c>
      <c r="ACF5" s="26">
        <v>108.13</v>
      </c>
      <c r="ACG5" s="26">
        <v>108.13</v>
      </c>
      <c r="ACH5" s="26">
        <v>108.13</v>
      </c>
      <c r="ACI5" s="26">
        <v>108.13</v>
      </c>
      <c r="ACJ5" s="26">
        <v>108.13</v>
      </c>
      <c r="ACK5" s="26">
        <v>108.13</v>
      </c>
      <c r="ACL5" s="26">
        <v>108.13</v>
      </c>
      <c r="ACM5" s="26">
        <v>108.13</v>
      </c>
      <c r="ACN5" s="26">
        <v>108.13</v>
      </c>
      <c r="ACO5" s="26">
        <v>108.13</v>
      </c>
      <c r="ACP5" s="26">
        <v>108.13</v>
      </c>
      <c r="ACQ5" s="26">
        <v>108.13</v>
      </c>
      <c r="ACR5" s="26">
        <v>108.13</v>
      </c>
      <c r="ACS5" s="26">
        <v>108.13</v>
      </c>
      <c r="ACT5" s="26">
        <v>108.13</v>
      </c>
      <c r="ACU5" s="26">
        <v>108.13</v>
      </c>
      <c r="ACV5" s="26">
        <v>108.13</v>
      </c>
      <c r="ACW5" s="26">
        <v>108.13</v>
      </c>
      <c r="ACX5" s="26">
        <v>108.13</v>
      </c>
      <c r="ACY5" s="26">
        <v>108.13</v>
      </c>
      <c r="ACZ5" s="26">
        <v>108.13</v>
      </c>
      <c r="ADA5" s="26">
        <v>108.13</v>
      </c>
      <c r="ADB5" s="26">
        <v>108.13</v>
      </c>
      <c r="ADC5" s="26">
        <v>108.13</v>
      </c>
      <c r="ADD5" s="26">
        <v>108.13</v>
      </c>
      <c r="ADE5" s="26">
        <v>108.13</v>
      </c>
      <c r="ADF5" s="26">
        <v>108.13</v>
      </c>
      <c r="ADG5" s="26">
        <v>108.13</v>
      </c>
      <c r="ADH5" s="26">
        <v>108.13</v>
      </c>
      <c r="ADI5" s="26">
        <v>108.13</v>
      </c>
      <c r="ADJ5" s="26">
        <v>108.13</v>
      </c>
      <c r="ADK5" s="26">
        <v>108.13</v>
      </c>
      <c r="ADL5" s="26">
        <v>108.13</v>
      </c>
      <c r="ADM5" s="26">
        <v>108.13</v>
      </c>
      <c r="ADN5" s="26">
        <v>108.13</v>
      </c>
      <c r="ADO5" s="26">
        <v>108.13</v>
      </c>
      <c r="ADP5" s="26">
        <v>108.13</v>
      </c>
      <c r="ADQ5" s="26">
        <v>108.13</v>
      </c>
      <c r="ADR5" s="26">
        <v>108.13</v>
      </c>
      <c r="ADS5" s="26">
        <v>108.13</v>
      </c>
      <c r="ADT5" s="26">
        <v>108.13</v>
      </c>
      <c r="ADU5" s="26">
        <v>108.13</v>
      </c>
      <c r="ADV5" s="26">
        <v>108.13</v>
      </c>
      <c r="ADW5" s="26">
        <v>108.13</v>
      </c>
      <c r="ADX5" s="26">
        <v>108.13</v>
      </c>
      <c r="ADY5" s="26">
        <v>108.13</v>
      </c>
      <c r="ADZ5" s="26">
        <v>108.13</v>
      </c>
      <c r="AEA5" s="26">
        <v>108.13</v>
      </c>
      <c r="AEB5" s="26">
        <v>108.13</v>
      </c>
      <c r="AEC5" s="26">
        <v>108.13</v>
      </c>
      <c r="AED5" s="26">
        <v>108.13</v>
      </c>
      <c r="AEE5" s="26">
        <v>108.13</v>
      </c>
      <c r="AEF5" s="26">
        <v>108.13</v>
      </c>
      <c r="AEG5" s="26">
        <v>108.13</v>
      </c>
      <c r="AEH5" s="26">
        <v>108.13</v>
      </c>
      <c r="AEI5" s="26">
        <v>108.13</v>
      </c>
      <c r="AEJ5" s="26">
        <v>108.13</v>
      </c>
      <c r="AEK5" s="26">
        <v>108.13</v>
      </c>
      <c r="AEL5" s="26">
        <v>108.13</v>
      </c>
      <c r="AEM5" s="26">
        <v>108.13</v>
      </c>
      <c r="AEN5" s="26">
        <v>108.13</v>
      </c>
      <c r="AEO5" s="26">
        <v>108.13</v>
      </c>
      <c r="AEP5" s="26">
        <v>108.13</v>
      </c>
      <c r="AEQ5" s="26">
        <v>108.13</v>
      </c>
      <c r="AER5" s="26">
        <v>108.13</v>
      </c>
      <c r="AES5" s="26">
        <v>108.13</v>
      </c>
      <c r="AET5" s="26">
        <v>108.13</v>
      </c>
      <c r="AEU5" s="26">
        <v>108.13</v>
      </c>
      <c r="AEV5" s="26">
        <v>108.13</v>
      </c>
      <c r="AEW5" s="26">
        <v>108.13</v>
      </c>
      <c r="AEX5" s="26">
        <v>108.13</v>
      </c>
      <c r="AEY5" s="26">
        <v>108.13</v>
      </c>
      <c r="AEZ5" s="26">
        <v>108.13</v>
      </c>
      <c r="AFA5" s="26">
        <v>108.13</v>
      </c>
      <c r="AFB5" s="26">
        <v>108.13</v>
      </c>
      <c r="AFC5" s="26">
        <v>108.13</v>
      </c>
      <c r="AFD5" s="26">
        <v>108.13</v>
      </c>
      <c r="AFE5" s="26">
        <v>108.13</v>
      </c>
      <c r="AFF5" s="26">
        <v>108.13</v>
      </c>
      <c r="AFG5" s="26">
        <v>108.13</v>
      </c>
      <c r="AFH5" s="26">
        <v>108.13</v>
      </c>
      <c r="AFI5" s="26">
        <v>108.13</v>
      </c>
      <c r="AFJ5" s="26">
        <v>108.13</v>
      </c>
      <c r="AFK5" s="26">
        <v>108.13</v>
      </c>
      <c r="AFL5" s="26">
        <v>108.13</v>
      </c>
      <c r="AFM5" s="26">
        <v>108.13</v>
      </c>
      <c r="AFN5" s="26">
        <v>108.13</v>
      </c>
      <c r="AFO5" s="26">
        <v>108.13</v>
      </c>
      <c r="AFP5" s="26">
        <v>108.13</v>
      </c>
      <c r="AFQ5" s="26">
        <v>108.13</v>
      </c>
      <c r="AFR5" s="26">
        <v>108.13</v>
      </c>
      <c r="AFS5" s="26">
        <v>108.13</v>
      </c>
      <c r="AFT5" s="26">
        <v>108.13</v>
      </c>
      <c r="AFU5" s="26">
        <v>108.13</v>
      </c>
      <c r="AFV5" s="26">
        <v>108.13</v>
      </c>
      <c r="AFW5" s="26">
        <v>108.13</v>
      </c>
      <c r="AFX5" s="26">
        <v>108.13</v>
      </c>
      <c r="AFY5" s="26">
        <v>108.13</v>
      </c>
      <c r="AFZ5" s="26">
        <v>108.13</v>
      </c>
      <c r="AGA5" s="26">
        <v>108.13</v>
      </c>
      <c r="AGB5" s="26">
        <v>108.13</v>
      </c>
      <c r="AGC5" s="26">
        <v>108.13</v>
      </c>
      <c r="AGD5" s="26">
        <v>108.13</v>
      </c>
      <c r="AGE5" s="26">
        <v>108.13</v>
      </c>
      <c r="AGF5" s="26">
        <v>108.13</v>
      </c>
      <c r="AGG5" s="26">
        <v>108.13</v>
      </c>
      <c r="AGH5" s="26">
        <v>108.13</v>
      </c>
      <c r="AGI5" s="26">
        <v>108.13</v>
      </c>
      <c r="AGJ5" s="26">
        <v>108.13</v>
      </c>
      <c r="AGK5" s="26">
        <v>108.13</v>
      </c>
      <c r="AGL5" s="26">
        <v>108.13</v>
      </c>
      <c r="AGM5" s="26">
        <v>108.13</v>
      </c>
      <c r="AGN5" s="26">
        <v>108.13</v>
      </c>
      <c r="AGO5" s="26">
        <v>108.13</v>
      </c>
      <c r="AGP5" s="26">
        <v>108.13</v>
      </c>
      <c r="AGQ5" s="26">
        <v>108.13</v>
      </c>
      <c r="AGR5" s="26">
        <v>108.13</v>
      </c>
      <c r="AGS5" s="26">
        <v>108.13</v>
      </c>
      <c r="AGT5" s="26">
        <v>108.13</v>
      </c>
      <c r="AGU5" s="26">
        <v>108.13</v>
      </c>
      <c r="AGV5" s="26">
        <v>108.13</v>
      </c>
      <c r="AGW5" s="26">
        <v>108.13</v>
      </c>
      <c r="AGX5" s="26">
        <v>108.13</v>
      </c>
      <c r="AGY5" s="26">
        <v>108.13</v>
      </c>
      <c r="AGZ5" s="26">
        <v>108.13</v>
      </c>
      <c r="AHA5" s="26">
        <v>108.13</v>
      </c>
      <c r="AHB5" s="26">
        <v>108.13</v>
      </c>
      <c r="AHC5" s="26">
        <v>108.13</v>
      </c>
      <c r="AHD5" s="26">
        <v>108.13</v>
      </c>
      <c r="AHE5" s="26">
        <v>108.13</v>
      </c>
      <c r="AHF5" s="26">
        <v>108.13</v>
      </c>
      <c r="AHG5" s="26">
        <v>108.13</v>
      </c>
      <c r="AHH5" s="26">
        <v>108.13</v>
      </c>
      <c r="AHI5" s="26">
        <v>108.13</v>
      </c>
      <c r="AHJ5" s="26">
        <v>108.13</v>
      </c>
      <c r="AHK5" s="26">
        <v>108.13</v>
      </c>
      <c r="AHL5" s="26">
        <v>108.13</v>
      </c>
      <c r="AHM5" s="26">
        <v>108.13</v>
      </c>
      <c r="AHN5" s="26">
        <v>108.13</v>
      </c>
      <c r="AHO5" s="26">
        <v>108.13</v>
      </c>
      <c r="AHP5" s="26">
        <v>108.13</v>
      </c>
      <c r="AHQ5" s="26">
        <v>108.13</v>
      </c>
      <c r="AHR5" s="26">
        <v>108.13</v>
      </c>
      <c r="AHS5" s="26">
        <v>108.13</v>
      </c>
      <c r="AHT5" s="26">
        <v>108.13</v>
      </c>
      <c r="AHU5" s="26">
        <v>108.13</v>
      </c>
      <c r="AHV5" s="26">
        <v>108.13</v>
      </c>
      <c r="AHW5" s="26">
        <v>108.13</v>
      </c>
      <c r="AHX5" s="26">
        <v>108.13</v>
      </c>
      <c r="AHY5" s="26">
        <v>108.13</v>
      </c>
      <c r="AHZ5" s="26">
        <v>108.13</v>
      </c>
      <c r="AIA5" s="26">
        <v>108.13</v>
      </c>
      <c r="AIB5" s="26">
        <v>108.13</v>
      </c>
      <c r="AIC5" s="26">
        <v>108.13</v>
      </c>
      <c r="AID5" s="26">
        <v>108.13</v>
      </c>
      <c r="AIE5" s="26">
        <v>108.13</v>
      </c>
      <c r="AIF5" s="26">
        <v>108.13</v>
      </c>
      <c r="AIG5" s="26">
        <v>108.13</v>
      </c>
      <c r="AIH5" s="26">
        <v>108.13</v>
      </c>
      <c r="AII5" s="26">
        <v>108.13</v>
      </c>
      <c r="AIJ5" s="26">
        <v>108.13</v>
      </c>
      <c r="AIK5" s="26">
        <v>108.13</v>
      </c>
      <c r="AIL5" s="26">
        <v>108.13</v>
      </c>
      <c r="AIM5" s="26">
        <v>108.13</v>
      </c>
      <c r="AIN5" s="26">
        <v>108.13</v>
      </c>
      <c r="AIO5" s="26">
        <v>108.13</v>
      </c>
      <c r="AIP5" s="26">
        <v>108.13</v>
      </c>
      <c r="AIQ5" s="26">
        <v>108.13</v>
      </c>
      <c r="AIR5" s="26">
        <v>108.13</v>
      </c>
      <c r="AIS5" s="26">
        <v>108.13</v>
      </c>
      <c r="AIT5" s="26">
        <v>108.13</v>
      </c>
      <c r="AIU5" s="26">
        <v>108.13</v>
      </c>
      <c r="AIV5" s="26">
        <v>108.13</v>
      </c>
      <c r="AIW5" s="26">
        <v>108.13</v>
      </c>
      <c r="AIX5" s="26">
        <v>108.13</v>
      </c>
      <c r="AIY5" s="26">
        <v>108.13</v>
      </c>
      <c r="AIZ5" s="26">
        <v>108.13</v>
      </c>
      <c r="AJA5" s="26">
        <v>108.13</v>
      </c>
      <c r="AJB5" s="26">
        <v>108.13</v>
      </c>
      <c r="AJC5" s="26">
        <v>108.13</v>
      </c>
      <c r="AJD5" s="26">
        <v>108.13</v>
      </c>
      <c r="AJE5" s="26">
        <v>108.13</v>
      </c>
      <c r="AJF5" s="26">
        <v>108.13</v>
      </c>
      <c r="AJG5" s="26">
        <v>108.13</v>
      </c>
      <c r="AJH5" s="26">
        <v>108.13</v>
      </c>
      <c r="AJI5" s="26">
        <v>108.13</v>
      </c>
      <c r="AJJ5" s="26">
        <v>108.13</v>
      </c>
      <c r="AJK5" s="26">
        <v>108.13</v>
      </c>
      <c r="AJL5" s="26">
        <v>108.13</v>
      </c>
      <c r="AJM5" s="26">
        <v>108.13</v>
      </c>
      <c r="AJN5" s="26">
        <v>108.13</v>
      </c>
      <c r="AJO5" s="26">
        <v>108.13</v>
      </c>
      <c r="AJP5" s="26">
        <v>108.13</v>
      </c>
      <c r="AJQ5" s="26">
        <v>108.13</v>
      </c>
      <c r="AJR5" s="26">
        <v>108.13</v>
      </c>
      <c r="AJS5" s="26">
        <v>108.13</v>
      </c>
      <c r="AJT5" s="26">
        <v>108.13</v>
      </c>
      <c r="AJU5" s="26">
        <v>108.13</v>
      </c>
      <c r="AJV5" s="26">
        <v>108.13</v>
      </c>
      <c r="AJW5" s="26">
        <v>108.13</v>
      </c>
      <c r="AJX5" s="26">
        <v>108.13</v>
      </c>
      <c r="AJY5" t="s">
        <v>6</v>
      </c>
    </row>
    <row r="6" spans="1:961">
      <c r="A6" s="26">
        <v>129.75</v>
      </c>
      <c r="B6" s="26">
        <v>103.8</v>
      </c>
      <c r="C6" s="26">
        <v>103.8</v>
      </c>
      <c r="D6" s="26">
        <v>103.8</v>
      </c>
      <c r="E6" s="26">
        <v>129.75</v>
      </c>
      <c r="F6" s="26">
        <v>103.8</v>
      </c>
      <c r="G6" s="26">
        <v>103.8</v>
      </c>
      <c r="H6" s="26">
        <v>103.8</v>
      </c>
      <c r="I6" s="26">
        <v>103.8</v>
      </c>
      <c r="J6" s="26">
        <v>103.8</v>
      </c>
      <c r="K6" s="26">
        <v>129.75</v>
      </c>
      <c r="L6" s="26">
        <v>103.8</v>
      </c>
      <c r="M6" s="26">
        <v>129.75</v>
      </c>
      <c r="N6" s="26">
        <v>129.75</v>
      </c>
      <c r="O6" s="26">
        <v>129.75</v>
      </c>
      <c r="P6" s="26">
        <v>103.8</v>
      </c>
      <c r="Q6" s="26">
        <v>129.75</v>
      </c>
      <c r="R6" s="26">
        <v>129.75</v>
      </c>
      <c r="S6" s="26">
        <v>103.8</v>
      </c>
      <c r="T6" s="26">
        <v>103.8</v>
      </c>
      <c r="U6" s="26">
        <v>103.8</v>
      </c>
      <c r="V6" s="26">
        <v>129.75</v>
      </c>
      <c r="W6" s="26">
        <v>129.75</v>
      </c>
      <c r="X6" s="26">
        <v>129.75</v>
      </c>
      <c r="Y6" s="26">
        <v>103.8</v>
      </c>
      <c r="Z6" s="26">
        <v>129.75</v>
      </c>
      <c r="AA6" s="26">
        <v>129.75</v>
      </c>
      <c r="AB6" s="26">
        <v>129.75</v>
      </c>
      <c r="AC6" s="26">
        <v>129.75</v>
      </c>
      <c r="AD6" s="26">
        <v>129.75</v>
      </c>
      <c r="AE6" s="26">
        <v>129.75</v>
      </c>
      <c r="AF6" s="26">
        <v>129.75</v>
      </c>
      <c r="AG6" s="26">
        <v>103.8</v>
      </c>
      <c r="AH6" s="26">
        <v>129.75</v>
      </c>
      <c r="AI6" s="26">
        <v>129.75</v>
      </c>
      <c r="AJ6" s="26">
        <v>129.75</v>
      </c>
      <c r="AK6" s="26">
        <v>129.75</v>
      </c>
      <c r="AL6" s="26">
        <v>129.75</v>
      </c>
      <c r="AM6" s="26">
        <v>129.75</v>
      </c>
      <c r="AN6" s="26">
        <v>129.75</v>
      </c>
      <c r="AO6" s="26">
        <v>129.75</v>
      </c>
      <c r="AP6" s="26">
        <v>129.75</v>
      </c>
      <c r="AQ6" s="26">
        <v>129.75</v>
      </c>
      <c r="AR6" s="26">
        <v>129.75</v>
      </c>
      <c r="AS6" s="26">
        <v>129.75</v>
      </c>
      <c r="AT6" s="26">
        <v>129.75</v>
      </c>
      <c r="AU6" s="26">
        <v>129.75</v>
      </c>
      <c r="AV6" s="26">
        <v>129.75</v>
      </c>
      <c r="AW6" s="26">
        <v>129.75</v>
      </c>
      <c r="AX6" s="26">
        <v>129.75</v>
      </c>
      <c r="AY6" s="26">
        <v>129.75</v>
      </c>
      <c r="AZ6" s="26">
        <v>129.75</v>
      </c>
      <c r="BA6" s="26">
        <v>129.75</v>
      </c>
      <c r="BB6" s="26">
        <v>103.8</v>
      </c>
      <c r="BC6" s="26">
        <v>103.8</v>
      </c>
      <c r="BD6" s="26">
        <v>103.8</v>
      </c>
      <c r="BE6" s="26">
        <v>103.8</v>
      </c>
      <c r="BF6" s="26">
        <v>103.8</v>
      </c>
      <c r="BG6" s="26">
        <v>103.8</v>
      </c>
      <c r="BH6" s="26">
        <v>103.8</v>
      </c>
      <c r="BI6" s="26">
        <v>103.8</v>
      </c>
      <c r="BJ6" s="26">
        <v>103.8</v>
      </c>
      <c r="BK6" s="26">
        <v>103.8</v>
      </c>
      <c r="BL6" s="26">
        <v>103.8</v>
      </c>
      <c r="BM6" s="26">
        <v>103.8</v>
      </c>
      <c r="BN6" s="26">
        <v>103.8</v>
      </c>
      <c r="BO6" s="26">
        <v>103.8</v>
      </c>
      <c r="BP6" s="26">
        <v>103.8</v>
      </c>
      <c r="BQ6" s="26">
        <v>103.8</v>
      </c>
      <c r="BR6" s="26">
        <v>103.8</v>
      </c>
      <c r="BS6" s="26">
        <v>103.8</v>
      </c>
      <c r="BT6" s="26">
        <v>103.8</v>
      </c>
      <c r="BU6" s="26">
        <v>103.8</v>
      </c>
      <c r="BV6" s="26">
        <v>103.8</v>
      </c>
      <c r="BW6" s="26">
        <v>103.8</v>
      </c>
      <c r="BX6" s="26">
        <v>103.8</v>
      </c>
      <c r="BY6" s="26">
        <v>103.8</v>
      </c>
      <c r="BZ6" s="26">
        <v>103.8</v>
      </c>
      <c r="CA6" s="26">
        <v>103.8</v>
      </c>
      <c r="CB6" s="26">
        <v>103.8</v>
      </c>
      <c r="CC6" s="26">
        <v>103.8</v>
      </c>
      <c r="CD6" s="26">
        <v>103.8</v>
      </c>
      <c r="CE6" s="26">
        <v>103.8</v>
      </c>
      <c r="CF6" s="26">
        <v>103.8</v>
      </c>
      <c r="CG6" s="26">
        <v>103.8</v>
      </c>
      <c r="CH6" s="26">
        <v>103.8</v>
      </c>
      <c r="CI6" s="26">
        <v>103.8</v>
      </c>
      <c r="CJ6" s="26">
        <v>103.8</v>
      </c>
      <c r="CK6" s="26">
        <v>103.8</v>
      </c>
      <c r="CL6" s="26">
        <v>103.8</v>
      </c>
      <c r="CM6" s="26">
        <v>103.8</v>
      </c>
      <c r="CN6" s="26">
        <v>103.8</v>
      </c>
      <c r="CO6" s="26">
        <v>103.8</v>
      </c>
      <c r="CP6" s="26">
        <v>103.8</v>
      </c>
      <c r="CQ6" s="26">
        <v>103.8</v>
      </c>
      <c r="CR6" s="26">
        <v>103.8</v>
      </c>
      <c r="CS6" s="26">
        <v>103.8</v>
      </c>
      <c r="CT6" s="26">
        <v>103.8</v>
      </c>
      <c r="CU6" s="26">
        <v>103.8</v>
      </c>
      <c r="CV6" s="26">
        <v>103.8</v>
      </c>
      <c r="CW6" s="26">
        <v>103.8</v>
      </c>
      <c r="CX6" s="26">
        <v>103.8</v>
      </c>
      <c r="CY6" s="26">
        <v>103.8</v>
      </c>
      <c r="CZ6" s="26">
        <v>103.8</v>
      </c>
      <c r="DA6" s="26">
        <v>103.8</v>
      </c>
      <c r="DB6" s="26">
        <v>103.8</v>
      </c>
      <c r="DC6" s="26">
        <v>103.8</v>
      </c>
      <c r="DD6" s="26">
        <v>103.8</v>
      </c>
      <c r="DE6" s="26">
        <v>103.8</v>
      </c>
      <c r="DF6" s="26">
        <v>103.8</v>
      </c>
      <c r="DG6" s="26">
        <v>103.8</v>
      </c>
      <c r="DH6" s="26">
        <v>103.8</v>
      </c>
      <c r="DI6" s="26">
        <v>103.8</v>
      </c>
      <c r="DJ6" s="26">
        <v>103.8</v>
      </c>
      <c r="DK6" s="26">
        <v>103.8</v>
      </c>
      <c r="DL6" s="26">
        <v>103.8</v>
      </c>
      <c r="DM6" s="26">
        <v>103.8</v>
      </c>
      <c r="DN6" s="26">
        <v>103.8</v>
      </c>
      <c r="DO6" s="26">
        <v>103.8</v>
      </c>
      <c r="DP6" s="26">
        <v>103.8</v>
      </c>
      <c r="DQ6" s="26">
        <v>103.8</v>
      </c>
      <c r="DR6" s="26">
        <v>103.8</v>
      </c>
      <c r="DS6" s="26">
        <v>103.8</v>
      </c>
      <c r="DT6" s="26">
        <v>103.8</v>
      </c>
      <c r="DU6" s="26">
        <v>103.8</v>
      </c>
      <c r="DV6" s="26">
        <v>103.8</v>
      </c>
      <c r="DW6" s="26">
        <v>103.8</v>
      </c>
      <c r="DX6" s="26">
        <v>103.8</v>
      </c>
      <c r="DY6" s="26">
        <v>103.8</v>
      </c>
      <c r="DZ6" s="26">
        <v>103.8</v>
      </c>
      <c r="EA6" s="26">
        <v>103.8</v>
      </c>
      <c r="EB6" s="26">
        <v>103.8</v>
      </c>
      <c r="EC6" s="26">
        <v>103.8</v>
      </c>
      <c r="ED6" s="26">
        <v>103.8</v>
      </c>
      <c r="EE6" s="26">
        <v>103.8</v>
      </c>
      <c r="EF6" s="26">
        <v>103.8</v>
      </c>
      <c r="EG6" s="26">
        <v>103.8</v>
      </c>
      <c r="EH6" s="26">
        <v>103.8</v>
      </c>
      <c r="EI6" s="26">
        <v>103.8</v>
      </c>
      <c r="EJ6" s="26">
        <v>103.8</v>
      </c>
      <c r="EK6" s="26">
        <v>103.8</v>
      </c>
      <c r="EL6" s="26">
        <v>103.8</v>
      </c>
      <c r="EM6" s="26">
        <v>103.8</v>
      </c>
      <c r="EN6" s="26">
        <v>103.8</v>
      </c>
      <c r="EO6" s="26">
        <v>103.8</v>
      </c>
      <c r="EP6" s="26">
        <v>103.8</v>
      </c>
      <c r="EQ6" s="26">
        <v>103.8</v>
      </c>
      <c r="ER6" s="26">
        <v>103.8</v>
      </c>
      <c r="ES6" s="26">
        <v>103.8</v>
      </c>
      <c r="ET6" s="26">
        <v>103.8</v>
      </c>
      <c r="EU6" s="26">
        <v>103.8</v>
      </c>
      <c r="EV6" s="26">
        <v>103.8</v>
      </c>
      <c r="EW6" s="26">
        <v>103.8</v>
      </c>
      <c r="EX6" s="26">
        <v>103.8</v>
      </c>
      <c r="EY6" s="26">
        <v>103.8</v>
      </c>
      <c r="EZ6" s="26">
        <v>103.8</v>
      </c>
      <c r="FA6" s="26">
        <v>103.8</v>
      </c>
      <c r="FB6" s="26">
        <v>103.8</v>
      </c>
      <c r="FC6" s="26">
        <v>103.8</v>
      </c>
      <c r="FD6" s="26">
        <v>103.8</v>
      </c>
      <c r="FE6" s="26">
        <v>103.8</v>
      </c>
      <c r="FF6" s="26">
        <v>103.8</v>
      </c>
      <c r="FG6" s="26">
        <v>103.8</v>
      </c>
      <c r="FH6" s="26">
        <v>103.8</v>
      </c>
      <c r="FI6" s="26">
        <v>103.8</v>
      </c>
      <c r="FJ6" s="26">
        <v>103.8</v>
      </c>
      <c r="FK6" s="26">
        <v>103.8</v>
      </c>
      <c r="FL6" s="26">
        <v>103.8</v>
      </c>
      <c r="FM6" s="26">
        <v>103.8</v>
      </c>
      <c r="FN6" s="26">
        <v>103.8</v>
      </c>
      <c r="FO6" s="26">
        <v>103.8</v>
      </c>
      <c r="FP6" s="26">
        <v>103.8</v>
      </c>
      <c r="FQ6" s="26">
        <v>103.8</v>
      </c>
      <c r="FR6" s="26">
        <v>103.8</v>
      </c>
      <c r="FS6" s="26">
        <v>103.8</v>
      </c>
      <c r="FT6" s="26">
        <v>103.8</v>
      </c>
      <c r="FU6" s="26">
        <v>103.8</v>
      </c>
      <c r="FV6" s="26">
        <v>103.8</v>
      </c>
      <c r="FW6" s="26">
        <v>103.8</v>
      </c>
      <c r="FX6" s="26">
        <v>103.8</v>
      </c>
      <c r="FY6" s="26">
        <v>103.8</v>
      </c>
      <c r="FZ6" s="26">
        <v>103.8</v>
      </c>
      <c r="GA6" s="26">
        <v>103.8</v>
      </c>
      <c r="GB6" s="26">
        <v>103.8</v>
      </c>
      <c r="GC6" s="26">
        <v>103.8</v>
      </c>
      <c r="GD6" s="26">
        <v>103.8</v>
      </c>
      <c r="GE6" s="26">
        <v>103.8</v>
      </c>
      <c r="GF6" s="26">
        <v>103.8</v>
      </c>
      <c r="GG6" s="26">
        <v>103.8</v>
      </c>
      <c r="GH6" s="26">
        <v>103.8</v>
      </c>
      <c r="GI6" s="26">
        <v>103.8</v>
      </c>
      <c r="GJ6" s="26">
        <v>103.8</v>
      </c>
      <c r="GK6" s="26">
        <v>103.8</v>
      </c>
      <c r="GL6" s="26">
        <v>103.8</v>
      </c>
      <c r="GM6" s="26">
        <v>103.8</v>
      </c>
      <c r="GN6" s="26">
        <v>103.8</v>
      </c>
      <c r="GO6" s="26">
        <v>103.8</v>
      </c>
      <c r="GP6" s="26">
        <v>103.8</v>
      </c>
      <c r="GQ6" s="26">
        <v>103.8</v>
      </c>
      <c r="GR6" s="26">
        <v>103.8</v>
      </c>
      <c r="GS6" s="26">
        <v>103.8</v>
      </c>
      <c r="GT6" s="26">
        <v>103.8</v>
      </c>
      <c r="GU6" s="26">
        <v>103.8</v>
      </c>
      <c r="GV6" s="26">
        <v>103.8</v>
      </c>
      <c r="GW6" s="26">
        <v>103.8</v>
      </c>
      <c r="GX6" s="26">
        <v>103.8</v>
      </c>
      <c r="GY6" s="26">
        <v>103.8</v>
      </c>
      <c r="GZ6" s="26">
        <v>103.8</v>
      </c>
      <c r="HA6" s="26">
        <v>103.8</v>
      </c>
      <c r="HB6" s="26">
        <v>103.8</v>
      </c>
      <c r="HC6" s="26">
        <v>103.8</v>
      </c>
      <c r="HD6" s="26">
        <v>103.8</v>
      </c>
      <c r="HE6" s="26">
        <v>103.8</v>
      </c>
      <c r="HF6" s="26">
        <v>103.8</v>
      </c>
      <c r="HG6" s="26">
        <v>103.8</v>
      </c>
      <c r="HH6" s="26">
        <v>103.8</v>
      </c>
      <c r="HI6" s="26">
        <v>103.8</v>
      </c>
      <c r="HJ6" s="26">
        <v>103.8</v>
      </c>
      <c r="HK6" s="26">
        <v>103.8</v>
      </c>
      <c r="HL6" s="26">
        <v>103.8</v>
      </c>
      <c r="HM6" s="26">
        <v>103.8</v>
      </c>
      <c r="HN6" s="26">
        <v>103.8</v>
      </c>
      <c r="HO6" s="26">
        <v>103.8</v>
      </c>
      <c r="HP6" s="26">
        <v>103.8</v>
      </c>
      <c r="HQ6" s="26">
        <v>103.8</v>
      </c>
      <c r="HR6" s="26">
        <v>103.8</v>
      </c>
      <c r="HS6" s="26">
        <v>103.8</v>
      </c>
      <c r="HT6" s="26">
        <v>103.8</v>
      </c>
      <c r="HU6" s="26">
        <v>103.8</v>
      </c>
      <c r="HV6" s="26">
        <v>103.8</v>
      </c>
      <c r="HW6" s="26">
        <v>103.8</v>
      </c>
      <c r="HX6" s="26">
        <v>103.8</v>
      </c>
      <c r="HY6" s="26">
        <v>103.8</v>
      </c>
      <c r="HZ6" s="26">
        <v>103.8</v>
      </c>
      <c r="IA6" s="26">
        <v>103.8</v>
      </c>
      <c r="IB6" s="26">
        <v>103.8</v>
      </c>
      <c r="IC6" s="26">
        <v>103.8</v>
      </c>
      <c r="ID6" s="26">
        <v>103.8</v>
      </c>
      <c r="IE6" s="26">
        <v>103.8</v>
      </c>
      <c r="IF6" s="26">
        <v>103.8</v>
      </c>
      <c r="IG6" s="26">
        <v>103.8</v>
      </c>
      <c r="IH6" s="26">
        <v>103.8</v>
      </c>
      <c r="II6" s="26">
        <v>103.8</v>
      </c>
      <c r="IJ6" s="26">
        <v>103.8</v>
      </c>
      <c r="IK6" s="26">
        <v>103.8</v>
      </c>
      <c r="IL6" s="26">
        <v>103.8</v>
      </c>
      <c r="IM6" s="26">
        <v>103.8</v>
      </c>
      <c r="IN6" s="26">
        <v>103.8</v>
      </c>
      <c r="IO6" s="26">
        <v>103.8</v>
      </c>
      <c r="IP6" s="26">
        <v>103.8</v>
      </c>
      <c r="IQ6" s="26">
        <v>103.8</v>
      </c>
      <c r="IR6" s="26">
        <v>103.8</v>
      </c>
      <c r="IS6" s="26">
        <v>103.8</v>
      </c>
      <c r="IT6" s="26">
        <v>103.8</v>
      </c>
      <c r="IU6" s="26">
        <v>103.8</v>
      </c>
      <c r="IV6" s="26">
        <v>103.8</v>
      </c>
      <c r="IW6" s="26">
        <v>103.8</v>
      </c>
      <c r="IX6" s="26">
        <v>103.8</v>
      </c>
      <c r="IY6" s="26">
        <v>103.8</v>
      </c>
      <c r="IZ6" s="26">
        <v>103.8</v>
      </c>
      <c r="JA6" s="26">
        <v>103.8</v>
      </c>
      <c r="JB6" s="26">
        <v>103.8</v>
      </c>
      <c r="JC6" s="26">
        <v>103.8</v>
      </c>
      <c r="JD6" s="26">
        <v>103.8</v>
      </c>
      <c r="JE6" s="26">
        <v>103.8</v>
      </c>
      <c r="JF6" s="26">
        <v>103.8</v>
      </c>
      <c r="JG6" s="26">
        <v>103.8</v>
      </c>
      <c r="JH6" s="26">
        <v>103.8</v>
      </c>
      <c r="JI6" s="26">
        <v>103.8</v>
      </c>
      <c r="JJ6" s="26">
        <v>103.8</v>
      </c>
      <c r="JK6" s="26">
        <v>103.8</v>
      </c>
      <c r="JL6" s="26">
        <v>103.8</v>
      </c>
      <c r="JM6" s="26">
        <v>103.8</v>
      </c>
      <c r="JN6" s="26">
        <v>103.8</v>
      </c>
      <c r="JO6" s="26">
        <v>103.8</v>
      </c>
      <c r="JP6" s="26">
        <v>103.8</v>
      </c>
      <c r="JQ6" s="26">
        <v>103.8</v>
      </c>
      <c r="JR6" s="26">
        <v>103.8</v>
      </c>
      <c r="JS6" s="26">
        <v>103.8</v>
      </c>
      <c r="JT6" s="26">
        <v>103.8</v>
      </c>
      <c r="JU6" s="26">
        <v>103.8</v>
      </c>
      <c r="JV6" s="26">
        <v>103.8</v>
      </c>
      <c r="JW6" s="26">
        <v>103.8</v>
      </c>
      <c r="JX6" s="26">
        <v>103.8</v>
      </c>
      <c r="JY6" s="26">
        <v>103.8</v>
      </c>
      <c r="JZ6" s="26">
        <v>103.8</v>
      </c>
      <c r="KA6" s="26">
        <v>103.8</v>
      </c>
      <c r="KB6" s="26">
        <v>103.8</v>
      </c>
      <c r="KC6" s="26">
        <v>103.8</v>
      </c>
      <c r="KD6" s="26">
        <v>103.8</v>
      </c>
      <c r="KE6" s="26">
        <v>103.8</v>
      </c>
      <c r="KF6" s="26">
        <v>103.8</v>
      </c>
      <c r="KG6" s="26">
        <v>103.8</v>
      </c>
      <c r="KH6" s="26">
        <v>103.8</v>
      </c>
      <c r="KI6" s="26">
        <v>103.8</v>
      </c>
      <c r="KJ6" s="26">
        <v>103.8</v>
      </c>
      <c r="KK6" s="26">
        <v>103.8</v>
      </c>
      <c r="KL6" s="26">
        <v>103.8</v>
      </c>
      <c r="KM6" s="26">
        <v>103.8</v>
      </c>
      <c r="KN6" s="26">
        <v>103.8</v>
      </c>
      <c r="KO6" s="26">
        <v>103.8</v>
      </c>
      <c r="KP6" s="26">
        <v>103.8</v>
      </c>
      <c r="KQ6" s="26">
        <v>103.8</v>
      </c>
      <c r="KR6" s="26">
        <v>103.8</v>
      </c>
      <c r="KS6" s="26">
        <v>103.8</v>
      </c>
      <c r="KT6" s="26">
        <v>103.8</v>
      </c>
      <c r="KU6" s="26">
        <v>103.8</v>
      </c>
      <c r="KV6" s="26">
        <v>103.8</v>
      </c>
      <c r="KW6" s="26">
        <v>103.8</v>
      </c>
      <c r="KX6" s="26">
        <v>103.8</v>
      </c>
      <c r="KY6" s="26">
        <v>103.8</v>
      </c>
      <c r="KZ6" s="26">
        <v>103.8</v>
      </c>
      <c r="LA6" s="26">
        <v>103.8</v>
      </c>
      <c r="LB6" s="26">
        <v>103.8</v>
      </c>
      <c r="LC6" s="26">
        <v>103.8</v>
      </c>
      <c r="LD6" s="26">
        <v>103.8</v>
      </c>
      <c r="LE6" s="26">
        <v>103.8</v>
      </c>
      <c r="LF6" s="26">
        <v>103.8</v>
      </c>
      <c r="LG6" s="26">
        <v>103.8</v>
      </c>
      <c r="LH6" s="26">
        <v>103.8</v>
      </c>
      <c r="LI6" s="26">
        <v>103.8</v>
      </c>
      <c r="LJ6" s="26">
        <v>103.8</v>
      </c>
      <c r="LK6" s="26">
        <v>103.8</v>
      </c>
      <c r="LL6" s="26">
        <v>103.8</v>
      </c>
      <c r="LM6" s="26">
        <v>103.8</v>
      </c>
      <c r="LN6" s="26">
        <v>103.8</v>
      </c>
      <c r="LO6" s="26">
        <v>103.8</v>
      </c>
      <c r="LP6" s="26">
        <v>103.8</v>
      </c>
      <c r="LQ6" s="26">
        <v>103.8</v>
      </c>
      <c r="LR6" s="26">
        <v>103.8</v>
      </c>
      <c r="LS6" s="26">
        <v>103.8</v>
      </c>
      <c r="LT6" s="26">
        <v>103.8</v>
      </c>
      <c r="LU6" s="26">
        <v>103.8</v>
      </c>
      <c r="LV6" s="26">
        <v>103.8</v>
      </c>
      <c r="LW6" s="26">
        <v>103.8</v>
      </c>
      <c r="LX6" s="26">
        <v>103.8</v>
      </c>
      <c r="LY6" s="26">
        <v>103.8</v>
      </c>
      <c r="LZ6" s="26">
        <v>103.8</v>
      </c>
      <c r="MA6" s="26">
        <v>103.8</v>
      </c>
      <c r="MB6" s="26">
        <v>103.8</v>
      </c>
      <c r="MC6" s="26">
        <v>103.8</v>
      </c>
      <c r="MD6" s="26">
        <v>103.8</v>
      </c>
      <c r="ME6" s="26">
        <v>103.8</v>
      </c>
      <c r="MF6" s="26">
        <v>103.8</v>
      </c>
      <c r="MG6" s="26">
        <v>103.8</v>
      </c>
      <c r="MH6" s="26">
        <v>103.8</v>
      </c>
      <c r="MI6" s="26">
        <v>103.8</v>
      </c>
      <c r="MJ6" s="26">
        <v>103.8</v>
      </c>
      <c r="MK6" s="26">
        <v>103.8</v>
      </c>
      <c r="ML6" s="26">
        <v>103.8</v>
      </c>
      <c r="MM6" s="26">
        <v>103.8</v>
      </c>
      <c r="MN6" s="26">
        <v>103.8</v>
      </c>
      <c r="MO6" s="26">
        <v>103.8</v>
      </c>
      <c r="MP6" s="26">
        <v>103.8</v>
      </c>
      <c r="MQ6" s="26">
        <v>103.8</v>
      </c>
      <c r="MR6" s="26">
        <v>103.8</v>
      </c>
      <c r="MS6" s="26">
        <v>103.8</v>
      </c>
      <c r="MT6" s="26">
        <v>103.8</v>
      </c>
      <c r="MU6" s="26">
        <v>103.8</v>
      </c>
      <c r="MV6" s="26">
        <v>103.8</v>
      </c>
      <c r="MW6" s="26">
        <v>103.8</v>
      </c>
      <c r="MX6" s="26">
        <v>103.8</v>
      </c>
      <c r="MY6" s="26">
        <v>103.8</v>
      </c>
      <c r="MZ6" s="26">
        <v>103.8</v>
      </c>
      <c r="NA6" s="26">
        <v>103.8</v>
      </c>
      <c r="NB6" s="26">
        <v>103.8</v>
      </c>
      <c r="NC6" s="26">
        <v>103.8</v>
      </c>
      <c r="ND6" s="26">
        <v>103.8</v>
      </c>
      <c r="NE6" s="26">
        <v>103.8</v>
      </c>
      <c r="NF6" s="26">
        <v>103.8</v>
      </c>
      <c r="NG6" s="26">
        <v>103.8</v>
      </c>
      <c r="NH6" s="26">
        <v>103.8</v>
      </c>
      <c r="NI6" s="26">
        <v>103.8</v>
      </c>
      <c r="NJ6" s="26">
        <v>103.8</v>
      </c>
      <c r="NK6" s="26">
        <v>103.8</v>
      </c>
      <c r="NL6" s="26">
        <v>103.8</v>
      </c>
      <c r="NM6" s="26">
        <v>103.8</v>
      </c>
      <c r="NN6" s="26">
        <v>103.8</v>
      </c>
      <c r="NO6" s="26">
        <v>103.8</v>
      </c>
      <c r="NP6" s="26">
        <v>103.8</v>
      </c>
      <c r="NQ6" s="26">
        <v>103.8</v>
      </c>
      <c r="NR6" s="26">
        <v>103.8</v>
      </c>
      <c r="NS6" s="26">
        <v>103.8</v>
      </c>
      <c r="NT6" s="26">
        <v>103.8</v>
      </c>
      <c r="NU6" s="26">
        <v>103.8</v>
      </c>
      <c r="NV6" s="26">
        <v>103.8</v>
      </c>
      <c r="NW6" s="26">
        <v>103.8</v>
      </c>
      <c r="NX6" s="26">
        <v>103.8</v>
      </c>
      <c r="NY6" s="26">
        <v>103.8</v>
      </c>
      <c r="NZ6" s="26">
        <v>103.8</v>
      </c>
      <c r="OA6" s="26">
        <v>103.8</v>
      </c>
      <c r="OB6" s="26">
        <v>103.8</v>
      </c>
      <c r="OC6" s="26">
        <v>103.8</v>
      </c>
      <c r="OD6" s="26">
        <v>103.8</v>
      </c>
      <c r="OE6" s="26">
        <v>103.8</v>
      </c>
      <c r="OF6" s="26">
        <v>103.8</v>
      </c>
      <c r="OG6" s="26">
        <v>103.8</v>
      </c>
      <c r="OH6" s="26">
        <v>103.8</v>
      </c>
      <c r="OI6" s="26">
        <v>103.8</v>
      </c>
      <c r="OJ6" s="26">
        <v>103.8</v>
      </c>
      <c r="OK6" s="26">
        <v>103.8</v>
      </c>
      <c r="OL6" s="26">
        <v>103.8</v>
      </c>
      <c r="OM6" s="26">
        <v>103.8</v>
      </c>
      <c r="ON6" s="26">
        <v>103.8</v>
      </c>
      <c r="OO6" s="26">
        <v>103.8</v>
      </c>
      <c r="OP6" s="26">
        <v>103.8</v>
      </c>
      <c r="OQ6" s="26">
        <v>103.8</v>
      </c>
      <c r="OR6" s="26">
        <v>103.8</v>
      </c>
      <c r="OS6" s="26">
        <v>103.8</v>
      </c>
      <c r="OT6" s="26">
        <v>103.8</v>
      </c>
      <c r="OU6" s="26">
        <v>103.8</v>
      </c>
      <c r="OV6" s="26">
        <v>103.8</v>
      </c>
      <c r="OW6" s="26">
        <v>103.8</v>
      </c>
      <c r="OX6" s="26">
        <v>103.8</v>
      </c>
      <c r="OY6" s="26">
        <v>103.8</v>
      </c>
      <c r="OZ6" s="26">
        <v>103.8</v>
      </c>
      <c r="PA6" s="26">
        <v>103.8</v>
      </c>
      <c r="PB6" s="26">
        <v>103.8</v>
      </c>
      <c r="PC6" s="26">
        <v>103.8</v>
      </c>
      <c r="PD6" s="26">
        <v>103.8</v>
      </c>
      <c r="PE6" s="26">
        <v>103.8</v>
      </c>
      <c r="PF6" s="26">
        <v>103.8</v>
      </c>
      <c r="PG6" s="26">
        <v>103.8</v>
      </c>
      <c r="PH6" s="26">
        <v>103.8</v>
      </c>
      <c r="PI6" s="26">
        <v>103.8</v>
      </c>
      <c r="PJ6" s="26">
        <v>103.8</v>
      </c>
      <c r="PK6" s="26">
        <v>103.8</v>
      </c>
      <c r="PL6" s="26">
        <v>103.8</v>
      </c>
      <c r="PM6" s="26">
        <v>103.8</v>
      </c>
      <c r="PN6" s="26">
        <v>103.8</v>
      </c>
      <c r="PO6" s="26">
        <v>103.8</v>
      </c>
      <c r="PP6" s="26">
        <v>103.8</v>
      </c>
      <c r="PQ6" s="26">
        <v>103.8</v>
      </c>
      <c r="PR6" s="26">
        <v>103.8</v>
      </c>
      <c r="PS6" s="26">
        <v>103.8</v>
      </c>
      <c r="PT6" s="26">
        <v>103.8</v>
      </c>
      <c r="PU6" s="26">
        <v>103.8</v>
      </c>
      <c r="PV6" s="26">
        <v>103.8</v>
      </c>
      <c r="PW6" s="26">
        <v>103.8</v>
      </c>
      <c r="PX6" s="26">
        <v>103.8</v>
      </c>
      <c r="PY6" s="26">
        <v>103.8</v>
      </c>
      <c r="PZ6" s="26">
        <v>103.8</v>
      </c>
      <c r="QA6" s="26">
        <v>103.8</v>
      </c>
      <c r="QB6" s="26">
        <v>103.8</v>
      </c>
      <c r="QC6" s="26">
        <v>103.8</v>
      </c>
      <c r="QD6" s="26">
        <v>103.8</v>
      </c>
      <c r="QE6" s="26">
        <v>103.8</v>
      </c>
      <c r="QF6" s="26">
        <v>103.8</v>
      </c>
      <c r="QG6" s="26">
        <v>103.8</v>
      </c>
      <c r="QH6" s="26">
        <v>103.8</v>
      </c>
      <c r="QI6" s="26">
        <v>103.8</v>
      </c>
      <c r="QJ6" s="26">
        <v>103.8</v>
      </c>
      <c r="QK6" s="26">
        <v>103.8</v>
      </c>
      <c r="QL6" s="26">
        <v>103.8</v>
      </c>
      <c r="QM6" s="26">
        <v>103.8</v>
      </c>
      <c r="QN6" s="26">
        <v>103.8</v>
      </c>
      <c r="QO6" s="26">
        <v>103.8</v>
      </c>
      <c r="QP6" s="26">
        <v>103.8</v>
      </c>
      <c r="QQ6" s="26">
        <v>103.8</v>
      </c>
      <c r="QR6" s="26">
        <v>103.8</v>
      </c>
      <c r="QS6" s="26">
        <v>103.8</v>
      </c>
      <c r="QT6" s="26">
        <v>103.8</v>
      </c>
      <c r="QU6" s="26">
        <v>103.8</v>
      </c>
      <c r="QV6" s="26">
        <v>103.8</v>
      </c>
      <c r="QW6" s="26">
        <v>103.8</v>
      </c>
      <c r="QX6" s="26">
        <v>103.8</v>
      </c>
      <c r="QY6" s="26">
        <v>103.8</v>
      </c>
      <c r="QZ6" s="26">
        <v>103.8</v>
      </c>
      <c r="RA6" s="26">
        <v>103.8</v>
      </c>
      <c r="RB6" s="26">
        <v>103.8</v>
      </c>
      <c r="RC6" s="26">
        <v>103.8</v>
      </c>
      <c r="RD6" s="26">
        <v>103.8</v>
      </c>
      <c r="RE6" s="26">
        <v>103.8</v>
      </c>
      <c r="RF6" s="26">
        <v>103.8</v>
      </c>
      <c r="RG6" s="26">
        <v>103.8</v>
      </c>
      <c r="RH6" s="26">
        <v>103.8</v>
      </c>
      <c r="RI6" s="26">
        <v>103.8</v>
      </c>
      <c r="RJ6" s="26">
        <v>103.8</v>
      </c>
      <c r="RK6" s="26">
        <v>103.8</v>
      </c>
      <c r="RL6" s="26">
        <v>103.8</v>
      </c>
      <c r="RM6" s="26">
        <v>103.8</v>
      </c>
      <c r="RN6" s="26">
        <v>103.8</v>
      </c>
      <c r="RO6" s="26">
        <v>103.8</v>
      </c>
      <c r="RP6" s="26">
        <v>103.8</v>
      </c>
      <c r="RQ6" s="26">
        <v>103.8</v>
      </c>
      <c r="RR6" s="26">
        <v>103.8</v>
      </c>
      <c r="RS6" s="26">
        <v>103.8</v>
      </c>
      <c r="RT6" s="26">
        <v>103.8</v>
      </c>
      <c r="RU6" s="26">
        <v>103.8</v>
      </c>
      <c r="RV6" s="26">
        <v>103.8</v>
      </c>
      <c r="RW6" s="26">
        <v>103.8</v>
      </c>
      <c r="RX6" s="26">
        <v>103.8</v>
      </c>
      <c r="RY6" s="26">
        <v>103.8</v>
      </c>
      <c r="RZ6" s="26">
        <v>103.8</v>
      </c>
      <c r="SA6" s="26">
        <v>103.8</v>
      </c>
      <c r="SB6" s="26">
        <v>103.8</v>
      </c>
      <c r="SC6" s="26">
        <v>103.8</v>
      </c>
      <c r="SD6" s="26">
        <v>103.8</v>
      </c>
      <c r="SE6" s="26">
        <v>103.8</v>
      </c>
      <c r="SF6" s="26">
        <v>103.8</v>
      </c>
      <c r="SG6" s="26">
        <v>103.8</v>
      </c>
      <c r="SH6" s="26">
        <v>103.8</v>
      </c>
      <c r="SI6" s="26">
        <v>103.8</v>
      </c>
      <c r="SJ6" s="26">
        <v>103.8</v>
      </c>
      <c r="SK6" s="26">
        <v>103.8</v>
      </c>
      <c r="SL6" s="26">
        <v>103.8</v>
      </c>
      <c r="SM6" s="26">
        <v>103.8</v>
      </c>
      <c r="SN6" s="26">
        <v>103.8</v>
      </c>
      <c r="SO6" s="26">
        <v>103.8</v>
      </c>
      <c r="SP6" s="26">
        <v>103.8</v>
      </c>
      <c r="SQ6" s="26">
        <v>103.8</v>
      </c>
      <c r="SR6" s="26">
        <v>103.8</v>
      </c>
      <c r="SS6" s="26">
        <v>103.8</v>
      </c>
      <c r="ST6" s="26">
        <v>103.8</v>
      </c>
      <c r="SU6" s="26">
        <v>103.8</v>
      </c>
      <c r="SV6" s="26">
        <v>103.8</v>
      </c>
      <c r="SW6" s="26">
        <v>103.8</v>
      </c>
      <c r="SX6" s="26">
        <v>103.8</v>
      </c>
      <c r="SY6" s="26">
        <v>103.8</v>
      </c>
      <c r="SZ6" s="26">
        <v>103.8</v>
      </c>
      <c r="TA6" s="26">
        <v>103.8</v>
      </c>
      <c r="TB6" s="26">
        <v>103.8</v>
      </c>
      <c r="TC6" s="26">
        <v>103.8</v>
      </c>
      <c r="TD6" s="26">
        <v>103.8</v>
      </c>
      <c r="TE6" s="26">
        <v>103.8</v>
      </c>
      <c r="TF6" s="26">
        <v>103.8</v>
      </c>
      <c r="TG6" s="26">
        <v>103.8</v>
      </c>
      <c r="TH6" s="26">
        <v>103.8</v>
      </c>
      <c r="TI6" s="26">
        <v>103.8</v>
      </c>
      <c r="TJ6" s="26">
        <v>103.8</v>
      </c>
      <c r="TK6" s="26">
        <v>103.8</v>
      </c>
      <c r="TL6" s="26">
        <v>103.8</v>
      </c>
      <c r="TM6" s="26">
        <v>103.8</v>
      </c>
      <c r="TN6" s="26">
        <v>103.8</v>
      </c>
      <c r="TO6" s="26">
        <v>103.8</v>
      </c>
      <c r="TP6" s="26">
        <v>103.8</v>
      </c>
      <c r="TQ6" s="26">
        <v>103.8</v>
      </c>
      <c r="TR6" s="26">
        <v>103.8</v>
      </c>
      <c r="TS6" s="26">
        <v>103.8</v>
      </c>
      <c r="TT6" s="26">
        <v>103.8</v>
      </c>
      <c r="TU6" s="26">
        <v>103.8</v>
      </c>
      <c r="TV6" s="26">
        <v>103.8</v>
      </c>
      <c r="TW6" s="26">
        <v>103.8</v>
      </c>
      <c r="TX6" s="26">
        <v>103.8</v>
      </c>
      <c r="TY6" s="26">
        <v>103.8</v>
      </c>
      <c r="TZ6" s="26">
        <v>103.8</v>
      </c>
      <c r="UA6" s="26">
        <v>103.8</v>
      </c>
      <c r="UB6" s="26">
        <v>103.8</v>
      </c>
      <c r="UC6" s="26">
        <v>103.8</v>
      </c>
      <c r="UD6" s="26">
        <v>103.8</v>
      </c>
      <c r="UE6" s="26">
        <v>103.8</v>
      </c>
      <c r="UF6" s="26">
        <v>103.8</v>
      </c>
      <c r="UG6" s="26">
        <v>103.8</v>
      </c>
      <c r="UH6" s="26">
        <v>103.8</v>
      </c>
      <c r="UI6" s="26">
        <v>103.8</v>
      </c>
      <c r="UJ6" s="26">
        <v>103.8</v>
      </c>
      <c r="UK6" s="26">
        <v>103.8</v>
      </c>
      <c r="UL6" s="26">
        <v>103.8</v>
      </c>
      <c r="UM6" s="26">
        <v>103.8</v>
      </c>
      <c r="UN6" s="26">
        <v>103.8</v>
      </c>
      <c r="UO6" s="26">
        <v>103.8</v>
      </c>
      <c r="UP6" s="26">
        <v>103.8</v>
      </c>
      <c r="UQ6" s="26">
        <v>103.8</v>
      </c>
      <c r="UR6" s="26">
        <v>103.8</v>
      </c>
      <c r="US6" s="26">
        <v>103.8</v>
      </c>
      <c r="UT6" s="26">
        <v>103.8</v>
      </c>
      <c r="UU6" s="26">
        <v>103.8</v>
      </c>
      <c r="UV6" s="26">
        <v>103.8</v>
      </c>
      <c r="UW6" s="26">
        <v>103.8</v>
      </c>
      <c r="UX6" s="26">
        <v>103.8</v>
      </c>
      <c r="UY6" s="26">
        <v>103.8</v>
      </c>
      <c r="UZ6" s="26">
        <v>103.8</v>
      </c>
      <c r="VA6" s="26">
        <v>103.8</v>
      </c>
      <c r="VB6" s="26">
        <v>103.8</v>
      </c>
      <c r="VC6" s="26">
        <v>103.8</v>
      </c>
      <c r="VD6" s="26">
        <v>103.8</v>
      </c>
      <c r="VE6" s="26">
        <v>103.8</v>
      </c>
      <c r="VF6" s="26">
        <v>103.8</v>
      </c>
      <c r="VG6" s="26">
        <v>103.8</v>
      </c>
      <c r="VH6" s="26">
        <v>103.8</v>
      </c>
      <c r="VI6" s="26">
        <v>103.8</v>
      </c>
      <c r="VJ6" s="26">
        <v>103.8</v>
      </c>
      <c r="VK6" s="26">
        <v>103.8</v>
      </c>
      <c r="VL6" s="26">
        <v>103.8</v>
      </c>
      <c r="VM6" s="26">
        <v>103.8</v>
      </c>
      <c r="VN6" s="26">
        <v>103.8</v>
      </c>
      <c r="VO6" s="26">
        <v>103.8</v>
      </c>
      <c r="VP6" s="26">
        <v>103.8</v>
      </c>
      <c r="VQ6" s="26">
        <v>103.8</v>
      </c>
      <c r="VR6" s="26">
        <v>103.8</v>
      </c>
      <c r="VS6" s="26">
        <v>103.8</v>
      </c>
      <c r="VT6" s="26">
        <v>103.8</v>
      </c>
      <c r="VU6" s="26">
        <v>103.8</v>
      </c>
      <c r="VV6" s="26">
        <v>103.8</v>
      </c>
      <c r="VW6" s="26">
        <v>103.8</v>
      </c>
      <c r="VX6" s="26">
        <v>103.8</v>
      </c>
      <c r="VY6" s="26">
        <v>103.8</v>
      </c>
      <c r="VZ6" s="26">
        <v>103.8</v>
      </c>
      <c r="WA6" s="26">
        <v>103.8</v>
      </c>
      <c r="WB6" s="26">
        <v>103.8</v>
      </c>
      <c r="WC6" s="26">
        <v>103.8</v>
      </c>
      <c r="WD6" s="26">
        <v>103.8</v>
      </c>
      <c r="WE6" s="26">
        <v>103.8</v>
      </c>
      <c r="WF6" s="26">
        <v>103.8</v>
      </c>
      <c r="WG6" s="26">
        <v>103.8</v>
      </c>
      <c r="WH6" s="26">
        <v>103.8</v>
      </c>
      <c r="WI6" s="26">
        <v>103.8</v>
      </c>
      <c r="WJ6" s="26">
        <v>103.8</v>
      </c>
      <c r="WK6" s="26">
        <v>103.8</v>
      </c>
      <c r="WL6" s="26">
        <v>103.8</v>
      </c>
      <c r="WM6" s="26">
        <v>103.8</v>
      </c>
      <c r="WN6" s="26">
        <v>103.8</v>
      </c>
      <c r="WO6" s="26">
        <v>103.8</v>
      </c>
      <c r="WP6" s="26">
        <v>103.8</v>
      </c>
      <c r="WQ6" s="26">
        <v>103.8</v>
      </c>
      <c r="WR6" s="26">
        <v>103.8</v>
      </c>
      <c r="WS6" s="26">
        <v>103.8</v>
      </c>
      <c r="WT6" s="26">
        <v>103.8</v>
      </c>
      <c r="WU6" s="26">
        <v>103.8</v>
      </c>
      <c r="WV6" s="26">
        <v>103.8</v>
      </c>
      <c r="WW6" s="26">
        <v>103.8</v>
      </c>
      <c r="WX6" s="26">
        <v>103.8</v>
      </c>
      <c r="WY6" s="26">
        <v>103.8</v>
      </c>
      <c r="WZ6" s="26">
        <v>103.8</v>
      </c>
      <c r="XA6" s="26">
        <v>103.8</v>
      </c>
      <c r="XB6" s="26">
        <v>103.8</v>
      </c>
      <c r="XC6" s="26">
        <v>103.8</v>
      </c>
      <c r="XD6" s="26">
        <v>103.8</v>
      </c>
      <c r="XE6" s="26">
        <v>103.8</v>
      </c>
      <c r="XF6" s="26">
        <v>103.8</v>
      </c>
      <c r="XG6" s="26">
        <v>103.8</v>
      </c>
      <c r="XH6" s="26">
        <v>103.8</v>
      </c>
      <c r="XI6" s="26">
        <v>103.8</v>
      </c>
      <c r="XJ6" s="26">
        <v>103.8</v>
      </c>
      <c r="XK6" s="26">
        <v>103.8</v>
      </c>
      <c r="XL6" s="26">
        <v>103.8</v>
      </c>
      <c r="XM6" s="26">
        <v>103.8</v>
      </c>
      <c r="XN6" s="26">
        <v>103.8</v>
      </c>
      <c r="XO6" s="26">
        <v>103.8</v>
      </c>
      <c r="XP6" s="26">
        <v>103.8</v>
      </c>
      <c r="XQ6" s="26">
        <v>103.8</v>
      </c>
      <c r="XR6" s="26">
        <v>103.8</v>
      </c>
      <c r="XS6" s="26">
        <v>103.8</v>
      </c>
      <c r="XT6" s="26">
        <v>103.8</v>
      </c>
      <c r="XU6" s="26">
        <v>103.8</v>
      </c>
      <c r="XV6" s="26">
        <v>103.8</v>
      </c>
      <c r="XW6" s="26">
        <v>103.8</v>
      </c>
      <c r="XX6" s="26">
        <v>103.8</v>
      </c>
      <c r="XY6" s="26">
        <v>103.8</v>
      </c>
      <c r="XZ6" s="26">
        <v>103.8</v>
      </c>
      <c r="YA6" s="26">
        <v>103.8</v>
      </c>
      <c r="YB6" s="26">
        <v>103.8</v>
      </c>
      <c r="YC6" s="26">
        <v>103.8</v>
      </c>
      <c r="YD6" s="26">
        <v>103.8</v>
      </c>
      <c r="YE6" s="26">
        <v>103.8</v>
      </c>
      <c r="YF6" s="26">
        <v>103.8</v>
      </c>
      <c r="YG6" s="26">
        <v>103.8</v>
      </c>
      <c r="YH6" s="26">
        <v>103.8</v>
      </c>
      <c r="YI6" s="26">
        <v>103.8</v>
      </c>
      <c r="YJ6" s="26">
        <v>103.8</v>
      </c>
      <c r="YK6" s="26">
        <v>103.8</v>
      </c>
      <c r="YL6" s="26">
        <v>103.8</v>
      </c>
      <c r="YM6" s="26">
        <v>103.8</v>
      </c>
      <c r="YN6" s="26">
        <v>103.8</v>
      </c>
      <c r="YO6" s="26">
        <v>103.8</v>
      </c>
      <c r="YP6" s="26">
        <v>103.8</v>
      </c>
      <c r="YQ6" s="26">
        <v>103.8</v>
      </c>
      <c r="YR6" s="26">
        <v>103.8</v>
      </c>
      <c r="YS6" s="26">
        <v>103.8</v>
      </c>
      <c r="YT6" s="26">
        <v>103.8</v>
      </c>
      <c r="YU6" s="26">
        <v>103.8</v>
      </c>
      <c r="YV6" s="26">
        <v>103.8</v>
      </c>
      <c r="YW6" s="26">
        <v>103.8</v>
      </c>
      <c r="YX6" s="26">
        <v>103.8</v>
      </c>
      <c r="YY6" s="26">
        <v>103.8</v>
      </c>
      <c r="YZ6" s="26">
        <v>103.8</v>
      </c>
      <c r="ZA6" s="26">
        <v>103.8</v>
      </c>
      <c r="ZB6" s="26">
        <v>103.8</v>
      </c>
      <c r="ZC6" s="26">
        <v>103.8</v>
      </c>
      <c r="ZD6" s="26">
        <v>103.8</v>
      </c>
      <c r="ZE6" s="26">
        <v>103.8</v>
      </c>
      <c r="ZF6" s="26">
        <v>103.8</v>
      </c>
      <c r="ZG6" s="26">
        <v>103.8</v>
      </c>
      <c r="ZH6" s="26">
        <v>103.8</v>
      </c>
      <c r="ZI6" s="26">
        <v>103.8</v>
      </c>
      <c r="ZJ6" s="26">
        <v>103.8</v>
      </c>
      <c r="ZK6" s="26">
        <v>103.8</v>
      </c>
      <c r="ZL6" s="26">
        <v>103.8</v>
      </c>
      <c r="ZM6" s="26">
        <v>103.8</v>
      </c>
      <c r="ZN6" s="26">
        <v>103.8</v>
      </c>
      <c r="ZO6" s="26">
        <v>103.8</v>
      </c>
      <c r="ZP6" s="26">
        <v>103.8</v>
      </c>
      <c r="ZQ6" s="26">
        <v>103.8</v>
      </c>
      <c r="ZR6" s="26">
        <v>103.8</v>
      </c>
      <c r="ZS6" s="26">
        <v>103.8</v>
      </c>
      <c r="ZT6" s="26">
        <v>103.8</v>
      </c>
      <c r="ZU6" s="26">
        <v>103.8</v>
      </c>
      <c r="ZV6" s="26">
        <v>103.8</v>
      </c>
      <c r="ZW6" s="26">
        <v>103.8</v>
      </c>
      <c r="ZX6" s="26">
        <v>103.8</v>
      </c>
      <c r="ZY6" s="26">
        <v>103.8</v>
      </c>
      <c r="ZZ6" s="26">
        <v>103.8</v>
      </c>
      <c r="AAA6" s="26">
        <v>103.8</v>
      </c>
      <c r="AAB6" s="26">
        <v>103.8</v>
      </c>
      <c r="AAC6" s="26">
        <v>103.8</v>
      </c>
      <c r="AAD6" s="26">
        <v>103.8</v>
      </c>
      <c r="AAE6" s="26">
        <v>103.8</v>
      </c>
      <c r="AAF6" s="26">
        <v>103.8</v>
      </c>
      <c r="AAG6" s="26">
        <v>103.8</v>
      </c>
      <c r="AAH6" s="26">
        <v>103.8</v>
      </c>
      <c r="AAI6" s="26">
        <v>103.8</v>
      </c>
      <c r="AAJ6" s="26">
        <v>103.8</v>
      </c>
      <c r="AAK6" s="26">
        <v>103.8</v>
      </c>
      <c r="AAL6" s="26">
        <v>103.8</v>
      </c>
      <c r="AAM6" s="26">
        <v>103.8</v>
      </c>
      <c r="AAN6" s="26">
        <v>103.8</v>
      </c>
      <c r="AAO6" s="26">
        <v>103.8</v>
      </c>
      <c r="AAP6" s="26">
        <v>103.8</v>
      </c>
      <c r="AAQ6" s="26">
        <v>103.8</v>
      </c>
      <c r="AAR6" s="26">
        <v>103.8</v>
      </c>
      <c r="AAS6" s="26">
        <v>103.8</v>
      </c>
      <c r="AAT6" s="26">
        <v>103.8</v>
      </c>
      <c r="AAU6" s="26">
        <v>103.8</v>
      </c>
      <c r="AAV6" s="26">
        <v>103.8</v>
      </c>
      <c r="AAW6" s="26">
        <v>103.8</v>
      </c>
      <c r="AAX6" s="26">
        <v>103.8</v>
      </c>
      <c r="AAY6" s="26">
        <v>103.8</v>
      </c>
      <c r="AAZ6" s="26">
        <v>103.8</v>
      </c>
      <c r="ABA6" s="26">
        <v>103.8</v>
      </c>
      <c r="ABB6" s="26">
        <v>103.8</v>
      </c>
      <c r="ABC6" s="26">
        <v>103.8</v>
      </c>
      <c r="ABD6" s="26">
        <v>103.8</v>
      </c>
      <c r="ABE6" s="26">
        <v>103.8</v>
      </c>
      <c r="ABF6" s="26">
        <v>103.8</v>
      </c>
      <c r="ABG6" s="26">
        <v>103.8</v>
      </c>
      <c r="ABH6" s="26">
        <v>103.8</v>
      </c>
      <c r="ABI6" s="26">
        <v>103.8</v>
      </c>
      <c r="ABJ6" s="26">
        <v>103.8</v>
      </c>
      <c r="ABK6" s="26">
        <v>103.8</v>
      </c>
      <c r="ABL6" s="26">
        <v>103.8</v>
      </c>
      <c r="ABM6" s="26">
        <v>103.8</v>
      </c>
      <c r="ABN6" s="26">
        <v>103.8</v>
      </c>
      <c r="ABO6" s="26">
        <v>103.8</v>
      </c>
      <c r="ABP6" s="26">
        <v>103.8</v>
      </c>
      <c r="ABQ6" s="26">
        <v>103.8</v>
      </c>
      <c r="ABR6" s="26">
        <v>103.8</v>
      </c>
      <c r="ABS6" s="26">
        <v>103.8</v>
      </c>
      <c r="ABT6" s="26">
        <v>103.8</v>
      </c>
      <c r="ABU6" s="26">
        <v>103.8</v>
      </c>
      <c r="ABV6" s="26">
        <v>103.8</v>
      </c>
      <c r="ABW6" s="26">
        <v>103.8</v>
      </c>
      <c r="ABX6" s="26">
        <v>103.8</v>
      </c>
      <c r="ABY6" s="26">
        <v>103.8</v>
      </c>
      <c r="ABZ6" s="26">
        <v>103.8</v>
      </c>
      <c r="ACA6" s="26">
        <v>103.8</v>
      </c>
      <c r="ACB6" s="26">
        <v>103.8</v>
      </c>
      <c r="ACC6" s="26">
        <v>103.8</v>
      </c>
      <c r="ACD6" s="26">
        <v>103.8</v>
      </c>
      <c r="ACE6" s="26">
        <v>103.8</v>
      </c>
      <c r="ACF6" s="26">
        <v>103.8</v>
      </c>
      <c r="ACG6" s="26">
        <v>103.8</v>
      </c>
      <c r="ACH6" s="26">
        <v>103.8</v>
      </c>
      <c r="ACI6" s="26">
        <v>103.8</v>
      </c>
      <c r="ACJ6" s="26">
        <v>103.8</v>
      </c>
      <c r="ACK6" s="26">
        <v>103.8</v>
      </c>
      <c r="ACL6" s="26">
        <v>103.8</v>
      </c>
      <c r="ACM6" s="26">
        <v>103.8</v>
      </c>
      <c r="ACN6" s="26">
        <v>103.8</v>
      </c>
      <c r="ACO6" s="26">
        <v>103.8</v>
      </c>
      <c r="ACP6" s="26">
        <v>103.8</v>
      </c>
      <c r="ACQ6" s="26">
        <v>103.8</v>
      </c>
      <c r="ACR6" s="26">
        <v>103.8</v>
      </c>
      <c r="ACS6" s="26">
        <v>103.8</v>
      </c>
      <c r="ACT6" s="26">
        <v>103.8</v>
      </c>
      <c r="ACU6" s="26">
        <v>103.8</v>
      </c>
      <c r="ACV6" s="26">
        <v>103.8</v>
      </c>
      <c r="ACW6" s="26">
        <v>103.8</v>
      </c>
      <c r="ACX6" s="26">
        <v>103.8</v>
      </c>
      <c r="ACY6" s="26">
        <v>103.8</v>
      </c>
      <c r="ACZ6" s="26">
        <v>103.8</v>
      </c>
      <c r="ADA6" s="26">
        <v>103.8</v>
      </c>
      <c r="ADB6" s="26">
        <v>103.8</v>
      </c>
      <c r="ADC6" s="26">
        <v>103.8</v>
      </c>
      <c r="ADD6" s="26">
        <v>103.8</v>
      </c>
      <c r="ADE6" s="26">
        <v>103.8</v>
      </c>
      <c r="ADF6" s="26">
        <v>103.8</v>
      </c>
      <c r="ADG6" s="26">
        <v>103.8</v>
      </c>
      <c r="ADH6" s="26">
        <v>103.8</v>
      </c>
      <c r="ADI6" s="26">
        <v>103.8</v>
      </c>
      <c r="ADJ6" s="26">
        <v>103.8</v>
      </c>
      <c r="ADK6" s="26">
        <v>103.8</v>
      </c>
      <c r="ADL6" s="26">
        <v>103.8</v>
      </c>
      <c r="ADM6" s="26">
        <v>103.8</v>
      </c>
      <c r="ADN6" s="26">
        <v>103.8</v>
      </c>
      <c r="ADO6" s="26">
        <v>103.8</v>
      </c>
      <c r="ADP6" s="26">
        <v>103.8</v>
      </c>
      <c r="ADQ6" s="26">
        <v>103.8</v>
      </c>
      <c r="ADR6" s="26">
        <v>103.8</v>
      </c>
      <c r="ADS6" s="26">
        <v>103.8</v>
      </c>
      <c r="ADT6" s="26">
        <v>103.8</v>
      </c>
      <c r="ADU6" s="26">
        <v>103.8</v>
      </c>
      <c r="ADV6" s="26">
        <v>103.8</v>
      </c>
      <c r="ADW6" s="26">
        <v>103.8</v>
      </c>
      <c r="ADX6" s="26">
        <v>103.8</v>
      </c>
      <c r="ADY6" s="26">
        <v>103.8</v>
      </c>
      <c r="ADZ6" s="26">
        <v>103.8</v>
      </c>
      <c r="AEA6" s="26">
        <v>103.8</v>
      </c>
      <c r="AEB6" s="26">
        <v>103.8</v>
      </c>
      <c r="AEC6" s="26">
        <v>103.8</v>
      </c>
      <c r="AED6" s="26">
        <v>103.8</v>
      </c>
      <c r="AEE6" s="26">
        <v>103.8</v>
      </c>
      <c r="AEF6" s="26">
        <v>103.8</v>
      </c>
      <c r="AEG6" s="26">
        <v>103.8</v>
      </c>
      <c r="AEH6" s="26">
        <v>103.8</v>
      </c>
      <c r="AEI6" s="26">
        <v>103.8</v>
      </c>
      <c r="AEJ6" s="26">
        <v>103.8</v>
      </c>
      <c r="AEK6" s="26">
        <v>103.8</v>
      </c>
      <c r="AEL6" s="26">
        <v>103.8</v>
      </c>
      <c r="AEM6" s="26">
        <v>103.8</v>
      </c>
      <c r="AEN6" s="26">
        <v>103.8</v>
      </c>
      <c r="AEO6" s="26">
        <v>103.8</v>
      </c>
      <c r="AEP6" s="26">
        <v>103.8</v>
      </c>
      <c r="AEQ6" s="26">
        <v>103.8</v>
      </c>
      <c r="AER6" s="26">
        <v>103.8</v>
      </c>
      <c r="AES6" s="26">
        <v>103.8</v>
      </c>
      <c r="AET6" s="26">
        <v>103.8</v>
      </c>
      <c r="AEU6" s="26">
        <v>103.8</v>
      </c>
      <c r="AEV6" s="26">
        <v>103.8</v>
      </c>
      <c r="AEW6" s="26">
        <v>103.8</v>
      </c>
      <c r="AEX6" s="26">
        <v>103.8</v>
      </c>
      <c r="AEY6" s="26">
        <v>103.8</v>
      </c>
      <c r="AEZ6" s="26">
        <v>103.8</v>
      </c>
      <c r="AFA6" s="26">
        <v>103.8</v>
      </c>
      <c r="AFB6" s="26">
        <v>103.8</v>
      </c>
      <c r="AFC6" s="26">
        <v>103.8</v>
      </c>
      <c r="AFD6" s="26">
        <v>103.8</v>
      </c>
      <c r="AFE6" s="26">
        <v>103.8</v>
      </c>
      <c r="AFF6" s="26">
        <v>103.8</v>
      </c>
      <c r="AFG6" s="26">
        <v>103.8</v>
      </c>
      <c r="AFH6" s="26">
        <v>103.8</v>
      </c>
      <c r="AFI6" s="26">
        <v>103.8</v>
      </c>
      <c r="AFJ6" s="26">
        <v>103.8</v>
      </c>
      <c r="AFK6" s="26">
        <v>103.8</v>
      </c>
      <c r="AFL6" s="26">
        <v>103.8</v>
      </c>
      <c r="AFM6" s="26">
        <v>103.8</v>
      </c>
      <c r="AFN6" s="26">
        <v>103.8</v>
      </c>
      <c r="AFO6" s="26">
        <v>103.8</v>
      </c>
      <c r="AFP6" s="26">
        <v>103.8</v>
      </c>
      <c r="AFQ6" s="26">
        <v>103.8</v>
      </c>
      <c r="AFR6" s="26">
        <v>103.8</v>
      </c>
      <c r="AFS6" s="26">
        <v>103.8</v>
      </c>
      <c r="AFT6" s="26">
        <v>103.8</v>
      </c>
      <c r="AFU6" s="26">
        <v>103.8</v>
      </c>
      <c r="AFV6" s="26">
        <v>103.8</v>
      </c>
      <c r="AFW6" s="26">
        <v>103.8</v>
      </c>
      <c r="AFX6" s="26">
        <v>103.8</v>
      </c>
      <c r="AFY6" s="26">
        <v>103.8</v>
      </c>
      <c r="AFZ6" s="26">
        <v>103.8</v>
      </c>
      <c r="AGA6" s="26">
        <v>103.8</v>
      </c>
      <c r="AGB6" s="26">
        <v>103.8</v>
      </c>
      <c r="AGC6" s="26">
        <v>103.8</v>
      </c>
      <c r="AGD6" s="26">
        <v>103.8</v>
      </c>
      <c r="AGE6" s="26">
        <v>103.8</v>
      </c>
      <c r="AGF6" s="26">
        <v>103.8</v>
      </c>
      <c r="AGG6" s="26">
        <v>103.8</v>
      </c>
      <c r="AGH6" s="26">
        <v>103.8</v>
      </c>
      <c r="AGI6" s="26">
        <v>103.8</v>
      </c>
      <c r="AGJ6" s="26">
        <v>103.8</v>
      </c>
      <c r="AGK6" s="26">
        <v>103.8</v>
      </c>
      <c r="AGL6" s="26">
        <v>103.8</v>
      </c>
      <c r="AGM6" s="26">
        <v>103.8</v>
      </c>
      <c r="AGN6" s="26">
        <v>103.8</v>
      </c>
      <c r="AGO6" s="26">
        <v>103.8</v>
      </c>
      <c r="AGP6" s="26">
        <v>103.8</v>
      </c>
      <c r="AGQ6" s="26">
        <v>103.8</v>
      </c>
      <c r="AGR6" s="26">
        <v>103.8</v>
      </c>
      <c r="AGS6" s="26">
        <v>103.8</v>
      </c>
      <c r="AGT6" s="26">
        <v>103.8</v>
      </c>
      <c r="AGU6" s="26">
        <v>103.8</v>
      </c>
      <c r="AGV6" s="26">
        <v>103.8</v>
      </c>
      <c r="AGW6" s="26">
        <v>103.8</v>
      </c>
      <c r="AGX6" s="26">
        <v>103.8</v>
      </c>
      <c r="AGY6" s="26">
        <v>103.8</v>
      </c>
      <c r="AGZ6" s="26">
        <v>103.8</v>
      </c>
      <c r="AHA6" s="26">
        <v>103.8</v>
      </c>
      <c r="AHB6" s="26">
        <v>103.8</v>
      </c>
      <c r="AHC6" s="26">
        <v>103.8</v>
      </c>
      <c r="AHD6" s="26">
        <v>103.8</v>
      </c>
      <c r="AHE6" s="26">
        <v>103.8</v>
      </c>
      <c r="AHF6" s="26">
        <v>103.8</v>
      </c>
      <c r="AHG6" s="26">
        <v>103.8</v>
      </c>
      <c r="AHH6" s="26">
        <v>103.8</v>
      </c>
      <c r="AHI6" s="26">
        <v>103.8</v>
      </c>
      <c r="AHJ6" s="26">
        <v>103.8</v>
      </c>
      <c r="AHK6" s="26">
        <v>103.8</v>
      </c>
      <c r="AHL6" s="26">
        <v>103.8</v>
      </c>
      <c r="AHM6" s="26">
        <v>103.8</v>
      </c>
      <c r="AHN6" s="26">
        <v>103.8</v>
      </c>
      <c r="AHO6" s="26">
        <v>103.8</v>
      </c>
      <c r="AHP6" s="26">
        <v>103.8</v>
      </c>
      <c r="AHQ6" s="26">
        <v>103.8</v>
      </c>
      <c r="AHR6" s="26">
        <v>103.8</v>
      </c>
      <c r="AHS6" s="26">
        <v>103.8</v>
      </c>
      <c r="AHT6" s="26">
        <v>103.8</v>
      </c>
      <c r="AHU6" s="26">
        <v>103.8</v>
      </c>
      <c r="AHV6" s="26">
        <v>103.8</v>
      </c>
      <c r="AHW6" s="26">
        <v>103.8</v>
      </c>
      <c r="AHX6" s="26">
        <v>103.8</v>
      </c>
      <c r="AHY6" s="26">
        <v>103.8</v>
      </c>
      <c r="AHZ6" s="26">
        <v>103.8</v>
      </c>
      <c r="AIA6" s="26">
        <v>103.8</v>
      </c>
      <c r="AIB6" s="26">
        <v>103.8</v>
      </c>
      <c r="AIC6" s="26">
        <v>103.8</v>
      </c>
      <c r="AID6" s="26">
        <v>103.8</v>
      </c>
      <c r="AIE6" s="26">
        <v>103.8</v>
      </c>
      <c r="AIF6" s="26">
        <v>103.8</v>
      </c>
      <c r="AIG6" s="26">
        <v>103.8</v>
      </c>
      <c r="AIH6" s="26">
        <v>103.8</v>
      </c>
      <c r="AII6" s="26">
        <v>103.8</v>
      </c>
      <c r="AIJ6" s="26">
        <v>103.8</v>
      </c>
      <c r="AIK6" s="26">
        <v>103.8</v>
      </c>
      <c r="AIL6" s="26">
        <v>103.8</v>
      </c>
      <c r="AIM6" s="26">
        <v>103.8</v>
      </c>
      <c r="AIN6" s="26">
        <v>103.8</v>
      </c>
      <c r="AIO6" s="26">
        <v>103.8</v>
      </c>
      <c r="AIP6" s="26">
        <v>103.8</v>
      </c>
      <c r="AIQ6" s="26">
        <v>103.8</v>
      </c>
      <c r="AIR6" s="26">
        <v>103.8</v>
      </c>
      <c r="AIS6" s="26">
        <v>103.8</v>
      </c>
      <c r="AIT6" s="26">
        <v>103.8</v>
      </c>
      <c r="AIU6" s="26">
        <v>103.8</v>
      </c>
      <c r="AIV6" s="26">
        <v>103.8</v>
      </c>
      <c r="AIW6" s="26">
        <v>103.8</v>
      </c>
      <c r="AIX6" s="26">
        <v>103.8</v>
      </c>
      <c r="AIY6" s="26">
        <v>103.8</v>
      </c>
      <c r="AIZ6" s="26">
        <v>103.8</v>
      </c>
      <c r="AJA6" s="26">
        <v>103.8</v>
      </c>
      <c r="AJB6" s="26">
        <v>103.8</v>
      </c>
      <c r="AJC6" s="26">
        <v>103.8</v>
      </c>
      <c r="AJD6" s="26">
        <v>103.8</v>
      </c>
      <c r="AJE6" s="26">
        <v>103.8</v>
      </c>
      <c r="AJF6" s="26">
        <v>103.8</v>
      </c>
      <c r="AJG6" s="26">
        <v>103.8</v>
      </c>
      <c r="AJH6" s="26">
        <v>103.8</v>
      </c>
      <c r="AJI6" s="26">
        <v>103.8</v>
      </c>
      <c r="AJJ6" s="26">
        <v>103.8</v>
      </c>
      <c r="AJK6" s="26">
        <v>103.8</v>
      </c>
      <c r="AJL6" s="26">
        <v>103.8</v>
      </c>
      <c r="AJM6" s="26">
        <v>103.8</v>
      </c>
      <c r="AJN6" s="26">
        <v>103.8</v>
      </c>
      <c r="AJO6" s="26">
        <v>103.8</v>
      </c>
      <c r="AJP6" s="26">
        <v>103.8</v>
      </c>
      <c r="AJQ6" s="26">
        <v>103.8</v>
      </c>
      <c r="AJR6" s="26">
        <v>103.8</v>
      </c>
      <c r="AJS6" s="26">
        <v>103.8</v>
      </c>
      <c r="AJT6" s="26">
        <v>103.8</v>
      </c>
      <c r="AJU6" s="26">
        <v>103.8</v>
      </c>
      <c r="AJV6" s="26">
        <v>103.8</v>
      </c>
      <c r="AJW6" s="26">
        <v>103.8</v>
      </c>
      <c r="AJX6" s="26">
        <v>103.8</v>
      </c>
      <c r="AJY6" t="s">
        <v>7</v>
      </c>
    </row>
    <row r="7" spans="1:961">
      <c r="A7" s="26">
        <v>108.13</v>
      </c>
      <c r="B7" s="26">
        <v>86.5</v>
      </c>
      <c r="C7" s="26">
        <v>86.5</v>
      </c>
      <c r="D7" s="26">
        <v>86.5</v>
      </c>
      <c r="E7" s="26">
        <v>108.13</v>
      </c>
      <c r="F7" s="26">
        <v>86.5</v>
      </c>
      <c r="G7" s="26">
        <v>100</v>
      </c>
      <c r="H7" s="26">
        <v>100</v>
      </c>
      <c r="I7" s="26">
        <v>100</v>
      </c>
      <c r="J7" s="26">
        <v>100</v>
      </c>
      <c r="K7" s="26">
        <v>108.13</v>
      </c>
      <c r="L7" s="26">
        <v>86.5</v>
      </c>
      <c r="M7" s="26">
        <v>108.13</v>
      </c>
      <c r="N7" s="26">
        <v>108.13</v>
      </c>
      <c r="O7" s="26">
        <v>108.13</v>
      </c>
      <c r="P7" s="26">
        <v>86.5</v>
      </c>
      <c r="Q7" s="26">
        <v>108.13</v>
      </c>
      <c r="R7" s="26">
        <v>108.13</v>
      </c>
      <c r="S7" s="26">
        <v>100</v>
      </c>
      <c r="T7" s="26">
        <v>86.5</v>
      </c>
      <c r="U7" s="26">
        <v>86.5</v>
      </c>
      <c r="V7" s="26">
        <v>108.13</v>
      </c>
      <c r="W7" s="26">
        <v>108.13</v>
      </c>
      <c r="X7" s="26">
        <v>108.13</v>
      </c>
      <c r="Y7" s="26">
        <v>86.5</v>
      </c>
      <c r="Z7" s="26">
        <v>108.13</v>
      </c>
      <c r="AA7" s="26">
        <v>108.13</v>
      </c>
      <c r="AB7" s="26">
        <v>108.13</v>
      </c>
      <c r="AC7" s="26">
        <v>108.13</v>
      </c>
      <c r="AD7" s="26">
        <v>108.13</v>
      </c>
      <c r="AE7" s="26">
        <v>108.13</v>
      </c>
      <c r="AF7" s="26">
        <v>108.13</v>
      </c>
      <c r="AG7" s="26">
        <v>100</v>
      </c>
      <c r="AH7" s="26">
        <v>108.13</v>
      </c>
      <c r="AI7" s="26">
        <v>108.13</v>
      </c>
      <c r="AJ7" s="26">
        <v>108.13</v>
      </c>
      <c r="AK7" s="26">
        <v>108.13</v>
      </c>
      <c r="AL7" s="26">
        <v>108.13</v>
      </c>
      <c r="AM7" s="26">
        <v>108.13</v>
      </c>
      <c r="AN7" s="26">
        <v>108.13</v>
      </c>
      <c r="AO7" s="26">
        <v>108.13</v>
      </c>
      <c r="AP7" s="26">
        <v>108.13</v>
      </c>
      <c r="AQ7" s="26">
        <v>108.13</v>
      </c>
      <c r="AR7" s="26">
        <v>108.13</v>
      </c>
      <c r="AS7" s="26">
        <v>108.13</v>
      </c>
      <c r="AT7" s="26">
        <v>108.13</v>
      </c>
      <c r="AU7" s="26">
        <v>108.13</v>
      </c>
      <c r="AV7" s="26">
        <v>108.13</v>
      </c>
      <c r="AW7" s="26">
        <v>108.13</v>
      </c>
      <c r="AX7" s="26">
        <v>108.13</v>
      </c>
      <c r="AY7" s="26">
        <v>108.13</v>
      </c>
      <c r="AZ7" s="26">
        <v>108.13</v>
      </c>
      <c r="BA7" s="26">
        <v>108.13</v>
      </c>
      <c r="BB7" s="26">
        <v>86.5</v>
      </c>
      <c r="BC7" s="26">
        <v>86.5</v>
      </c>
      <c r="BD7" s="26">
        <v>86.5</v>
      </c>
      <c r="BE7" s="26">
        <v>86.5</v>
      </c>
      <c r="BF7" s="26">
        <v>86.5</v>
      </c>
      <c r="BG7" s="26">
        <v>86.5</v>
      </c>
      <c r="BH7" s="26">
        <v>86.5</v>
      </c>
      <c r="BI7" s="26">
        <v>86.5</v>
      </c>
      <c r="BJ7" s="26">
        <v>86.5</v>
      </c>
      <c r="BK7" s="26">
        <v>86.5</v>
      </c>
      <c r="BL7" s="26">
        <v>86.5</v>
      </c>
      <c r="BM7" s="26">
        <v>86.5</v>
      </c>
      <c r="BN7" s="26">
        <v>86.5</v>
      </c>
      <c r="BO7" s="26">
        <v>86.5</v>
      </c>
      <c r="BP7" s="26">
        <v>86.5</v>
      </c>
      <c r="BQ7" s="26">
        <v>86.5</v>
      </c>
      <c r="BR7" s="26">
        <v>86.5</v>
      </c>
      <c r="BS7" s="26">
        <v>86.5</v>
      </c>
      <c r="BT7" s="26">
        <v>86.5</v>
      </c>
      <c r="BU7" s="26">
        <v>86.5</v>
      </c>
      <c r="BV7" s="26">
        <v>86.5</v>
      </c>
      <c r="BW7" s="26">
        <v>86.5</v>
      </c>
      <c r="BX7" s="26">
        <v>86.5</v>
      </c>
      <c r="BY7" s="26">
        <v>86.5</v>
      </c>
      <c r="BZ7" s="26">
        <v>86.5</v>
      </c>
      <c r="CA7" s="26">
        <v>86.5</v>
      </c>
      <c r="CB7" s="26">
        <v>86.5</v>
      </c>
      <c r="CC7" s="26">
        <v>93</v>
      </c>
      <c r="CD7" s="26">
        <v>86.5</v>
      </c>
      <c r="CE7" s="26">
        <v>86.5</v>
      </c>
      <c r="CF7" s="26">
        <v>86.5</v>
      </c>
      <c r="CG7" s="26">
        <v>86.5</v>
      </c>
      <c r="CH7" s="26">
        <v>100</v>
      </c>
      <c r="CI7" s="26">
        <v>86.5</v>
      </c>
      <c r="CJ7" s="26">
        <v>100</v>
      </c>
      <c r="CK7" s="26">
        <v>100</v>
      </c>
      <c r="CL7" s="26">
        <v>100</v>
      </c>
      <c r="CM7" s="26">
        <v>100</v>
      </c>
      <c r="CN7" s="26">
        <v>100</v>
      </c>
      <c r="CO7" s="26">
        <v>86.5</v>
      </c>
      <c r="CP7" s="26">
        <v>93</v>
      </c>
      <c r="CQ7" s="26">
        <v>93</v>
      </c>
      <c r="CR7" s="26">
        <v>93</v>
      </c>
      <c r="CS7" s="26">
        <v>86.5</v>
      </c>
      <c r="CT7" s="26">
        <v>93</v>
      </c>
      <c r="CU7" s="26">
        <v>93</v>
      </c>
      <c r="CV7" s="26">
        <v>93</v>
      </c>
      <c r="CW7" s="26">
        <v>86.5</v>
      </c>
      <c r="CX7" s="26">
        <v>86.5</v>
      </c>
      <c r="CY7" s="26">
        <v>93</v>
      </c>
      <c r="CZ7" s="26">
        <v>93</v>
      </c>
      <c r="DA7" s="26">
        <v>93</v>
      </c>
      <c r="DB7" s="26">
        <v>86.5</v>
      </c>
      <c r="DC7" s="26">
        <v>93</v>
      </c>
      <c r="DD7" s="26">
        <v>93</v>
      </c>
      <c r="DE7" s="26">
        <v>93</v>
      </c>
      <c r="DF7" s="26">
        <v>93</v>
      </c>
      <c r="DG7" s="26">
        <v>93</v>
      </c>
      <c r="DH7" s="26">
        <v>93</v>
      </c>
      <c r="DI7" s="26">
        <v>93</v>
      </c>
      <c r="DJ7" s="26">
        <v>93</v>
      </c>
      <c r="DK7" s="26">
        <v>93</v>
      </c>
      <c r="DL7" s="26">
        <v>93</v>
      </c>
      <c r="DM7" s="26">
        <v>93</v>
      </c>
      <c r="DN7" s="26">
        <v>93</v>
      </c>
      <c r="DO7" s="26">
        <v>93</v>
      </c>
      <c r="DP7" s="26">
        <v>93</v>
      </c>
      <c r="DQ7" s="26">
        <v>93</v>
      </c>
      <c r="DR7" s="26">
        <v>93</v>
      </c>
      <c r="DS7" s="26">
        <v>93</v>
      </c>
      <c r="DT7" s="26">
        <v>93</v>
      </c>
      <c r="DU7" s="26">
        <v>93</v>
      </c>
      <c r="DV7" s="26">
        <v>93</v>
      </c>
      <c r="DW7" s="26">
        <v>93</v>
      </c>
      <c r="DX7" s="26">
        <v>93</v>
      </c>
      <c r="DY7" s="26">
        <v>93</v>
      </c>
      <c r="DZ7" s="26">
        <v>93</v>
      </c>
      <c r="EA7" s="26">
        <v>93</v>
      </c>
      <c r="EB7" s="26">
        <v>93</v>
      </c>
      <c r="EC7" s="26">
        <v>93</v>
      </c>
      <c r="ED7" s="26">
        <v>93</v>
      </c>
      <c r="EE7" s="26">
        <v>93</v>
      </c>
      <c r="EF7" s="26">
        <v>100</v>
      </c>
      <c r="EG7" s="26">
        <v>93</v>
      </c>
      <c r="EH7" s="26">
        <v>93</v>
      </c>
      <c r="EI7" s="26">
        <v>93</v>
      </c>
      <c r="EJ7" s="26">
        <v>93</v>
      </c>
      <c r="EK7" s="26">
        <v>86.5</v>
      </c>
      <c r="EL7" s="26">
        <v>86.5</v>
      </c>
      <c r="EM7" s="26">
        <v>86.5</v>
      </c>
      <c r="EN7" s="26">
        <v>86.5</v>
      </c>
      <c r="EO7" s="26">
        <v>86.5</v>
      </c>
      <c r="EP7" s="26">
        <v>86.5</v>
      </c>
      <c r="EQ7" s="26">
        <v>86.5</v>
      </c>
      <c r="ER7" s="26">
        <v>86.5</v>
      </c>
      <c r="ES7" s="26">
        <v>86.5</v>
      </c>
      <c r="ET7" s="26">
        <v>86.5</v>
      </c>
      <c r="EU7" s="26">
        <v>86.5</v>
      </c>
      <c r="EV7" s="26">
        <v>86.5</v>
      </c>
      <c r="EW7" s="26">
        <v>86.5</v>
      </c>
      <c r="EX7" s="26">
        <v>86.5</v>
      </c>
      <c r="EY7" s="26">
        <v>86.5</v>
      </c>
      <c r="EZ7" s="26">
        <v>86.5</v>
      </c>
      <c r="FA7" s="26">
        <v>86.5</v>
      </c>
      <c r="FB7" s="26">
        <v>86.5</v>
      </c>
      <c r="FC7" s="26">
        <v>86.5</v>
      </c>
      <c r="FD7" s="26">
        <v>86.5</v>
      </c>
      <c r="FE7" s="26">
        <v>93</v>
      </c>
      <c r="FF7" s="26">
        <v>86.5</v>
      </c>
      <c r="FG7" s="26">
        <v>86.5</v>
      </c>
      <c r="FH7" s="26">
        <v>86.5</v>
      </c>
      <c r="FI7" s="26">
        <v>86.5</v>
      </c>
      <c r="FJ7" s="26">
        <v>100</v>
      </c>
      <c r="FK7" s="26">
        <v>86.5</v>
      </c>
      <c r="FL7" s="26">
        <v>100</v>
      </c>
      <c r="FM7" s="26">
        <v>100</v>
      </c>
      <c r="FN7" s="26">
        <v>100</v>
      </c>
      <c r="FO7" s="26">
        <v>100</v>
      </c>
      <c r="FP7" s="26">
        <v>100</v>
      </c>
      <c r="FQ7" s="26">
        <v>86.5</v>
      </c>
      <c r="FR7" s="26">
        <v>93</v>
      </c>
      <c r="FS7" s="26">
        <v>93</v>
      </c>
      <c r="FT7" s="26">
        <v>93</v>
      </c>
      <c r="FU7" s="26">
        <v>86.5</v>
      </c>
      <c r="FV7" s="26">
        <v>93</v>
      </c>
      <c r="FW7" s="26">
        <v>93</v>
      </c>
      <c r="FX7" s="26">
        <v>93</v>
      </c>
      <c r="FY7" s="26">
        <v>86.5</v>
      </c>
      <c r="FZ7" s="26">
        <v>86.5</v>
      </c>
      <c r="GA7" s="26">
        <v>93</v>
      </c>
      <c r="GB7" s="26">
        <v>93</v>
      </c>
      <c r="GC7" s="26">
        <v>93</v>
      </c>
      <c r="GD7" s="26">
        <v>86.5</v>
      </c>
      <c r="GE7" s="26">
        <v>93</v>
      </c>
      <c r="GF7" s="26">
        <v>93</v>
      </c>
      <c r="GG7" s="26">
        <v>93</v>
      </c>
      <c r="GH7" s="26">
        <v>93</v>
      </c>
      <c r="GI7" s="26">
        <v>93</v>
      </c>
      <c r="GJ7" s="26">
        <v>93</v>
      </c>
      <c r="GK7" s="26">
        <v>93</v>
      </c>
      <c r="GL7" s="26">
        <v>93</v>
      </c>
      <c r="GM7" s="26">
        <v>93</v>
      </c>
      <c r="GN7" s="26">
        <v>93</v>
      </c>
      <c r="GO7" s="26">
        <v>93</v>
      </c>
      <c r="GP7" s="26">
        <v>93</v>
      </c>
      <c r="GQ7" s="26">
        <v>93</v>
      </c>
      <c r="GR7" s="26">
        <v>93</v>
      </c>
      <c r="GS7" s="26">
        <v>93</v>
      </c>
      <c r="GT7" s="26">
        <v>93</v>
      </c>
      <c r="GU7" s="26">
        <v>93</v>
      </c>
      <c r="GV7" s="26">
        <v>93</v>
      </c>
      <c r="GW7" s="26">
        <v>93</v>
      </c>
      <c r="GX7" s="26">
        <v>93</v>
      </c>
      <c r="GY7" s="26">
        <v>93</v>
      </c>
      <c r="GZ7" s="26">
        <v>93</v>
      </c>
      <c r="HA7" s="26">
        <v>93</v>
      </c>
      <c r="HB7" s="26">
        <v>93</v>
      </c>
      <c r="HC7" s="26">
        <v>93</v>
      </c>
      <c r="HD7" s="26">
        <v>93</v>
      </c>
      <c r="HE7" s="26">
        <v>93</v>
      </c>
      <c r="HF7" s="26">
        <v>93</v>
      </c>
      <c r="HG7" s="26">
        <v>93</v>
      </c>
      <c r="HH7" s="26">
        <v>93</v>
      </c>
      <c r="HI7" s="26">
        <v>100</v>
      </c>
      <c r="HJ7" s="26">
        <v>93</v>
      </c>
      <c r="HK7" s="26">
        <v>93</v>
      </c>
      <c r="HL7" s="26">
        <v>93</v>
      </c>
      <c r="HM7" s="26">
        <v>93</v>
      </c>
      <c r="HN7" s="26">
        <v>86.5</v>
      </c>
      <c r="HO7" s="26">
        <v>86.5</v>
      </c>
      <c r="HP7" s="26">
        <v>86.5</v>
      </c>
      <c r="HQ7" s="26">
        <v>86.5</v>
      </c>
      <c r="HR7" s="26">
        <v>86.5</v>
      </c>
      <c r="HS7" s="26">
        <v>86.5</v>
      </c>
      <c r="HT7" s="26">
        <v>86.5</v>
      </c>
      <c r="HU7" s="26">
        <v>86.5</v>
      </c>
      <c r="HV7" s="26">
        <v>86.5</v>
      </c>
      <c r="HW7" s="26">
        <v>86.5</v>
      </c>
      <c r="HX7" s="26">
        <v>86.5</v>
      </c>
      <c r="HY7" s="26">
        <v>86.5</v>
      </c>
      <c r="HZ7" s="26">
        <v>86.5</v>
      </c>
      <c r="IA7" s="26">
        <v>86.5</v>
      </c>
      <c r="IB7" s="26">
        <v>86.5</v>
      </c>
      <c r="IC7" s="26">
        <v>86.5</v>
      </c>
      <c r="ID7" s="26">
        <v>86.5</v>
      </c>
      <c r="IE7" s="26">
        <v>86.5</v>
      </c>
      <c r="IF7" s="26">
        <v>86.5</v>
      </c>
      <c r="IG7" s="26">
        <v>93</v>
      </c>
      <c r="IH7" s="26">
        <v>86.5</v>
      </c>
      <c r="II7" s="26">
        <v>86.5</v>
      </c>
      <c r="IJ7" s="26">
        <v>86.5</v>
      </c>
      <c r="IK7" s="26">
        <v>86.5</v>
      </c>
      <c r="IL7" s="26">
        <v>100</v>
      </c>
      <c r="IM7" s="26">
        <v>86.5</v>
      </c>
      <c r="IN7" s="26">
        <v>100</v>
      </c>
      <c r="IO7" s="26">
        <v>100</v>
      </c>
      <c r="IP7" s="26">
        <v>100</v>
      </c>
      <c r="IQ7" s="26">
        <v>100</v>
      </c>
      <c r="IR7" s="26">
        <v>100</v>
      </c>
      <c r="IS7" s="26">
        <v>86.5</v>
      </c>
      <c r="IT7" s="26">
        <v>93</v>
      </c>
      <c r="IU7" s="26">
        <v>93</v>
      </c>
      <c r="IV7" s="26">
        <v>93</v>
      </c>
      <c r="IW7" s="26">
        <v>86.5</v>
      </c>
      <c r="IX7" s="26">
        <v>100</v>
      </c>
      <c r="IY7" s="26">
        <v>93</v>
      </c>
      <c r="IZ7" s="26">
        <v>93</v>
      </c>
      <c r="JA7" s="26">
        <v>86.5</v>
      </c>
      <c r="JB7" s="26">
        <v>86.5</v>
      </c>
      <c r="JC7" s="26">
        <v>93</v>
      </c>
      <c r="JD7" s="26">
        <v>93</v>
      </c>
      <c r="JE7" s="26">
        <v>93</v>
      </c>
      <c r="JF7" s="26">
        <v>86.5</v>
      </c>
      <c r="JG7" s="26">
        <v>93</v>
      </c>
      <c r="JH7" s="26">
        <v>93</v>
      </c>
      <c r="JI7" s="26">
        <v>93</v>
      </c>
      <c r="JJ7" s="26">
        <v>93</v>
      </c>
      <c r="JK7" s="26">
        <v>93</v>
      </c>
      <c r="JL7" s="26">
        <v>93</v>
      </c>
      <c r="JM7" s="26">
        <v>93</v>
      </c>
      <c r="JN7" s="26">
        <v>93</v>
      </c>
      <c r="JO7" s="26">
        <v>93</v>
      </c>
      <c r="JP7" s="26">
        <v>93</v>
      </c>
      <c r="JQ7" s="26">
        <v>93</v>
      </c>
      <c r="JR7" s="26">
        <v>93</v>
      </c>
      <c r="JS7" s="26">
        <v>93</v>
      </c>
      <c r="JT7" s="26">
        <v>93</v>
      </c>
      <c r="JU7" s="26">
        <v>93</v>
      </c>
      <c r="JV7" s="26">
        <v>93</v>
      </c>
      <c r="JW7" s="26">
        <v>93</v>
      </c>
      <c r="JX7" s="26">
        <v>93</v>
      </c>
      <c r="JY7" s="26">
        <v>93</v>
      </c>
      <c r="JZ7" s="26">
        <v>93</v>
      </c>
      <c r="KA7" s="26">
        <v>93</v>
      </c>
      <c r="KB7" s="26">
        <v>93</v>
      </c>
      <c r="KC7" s="26">
        <v>93</v>
      </c>
      <c r="KD7" s="26">
        <v>93</v>
      </c>
      <c r="KE7" s="26">
        <v>93</v>
      </c>
      <c r="KF7" s="26">
        <v>93</v>
      </c>
      <c r="KG7" s="26">
        <v>93</v>
      </c>
      <c r="KH7" s="26">
        <v>93</v>
      </c>
      <c r="KI7" s="26">
        <v>93</v>
      </c>
      <c r="KJ7" s="26">
        <v>93</v>
      </c>
      <c r="KK7" s="26">
        <v>100</v>
      </c>
      <c r="KL7" s="26">
        <v>93</v>
      </c>
      <c r="KM7" s="26">
        <v>93</v>
      </c>
      <c r="KN7" s="26">
        <v>93</v>
      </c>
      <c r="KO7" s="26">
        <v>93</v>
      </c>
      <c r="KP7" s="26">
        <v>86.5</v>
      </c>
      <c r="KQ7" s="26">
        <v>86.5</v>
      </c>
      <c r="KR7" s="26">
        <v>86.5</v>
      </c>
      <c r="KS7" s="26">
        <v>86.5</v>
      </c>
      <c r="KT7" s="26">
        <v>86.5</v>
      </c>
      <c r="KU7" s="26">
        <v>86.5</v>
      </c>
      <c r="KV7" s="26">
        <v>86.5</v>
      </c>
      <c r="KW7" s="26">
        <v>86.5</v>
      </c>
      <c r="KX7" s="26">
        <v>86.5</v>
      </c>
      <c r="KY7" s="26">
        <v>86.5</v>
      </c>
      <c r="KZ7" s="26">
        <v>86.5</v>
      </c>
      <c r="LA7" s="26">
        <v>86.5</v>
      </c>
      <c r="LB7" s="26">
        <v>86.5</v>
      </c>
      <c r="LC7" s="26">
        <v>86.5</v>
      </c>
      <c r="LD7" s="26">
        <v>86.5</v>
      </c>
      <c r="LE7" s="26">
        <v>86.5</v>
      </c>
      <c r="LF7" s="26">
        <v>86.5</v>
      </c>
      <c r="LG7" s="26">
        <v>86.5</v>
      </c>
      <c r="LH7" s="26">
        <v>86.5</v>
      </c>
      <c r="LI7" s="26">
        <v>93</v>
      </c>
      <c r="LJ7" s="26">
        <v>100</v>
      </c>
      <c r="LK7" s="26">
        <v>86.5</v>
      </c>
      <c r="LL7" s="26">
        <v>86.5</v>
      </c>
      <c r="LM7" s="26">
        <v>86.5</v>
      </c>
      <c r="LN7" s="26">
        <v>100</v>
      </c>
      <c r="LO7" s="26">
        <v>86.5</v>
      </c>
      <c r="LP7" s="26">
        <v>100</v>
      </c>
      <c r="LQ7" s="26">
        <v>100</v>
      </c>
      <c r="LR7" s="26">
        <v>100</v>
      </c>
      <c r="LS7" s="26">
        <v>100</v>
      </c>
      <c r="LT7" s="26">
        <v>100</v>
      </c>
      <c r="LU7" s="26">
        <v>86.5</v>
      </c>
      <c r="LV7" s="26">
        <v>93</v>
      </c>
      <c r="LW7" s="26">
        <v>93</v>
      </c>
      <c r="LX7" s="26">
        <v>93</v>
      </c>
      <c r="LY7" s="26">
        <v>86.5</v>
      </c>
      <c r="LZ7" s="26">
        <v>93</v>
      </c>
      <c r="MA7" s="26">
        <v>93</v>
      </c>
      <c r="MB7" s="26">
        <v>86.5</v>
      </c>
      <c r="MC7" s="26">
        <v>86.5</v>
      </c>
      <c r="MD7" s="26">
        <v>86.5</v>
      </c>
      <c r="ME7" s="26">
        <v>93</v>
      </c>
      <c r="MF7" s="26">
        <v>93</v>
      </c>
      <c r="MG7" s="26">
        <v>93</v>
      </c>
      <c r="MH7" s="26">
        <v>86.5</v>
      </c>
      <c r="MI7" s="26">
        <v>93</v>
      </c>
      <c r="MJ7" s="26">
        <v>93</v>
      </c>
      <c r="MK7" s="26">
        <v>93</v>
      </c>
      <c r="ML7" s="26">
        <v>93</v>
      </c>
      <c r="MM7" s="26">
        <v>93</v>
      </c>
      <c r="MN7" s="26">
        <v>93</v>
      </c>
      <c r="MO7" s="26">
        <v>93</v>
      </c>
      <c r="MP7" s="26">
        <v>93</v>
      </c>
      <c r="MQ7" s="26">
        <v>93</v>
      </c>
      <c r="MR7" s="26">
        <v>93</v>
      </c>
      <c r="MS7" s="26">
        <v>93</v>
      </c>
      <c r="MT7" s="26">
        <v>93</v>
      </c>
      <c r="MU7" s="26">
        <v>93</v>
      </c>
      <c r="MV7" s="26">
        <v>93</v>
      </c>
      <c r="MW7" s="26">
        <v>93</v>
      </c>
      <c r="MX7" s="26">
        <v>93</v>
      </c>
      <c r="MY7" s="26">
        <v>93</v>
      </c>
      <c r="MZ7" s="26">
        <v>93</v>
      </c>
      <c r="NA7" s="26">
        <v>93</v>
      </c>
      <c r="NB7" s="26">
        <v>93</v>
      </c>
      <c r="NC7" s="26">
        <v>93</v>
      </c>
      <c r="ND7" s="26">
        <v>93</v>
      </c>
      <c r="NE7" s="26">
        <v>93</v>
      </c>
      <c r="NF7" s="26">
        <v>93</v>
      </c>
      <c r="NG7" s="26">
        <v>93</v>
      </c>
      <c r="NH7" s="26">
        <v>93</v>
      </c>
      <c r="NI7" s="26">
        <v>93</v>
      </c>
      <c r="NJ7" s="26">
        <v>93</v>
      </c>
      <c r="NK7" s="26">
        <v>93</v>
      </c>
      <c r="NL7" s="26">
        <v>93</v>
      </c>
      <c r="NM7" s="26">
        <v>93</v>
      </c>
      <c r="NN7" s="26">
        <v>93</v>
      </c>
      <c r="NO7" s="26">
        <v>100</v>
      </c>
      <c r="NP7" s="26">
        <v>93</v>
      </c>
      <c r="NQ7" s="26">
        <v>93</v>
      </c>
      <c r="NR7" s="26">
        <v>93</v>
      </c>
      <c r="NS7" s="26">
        <v>93</v>
      </c>
      <c r="NT7" s="26">
        <v>86.5</v>
      </c>
      <c r="NU7" s="26">
        <v>86.5</v>
      </c>
      <c r="NV7" s="26">
        <v>86.5</v>
      </c>
      <c r="NW7" s="26">
        <v>86.5</v>
      </c>
      <c r="NX7" s="26">
        <v>86.5</v>
      </c>
      <c r="NY7" s="26">
        <v>86.5</v>
      </c>
      <c r="NZ7" s="26">
        <v>86.5</v>
      </c>
      <c r="OA7" s="26">
        <v>86.5</v>
      </c>
      <c r="OB7" s="26">
        <v>86.5</v>
      </c>
      <c r="OC7" s="26">
        <v>86.5</v>
      </c>
      <c r="OD7" s="26">
        <v>86.5</v>
      </c>
      <c r="OE7" s="26">
        <v>86.5</v>
      </c>
      <c r="OF7" s="26">
        <v>86.5</v>
      </c>
      <c r="OG7" s="26">
        <v>86.5</v>
      </c>
      <c r="OH7" s="26">
        <v>86.5</v>
      </c>
      <c r="OI7" s="26">
        <v>86.5</v>
      </c>
      <c r="OJ7" s="26">
        <v>86.5</v>
      </c>
      <c r="OK7" s="26">
        <v>93</v>
      </c>
      <c r="OL7" s="26">
        <v>86.5</v>
      </c>
      <c r="OM7" s="26">
        <v>86.5</v>
      </c>
      <c r="ON7" s="26">
        <v>86.5</v>
      </c>
      <c r="OO7" s="26">
        <v>86.5</v>
      </c>
      <c r="OP7" s="26">
        <v>86.5</v>
      </c>
      <c r="OQ7" s="26">
        <v>86.5</v>
      </c>
      <c r="OR7" s="26">
        <v>100</v>
      </c>
      <c r="OS7" s="26">
        <v>100</v>
      </c>
      <c r="OT7" s="26">
        <v>100</v>
      </c>
      <c r="OU7" s="26">
        <v>100</v>
      </c>
      <c r="OV7" s="26">
        <v>100</v>
      </c>
      <c r="OW7" s="26">
        <v>86.5</v>
      </c>
      <c r="OX7" s="26">
        <v>93</v>
      </c>
      <c r="OY7" s="26">
        <v>93</v>
      </c>
      <c r="OZ7" s="26">
        <v>93</v>
      </c>
      <c r="PA7" s="26">
        <v>86.5</v>
      </c>
      <c r="PB7" s="26">
        <v>93</v>
      </c>
      <c r="PC7" s="26">
        <v>93</v>
      </c>
      <c r="PD7" s="26">
        <v>93</v>
      </c>
      <c r="PE7" s="26">
        <v>86.5</v>
      </c>
      <c r="PF7" s="26">
        <v>86.5</v>
      </c>
      <c r="PG7" s="26">
        <v>93</v>
      </c>
      <c r="PH7" s="26">
        <v>93</v>
      </c>
      <c r="PI7" s="26">
        <v>93</v>
      </c>
      <c r="PJ7" s="26">
        <v>86.5</v>
      </c>
      <c r="PK7" s="26">
        <v>93</v>
      </c>
      <c r="PL7" s="26">
        <v>93</v>
      </c>
      <c r="PM7" s="26">
        <v>93</v>
      </c>
      <c r="PN7" s="26">
        <v>93</v>
      </c>
      <c r="PO7" s="26">
        <v>93</v>
      </c>
      <c r="PP7" s="26">
        <v>93</v>
      </c>
      <c r="PQ7" s="26">
        <v>93</v>
      </c>
      <c r="PR7" s="26">
        <v>93</v>
      </c>
      <c r="PS7" s="26">
        <v>93</v>
      </c>
      <c r="PT7" s="26">
        <v>93</v>
      </c>
      <c r="PU7" s="26">
        <v>93</v>
      </c>
      <c r="PV7" s="26">
        <v>93</v>
      </c>
      <c r="PW7" s="26">
        <v>93</v>
      </c>
      <c r="PX7" s="26">
        <v>93</v>
      </c>
      <c r="PY7" s="26">
        <v>93</v>
      </c>
      <c r="PZ7" s="26">
        <v>93</v>
      </c>
      <c r="QA7" s="26">
        <v>93</v>
      </c>
      <c r="QB7" s="26">
        <v>93</v>
      </c>
      <c r="QC7" s="26">
        <v>93</v>
      </c>
      <c r="QD7" s="26">
        <v>93</v>
      </c>
      <c r="QE7" s="26">
        <v>93</v>
      </c>
      <c r="QF7" s="26">
        <v>93</v>
      </c>
      <c r="QG7" s="26">
        <v>93</v>
      </c>
      <c r="QH7" s="26">
        <v>93</v>
      </c>
      <c r="QI7" s="26">
        <v>93</v>
      </c>
      <c r="QJ7" s="26">
        <v>93</v>
      </c>
      <c r="QK7" s="26">
        <v>93</v>
      </c>
      <c r="QL7" s="26">
        <v>93</v>
      </c>
      <c r="QM7" s="26">
        <v>93</v>
      </c>
      <c r="QN7" s="26">
        <v>93</v>
      </c>
      <c r="QO7" s="26">
        <v>93</v>
      </c>
      <c r="QP7" s="26">
        <v>100</v>
      </c>
      <c r="QQ7" s="26">
        <v>93</v>
      </c>
      <c r="QR7" s="26">
        <v>93</v>
      </c>
      <c r="QS7" s="26">
        <v>93</v>
      </c>
      <c r="QT7" s="26">
        <v>93</v>
      </c>
      <c r="QU7" s="26">
        <v>86.5</v>
      </c>
      <c r="QV7" s="26">
        <v>86.5</v>
      </c>
      <c r="QW7" s="26">
        <v>86.5</v>
      </c>
      <c r="QX7" s="26">
        <v>86.5</v>
      </c>
      <c r="QY7" s="26">
        <v>86.5</v>
      </c>
      <c r="QZ7" s="26">
        <v>86.5</v>
      </c>
      <c r="RA7" s="26">
        <v>86.5</v>
      </c>
      <c r="RB7" s="26">
        <v>86.5</v>
      </c>
      <c r="RC7" s="26">
        <v>86.5</v>
      </c>
      <c r="RD7" s="26">
        <v>86.5</v>
      </c>
      <c r="RE7" s="26">
        <v>86.5</v>
      </c>
      <c r="RF7" s="26">
        <v>86.5</v>
      </c>
      <c r="RG7" s="26">
        <v>86.5</v>
      </c>
      <c r="RH7" s="26">
        <v>86.5</v>
      </c>
      <c r="RI7" s="26">
        <v>86.5</v>
      </c>
      <c r="RJ7" s="26">
        <v>86.5</v>
      </c>
      <c r="RK7" s="26">
        <v>86.5</v>
      </c>
      <c r="RL7" s="26">
        <v>86.5</v>
      </c>
      <c r="RM7" s="26">
        <v>93</v>
      </c>
      <c r="RN7" s="26">
        <v>86.5</v>
      </c>
      <c r="RO7" s="26">
        <v>86.5</v>
      </c>
      <c r="RP7" s="26">
        <v>86.5</v>
      </c>
      <c r="RQ7" s="26">
        <v>86.5</v>
      </c>
      <c r="RR7" s="26">
        <v>86.5</v>
      </c>
      <c r="RS7" s="26">
        <v>100</v>
      </c>
      <c r="RT7" s="26">
        <v>100</v>
      </c>
      <c r="RU7" s="26">
        <v>100</v>
      </c>
      <c r="RV7" s="26">
        <v>100</v>
      </c>
      <c r="RW7" s="26">
        <v>100</v>
      </c>
      <c r="RX7" s="26">
        <v>86.5</v>
      </c>
      <c r="RY7" s="26">
        <v>93</v>
      </c>
      <c r="RZ7" s="26">
        <v>93</v>
      </c>
      <c r="SA7" s="26">
        <v>93</v>
      </c>
      <c r="SB7" s="26">
        <v>86.5</v>
      </c>
      <c r="SC7" s="26">
        <v>93</v>
      </c>
      <c r="SD7" s="26">
        <v>93</v>
      </c>
      <c r="SE7" s="26">
        <v>93</v>
      </c>
      <c r="SF7" s="26">
        <v>86.5</v>
      </c>
      <c r="SG7" s="26">
        <v>86.5</v>
      </c>
      <c r="SH7" s="26">
        <v>93</v>
      </c>
      <c r="SI7" s="26">
        <v>93</v>
      </c>
      <c r="SJ7" s="26">
        <v>93</v>
      </c>
      <c r="SK7" s="26">
        <v>86.5</v>
      </c>
      <c r="SL7" s="26">
        <v>93</v>
      </c>
      <c r="SM7" s="26">
        <v>93</v>
      </c>
      <c r="SN7" s="26">
        <v>93</v>
      </c>
      <c r="SO7" s="26">
        <v>93</v>
      </c>
      <c r="SP7" s="26">
        <v>93</v>
      </c>
      <c r="SQ7" s="26">
        <v>93</v>
      </c>
      <c r="SR7" s="26">
        <v>93</v>
      </c>
      <c r="SS7" s="26">
        <v>93</v>
      </c>
      <c r="ST7" s="26">
        <v>93</v>
      </c>
      <c r="SU7" s="26">
        <v>93</v>
      </c>
      <c r="SV7" s="26">
        <v>93</v>
      </c>
      <c r="SW7" s="26">
        <v>93</v>
      </c>
      <c r="SX7" s="26">
        <v>93</v>
      </c>
      <c r="SY7" s="26">
        <v>93</v>
      </c>
      <c r="SZ7" s="26">
        <v>93</v>
      </c>
      <c r="TA7" s="26">
        <v>93</v>
      </c>
      <c r="TB7" s="26">
        <v>93</v>
      </c>
      <c r="TC7" s="26">
        <v>93</v>
      </c>
      <c r="TD7" s="26">
        <v>93</v>
      </c>
      <c r="TE7" s="26">
        <v>93</v>
      </c>
      <c r="TF7" s="26">
        <v>93</v>
      </c>
      <c r="TG7" s="26">
        <v>93</v>
      </c>
      <c r="TH7" s="26">
        <v>93</v>
      </c>
      <c r="TI7" s="26">
        <v>93</v>
      </c>
      <c r="TJ7" s="26">
        <v>93</v>
      </c>
      <c r="TK7" s="26">
        <v>93</v>
      </c>
      <c r="TL7" s="26">
        <v>93</v>
      </c>
      <c r="TM7" s="26">
        <v>93</v>
      </c>
      <c r="TN7" s="26">
        <v>93</v>
      </c>
      <c r="TO7" s="26">
        <v>93</v>
      </c>
      <c r="TP7" s="26">
        <v>93</v>
      </c>
      <c r="TQ7" s="26">
        <v>100</v>
      </c>
      <c r="TR7" s="26">
        <v>93</v>
      </c>
      <c r="TS7" s="26">
        <v>93</v>
      </c>
      <c r="TT7" s="26">
        <v>93</v>
      </c>
      <c r="TU7" s="26">
        <v>93</v>
      </c>
      <c r="TV7" s="26">
        <v>86.5</v>
      </c>
      <c r="TW7" s="26">
        <v>86.5</v>
      </c>
      <c r="TX7" s="26">
        <v>86.5</v>
      </c>
      <c r="TY7" s="26">
        <v>86.5</v>
      </c>
      <c r="TZ7" s="26">
        <v>86.5</v>
      </c>
      <c r="UA7" s="26">
        <v>86.5</v>
      </c>
      <c r="UB7" s="26">
        <v>86.5</v>
      </c>
      <c r="UC7" s="26">
        <v>86.5</v>
      </c>
      <c r="UD7" s="26">
        <v>86.5</v>
      </c>
      <c r="UE7" s="26">
        <v>86.5</v>
      </c>
      <c r="UF7" s="26">
        <v>86.5</v>
      </c>
      <c r="UG7" s="26">
        <v>86.5</v>
      </c>
      <c r="UH7" s="26">
        <v>86.5</v>
      </c>
      <c r="UI7" s="26">
        <v>86.5</v>
      </c>
      <c r="UJ7" s="26">
        <v>86.5</v>
      </c>
      <c r="UK7" s="26">
        <v>86.5</v>
      </c>
      <c r="UL7" s="26">
        <v>86.5</v>
      </c>
      <c r="UM7" s="26">
        <v>86.5</v>
      </c>
      <c r="UN7" s="26">
        <v>86.5</v>
      </c>
      <c r="UO7" s="26">
        <v>93</v>
      </c>
      <c r="UP7" s="26">
        <v>86.5</v>
      </c>
      <c r="UQ7" s="26">
        <v>86.5</v>
      </c>
      <c r="UR7" s="26">
        <v>86.5</v>
      </c>
      <c r="US7" s="26">
        <v>86.5</v>
      </c>
      <c r="UT7" s="26">
        <v>86.5</v>
      </c>
      <c r="UU7" s="26">
        <v>100</v>
      </c>
      <c r="UV7" s="26">
        <v>100</v>
      </c>
      <c r="UW7" s="26">
        <v>100</v>
      </c>
      <c r="UX7" s="26">
        <v>100</v>
      </c>
      <c r="UY7" s="26">
        <v>100</v>
      </c>
      <c r="UZ7" s="26">
        <v>86.5</v>
      </c>
      <c r="VA7" s="26">
        <v>93</v>
      </c>
      <c r="VB7" s="26">
        <v>93</v>
      </c>
      <c r="VC7" s="26">
        <v>86.5</v>
      </c>
      <c r="VD7" s="26">
        <v>93</v>
      </c>
      <c r="VE7" s="26">
        <v>93</v>
      </c>
      <c r="VF7" s="26">
        <v>93</v>
      </c>
      <c r="VG7" s="26">
        <v>86.5</v>
      </c>
      <c r="VH7" s="26">
        <v>86.5</v>
      </c>
      <c r="VI7" s="26">
        <v>93</v>
      </c>
      <c r="VJ7" s="26">
        <v>93</v>
      </c>
      <c r="VK7" s="26">
        <v>93</v>
      </c>
      <c r="VL7" s="26">
        <v>86.5</v>
      </c>
      <c r="VM7" s="26">
        <v>93</v>
      </c>
      <c r="VN7" s="26">
        <v>93</v>
      </c>
      <c r="VO7" s="26">
        <v>93</v>
      </c>
      <c r="VP7" s="26">
        <v>93</v>
      </c>
      <c r="VQ7" s="26">
        <v>93</v>
      </c>
      <c r="VR7" s="26">
        <v>93</v>
      </c>
      <c r="VS7" s="26">
        <v>93</v>
      </c>
      <c r="VT7" s="26">
        <v>93</v>
      </c>
      <c r="VU7" s="26">
        <v>93</v>
      </c>
      <c r="VV7" s="26">
        <v>93</v>
      </c>
      <c r="VW7" s="26">
        <v>93</v>
      </c>
      <c r="VX7" s="26">
        <v>93</v>
      </c>
      <c r="VY7" s="26">
        <v>93</v>
      </c>
      <c r="VZ7" s="26">
        <v>93</v>
      </c>
      <c r="WA7" s="26">
        <v>93</v>
      </c>
      <c r="WB7" s="26">
        <v>93</v>
      </c>
      <c r="WC7" s="26">
        <v>93</v>
      </c>
      <c r="WD7" s="26">
        <v>93</v>
      </c>
      <c r="WE7" s="26">
        <v>93</v>
      </c>
      <c r="WF7" s="26">
        <v>93</v>
      </c>
      <c r="WG7" s="26">
        <v>93</v>
      </c>
      <c r="WH7" s="26">
        <v>93</v>
      </c>
      <c r="WI7" s="26">
        <v>93</v>
      </c>
      <c r="WJ7" s="26">
        <v>93</v>
      </c>
      <c r="WK7" s="26">
        <v>93</v>
      </c>
      <c r="WL7" s="26">
        <v>93</v>
      </c>
      <c r="WM7" s="26">
        <v>93</v>
      </c>
      <c r="WN7" s="26">
        <v>93</v>
      </c>
      <c r="WO7" s="26">
        <v>93</v>
      </c>
      <c r="WP7" s="26">
        <v>93</v>
      </c>
      <c r="WQ7" s="26">
        <v>93</v>
      </c>
      <c r="WR7" s="26">
        <v>100</v>
      </c>
      <c r="WS7" s="26">
        <v>93</v>
      </c>
      <c r="WT7" s="26">
        <v>93</v>
      </c>
      <c r="WU7" s="26">
        <v>93</v>
      </c>
      <c r="WV7" s="26">
        <v>93</v>
      </c>
      <c r="WW7" s="26">
        <v>86.5</v>
      </c>
      <c r="WX7" s="26">
        <v>86.5</v>
      </c>
      <c r="WY7" s="26">
        <v>86.5</v>
      </c>
      <c r="WZ7" s="26">
        <v>86.5</v>
      </c>
      <c r="XA7" s="26">
        <v>86.5</v>
      </c>
      <c r="XB7" s="26">
        <v>86.5</v>
      </c>
      <c r="XC7" s="26">
        <v>86.5</v>
      </c>
      <c r="XD7" s="26">
        <v>86.5</v>
      </c>
      <c r="XE7" s="26">
        <v>86.5</v>
      </c>
      <c r="XF7" s="26">
        <v>86.5</v>
      </c>
      <c r="XG7" s="26">
        <v>86.5</v>
      </c>
      <c r="XH7" s="26">
        <v>86.5</v>
      </c>
      <c r="XI7" s="26">
        <v>86.5</v>
      </c>
      <c r="XJ7" s="26">
        <v>86.5</v>
      </c>
      <c r="XK7" s="26">
        <v>86.5</v>
      </c>
      <c r="XL7" s="26">
        <v>86.5</v>
      </c>
      <c r="XM7" s="26">
        <v>86.5</v>
      </c>
      <c r="XN7" s="26">
        <v>86.5</v>
      </c>
      <c r="XO7" s="26">
        <v>86.5</v>
      </c>
      <c r="XP7" s="26">
        <v>86.5</v>
      </c>
      <c r="XQ7" s="26">
        <v>93</v>
      </c>
      <c r="XR7" s="26">
        <v>86.5</v>
      </c>
      <c r="XS7" s="26">
        <v>86.5</v>
      </c>
      <c r="XT7" s="26">
        <v>86.5</v>
      </c>
      <c r="XU7" s="26">
        <v>86.5</v>
      </c>
      <c r="XV7" s="26">
        <v>86.5</v>
      </c>
      <c r="XW7" s="26">
        <v>100</v>
      </c>
      <c r="XX7" s="26">
        <v>100</v>
      </c>
      <c r="XY7" s="26">
        <v>100</v>
      </c>
      <c r="XZ7" s="26">
        <v>100</v>
      </c>
      <c r="YA7" s="26">
        <v>100</v>
      </c>
      <c r="YB7" s="26">
        <v>86.5</v>
      </c>
      <c r="YC7" s="26">
        <v>93</v>
      </c>
      <c r="YD7" s="26">
        <v>93</v>
      </c>
      <c r="YE7" s="26">
        <v>86.5</v>
      </c>
      <c r="YF7" s="26">
        <v>93</v>
      </c>
      <c r="YG7" s="26">
        <v>93</v>
      </c>
      <c r="YH7" s="26">
        <v>93</v>
      </c>
      <c r="YI7" s="26">
        <v>86.5</v>
      </c>
      <c r="YJ7" s="26">
        <v>86.5</v>
      </c>
      <c r="YK7" s="26">
        <v>93</v>
      </c>
      <c r="YL7" s="26">
        <v>93</v>
      </c>
      <c r="YM7" s="26">
        <v>93</v>
      </c>
      <c r="YN7" s="26">
        <v>86.5</v>
      </c>
      <c r="YO7" s="26">
        <v>93</v>
      </c>
      <c r="YP7" s="26">
        <v>93</v>
      </c>
      <c r="YQ7" s="26">
        <v>93</v>
      </c>
      <c r="YR7" s="26">
        <v>93</v>
      </c>
      <c r="YS7" s="26">
        <v>93</v>
      </c>
      <c r="YT7" s="26">
        <v>93</v>
      </c>
      <c r="YU7" s="26">
        <v>93</v>
      </c>
      <c r="YV7" s="26">
        <v>93</v>
      </c>
      <c r="YW7" s="26">
        <v>93</v>
      </c>
      <c r="YX7" s="26">
        <v>93</v>
      </c>
      <c r="YY7" s="26">
        <v>93</v>
      </c>
      <c r="YZ7" s="26">
        <v>93</v>
      </c>
      <c r="ZA7" s="26">
        <v>93</v>
      </c>
      <c r="ZB7" s="26">
        <v>93</v>
      </c>
      <c r="ZC7" s="26">
        <v>93</v>
      </c>
      <c r="ZD7" s="26">
        <v>93</v>
      </c>
      <c r="ZE7" s="26">
        <v>93</v>
      </c>
      <c r="ZF7" s="26">
        <v>93</v>
      </c>
      <c r="ZG7" s="26">
        <v>93</v>
      </c>
      <c r="ZH7" s="26">
        <v>93</v>
      </c>
      <c r="ZI7" s="26">
        <v>93</v>
      </c>
      <c r="ZJ7" s="26">
        <v>93</v>
      </c>
      <c r="ZK7" s="26">
        <v>93</v>
      </c>
      <c r="ZL7" s="26">
        <v>93</v>
      </c>
      <c r="ZM7" s="26">
        <v>93</v>
      </c>
      <c r="ZN7" s="26">
        <v>93</v>
      </c>
      <c r="ZO7" s="26">
        <v>93</v>
      </c>
      <c r="ZP7" s="26">
        <v>93</v>
      </c>
      <c r="ZQ7" s="26">
        <v>93</v>
      </c>
      <c r="ZR7" s="26">
        <v>93</v>
      </c>
      <c r="ZS7" s="26">
        <v>93</v>
      </c>
      <c r="ZT7" s="26">
        <v>100</v>
      </c>
      <c r="ZU7" s="26">
        <v>93</v>
      </c>
      <c r="ZV7" s="26">
        <v>93</v>
      </c>
      <c r="ZW7" s="26">
        <v>93</v>
      </c>
      <c r="ZX7" s="26">
        <v>93</v>
      </c>
      <c r="ZY7" s="26">
        <v>86.5</v>
      </c>
      <c r="ZZ7" s="26">
        <v>86.5</v>
      </c>
      <c r="AAA7" s="26">
        <v>86.5</v>
      </c>
      <c r="AAB7" s="26">
        <v>86.5</v>
      </c>
      <c r="AAC7" s="26">
        <v>86.5</v>
      </c>
      <c r="AAD7" s="26">
        <v>86.5</v>
      </c>
      <c r="AAE7" s="26">
        <v>86.5</v>
      </c>
      <c r="AAF7" s="26">
        <v>86.5</v>
      </c>
      <c r="AAG7" s="26">
        <v>86.5</v>
      </c>
      <c r="AAH7" s="26">
        <v>86.5</v>
      </c>
      <c r="AAI7" s="26">
        <v>86.5</v>
      </c>
      <c r="AAJ7" s="26">
        <v>86.5</v>
      </c>
      <c r="AAK7" s="26">
        <v>86.5</v>
      </c>
      <c r="AAL7" s="26">
        <v>86.5</v>
      </c>
      <c r="AAM7" s="26">
        <v>86.5</v>
      </c>
      <c r="AAN7" s="26">
        <v>86.5</v>
      </c>
      <c r="AAO7" s="26">
        <v>86.5</v>
      </c>
      <c r="AAP7" s="26">
        <v>86.5</v>
      </c>
      <c r="AAQ7" s="26">
        <v>86.5</v>
      </c>
      <c r="AAR7" s="26">
        <v>86.5</v>
      </c>
      <c r="AAS7" s="26">
        <v>93</v>
      </c>
      <c r="AAT7" s="26">
        <v>86.5</v>
      </c>
      <c r="AAU7" s="26">
        <v>86.5</v>
      </c>
      <c r="AAV7" s="26">
        <v>86.5</v>
      </c>
      <c r="AAW7" s="26">
        <v>86.5</v>
      </c>
      <c r="AAX7" s="26">
        <v>86.5</v>
      </c>
      <c r="AAY7" s="26">
        <v>100</v>
      </c>
      <c r="AAZ7" s="26">
        <v>100</v>
      </c>
      <c r="ABA7" s="26">
        <v>100</v>
      </c>
      <c r="ABB7" s="26">
        <v>100</v>
      </c>
      <c r="ABC7" s="26">
        <v>100</v>
      </c>
      <c r="ABD7" s="26">
        <v>86.5</v>
      </c>
      <c r="ABE7" s="26">
        <v>93</v>
      </c>
      <c r="ABF7" s="26">
        <v>93</v>
      </c>
      <c r="ABG7" s="26">
        <v>86.5</v>
      </c>
      <c r="ABH7" s="26">
        <v>93</v>
      </c>
      <c r="ABI7" s="26">
        <v>93</v>
      </c>
      <c r="ABJ7" s="26">
        <v>86.5</v>
      </c>
      <c r="ABK7" s="26">
        <v>86.5</v>
      </c>
      <c r="ABL7" s="26">
        <v>93</v>
      </c>
      <c r="ABM7" s="26">
        <v>93</v>
      </c>
      <c r="ABN7" s="26">
        <v>93</v>
      </c>
      <c r="ABO7" s="26">
        <v>86.5</v>
      </c>
      <c r="ABP7" s="26">
        <v>93</v>
      </c>
      <c r="ABQ7" s="26">
        <v>93</v>
      </c>
      <c r="ABR7" s="26">
        <v>93</v>
      </c>
      <c r="ABS7" s="26">
        <v>93</v>
      </c>
      <c r="ABT7" s="26">
        <v>93</v>
      </c>
      <c r="ABU7" s="26">
        <v>93</v>
      </c>
      <c r="ABV7" s="26">
        <v>93</v>
      </c>
      <c r="ABW7" s="26">
        <v>93</v>
      </c>
      <c r="ABX7" s="26">
        <v>93</v>
      </c>
      <c r="ABY7" s="26">
        <v>93</v>
      </c>
      <c r="ABZ7" s="26">
        <v>93</v>
      </c>
      <c r="ACA7" s="26">
        <v>93</v>
      </c>
      <c r="ACB7" s="26">
        <v>93</v>
      </c>
      <c r="ACC7" s="26">
        <v>93</v>
      </c>
      <c r="ACD7" s="26">
        <v>93</v>
      </c>
      <c r="ACE7" s="26">
        <v>93</v>
      </c>
      <c r="ACF7" s="26">
        <v>93</v>
      </c>
      <c r="ACG7" s="26">
        <v>93</v>
      </c>
      <c r="ACH7" s="26">
        <v>93</v>
      </c>
      <c r="ACI7" s="26">
        <v>93</v>
      </c>
      <c r="ACJ7" s="26">
        <v>93</v>
      </c>
      <c r="ACK7" s="26">
        <v>93</v>
      </c>
      <c r="ACL7" s="26">
        <v>93</v>
      </c>
      <c r="ACM7" s="26">
        <v>93</v>
      </c>
      <c r="ACN7" s="26">
        <v>93</v>
      </c>
      <c r="ACO7" s="26">
        <v>93</v>
      </c>
      <c r="ACP7" s="26">
        <v>93</v>
      </c>
      <c r="ACQ7" s="26">
        <v>93</v>
      </c>
      <c r="ACR7" s="26">
        <v>93</v>
      </c>
      <c r="ACS7" s="26">
        <v>93</v>
      </c>
      <c r="ACT7" s="26">
        <v>93</v>
      </c>
      <c r="ACU7" s="26">
        <v>100</v>
      </c>
      <c r="ACV7" s="26">
        <v>93</v>
      </c>
      <c r="ACW7" s="26">
        <v>93</v>
      </c>
      <c r="ACX7" s="26">
        <v>93</v>
      </c>
      <c r="ACY7" s="26">
        <v>93</v>
      </c>
      <c r="ACZ7" s="26">
        <v>86.5</v>
      </c>
      <c r="ADA7" s="26">
        <v>86.5</v>
      </c>
      <c r="ADB7" s="26">
        <v>86.5</v>
      </c>
      <c r="ADC7" s="26">
        <v>86.5</v>
      </c>
      <c r="ADD7" s="26">
        <v>86.5</v>
      </c>
      <c r="ADE7" s="26">
        <v>86.5</v>
      </c>
      <c r="ADF7" s="26">
        <v>86.5</v>
      </c>
      <c r="ADG7" s="26">
        <v>86.5</v>
      </c>
      <c r="ADH7" s="26">
        <v>86.5</v>
      </c>
      <c r="ADI7" s="26">
        <v>86.5</v>
      </c>
      <c r="ADJ7" s="26">
        <v>86.5</v>
      </c>
      <c r="ADK7" s="26">
        <v>86.5</v>
      </c>
      <c r="ADL7" s="26">
        <v>86.5</v>
      </c>
      <c r="ADM7" s="26">
        <v>86.5</v>
      </c>
      <c r="ADN7" s="26">
        <v>86.5</v>
      </c>
      <c r="ADO7" s="26">
        <v>86.5</v>
      </c>
      <c r="ADP7" s="26">
        <v>86.5</v>
      </c>
      <c r="ADQ7" s="26">
        <v>86.5</v>
      </c>
      <c r="ADR7" s="26">
        <v>86.5</v>
      </c>
      <c r="ADS7" s="26">
        <v>86.5</v>
      </c>
      <c r="ADT7" s="26">
        <v>86.5</v>
      </c>
      <c r="ADU7" s="26">
        <v>93</v>
      </c>
      <c r="ADV7" s="26">
        <v>86.5</v>
      </c>
      <c r="ADW7" s="26">
        <v>86.5</v>
      </c>
      <c r="ADX7" s="26">
        <v>86.5</v>
      </c>
      <c r="ADY7" s="26">
        <v>86.5</v>
      </c>
      <c r="ADZ7" s="26">
        <v>86.5</v>
      </c>
      <c r="AEA7" s="26">
        <v>100</v>
      </c>
      <c r="AEB7" s="26">
        <v>100</v>
      </c>
      <c r="AEC7" s="26">
        <v>100</v>
      </c>
      <c r="AED7" s="26">
        <v>100</v>
      </c>
      <c r="AEE7" s="26">
        <v>100</v>
      </c>
      <c r="AEF7" s="26">
        <v>86.5</v>
      </c>
      <c r="AEG7" s="26">
        <v>93</v>
      </c>
      <c r="AEH7" s="26">
        <v>93</v>
      </c>
      <c r="AEI7" s="26">
        <v>86.5</v>
      </c>
      <c r="AEJ7" s="26">
        <v>93</v>
      </c>
      <c r="AEK7" s="26">
        <v>93</v>
      </c>
      <c r="AEL7" s="26">
        <v>86.5</v>
      </c>
      <c r="AEM7" s="26">
        <v>86.5</v>
      </c>
      <c r="AEN7" s="26">
        <v>93</v>
      </c>
      <c r="AEO7" s="26">
        <v>93</v>
      </c>
      <c r="AEP7" s="26">
        <v>93</v>
      </c>
      <c r="AEQ7" s="26">
        <v>86.5</v>
      </c>
      <c r="AER7" s="26">
        <v>93</v>
      </c>
      <c r="AES7" s="26">
        <v>93</v>
      </c>
      <c r="AET7" s="26">
        <v>93</v>
      </c>
      <c r="AEU7" s="26">
        <v>93</v>
      </c>
      <c r="AEV7" s="26">
        <v>93</v>
      </c>
      <c r="AEW7" s="26">
        <v>93</v>
      </c>
      <c r="AEX7" s="26">
        <v>93</v>
      </c>
      <c r="AEY7" s="26">
        <v>93</v>
      </c>
      <c r="AEZ7" s="26">
        <v>93</v>
      </c>
      <c r="AFA7" s="26">
        <v>93</v>
      </c>
      <c r="AFB7" s="26">
        <v>93</v>
      </c>
      <c r="AFC7" s="26">
        <v>93</v>
      </c>
      <c r="AFD7" s="26">
        <v>93</v>
      </c>
      <c r="AFE7" s="26">
        <v>93</v>
      </c>
      <c r="AFF7" s="26">
        <v>93</v>
      </c>
      <c r="AFG7" s="26">
        <v>93</v>
      </c>
      <c r="AFH7" s="26">
        <v>93</v>
      </c>
      <c r="AFI7" s="26">
        <v>93</v>
      </c>
      <c r="AFJ7" s="26">
        <v>93</v>
      </c>
      <c r="AFK7" s="26">
        <v>93</v>
      </c>
      <c r="AFL7" s="26">
        <v>93</v>
      </c>
      <c r="AFM7" s="26">
        <v>93</v>
      </c>
      <c r="AFN7" s="26">
        <v>93</v>
      </c>
      <c r="AFO7" s="26">
        <v>93</v>
      </c>
      <c r="AFP7" s="26">
        <v>93</v>
      </c>
      <c r="AFQ7" s="26">
        <v>93</v>
      </c>
      <c r="AFR7" s="26">
        <v>93</v>
      </c>
      <c r="AFS7" s="26">
        <v>93</v>
      </c>
      <c r="AFT7" s="26">
        <v>93</v>
      </c>
      <c r="AFU7" s="26">
        <v>93</v>
      </c>
      <c r="AFV7" s="26">
        <v>93</v>
      </c>
      <c r="AFW7" s="26">
        <v>100</v>
      </c>
      <c r="AFX7" s="26">
        <v>93</v>
      </c>
      <c r="AFY7" s="26">
        <v>93</v>
      </c>
      <c r="AFZ7" s="26">
        <v>93</v>
      </c>
      <c r="AGA7" s="26">
        <v>93</v>
      </c>
      <c r="AGB7" s="26">
        <v>86.5</v>
      </c>
      <c r="AGC7" s="26">
        <v>86.5</v>
      </c>
      <c r="AGD7" s="26">
        <v>86.5</v>
      </c>
      <c r="AGE7" s="26">
        <v>86.5</v>
      </c>
      <c r="AGF7" s="26">
        <v>86.5</v>
      </c>
      <c r="AGG7" s="26">
        <v>86.5</v>
      </c>
      <c r="AGH7" s="26">
        <v>86.5</v>
      </c>
      <c r="AGI7" s="26">
        <v>86.5</v>
      </c>
      <c r="AGJ7" s="26">
        <v>86.5</v>
      </c>
      <c r="AGK7" s="26">
        <v>86.5</v>
      </c>
      <c r="AGL7" s="26">
        <v>86.5</v>
      </c>
      <c r="AGM7" s="26">
        <v>86.5</v>
      </c>
      <c r="AGN7" s="26">
        <v>86.5</v>
      </c>
      <c r="AGO7" s="26">
        <v>86.5</v>
      </c>
      <c r="AGP7" s="26">
        <v>86.5</v>
      </c>
      <c r="AGQ7" s="26">
        <v>86.5</v>
      </c>
      <c r="AGR7" s="26">
        <v>86.5</v>
      </c>
      <c r="AGS7" s="26">
        <v>86.5</v>
      </c>
      <c r="AGT7" s="26">
        <v>86.5</v>
      </c>
      <c r="AGU7" s="26">
        <v>86.5</v>
      </c>
      <c r="AGV7" s="26">
        <v>86.5</v>
      </c>
      <c r="AGW7" s="26">
        <v>93</v>
      </c>
      <c r="AGX7" s="26">
        <v>86.5</v>
      </c>
      <c r="AGY7" s="26">
        <v>86.5</v>
      </c>
      <c r="AGZ7" s="26">
        <v>86.5</v>
      </c>
      <c r="AHA7" s="26">
        <v>86.5</v>
      </c>
      <c r="AHB7" s="26">
        <v>86.5</v>
      </c>
      <c r="AHC7" s="26">
        <v>100</v>
      </c>
      <c r="AHD7" s="26">
        <v>100</v>
      </c>
      <c r="AHE7" s="26">
        <v>100</v>
      </c>
      <c r="AHF7" s="26">
        <v>100</v>
      </c>
      <c r="AHG7" s="26">
        <v>100</v>
      </c>
      <c r="AHH7" s="26">
        <v>86.5</v>
      </c>
      <c r="AHI7" s="26">
        <v>93</v>
      </c>
      <c r="AHJ7" s="26">
        <v>93</v>
      </c>
      <c r="AHK7" s="26">
        <v>86.5</v>
      </c>
      <c r="AHL7" s="26">
        <v>93</v>
      </c>
      <c r="AHM7" s="26">
        <v>93</v>
      </c>
      <c r="AHN7" s="26">
        <v>86.5</v>
      </c>
      <c r="AHO7" s="26">
        <v>86.5</v>
      </c>
      <c r="AHP7" s="26">
        <v>93</v>
      </c>
      <c r="AHQ7" s="26">
        <v>93</v>
      </c>
      <c r="AHR7" s="26">
        <v>93</v>
      </c>
      <c r="AHS7" s="26">
        <v>86.5</v>
      </c>
      <c r="AHT7" s="26">
        <v>93</v>
      </c>
      <c r="AHU7" s="26">
        <v>93</v>
      </c>
      <c r="AHV7" s="26">
        <v>93</v>
      </c>
      <c r="AHW7" s="26">
        <v>93</v>
      </c>
      <c r="AHX7" s="26">
        <v>93</v>
      </c>
      <c r="AHY7" s="26">
        <v>93</v>
      </c>
      <c r="AHZ7" s="26">
        <v>93</v>
      </c>
      <c r="AIA7" s="26">
        <v>93</v>
      </c>
      <c r="AIB7" s="26">
        <v>93</v>
      </c>
      <c r="AIC7" s="26">
        <v>93</v>
      </c>
      <c r="AID7" s="26">
        <v>93</v>
      </c>
      <c r="AIE7" s="26">
        <v>93</v>
      </c>
      <c r="AIF7" s="26">
        <v>93</v>
      </c>
      <c r="AIG7" s="26">
        <v>93</v>
      </c>
      <c r="AIH7" s="26">
        <v>93</v>
      </c>
      <c r="AII7" s="26">
        <v>93</v>
      </c>
      <c r="AIJ7" s="26">
        <v>93</v>
      </c>
      <c r="AIK7" s="26">
        <v>93</v>
      </c>
      <c r="AIL7" s="26">
        <v>93</v>
      </c>
      <c r="AIM7" s="26">
        <v>93</v>
      </c>
      <c r="AIN7" s="26">
        <v>93</v>
      </c>
      <c r="AIO7" s="26">
        <v>93</v>
      </c>
      <c r="AIP7" s="26">
        <v>93</v>
      </c>
      <c r="AIQ7" s="26">
        <v>93</v>
      </c>
      <c r="AIR7" s="26">
        <v>93</v>
      </c>
      <c r="AIS7" s="26">
        <v>93</v>
      </c>
      <c r="AIT7" s="26">
        <v>93</v>
      </c>
      <c r="AIU7" s="26">
        <v>93</v>
      </c>
      <c r="AIV7" s="26">
        <v>93</v>
      </c>
      <c r="AIW7" s="26">
        <v>93</v>
      </c>
      <c r="AIX7" s="26">
        <v>93</v>
      </c>
      <c r="AIY7" s="26">
        <v>100</v>
      </c>
      <c r="AIZ7" s="26">
        <v>93</v>
      </c>
      <c r="AJA7" s="26">
        <v>93</v>
      </c>
      <c r="AJB7" s="26">
        <v>93</v>
      </c>
      <c r="AJC7" s="26">
        <v>86.5</v>
      </c>
      <c r="AJD7" s="26">
        <v>86.5</v>
      </c>
      <c r="AJE7" s="26">
        <v>86.5</v>
      </c>
      <c r="AJF7" s="26">
        <v>86.5</v>
      </c>
      <c r="AJG7" s="26">
        <v>86.5</v>
      </c>
      <c r="AJH7" s="26">
        <v>86.5</v>
      </c>
      <c r="AJI7" s="26">
        <v>86.5</v>
      </c>
      <c r="AJJ7" s="26">
        <v>86.5</v>
      </c>
      <c r="AJK7" s="26">
        <v>86.5</v>
      </c>
      <c r="AJL7" s="26">
        <v>86.5</v>
      </c>
      <c r="AJM7" s="26">
        <v>86.5</v>
      </c>
      <c r="AJN7" s="26">
        <v>86.5</v>
      </c>
      <c r="AJO7" s="26">
        <v>86.5</v>
      </c>
      <c r="AJP7" s="26">
        <v>86.5</v>
      </c>
      <c r="AJQ7" s="26">
        <v>86.5</v>
      </c>
      <c r="AJR7" s="26">
        <v>86.5</v>
      </c>
      <c r="AJS7" s="26">
        <v>86.5</v>
      </c>
      <c r="AJT7" s="26">
        <v>86.5</v>
      </c>
      <c r="AJU7" s="26">
        <v>86.5</v>
      </c>
      <c r="AJV7" s="26">
        <v>86.5</v>
      </c>
      <c r="AJW7" s="26">
        <v>86.5</v>
      </c>
      <c r="AJX7" s="26">
        <v>86.5</v>
      </c>
      <c r="AJY7" t="s">
        <v>8</v>
      </c>
    </row>
    <row r="8" spans="1:961">
      <c r="A8" s="26">
        <v>103.8</v>
      </c>
      <c r="B8" s="26">
        <v>69.2</v>
      </c>
      <c r="C8" s="26">
        <v>69.2</v>
      </c>
      <c r="D8" s="26">
        <v>69.2</v>
      </c>
      <c r="E8" s="26">
        <v>103.8</v>
      </c>
      <c r="F8" s="26">
        <v>69.2</v>
      </c>
      <c r="G8" s="26">
        <v>86.5</v>
      </c>
      <c r="H8" s="26">
        <v>86.5</v>
      </c>
      <c r="I8" s="26">
        <v>86.5</v>
      </c>
      <c r="J8" s="26">
        <v>86.5</v>
      </c>
      <c r="K8" s="26">
        <v>103.8</v>
      </c>
      <c r="L8" s="26">
        <v>69.2</v>
      </c>
      <c r="M8" s="26">
        <v>103.8</v>
      </c>
      <c r="N8" s="26">
        <v>103.8</v>
      </c>
      <c r="O8" s="26">
        <v>103.8</v>
      </c>
      <c r="P8" s="26">
        <v>69.2</v>
      </c>
      <c r="Q8" s="26">
        <v>103.8</v>
      </c>
      <c r="R8" s="26">
        <v>103.8</v>
      </c>
      <c r="S8" s="26">
        <v>86.5</v>
      </c>
      <c r="T8" s="26">
        <v>69.2</v>
      </c>
      <c r="U8" s="26">
        <v>69.2</v>
      </c>
      <c r="V8" s="26">
        <v>103.8</v>
      </c>
      <c r="W8" s="26">
        <v>103.8</v>
      </c>
      <c r="X8" s="26">
        <v>103.8</v>
      </c>
      <c r="Y8" s="26">
        <v>69.2</v>
      </c>
      <c r="Z8" s="26">
        <v>103.8</v>
      </c>
      <c r="AA8" s="26">
        <v>103.8</v>
      </c>
      <c r="AB8" s="26">
        <v>103.8</v>
      </c>
      <c r="AC8" s="26">
        <v>103.8</v>
      </c>
      <c r="AD8" s="26">
        <v>103.8</v>
      </c>
      <c r="AE8" s="26">
        <v>103.8</v>
      </c>
      <c r="AF8" s="26">
        <v>103.8</v>
      </c>
      <c r="AG8" s="26">
        <v>86.5</v>
      </c>
      <c r="AH8" s="26">
        <v>103.8</v>
      </c>
      <c r="AI8" s="26">
        <v>103.8</v>
      </c>
      <c r="AJ8" s="26">
        <v>103.8</v>
      </c>
      <c r="AK8" s="26">
        <v>103.8</v>
      </c>
      <c r="AL8" s="26">
        <v>103.8</v>
      </c>
      <c r="AM8" s="26">
        <v>103.8</v>
      </c>
      <c r="AN8" s="26">
        <v>103.8</v>
      </c>
      <c r="AO8" s="26">
        <v>103.8</v>
      </c>
      <c r="AP8" s="26">
        <v>103.8</v>
      </c>
      <c r="AQ8" s="26">
        <v>103.8</v>
      </c>
      <c r="AR8" s="26">
        <v>103.8</v>
      </c>
      <c r="AS8" s="26">
        <v>103.8</v>
      </c>
      <c r="AT8" s="26">
        <v>103.8</v>
      </c>
      <c r="AU8" s="26">
        <v>103.8</v>
      </c>
      <c r="AV8" s="26">
        <v>103.8</v>
      </c>
      <c r="AW8" s="26">
        <v>103.8</v>
      </c>
      <c r="AX8" s="26">
        <v>103.8</v>
      </c>
      <c r="AY8" s="26">
        <v>103.8</v>
      </c>
      <c r="AZ8" s="26">
        <v>103.8</v>
      </c>
      <c r="BA8" s="26">
        <v>103.8</v>
      </c>
      <c r="BB8" s="26">
        <v>69.2</v>
      </c>
      <c r="BC8" s="26">
        <v>69.2</v>
      </c>
      <c r="BD8" s="26">
        <v>69.2</v>
      </c>
      <c r="BE8" s="26">
        <v>69.2</v>
      </c>
      <c r="BF8" s="26">
        <v>69.2</v>
      </c>
      <c r="BG8" s="26">
        <v>69.2</v>
      </c>
      <c r="BH8" s="26">
        <v>69.2</v>
      </c>
      <c r="BI8" s="26">
        <v>69.2</v>
      </c>
      <c r="BJ8" s="26">
        <v>69.2</v>
      </c>
      <c r="BK8" s="26">
        <v>69.2</v>
      </c>
      <c r="BL8" s="26">
        <v>69.2</v>
      </c>
      <c r="BM8" s="26">
        <v>69.2</v>
      </c>
      <c r="BN8" s="26">
        <v>69.2</v>
      </c>
      <c r="BO8" s="26">
        <v>69.2</v>
      </c>
      <c r="BP8" s="26">
        <v>69.2</v>
      </c>
      <c r="BQ8" s="26">
        <v>69.2</v>
      </c>
      <c r="BR8" s="26">
        <v>69.2</v>
      </c>
      <c r="BS8" s="26">
        <v>69.2</v>
      </c>
      <c r="BT8" s="26">
        <v>69.2</v>
      </c>
      <c r="BU8" s="26">
        <v>69.2</v>
      </c>
      <c r="BV8" s="26">
        <v>69.2</v>
      </c>
      <c r="BW8" s="26">
        <v>69.2</v>
      </c>
      <c r="BX8" s="26">
        <v>69.2</v>
      </c>
      <c r="BY8" s="26">
        <v>69.2</v>
      </c>
      <c r="BZ8" s="26">
        <v>69.2</v>
      </c>
      <c r="CA8" s="26">
        <v>69.2</v>
      </c>
      <c r="CB8" s="26">
        <v>69.2</v>
      </c>
      <c r="CC8" s="26">
        <v>86.5</v>
      </c>
      <c r="CD8" s="26">
        <v>69.2</v>
      </c>
      <c r="CE8" s="26">
        <v>69.2</v>
      </c>
      <c r="CF8" s="26">
        <v>69.2</v>
      </c>
      <c r="CG8" s="26">
        <v>69.2</v>
      </c>
      <c r="CH8" s="26">
        <v>86.5</v>
      </c>
      <c r="CI8" s="26">
        <v>69.2</v>
      </c>
      <c r="CJ8" s="26">
        <v>86.5</v>
      </c>
      <c r="CK8" s="26">
        <v>86.5</v>
      </c>
      <c r="CL8" s="26">
        <v>86.5</v>
      </c>
      <c r="CM8" s="26">
        <v>86.5</v>
      </c>
      <c r="CN8" s="26">
        <v>86.5</v>
      </c>
      <c r="CO8" s="26">
        <v>69.2</v>
      </c>
      <c r="CP8" s="26">
        <v>86.5</v>
      </c>
      <c r="CQ8" s="26">
        <v>86.5</v>
      </c>
      <c r="CR8" s="26">
        <v>86.5</v>
      </c>
      <c r="CS8" s="26">
        <v>69.2</v>
      </c>
      <c r="CT8" s="26">
        <v>86.5</v>
      </c>
      <c r="CU8" s="26">
        <v>86.5</v>
      </c>
      <c r="CV8" s="26">
        <v>86.5</v>
      </c>
      <c r="CW8" s="26">
        <v>69.2</v>
      </c>
      <c r="CX8" s="26">
        <v>69.2</v>
      </c>
      <c r="CY8" s="26">
        <v>86.5</v>
      </c>
      <c r="CZ8" s="26">
        <v>86.5</v>
      </c>
      <c r="DA8" s="26">
        <v>86.5</v>
      </c>
      <c r="DB8" s="26">
        <v>69.2</v>
      </c>
      <c r="DC8" s="26">
        <v>86.5</v>
      </c>
      <c r="DD8" s="26">
        <v>86.5</v>
      </c>
      <c r="DE8" s="26">
        <v>86.5</v>
      </c>
      <c r="DF8" s="26">
        <v>86.5</v>
      </c>
      <c r="DG8" s="26">
        <v>86.5</v>
      </c>
      <c r="DH8" s="26">
        <v>86.5</v>
      </c>
      <c r="DI8" s="26">
        <v>86.5</v>
      </c>
      <c r="DJ8" s="26">
        <v>86.5</v>
      </c>
      <c r="DK8" s="26">
        <v>86.5</v>
      </c>
      <c r="DL8" s="26">
        <v>86.5</v>
      </c>
      <c r="DM8" s="26">
        <v>86.5</v>
      </c>
      <c r="DN8" s="26">
        <v>86.5</v>
      </c>
      <c r="DO8" s="26">
        <v>86.5</v>
      </c>
      <c r="DP8" s="26">
        <v>86.5</v>
      </c>
      <c r="DQ8" s="26">
        <v>86.5</v>
      </c>
      <c r="DR8" s="26">
        <v>86.5</v>
      </c>
      <c r="DS8" s="26">
        <v>86.5</v>
      </c>
      <c r="DT8" s="26">
        <v>86.5</v>
      </c>
      <c r="DU8" s="26">
        <v>86.5</v>
      </c>
      <c r="DV8" s="26">
        <v>86.5</v>
      </c>
      <c r="DW8" s="26">
        <v>86.5</v>
      </c>
      <c r="DX8" s="26">
        <v>86.5</v>
      </c>
      <c r="DY8" s="26">
        <v>86.5</v>
      </c>
      <c r="DZ8" s="26">
        <v>86.5</v>
      </c>
      <c r="EA8" s="26">
        <v>86.5</v>
      </c>
      <c r="EB8" s="26">
        <v>86.5</v>
      </c>
      <c r="EC8" s="26">
        <v>86.5</v>
      </c>
      <c r="ED8" s="26">
        <v>86.5</v>
      </c>
      <c r="EE8" s="26">
        <v>86.5</v>
      </c>
      <c r="EF8" s="26">
        <v>86.5</v>
      </c>
      <c r="EG8" s="26">
        <v>86.5</v>
      </c>
      <c r="EH8" s="26">
        <v>86.5</v>
      </c>
      <c r="EI8" s="26">
        <v>86.5</v>
      </c>
      <c r="EJ8" s="26">
        <v>86.5</v>
      </c>
      <c r="EK8" s="26">
        <v>69.2</v>
      </c>
      <c r="EL8" s="26">
        <v>69.2</v>
      </c>
      <c r="EM8" s="26">
        <v>69.2</v>
      </c>
      <c r="EN8" s="26">
        <v>69.2</v>
      </c>
      <c r="EO8" s="26">
        <v>69.2</v>
      </c>
      <c r="EP8" s="26">
        <v>69.2</v>
      </c>
      <c r="EQ8" s="26">
        <v>69.2</v>
      </c>
      <c r="ER8" s="26">
        <v>69.2</v>
      </c>
      <c r="ES8" s="26">
        <v>69.2</v>
      </c>
      <c r="ET8" s="26">
        <v>69.2</v>
      </c>
      <c r="EU8" s="26">
        <v>69.2</v>
      </c>
      <c r="EV8" s="26">
        <v>69.2</v>
      </c>
      <c r="EW8" s="26">
        <v>69.2</v>
      </c>
      <c r="EX8" s="26">
        <v>69.2</v>
      </c>
      <c r="EY8" s="26">
        <v>69.2</v>
      </c>
      <c r="EZ8" s="26">
        <v>69.2</v>
      </c>
      <c r="FA8" s="26">
        <v>69.2</v>
      </c>
      <c r="FB8" s="26">
        <v>69.2</v>
      </c>
      <c r="FC8" s="26">
        <v>69.2</v>
      </c>
      <c r="FD8" s="26">
        <v>69.2</v>
      </c>
      <c r="FE8" s="26">
        <v>86.5</v>
      </c>
      <c r="FF8" s="26">
        <v>69.2</v>
      </c>
      <c r="FG8" s="26">
        <v>69.2</v>
      </c>
      <c r="FH8" s="26">
        <v>69.2</v>
      </c>
      <c r="FI8" s="26">
        <v>69.2</v>
      </c>
      <c r="FJ8" s="26">
        <v>86.5</v>
      </c>
      <c r="FK8" s="26">
        <v>69.2</v>
      </c>
      <c r="FL8" s="26">
        <v>86.5</v>
      </c>
      <c r="FM8" s="26">
        <v>86.5</v>
      </c>
      <c r="FN8" s="26">
        <v>86.5</v>
      </c>
      <c r="FO8" s="26">
        <v>86.5</v>
      </c>
      <c r="FP8" s="26">
        <v>86.5</v>
      </c>
      <c r="FQ8" s="26">
        <v>69.2</v>
      </c>
      <c r="FR8" s="26">
        <v>86.5</v>
      </c>
      <c r="FS8" s="26">
        <v>86.5</v>
      </c>
      <c r="FT8" s="26">
        <v>86.5</v>
      </c>
      <c r="FU8" s="26">
        <v>69.2</v>
      </c>
      <c r="FV8" s="26">
        <v>86.5</v>
      </c>
      <c r="FW8" s="26">
        <v>86.5</v>
      </c>
      <c r="FX8" s="26">
        <v>86.5</v>
      </c>
      <c r="FY8" s="26">
        <v>69.2</v>
      </c>
      <c r="FZ8" s="26">
        <v>69.2</v>
      </c>
      <c r="GA8" s="26">
        <v>86.5</v>
      </c>
      <c r="GB8" s="26">
        <v>86.5</v>
      </c>
      <c r="GC8" s="26">
        <v>86.5</v>
      </c>
      <c r="GD8" s="26">
        <v>69.2</v>
      </c>
      <c r="GE8" s="26">
        <v>86.5</v>
      </c>
      <c r="GF8" s="26">
        <v>86.5</v>
      </c>
      <c r="GG8" s="26">
        <v>86.5</v>
      </c>
      <c r="GH8" s="26">
        <v>86.5</v>
      </c>
      <c r="GI8" s="26">
        <v>86.5</v>
      </c>
      <c r="GJ8" s="26">
        <v>86.5</v>
      </c>
      <c r="GK8" s="26">
        <v>86.5</v>
      </c>
      <c r="GL8" s="26">
        <v>86.5</v>
      </c>
      <c r="GM8" s="26">
        <v>86.5</v>
      </c>
      <c r="GN8" s="26">
        <v>86.5</v>
      </c>
      <c r="GO8" s="26">
        <v>86.5</v>
      </c>
      <c r="GP8" s="26">
        <v>86.5</v>
      </c>
      <c r="GQ8" s="26">
        <v>86.5</v>
      </c>
      <c r="GR8" s="26">
        <v>86.5</v>
      </c>
      <c r="GS8" s="26">
        <v>86.5</v>
      </c>
      <c r="GT8" s="26">
        <v>86.5</v>
      </c>
      <c r="GU8" s="26">
        <v>86.5</v>
      </c>
      <c r="GV8" s="26">
        <v>86.5</v>
      </c>
      <c r="GW8" s="26">
        <v>86.5</v>
      </c>
      <c r="GX8" s="26">
        <v>86.5</v>
      </c>
      <c r="GY8" s="26">
        <v>86.5</v>
      </c>
      <c r="GZ8" s="26">
        <v>86.5</v>
      </c>
      <c r="HA8" s="26">
        <v>86.5</v>
      </c>
      <c r="HB8" s="26">
        <v>86.5</v>
      </c>
      <c r="HC8" s="26">
        <v>86.5</v>
      </c>
      <c r="HD8" s="26">
        <v>86.5</v>
      </c>
      <c r="HE8" s="26">
        <v>86.5</v>
      </c>
      <c r="HF8" s="26">
        <v>86.5</v>
      </c>
      <c r="HG8" s="26">
        <v>86.5</v>
      </c>
      <c r="HH8" s="26">
        <v>86.5</v>
      </c>
      <c r="HI8" s="26">
        <v>86.5</v>
      </c>
      <c r="HJ8" s="26">
        <v>86.5</v>
      </c>
      <c r="HK8" s="26">
        <v>86.5</v>
      </c>
      <c r="HL8" s="26">
        <v>86.5</v>
      </c>
      <c r="HM8" s="26">
        <v>86.5</v>
      </c>
      <c r="HN8" s="26">
        <v>69.2</v>
      </c>
      <c r="HO8" s="26">
        <v>69.2</v>
      </c>
      <c r="HP8" s="26">
        <v>69.2</v>
      </c>
      <c r="HQ8" s="26">
        <v>69.2</v>
      </c>
      <c r="HR8" s="26">
        <v>69.2</v>
      </c>
      <c r="HS8" s="26">
        <v>69.2</v>
      </c>
      <c r="HT8" s="26">
        <v>69.2</v>
      </c>
      <c r="HU8" s="26">
        <v>69.2</v>
      </c>
      <c r="HV8" s="26">
        <v>69.2</v>
      </c>
      <c r="HW8" s="26">
        <v>69.2</v>
      </c>
      <c r="HX8" s="26">
        <v>69.2</v>
      </c>
      <c r="HY8" s="26">
        <v>69.2</v>
      </c>
      <c r="HZ8" s="26">
        <v>69.2</v>
      </c>
      <c r="IA8" s="26">
        <v>69.2</v>
      </c>
      <c r="IB8" s="26">
        <v>69.2</v>
      </c>
      <c r="IC8" s="26">
        <v>69.2</v>
      </c>
      <c r="ID8" s="26">
        <v>69.2</v>
      </c>
      <c r="IE8" s="26">
        <v>69.2</v>
      </c>
      <c r="IF8" s="26">
        <v>69.2</v>
      </c>
      <c r="IG8" s="26">
        <v>86.5</v>
      </c>
      <c r="IH8" s="26">
        <v>69.2</v>
      </c>
      <c r="II8" s="26">
        <v>69.2</v>
      </c>
      <c r="IJ8" s="26">
        <v>69.2</v>
      </c>
      <c r="IK8" s="26">
        <v>69.2</v>
      </c>
      <c r="IL8" s="26">
        <v>86.5</v>
      </c>
      <c r="IM8" s="26">
        <v>69.2</v>
      </c>
      <c r="IN8" s="26">
        <v>86.5</v>
      </c>
      <c r="IO8" s="26">
        <v>86.5</v>
      </c>
      <c r="IP8" s="26">
        <v>86.5</v>
      </c>
      <c r="IQ8" s="26">
        <v>86.5</v>
      </c>
      <c r="IR8" s="26">
        <v>86.5</v>
      </c>
      <c r="IS8" s="26">
        <v>69.2</v>
      </c>
      <c r="IT8" s="26">
        <v>86.5</v>
      </c>
      <c r="IU8" s="26">
        <v>86.5</v>
      </c>
      <c r="IV8" s="26">
        <v>86.5</v>
      </c>
      <c r="IW8" s="26">
        <v>69.2</v>
      </c>
      <c r="IX8" s="26">
        <v>86.5</v>
      </c>
      <c r="IY8" s="26">
        <v>86.5</v>
      </c>
      <c r="IZ8" s="26">
        <v>86.5</v>
      </c>
      <c r="JA8" s="26">
        <v>69.2</v>
      </c>
      <c r="JB8" s="26">
        <v>69.2</v>
      </c>
      <c r="JC8" s="26">
        <v>86.5</v>
      </c>
      <c r="JD8" s="26">
        <v>86.5</v>
      </c>
      <c r="JE8" s="26">
        <v>86.5</v>
      </c>
      <c r="JF8" s="26">
        <v>69.2</v>
      </c>
      <c r="JG8" s="26">
        <v>86.5</v>
      </c>
      <c r="JH8" s="26">
        <v>86.5</v>
      </c>
      <c r="JI8" s="26">
        <v>86.5</v>
      </c>
      <c r="JJ8" s="26">
        <v>86.5</v>
      </c>
      <c r="JK8" s="26">
        <v>86.5</v>
      </c>
      <c r="JL8" s="26">
        <v>86.5</v>
      </c>
      <c r="JM8" s="26">
        <v>86.5</v>
      </c>
      <c r="JN8" s="26">
        <v>86.5</v>
      </c>
      <c r="JO8" s="26">
        <v>86.5</v>
      </c>
      <c r="JP8" s="26">
        <v>86.5</v>
      </c>
      <c r="JQ8" s="26">
        <v>86.5</v>
      </c>
      <c r="JR8" s="26">
        <v>86.5</v>
      </c>
      <c r="JS8" s="26">
        <v>86.5</v>
      </c>
      <c r="JT8" s="26">
        <v>86.5</v>
      </c>
      <c r="JU8" s="26">
        <v>86.5</v>
      </c>
      <c r="JV8" s="26">
        <v>86.5</v>
      </c>
      <c r="JW8" s="26">
        <v>86.5</v>
      </c>
      <c r="JX8" s="26">
        <v>86.5</v>
      </c>
      <c r="JY8" s="26">
        <v>86.5</v>
      </c>
      <c r="JZ8" s="26">
        <v>86.5</v>
      </c>
      <c r="KA8" s="26">
        <v>86.5</v>
      </c>
      <c r="KB8" s="26">
        <v>86.5</v>
      </c>
      <c r="KC8" s="26">
        <v>86.5</v>
      </c>
      <c r="KD8" s="26">
        <v>86.5</v>
      </c>
      <c r="KE8" s="26">
        <v>86.5</v>
      </c>
      <c r="KF8" s="26">
        <v>86.5</v>
      </c>
      <c r="KG8" s="26">
        <v>86.5</v>
      </c>
      <c r="KH8" s="26">
        <v>86.5</v>
      </c>
      <c r="KI8" s="26">
        <v>86.5</v>
      </c>
      <c r="KJ8" s="26">
        <v>86.5</v>
      </c>
      <c r="KK8" s="26">
        <v>86.5</v>
      </c>
      <c r="KL8" s="26">
        <v>86.5</v>
      </c>
      <c r="KM8" s="26">
        <v>86.5</v>
      </c>
      <c r="KN8" s="26">
        <v>86.5</v>
      </c>
      <c r="KO8" s="26">
        <v>86.5</v>
      </c>
      <c r="KP8" s="26">
        <v>69.2</v>
      </c>
      <c r="KQ8" s="26">
        <v>69.2</v>
      </c>
      <c r="KR8" s="26">
        <v>69.2</v>
      </c>
      <c r="KS8" s="26">
        <v>69.2</v>
      </c>
      <c r="KT8" s="26">
        <v>69.2</v>
      </c>
      <c r="KU8" s="26">
        <v>69.2</v>
      </c>
      <c r="KV8" s="26">
        <v>69.2</v>
      </c>
      <c r="KW8" s="26">
        <v>69.2</v>
      </c>
      <c r="KX8" s="26">
        <v>69.2</v>
      </c>
      <c r="KY8" s="26">
        <v>69.2</v>
      </c>
      <c r="KZ8" s="26">
        <v>69.2</v>
      </c>
      <c r="LA8" s="26">
        <v>69.2</v>
      </c>
      <c r="LB8" s="26">
        <v>69.2</v>
      </c>
      <c r="LC8" s="26">
        <v>69.2</v>
      </c>
      <c r="LD8" s="26">
        <v>69.2</v>
      </c>
      <c r="LE8" s="26">
        <v>69.2</v>
      </c>
      <c r="LF8" s="26">
        <v>69.2</v>
      </c>
      <c r="LG8" s="26">
        <v>69.2</v>
      </c>
      <c r="LH8" s="26">
        <v>69.2</v>
      </c>
      <c r="LI8" s="26">
        <v>86.5</v>
      </c>
      <c r="LJ8" s="26">
        <v>86.5</v>
      </c>
      <c r="LK8" s="26">
        <v>69.2</v>
      </c>
      <c r="LL8" s="26">
        <v>69.2</v>
      </c>
      <c r="LM8" s="26">
        <v>69.2</v>
      </c>
      <c r="LN8" s="26">
        <v>86.5</v>
      </c>
      <c r="LO8" s="26">
        <v>69.2</v>
      </c>
      <c r="LP8" s="26">
        <v>86.5</v>
      </c>
      <c r="LQ8" s="26">
        <v>86.5</v>
      </c>
      <c r="LR8" s="26">
        <v>86.5</v>
      </c>
      <c r="LS8" s="26">
        <v>86.5</v>
      </c>
      <c r="LT8" s="26">
        <v>86.5</v>
      </c>
      <c r="LU8" s="26">
        <v>69.2</v>
      </c>
      <c r="LV8" s="26">
        <v>86.5</v>
      </c>
      <c r="LW8" s="26">
        <v>86.5</v>
      </c>
      <c r="LX8" s="26">
        <v>86.5</v>
      </c>
      <c r="LY8" s="26">
        <v>69.2</v>
      </c>
      <c r="LZ8" s="26">
        <v>86.5</v>
      </c>
      <c r="MA8" s="26">
        <v>86.5</v>
      </c>
      <c r="MB8" s="26">
        <v>69.2</v>
      </c>
      <c r="MC8" s="26">
        <v>69.2</v>
      </c>
      <c r="MD8" s="26">
        <v>69.2</v>
      </c>
      <c r="ME8" s="26">
        <v>86.5</v>
      </c>
      <c r="MF8" s="26">
        <v>86.5</v>
      </c>
      <c r="MG8" s="26">
        <v>86.5</v>
      </c>
      <c r="MH8" s="26">
        <v>69.2</v>
      </c>
      <c r="MI8" s="26">
        <v>86.5</v>
      </c>
      <c r="MJ8" s="26">
        <v>86.5</v>
      </c>
      <c r="MK8" s="26">
        <v>86.5</v>
      </c>
      <c r="ML8" s="26">
        <v>86.5</v>
      </c>
      <c r="MM8" s="26">
        <v>86.5</v>
      </c>
      <c r="MN8" s="26">
        <v>86.5</v>
      </c>
      <c r="MO8" s="26">
        <v>86.5</v>
      </c>
      <c r="MP8" s="26">
        <v>86.5</v>
      </c>
      <c r="MQ8" s="26">
        <v>86.5</v>
      </c>
      <c r="MR8" s="26">
        <v>86.5</v>
      </c>
      <c r="MS8" s="26">
        <v>86.5</v>
      </c>
      <c r="MT8" s="26">
        <v>86.5</v>
      </c>
      <c r="MU8" s="26">
        <v>86.5</v>
      </c>
      <c r="MV8" s="26">
        <v>86.5</v>
      </c>
      <c r="MW8" s="26">
        <v>86.5</v>
      </c>
      <c r="MX8" s="26">
        <v>86.5</v>
      </c>
      <c r="MY8" s="26">
        <v>86.5</v>
      </c>
      <c r="MZ8" s="26">
        <v>86.5</v>
      </c>
      <c r="NA8" s="26">
        <v>86.5</v>
      </c>
      <c r="NB8" s="26">
        <v>86.5</v>
      </c>
      <c r="NC8" s="26">
        <v>86.5</v>
      </c>
      <c r="ND8" s="26">
        <v>86.5</v>
      </c>
      <c r="NE8" s="26">
        <v>86.5</v>
      </c>
      <c r="NF8" s="26">
        <v>86.5</v>
      </c>
      <c r="NG8" s="26">
        <v>86.5</v>
      </c>
      <c r="NH8" s="26">
        <v>86.5</v>
      </c>
      <c r="NI8" s="26">
        <v>86.5</v>
      </c>
      <c r="NJ8" s="26">
        <v>86.5</v>
      </c>
      <c r="NK8" s="26">
        <v>86.5</v>
      </c>
      <c r="NL8" s="26">
        <v>86.5</v>
      </c>
      <c r="NM8" s="26">
        <v>86.5</v>
      </c>
      <c r="NN8" s="26">
        <v>86.5</v>
      </c>
      <c r="NO8" s="26">
        <v>86.5</v>
      </c>
      <c r="NP8" s="26">
        <v>86.5</v>
      </c>
      <c r="NQ8" s="26">
        <v>86.5</v>
      </c>
      <c r="NR8" s="26">
        <v>86.5</v>
      </c>
      <c r="NS8" s="26">
        <v>86.5</v>
      </c>
      <c r="NT8" s="26">
        <v>69.2</v>
      </c>
      <c r="NU8" s="26">
        <v>69.2</v>
      </c>
      <c r="NV8" s="26">
        <v>69.2</v>
      </c>
      <c r="NW8" s="26">
        <v>69.2</v>
      </c>
      <c r="NX8" s="26">
        <v>69.2</v>
      </c>
      <c r="NY8" s="26">
        <v>69.2</v>
      </c>
      <c r="NZ8" s="26">
        <v>69.2</v>
      </c>
      <c r="OA8" s="26">
        <v>69.2</v>
      </c>
      <c r="OB8" s="26">
        <v>69.2</v>
      </c>
      <c r="OC8" s="26">
        <v>69.2</v>
      </c>
      <c r="OD8" s="26">
        <v>69.2</v>
      </c>
      <c r="OE8" s="26">
        <v>69.2</v>
      </c>
      <c r="OF8" s="26">
        <v>69.2</v>
      </c>
      <c r="OG8" s="26">
        <v>69.2</v>
      </c>
      <c r="OH8" s="26">
        <v>69.2</v>
      </c>
      <c r="OI8" s="26">
        <v>69.2</v>
      </c>
      <c r="OJ8" s="26">
        <v>69.2</v>
      </c>
      <c r="OK8" s="26">
        <v>86.5</v>
      </c>
      <c r="OL8" s="26">
        <v>69.2</v>
      </c>
      <c r="OM8" s="26">
        <v>69.2</v>
      </c>
      <c r="ON8" s="26">
        <v>69.2</v>
      </c>
      <c r="OO8" s="26">
        <v>69.2</v>
      </c>
      <c r="OP8" s="26">
        <v>69.2</v>
      </c>
      <c r="OQ8" s="26">
        <v>69.2</v>
      </c>
      <c r="OR8" s="26">
        <v>86.5</v>
      </c>
      <c r="OS8" s="26">
        <v>86.5</v>
      </c>
      <c r="OT8" s="26">
        <v>86.5</v>
      </c>
      <c r="OU8" s="26">
        <v>86.5</v>
      </c>
      <c r="OV8" s="26">
        <v>86.5</v>
      </c>
      <c r="OW8" s="26">
        <v>69.2</v>
      </c>
      <c r="OX8" s="26">
        <v>86.5</v>
      </c>
      <c r="OY8" s="26">
        <v>86.5</v>
      </c>
      <c r="OZ8" s="26">
        <v>86.5</v>
      </c>
      <c r="PA8" s="26">
        <v>69.2</v>
      </c>
      <c r="PB8" s="26">
        <v>86.5</v>
      </c>
      <c r="PC8" s="26">
        <v>86.5</v>
      </c>
      <c r="PD8" s="26">
        <v>86.5</v>
      </c>
      <c r="PE8" s="26">
        <v>69.2</v>
      </c>
      <c r="PF8" s="26">
        <v>69.2</v>
      </c>
      <c r="PG8" s="26">
        <v>86.5</v>
      </c>
      <c r="PH8" s="26">
        <v>86.5</v>
      </c>
      <c r="PI8" s="26">
        <v>86.5</v>
      </c>
      <c r="PJ8" s="26">
        <v>69.2</v>
      </c>
      <c r="PK8" s="26">
        <v>86.5</v>
      </c>
      <c r="PL8" s="26">
        <v>86.5</v>
      </c>
      <c r="PM8" s="26">
        <v>86.5</v>
      </c>
      <c r="PN8" s="26">
        <v>86.5</v>
      </c>
      <c r="PO8" s="26">
        <v>86.5</v>
      </c>
      <c r="PP8" s="26">
        <v>86.5</v>
      </c>
      <c r="PQ8" s="26">
        <v>86.5</v>
      </c>
      <c r="PR8" s="26">
        <v>86.5</v>
      </c>
      <c r="PS8" s="26">
        <v>86.5</v>
      </c>
      <c r="PT8" s="26">
        <v>86.5</v>
      </c>
      <c r="PU8" s="26">
        <v>86.5</v>
      </c>
      <c r="PV8" s="26">
        <v>86.5</v>
      </c>
      <c r="PW8" s="26">
        <v>86.5</v>
      </c>
      <c r="PX8" s="26">
        <v>86.5</v>
      </c>
      <c r="PY8" s="26">
        <v>86.5</v>
      </c>
      <c r="PZ8" s="26">
        <v>86.5</v>
      </c>
      <c r="QA8" s="26">
        <v>86.5</v>
      </c>
      <c r="QB8" s="26">
        <v>86.5</v>
      </c>
      <c r="QC8" s="26">
        <v>86.5</v>
      </c>
      <c r="QD8" s="26">
        <v>86.5</v>
      </c>
      <c r="QE8" s="26">
        <v>86.5</v>
      </c>
      <c r="QF8" s="26">
        <v>86.5</v>
      </c>
      <c r="QG8" s="26">
        <v>86.5</v>
      </c>
      <c r="QH8" s="26">
        <v>86.5</v>
      </c>
      <c r="QI8" s="26">
        <v>86.5</v>
      </c>
      <c r="QJ8" s="26">
        <v>86.5</v>
      </c>
      <c r="QK8" s="26">
        <v>86.5</v>
      </c>
      <c r="QL8" s="26">
        <v>86.5</v>
      </c>
      <c r="QM8" s="26">
        <v>86.5</v>
      </c>
      <c r="QN8" s="26">
        <v>86.5</v>
      </c>
      <c r="QO8" s="26">
        <v>86.5</v>
      </c>
      <c r="QP8" s="26">
        <v>86.5</v>
      </c>
      <c r="QQ8" s="26">
        <v>86.5</v>
      </c>
      <c r="QR8" s="26">
        <v>86.5</v>
      </c>
      <c r="QS8" s="26">
        <v>86.5</v>
      </c>
      <c r="QT8" s="26">
        <v>86.5</v>
      </c>
      <c r="QU8" s="26">
        <v>69.2</v>
      </c>
      <c r="QV8" s="26">
        <v>69.2</v>
      </c>
      <c r="QW8" s="26">
        <v>69.2</v>
      </c>
      <c r="QX8" s="26">
        <v>69.2</v>
      </c>
      <c r="QY8" s="26">
        <v>69.2</v>
      </c>
      <c r="QZ8" s="26">
        <v>69.2</v>
      </c>
      <c r="RA8" s="26">
        <v>69.2</v>
      </c>
      <c r="RB8" s="26">
        <v>69.2</v>
      </c>
      <c r="RC8" s="26">
        <v>69.2</v>
      </c>
      <c r="RD8" s="26">
        <v>69.2</v>
      </c>
      <c r="RE8" s="26">
        <v>69.2</v>
      </c>
      <c r="RF8" s="26">
        <v>69.2</v>
      </c>
      <c r="RG8" s="26">
        <v>69.2</v>
      </c>
      <c r="RH8" s="26">
        <v>69.2</v>
      </c>
      <c r="RI8" s="26">
        <v>69.2</v>
      </c>
      <c r="RJ8" s="26">
        <v>69.2</v>
      </c>
      <c r="RK8" s="26">
        <v>69.2</v>
      </c>
      <c r="RL8" s="26">
        <v>69.2</v>
      </c>
      <c r="RM8" s="26">
        <v>86.5</v>
      </c>
      <c r="RN8" s="26">
        <v>69.2</v>
      </c>
      <c r="RO8" s="26">
        <v>69.2</v>
      </c>
      <c r="RP8" s="26">
        <v>69.2</v>
      </c>
      <c r="RQ8" s="26">
        <v>69.2</v>
      </c>
      <c r="RR8" s="26">
        <v>69.2</v>
      </c>
      <c r="RS8" s="26">
        <v>86.5</v>
      </c>
      <c r="RT8" s="26">
        <v>86.5</v>
      </c>
      <c r="RU8" s="26">
        <v>86.5</v>
      </c>
      <c r="RV8" s="26">
        <v>86.5</v>
      </c>
      <c r="RW8" s="26">
        <v>86.5</v>
      </c>
      <c r="RX8" s="26">
        <v>69.2</v>
      </c>
      <c r="RY8" s="26">
        <v>86.5</v>
      </c>
      <c r="RZ8" s="26">
        <v>86.5</v>
      </c>
      <c r="SA8" s="26">
        <v>86.5</v>
      </c>
      <c r="SB8" s="26">
        <v>69.2</v>
      </c>
      <c r="SC8" s="26">
        <v>86.5</v>
      </c>
      <c r="SD8" s="26">
        <v>86.5</v>
      </c>
      <c r="SE8" s="26">
        <v>86.5</v>
      </c>
      <c r="SF8" s="26">
        <v>69.2</v>
      </c>
      <c r="SG8" s="26">
        <v>69.2</v>
      </c>
      <c r="SH8" s="26">
        <v>86.5</v>
      </c>
      <c r="SI8" s="26">
        <v>86.5</v>
      </c>
      <c r="SJ8" s="26">
        <v>86.5</v>
      </c>
      <c r="SK8" s="26">
        <v>69.2</v>
      </c>
      <c r="SL8" s="26">
        <v>86.5</v>
      </c>
      <c r="SM8" s="26">
        <v>86.5</v>
      </c>
      <c r="SN8" s="26">
        <v>86.5</v>
      </c>
      <c r="SO8" s="26">
        <v>86.5</v>
      </c>
      <c r="SP8" s="26">
        <v>86.5</v>
      </c>
      <c r="SQ8" s="26">
        <v>86.5</v>
      </c>
      <c r="SR8" s="26">
        <v>86.5</v>
      </c>
      <c r="SS8" s="26">
        <v>86.5</v>
      </c>
      <c r="ST8" s="26">
        <v>86.5</v>
      </c>
      <c r="SU8" s="26">
        <v>86.5</v>
      </c>
      <c r="SV8" s="26">
        <v>86.5</v>
      </c>
      <c r="SW8" s="26">
        <v>86.5</v>
      </c>
      <c r="SX8" s="26">
        <v>86.5</v>
      </c>
      <c r="SY8" s="26">
        <v>86.5</v>
      </c>
      <c r="SZ8" s="26">
        <v>86.5</v>
      </c>
      <c r="TA8" s="26">
        <v>86.5</v>
      </c>
      <c r="TB8" s="26">
        <v>86.5</v>
      </c>
      <c r="TC8" s="26">
        <v>86.5</v>
      </c>
      <c r="TD8" s="26">
        <v>86.5</v>
      </c>
      <c r="TE8" s="26">
        <v>86.5</v>
      </c>
      <c r="TF8" s="26">
        <v>86.5</v>
      </c>
      <c r="TG8" s="26">
        <v>86.5</v>
      </c>
      <c r="TH8" s="26">
        <v>86.5</v>
      </c>
      <c r="TI8" s="26">
        <v>86.5</v>
      </c>
      <c r="TJ8" s="26">
        <v>86.5</v>
      </c>
      <c r="TK8" s="26">
        <v>86.5</v>
      </c>
      <c r="TL8" s="26">
        <v>86.5</v>
      </c>
      <c r="TM8" s="26">
        <v>86.5</v>
      </c>
      <c r="TN8" s="26">
        <v>86.5</v>
      </c>
      <c r="TO8" s="26">
        <v>86.5</v>
      </c>
      <c r="TP8" s="26">
        <v>86.5</v>
      </c>
      <c r="TQ8" s="26">
        <v>86.5</v>
      </c>
      <c r="TR8" s="26">
        <v>86.5</v>
      </c>
      <c r="TS8" s="26">
        <v>86.5</v>
      </c>
      <c r="TT8" s="26">
        <v>86.5</v>
      </c>
      <c r="TU8" s="26">
        <v>86.5</v>
      </c>
      <c r="TV8" s="26">
        <v>69.2</v>
      </c>
      <c r="TW8" s="26">
        <v>69.2</v>
      </c>
      <c r="TX8" s="26">
        <v>69.2</v>
      </c>
      <c r="TY8" s="26">
        <v>69.2</v>
      </c>
      <c r="TZ8" s="26">
        <v>69.2</v>
      </c>
      <c r="UA8" s="26">
        <v>69.2</v>
      </c>
      <c r="UB8" s="26">
        <v>69.2</v>
      </c>
      <c r="UC8" s="26">
        <v>69.2</v>
      </c>
      <c r="UD8" s="26">
        <v>69.2</v>
      </c>
      <c r="UE8" s="26">
        <v>69.2</v>
      </c>
      <c r="UF8" s="26">
        <v>69.2</v>
      </c>
      <c r="UG8" s="26">
        <v>69.2</v>
      </c>
      <c r="UH8" s="26">
        <v>69.2</v>
      </c>
      <c r="UI8" s="26">
        <v>69.2</v>
      </c>
      <c r="UJ8" s="26">
        <v>69.2</v>
      </c>
      <c r="UK8" s="26">
        <v>69.2</v>
      </c>
      <c r="UL8" s="26">
        <v>69.2</v>
      </c>
      <c r="UM8" s="26">
        <v>69.2</v>
      </c>
      <c r="UN8" s="26">
        <v>69.2</v>
      </c>
      <c r="UO8" s="26">
        <v>86.5</v>
      </c>
      <c r="UP8" s="26">
        <v>69.2</v>
      </c>
      <c r="UQ8" s="26">
        <v>69.2</v>
      </c>
      <c r="UR8" s="26">
        <v>69.2</v>
      </c>
      <c r="US8" s="26">
        <v>69.2</v>
      </c>
      <c r="UT8" s="26">
        <v>69.2</v>
      </c>
      <c r="UU8" s="26">
        <v>86.5</v>
      </c>
      <c r="UV8" s="26">
        <v>86.5</v>
      </c>
      <c r="UW8" s="26">
        <v>86.5</v>
      </c>
      <c r="UX8" s="26">
        <v>86.5</v>
      </c>
      <c r="UY8" s="26">
        <v>86.5</v>
      </c>
      <c r="UZ8" s="26">
        <v>69.2</v>
      </c>
      <c r="VA8" s="26">
        <v>86.5</v>
      </c>
      <c r="VB8" s="26">
        <v>86.5</v>
      </c>
      <c r="VC8" s="26">
        <v>69.2</v>
      </c>
      <c r="VD8" s="26">
        <v>86.5</v>
      </c>
      <c r="VE8" s="26">
        <v>86.5</v>
      </c>
      <c r="VF8" s="26">
        <v>86.5</v>
      </c>
      <c r="VG8" s="26">
        <v>69.2</v>
      </c>
      <c r="VH8" s="26">
        <v>69.2</v>
      </c>
      <c r="VI8" s="26">
        <v>86.5</v>
      </c>
      <c r="VJ8" s="26">
        <v>86.5</v>
      </c>
      <c r="VK8" s="26">
        <v>86.5</v>
      </c>
      <c r="VL8" s="26">
        <v>69.2</v>
      </c>
      <c r="VM8" s="26">
        <v>86.5</v>
      </c>
      <c r="VN8" s="26">
        <v>86.5</v>
      </c>
      <c r="VO8" s="26">
        <v>86.5</v>
      </c>
      <c r="VP8" s="26">
        <v>86.5</v>
      </c>
      <c r="VQ8" s="26">
        <v>86.5</v>
      </c>
      <c r="VR8" s="26">
        <v>86.5</v>
      </c>
      <c r="VS8" s="26">
        <v>86.5</v>
      </c>
      <c r="VT8" s="26">
        <v>86.5</v>
      </c>
      <c r="VU8" s="26">
        <v>86.5</v>
      </c>
      <c r="VV8" s="26">
        <v>86.5</v>
      </c>
      <c r="VW8" s="26">
        <v>86.5</v>
      </c>
      <c r="VX8" s="26">
        <v>86.5</v>
      </c>
      <c r="VY8" s="26">
        <v>86.5</v>
      </c>
      <c r="VZ8" s="26">
        <v>86.5</v>
      </c>
      <c r="WA8" s="26">
        <v>86.5</v>
      </c>
      <c r="WB8" s="26">
        <v>86.5</v>
      </c>
      <c r="WC8" s="26">
        <v>86.5</v>
      </c>
      <c r="WD8" s="26">
        <v>86.5</v>
      </c>
      <c r="WE8" s="26">
        <v>86.5</v>
      </c>
      <c r="WF8" s="26">
        <v>86.5</v>
      </c>
      <c r="WG8" s="26">
        <v>86.5</v>
      </c>
      <c r="WH8" s="26">
        <v>86.5</v>
      </c>
      <c r="WI8" s="26">
        <v>86.5</v>
      </c>
      <c r="WJ8" s="26">
        <v>86.5</v>
      </c>
      <c r="WK8" s="26">
        <v>86.5</v>
      </c>
      <c r="WL8" s="26">
        <v>86.5</v>
      </c>
      <c r="WM8" s="26">
        <v>86.5</v>
      </c>
      <c r="WN8" s="26">
        <v>86.5</v>
      </c>
      <c r="WO8" s="26">
        <v>86.5</v>
      </c>
      <c r="WP8" s="26">
        <v>86.5</v>
      </c>
      <c r="WQ8" s="26">
        <v>86.5</v>
      </c>
      <c r="WR8" s="26">
        <v>86.5</v>
      </c>
      <c r="WS8" s="26">
        <v>86.5</v>
      </c>
      <c r="WT8" s="26">
        <v>86.5</v>
      </c>
      <c r="WU8" s="26">
        <v>86.5</v>
      </c>
      <c r="WV8" s="26">
        <v>86.5</v>
      </c>
      <c r="WW8" s="26">
        <v>69.2</v>
      </c>
      <c r="WX8" s="26">
        <v>69.2</v>
      </c>
      <c r="WY8" s="26">
        <v>69.2</v>
      </c>
      <c r="WZ8" s="26">
        <v>69.2</v>
      </c>
      <c r="XA8" s="26">
        <v>69.2</v>
      </c>
      <c r="XB8" s="26">
        <v>69.2</v>
      </c>
      <c r="XC8" s="26">
        <v>69.2</v>
      </c>
      <c r="XD8" s="26">
        <v>69.2</v>
      </c>
      <c r="XE8" s="26">
        <v>69.2</v>
      </c>
      <c r="XF8" s="26">
        <v>69.2</v>
      </c>
      <c r="XG8" s="26">
        <v>69.2</v>
      </c>
      <c r="XH8" s="26">
        <v>69.2</v>
      </c>
      <c r="XI8" s="26">
        <v>69.2</v>
      </c>
      <c r="XJ8" s="26">
        <v>69.2</v>
      </c>
      <c r="XK8" s="26">
        <v>69.2</v>
      </c>
      <c r="XL8" s="26">
        <v>69.2</v>
      </c>
      <c r="XM8" s="26">
        <v>69.2</v>
      </c>
      <c r="XN8" s="26">
        <v>69.2</v>
      </c>
      <c r="XO8" s="26">
        <v>69.2</v>
      </c>
      <c r="XP8" s="26">
        <v>69.2</v>
      </c>
      <c r="XQ8" s="26">
        <v>86.5</v>
      </c>
      <c r="XR8" s="26">
        <v>69.2</v>
      </c>
      <c r="XS8" s="26">
        <v>69.2</v>
      </c>
      <c r="XT8" s="26">
        <v>69.2</v>
      </c>
      <c r="XU8" s="26">
        <v>69.2</v>
      </c>
      <c r="XV8" s="26">
        <v>69.2</v>
      </c>
      <c r="XW8" s="26">
        <v>86.5</v>
      </c>
      <c r="XX8" s="26">
        <v>86.5</v>
      </c>
      <c r="XY8" s="26">
        <v>86.5</v>
      </c>
      <c r="XZ8" s="26">
        <v>86.5</v>
      </c>
      <c r="YA8" s="26">
        <v>86.5</v>
      </c>
      <c r="YB8" s="26">
        <v>69.2</v>
      </c>
      <c r="YC8" s="26">
        <v>86.5</v>
      </c>
      <c r="YD8" s="26">
        <v>86.5</v>
      </c>
      <c r="YE8" s="26">
        <v>69.2</v>
      </c>
      <c r="YF8" s="26">
        <v>86.5</v>
      </c>
      <c r="YG8" s="26">
        <v>86.5</v>
      </c>
      <c r="YH8" s="26">
        <v>86.5</v>
      </c>
      <c r="YI8" s="26">
        <v>69.2</v>
      </c>
      <c r="YJ8" s="26">
        <v>69.2</v>
      </c>
      <c r="YK8" s="26">
        <v>86.5</v>
      </c>
      <c r="YL8" s="26">
        <v>86.5</v>
      </c>
      <c r="YM8" s="26">
        <v>86.5</v>
      </c>
      <c r="YN8" s="26">
        <v>69.2</v>
      </c>
      <c r="YO8" s="26">
        <v>86.5</v>
      </c>
      <c r="YP8" s="26">
        <v>86.5</v>
      </c>
      <c r="YQ8" s="26">
        <v>86.5</v>
      </c>
      <c r="YR8" s="26">
        <v>86.5</v>
      </c>
      <c r="YS8" s="26">
        <v>86.5</v>
      </c>
      <c r="YT8" s="26">
        <v>86.5</v>
      </c>
      <c r="YU8" s="26">
        <v>86.5</v>
      </c>
      <c r="YV8" s="26">
        <v>86.5</v>
      </c>
      <c r="YW8" s="26">
        <v>86.5</v>
      </c>
      <c r="YX8" s="26">
        <v>86.5</v>
      </c>
      <c r="YY8" s="26">
        <v>86.5</v>
      </c>
      <c r="YZ8" s="26">
        <v>86.5</v>
      </c>
      <c r="ZA8" s="26">
        <v>86.5</v>
      </c>
      <c r="ZB8" s="26">
        <v>86.5</v>
      </c>
      <c r="ZC8" s="26">
        <v>86.5</v>
      </c>
      <c r="ZD8" s="26">
        <v>86.5</v>
      </c>
      <c r="ZE8" s="26">
        <v>86.5</v>
      </c>
      <c r="ZF8" s="26">
        <v>86.5</v>
      </c>
      <c r="ZG8" s="26">
        <v>86.5</v>
      </c>
      <c r="ZH8" s="26">
        <v>86.5</v>
      </c>
      <c r="ZI8" s="26">
        <v>86.5</v>
      </c>
      <c r="ZJ8" s="26">
        <v>86.5</v>
      </c>
      <c r="ZK8" s="26">
        <v>86.5</v>
      </c>
      <c r="ZL8" s="26">
        <v>86.5</v>
      </c>
      <c r="ZM8" s="26">
        <v>86.5</v>
      </c>
      <c r="ZN8" s="26">
        <v>86.5</v>
      </c>
      <c r="ZO8" s="26">
        <v>86.5</v>
      </c>
      <c r="ZP8" s="26">
        <v>86.5</v>
      </c>
      <c r="ZQ8" s="26">
        <v>86.5</v>
      </c>
      <c r="ZR8" s="26">
        <v>86.5</v>
      </c>
      <c r="ZS8" s="26">
        <v>86.5</v>
      </c>
      <c r="ZT8" s="26">
        <v>86.5</v>
      </c>
      <c r="ZU8" s="26">
        <v>86.5</v>
      </c>
      <c r="ZV8" s="26">
        <v>86.5</v>
      </c>
      <c r="ZW8" s="26">
        <v>86.5</v>
      </c>
      <c r="ZX8" s="26">
        <v>86.5</v>
      </c>
      <c r="ZY8" s="26">
        <v>69.2</v>
      </c>
      <c r="ZZ8" s="26">
        <v>69.2</v>
      </c>
      <c r="AAA8" s="26">
        <v>69.2</v>
      </c>
      <c r="AAB8" s="26">
        <v>69.2</v>
      </c>
      <c r="AAC8" s="26">
        <v>69.2</v>
      </c>
      <c r="AAD8" s="26">
        <v>69.2</v>
      </c>
      <c r="AAE8" s="26">
        <v>69.2</v>
      </c>
      <c r="AAF8" s="26">
        <v>69.2</v>
      </c>
      <c r="AAG8" s="26">
        <v>69.2</v>
      </c>
      <c r="AAH8" s="26">
        <v>69.2</v>
      </c>
      <c r="AAI8" s="26">
        <v>69.2</v>
      </c>
      <c r="AAJ8" s="26">
        <v>69.2</v>
      </c>
      <c r="AAK8" s="26">
        <v>69.2</v>
      </c>
      <c r="AAL8" s="26">
        <v>69.2</v>
      </c>
      <c r="AAM8" s="26">
        <v>69.2</v>
      </c>
      <c r="AAN8" s="26">
        <v>69.2</v>
      </c>
      <c r="AAO8" s="26">
        <v>69.2</v>
      </c>
      <c r="AAP8" s="26">
        <v>69.2</v>
      </c>
      <c r="AAQ8" s="26">
        <v>69.2</v>
      </c>
      <c r="AAR8" s="26">
        <v>69.2</v>
      </c>
      <c r="AAS8" s="26">
        <v>86.5</v>
      </c>
      <c r="AAT8" s="26">
        <v>69.2</v>
      </c>
      <c r="AAU8" s="26">
        <v>69.2</v>
      </c>
      <c r="AAV8" s="26">
        <v>69.2</v>
      </c>
      <c r="AAW8" s="26">
        <v>69.2</v>
      </c>
      <c r="AAX8" s="26">
        <v>69.2</v>
      </c>
      <c r="AAY8" s="26">
        <v>86.5</v>
      </c>
      <c r="AAZ8" s="26">
        <v>86.5</v>
      </c>
      <c r="ABA8" s="26">
        <v>86.5</v>
      </c>
      <c r="ABB8" s="26">
        <v>86.5</v>
      </c>
      <c r="ABC8" s="26">
        <v>86.5</v>
      </c>
      <c r="ABD8" s="26">
        <v>69.2</v>
      </c>
      <c r="ABE8" s="26">
        <v>86.5</v>
      </c>
      <c r="ABF8" s="26">
        <v>86.5</v>
      </c>
      <c r="ABG8" s="26">
        <v>69.2</v>
      </c>
      <c r="ABH8" s="26">
        <v>86.5</v>
      </c>
      <c r="ABI8" s="26">
        <v>86.5</v>
      </c>
      <c r="ABJ8" s="26">
        <v>69.2</v>
      </c>
      <c r="ABK8" s="26">
        <v>69.2</v>
      </c>
      <c r="ABL8" s="26">
        <v>86.5</v>
      </c>
      <c r="ABM8" s="26">
        <v>86.5</v>
      </c>
      <c r="ABN8" s="26">
        <v>86.5</v>
      </c>
      <c r="ABO8" s="26">
        <v>69.2</v>
      </c>
      <c r="ABP8" s="26">
        <v>86.5</v>
      </c>
      <c r="ABQ8" s="26">
        <v>86.5</v>
      </c>
      <c r="ABR8" s="26">
        <v>86.5</v>
      </c>
      <c r="ABS8" s="26">
        <v>86.5</v>
      </c>
      <c r="ABT8" s="26">
        <v>86.5</v>
      </c>
      <c r="ABU8" s="26">
        <v>86.5</v>
      </c>
      <c r="ABV8" s="26">
        <v>86.5</v>
      </c>
      <c r="ABW8" s="26">
        <v>86.5</v>
      </c>
      <c r="ABX8" s="26">
        <v>86.5</v>
      </c>
      <c r="ABY8" s="26">
        <v>86.5</v>
      </c>
      <c r="ABZ8" s="26">
        <v>86.5</v>
      </c>
      <c r="ACA8" s="26">
        <v>86.5</v>
      </c>
      <c r="ACB8" s="26">
        <v>86.5</v>
      </c>
      <c r="ACC8" s="26">
        <v>86.5</v>
      </c>
      <c r="ACD8" s="26">
        <v>86.5</v>
      </c>
      <c r="ACE8" s="26">
        <v>86.5</v>
      </c>
      <c r="ACF8" s="26">
        <v>86.5</v>
      </c>
      <c r="ACG8" s="26">
        <v>86.5</v>
      </c>
      <c r="ACH8" s="26">
        <v>86.5</v>
      </c>
      <c r="ACI8" s="26">
        <v>86.5</v>
      </c>
      <c r="ACJ8" s="26">
        <v>86.5</v>
      </c>
      <c r="ACK8" s="26">
        <v>86.5</v>
      </c>
      <c r="ACL8" s="26">
        <v>86.5</v>
      </c>
      <c r="ACM8" s="26">
        <v>86.5</v>
      </c>
      <c r="ACN8" s="26">
        <v>86.5</v>
      </c>
      <c r="ACO8" s="26">
        <v>86.5</v>
      </c>
      <c r="ACP8" s="26">
        <v>86.5</v>
      </c>
      <c r="ACQ8" s="26">
        <v>86.5</v>
      </c>
      <c r="ACR8" s="26">
        <v>86.5</v>
      </c>
      <c r="ACS8" s="26">
        <v>86.5</v>
      </c>
      <c r="ACT8" s="26">
        <v>86.5</v>
      </c>
      <c r="ACU8" s="26">
        <v>86.5</v>
      </c>
      <c r="ACV8" s="26">
        <v>86.5</v>
      </c>
      <c r="ACW8" s="26">
        <v>86.5</v>
      </c>
      <c r="ACX8" s="26">
        <v>86.5</v>
      </c>
      <c r="ACY8" s="26">
        <v>86.5</v>
      </c>
      <c r="ACZ8" s="26">
        <v>69.2</v>
      </c>
      <c r="ADA8" s="26">
        <v>69.2</v>
      </c>
      <c r="ADB8" s="26">
        <v>69.2</v>
      </c>
      <c r="ADC8" s="26">
        <v>69.2</v>
      </c>
      <c r="ADD8" s="26">
        <v>69.2</v>
      </c>
      <c r="ADE8" s="26">
        <v>69.2</v>
      </c>
      <c r="ADF8" s="26">
        <v>69.2</v>
      </c>
      <c r="ADG8" s="26">
        <v>69.2</v>
      </c>
      <c r="ADH8" s="26">
        <v>69.2</v>
      </c>
      <c r="ADI8" s="26">
        <v>69.2</v>
      </c>
      <c r="ADJ8" s="26">
        <v>69.2</v>
      </c>
      <c r="ADK8" s="26">
        <v>69.2</v>
      </c>
      <c r="ADL8" s="26">
        <v>69.2</v>
      </c>
      <c r="ADM8" s="26">
        <v>69.2</v>
      </c>
      <c r="ADN8" s="26">
        <v>69.2</v>
      </c>
      <c r="ADO8" s="26">
        <v>69.2</v>
      </c>
      <c r="ADP8" s="26">
        <v>69.2</v>
      </c>
      <c r="ADQ8" s="26">
        <v>69.2</v>
      </c>
      <c r="ADR8" s="26">
        <v>69.2</v>
      </c>
      <c r="ADS8" s="26">
        <v>69.2</v>
      </c>
      <c r="ADT8" s="26">
        <v>69.2</v>
      </c>
      <c r="ADU8" s="26">
        <v>86.5</v>
      </c>
      <c r="ADV8" s="26">
        <v>69.2</v>
      </c>
      <c r="ADW8" s="26">
        <v>69.2</v>
      </c>
      <c r="ADX8" s="26">
        <v>69.2</v>
      </c>
      <c r="ADY8" s="26">
        <v>69.2</v>
      </c>
      <c r="ADZ8" s="26">
        <v>69.2</v>
      </c>
      <c r="AEA8" s="26">
        <v>86.5</v>
      </c>
      <c r="AEB8" s="26">
        <v>86.5</v>
      </c>
      <c r="AEC8" s="26">
        <v>86.5</v>
      </c>
      <c r="AED8" s="26">
        <v>86.5</v>
      </c>
      <c r="AEE8" s="26">
        <v>86.5</v>
      </c>
      <c r="AEF8" s="26">
        <v>69.2</v>
      </c>
      <c r="AEG8" s="26">
        <v>86.5</v>
      </c>
      <c r="AEH8" s="26">
        <v>86.5</v>
      </c>
      <c r="AEI8" s="26">
        <v>69.2</v>
      </c>
      <c r="AEJ8" s="26">
        <v>86.5</v>
      </c>
      <c r="AEK8" s="26">
        <v>86.5</v>
      </c>
      <c r="AEL8" s="26">
        <v>69.2</v>
      </c>
      <c r="AEM8" s="26">
        <v>69.2</v>
      </c>
      <c r="AEN8" s="26">
        <v>86.5</v>
      </c>
      <c r="AEO8" s="26">
        <v>86.5</v>
      </c>
      <c r="AEP8" s="26">
        <v>86.5</v>
      </c>
      <c r="AEQ8" s="26">
        <v>69.2</v>
      </c>
      <c r="AER8" s="26">
        <v>86.5</v>
      </c>
      <c r="AES8" s="26">
        <v>86.5</v>
      </c>
      <c r="AET8" s="26">
        <v>86.5</v>
      </c>
      <c r="AEU8" s="26">
        <v>86.5</v>
      </c>
      <c r="AEV8" s="26">
        <v>86.5</v>
      </c>
      <c r="AEW8" s="26">
        <v>86.5</v>
      </c>
      <c r="AEX8" s="26">
        <v>86.5</v>
      </c>
      <c r="AEY8" s="26">
        <v>86.5</v>
      </c>
      <c r="AEZ8" s="26">
        <v>86.5</v>
      </c>
      <c r="AFA8" s="26">
        <v>86.5</v>
      </c>
      <c r="AFB8" s="26">
        <v>86.5</v>
      </c>
      <c r="AFC8" s="26">
        <v>86.5</v>
      </c>
      <c r="AFD8" s="26">
        <v>86.5</v>
      </c>
      <c r="AFE8" s="26">
        <v>86.5</v>
      </c>
      <c r="AFF8" s="26">
        <v>86.5</v>
      </c>
      <c r="AFG8" s="26">
        <v>86.5</v>
      </c>
      <c r="AFH8" s="26">
        <v>86.5</v>
      </c>
      <c r="AFI8" s="26">
        <v>86.5</v>
      </c>
      <c r="AFJ8" s="26">
        <v>86.5</v>
      </c>
      <c r="AFK8" s="26">
        <v>86.5</v>
      </c>
      <c r="AFL8" s="26">
        <v>86.5</v>
      </c>
      <c r="AFM8" s="26">
        <v>86.5</v>
      </c>
      <c r="AFN8" s="26">
        <v>86.5</v>
      </c>
      <c r="AFO8" s="26">
        <v>86.5</v>
      </c>
      <c r="AFP8" s="26">
        <v>86.5</v>
      </c>
      <c r="AFQ8" s="26">
        <v>86.5</v>
      </c>
      <c r="AFR8" s="26">
        <v>86.5</v>
      </c>
      <c r="AFS8" s="26">
        <v>86.5</v>
      </c>
      <c r="AFT8" s="26">
        <v>86.5</v>
      </c>
      <c r="AFU8" s="26">
        <v>86.5</v>
      </c>
      <c r="AFV8" s="26">
        <v>86.5</v>
      </c>
      <c r="AFW8" s="26">
        <v>86.5</v>
      </c>
      <c r="AFX8" s="26">
        <v>86.5</v>
      </c>
      <c r="AFY8" s="26">
        <v>86.5</v>
      </c>
      <c r="AFZ8" s="26">
        <v>86.5</v>
      </c>
      <c r="AGA8" s="26">
        <v>86.5</v>
      </c>
      <c r="AGB8" s="26">
        <v>69.2</v>
      </c>
      <c r="AGC8" s="26">
        <v>69.2</v>
      </c>
      <c r="AGD8" s="26">
        <v>69.2</v>
      </c>
      <c r="AGE8" s="26">
        <v>69.2</v>
      </c>
      <c r="AGF8" s="26">
        <v>69.2</v>
      </c>
      <c r="AGG8" s="26">
        <v>69.2</v>
      </c>
      <c r="AGH8" s="26">
        <v>69.2</v>
      </c>
      <c r="AGI8" s="26">
        <v>69.2</v>
      </c>
      <c r="AGJ8" s="26">
        <v>69.2</v>
      </c>
      <c r="AGK8" s="26">
        <v>69.2</v>
      </c>
      <c r="AGL8" s="26">
        <v>69.2</v>
      </c>
      <c r="AGM8" s="26">
        <v>69.2</v>
      </c>
      <c r="AGN8" s="26">
        <v>69.2</v>
      </c>
      <c r="AGO8" s="26">
        <v>69.2</v>
      </c>
      <c r="AGP8" s="26">
        <v>69.2</v>
      </c>
      <c r="AGQ8" s="26">
        <v>69.2</v>
      </c>
      <c r="AGR8" s="26">
        <v>69.2</v>
      </c>
      <c r="AGS8" s="26">
        <v>69.2</v>
      </c>
      <c r="AGT8" s="26">
        <v>69.2</v>
      </c>
      <c r="AGU8" s="26">
        <v>69.2</v>
      </c>
      <c r="AGV8" s="26">
        <v>69.2</v>
      </c>
      <c r="AGW8" s="26">
        <v>86.5</v>
      </c>
      <c r="AGX8" s="26">
        <v>69.2</v>
      </c>
      <c r="AGY8" s="26">
        <v>69.2</v>
      </c>
      <c r="AGZ8" s="26">
        <v>69.2</v>
      </c>
      <c r="AHA8" s="26">
        <v>69.2</v>
      </c>
      <c r="AHB8" s="26">
        <v>69.2</v>
      </c>
      <c r="AHC8" s="26">
        <v>86.5</v>
      </c>
      <c r="AHD8" s="26">
        <v>86.5</v>
      </c>
      <c r="AHE8" s="26">
        <v>86.5</v>
      </c>
      <c r="AHF8" s="26">
        <v>86.5</v>
      </c>
      <c r="AHG8" s="26">
        <v>86.5</v>
      </c>
      <c r="AHH8" s="26">
        <v>69.2</v>
      </c>
      <c r="AHI8" s="26">
        <v>86.5</v>
      </c>
      <c r="AHJ8" s="26">
        <v>86.5</v>
      </c>
      <c r="AHK8" s="26">
        <v>69.2</v>
      </c>
      <c r="AHL8" s="26">
        <v>86.5</v>
      </c>
      <c r="AHM8" s="26">
        <v>86.5</v>
      </c>
      <c r="AHN8" s="26">
        <v>69.2</v>
      </c>
      <c r="AHO8" s="26">
        <v>69.2</v>
      </c>
      <c r="AHP8" s="26">
        <v>86.5</v>
      </c>
      <c r="AHQ8" s="26">
        <v>86.5</v>
      </c>
      <c r="AHR8" s="26">
        <v>86.5</v>
      </c>
      <c r="AHS8" s="26">
        <v>69.2</v>
      </c>
      <c r="AHT8" s="26">
        <v>86.5</v>
      </c>
      <c r="AHU8" s="26">
        <v>86.5</v>
      </c>
      <c r="AHV8" s="26">
        <v>86.5</v>
      </c>
      <c r="AHW8" s="26">
        <v>86.5</v>
      </c>
      <c r="AHX8" s="26">
        <v>86.5</v>
      </c>
      <c r="AHY8" s="26">
        <v>86.5</v>
      </c>
      <c r="AHZ8" s="26">
        <v>86.5</v>
      </c>
      <c r="AIA8" s="26">
        <v>86.5</v>
      </c>
      <c r="AIB8" s="26">
        <v>86.5</v>
      </c>
      <c r="AIC8" s="26">
        <v>86.5</v>
      </c>
      <c r="AID8" s="26">
        <v>86.5</v>
      </c>
      <c r="AIE8" s="26">
        <v>86.5</v>
      </c>
      <c r="AIF8" s="26">
        <v>86.5</v>
      </c>
      <c r="AIG8" s="26">
        <v>86.5</v>
      </c>
      <c r="AIH8" s="26">
        <v>86.5</v>
      </c>
      <c r="AII8" s="26">
        <v>86.5</v>
      </c>
      <c r="AIJ8" s="26">
        <v>86.5</v>
      </c>
      <c r="AIK8" s="26">
        <v>86.5</v>
      </c>
      <c r="AIL8" s="26">
        <v>86.5</v>
      </c>
      <c r="AIM8" s="26">
        <v>86.5</v>
      </c>
      <c r="AIN8" s="26">
        <v>86.5</v>
      </c>
      <c r="AIO8" s="26">
        <v>86.5</v>
      </c>
      <c r="AIP8" s="26">
        <v>86.5</v>
      </c>
      <c r="AIQ8" s="26">
        <v>86.5</v>
      </c>
      <c r="AIR8" s="26">
        <v>86.5</v>
      </c>
      <c r="AIS8" s="26">
        <v>86.5</v>
      </c>
      <c r="AIT8" s="26">
        <v>86.5</v>
      </c>
      <c r="AIU8" s="26">
        <v>86.5</v>
      </c>
      <c r="AIV8" s="26">
        <v>86.5</v>
      </c>
      <c r="AIW8" s="26">
        <v>86.5</v>
      </c>
      <c r="AIX8" s="26">
        <v>86.5</v>
      </c>
      <c r="AIY8" s="26">
        <v>86.5</v>
      </c>
      <c r="AIZ8" s="26">
        <v>86.5</v>
      </c>
      <c r="AJA8" s="26">
        <v>86.5</v>
      </c>
      <c r="AJB8" s="26">
        <v>86.5</v>
      </c>
      <c r="AJC8" s="26">
        <v>69.2</v>
      </c>
      <c r="AJD8" s="26">
        <v>69.2</v>
      </c>
      <c r="AJE8" s="26">
        <v>69.2</v>
      </c>
      <c r="AJF8" s="26">
        <v>69.2</v>
      </c>
      <c r="AJG8" s="26">
        <v>69.2</v>
      </c>
      <c r="AJH8" s="26">
        <v>69.2</v>
      </c>
      <c r="AJI8" s="26">
        <v>69.2</v>
      </c>
      <c r="AJJ8" s="26">
        <v>69.2</v>
      </c>
      <c r="AJK8" s="26">
        <v>69.2</v>
      </c>
      <c r="AJL8" s="26">
        <v>69.2</v>
      </c>
      <c r="AJM8" s="26">
        <v>69.2</v>
      </c>
      <c r="AJN8" s="26">
        <v>69.2</v>
      </c>
      <c r="AJO8" s="26">
        <v>69.2</v>
      </c>
      <c r="AJP8" s="26">
        <v>69.2</v>
      </c>
      <c r="AJQ8" s="26">
        <v>69.2</v>
      </c>
      <c r="AJR8" s="26">
        <v>69.2</v>
      </c>
      <c r="AJS8" s="26">
        <v>69.2</v>
      </c>
      <c r="AJT8" s="26">
        <v>69.2</v>
      </c>
      <c r="AJU8" s="26">
        <v>69.2</v>
      </c>
      <c r="AJV8" s="26">
        <v>69.2</v>
      </c>
      <c r="AJW8" s="26">
        <v>69.2</v>
      </c>
      <c r="AJX8" s="26">
        <v>69.2</v>
      </c>
      <c r="AJY8" t="s">
        <v>9</v>
      </c>
    </row>
    <row r="9" spans="1:961">
      <c r="A9" s="26">
        <v>93</v>
      </c>
      <c r="B9" s="26">
        <v>51.9</v>
      </c>
      <c r="C9" s="26">
        <v>51.9</v>
      </c>
      <c r="D9" s="26">
        <v>51.9</v>
      </c>
      <c r="E9" s="26">
        <v>93</v>
      </c>
      <c r="F9" s="26">
        <v>51.9</v>
      </c>
      <c r="G9" s="26">
        <v>69.2</v>
      </c>
      <c r="H9" s="26">
        <v>69.2</v>
      </c>
      <c r="I9" s="26">
        <v>69.2</v>
      </c>
      <c r="J9" s="26">
        <v>69.2</v>
      </c>
      <c r="K9" s="26">
        <v>93</v>
      </c>
      <c r="L9" s="26">
        <v>51.9</v>
      </c>
      <c r="M9" s="26">
        <v>93</v>
      </c>
      <c r="N9" s="26">
        <v>93</v>
      </c>
      <c r="O9" s="26">
        <v>93</v>
      </c>
      <c r="P9" s="26">
        <v>51.9</v>
      </c>
      <c r="Q9" s="26">
        <v>93</v>
      </c>
      <c r="R9" s="26">
        <v>93</v>
      </c>
      <c r="S9" s="26">
        <v>69.2</v>
      </c>
      <c r="T9" s="26">
        <v>51.9</v>
      </c>
      <c r="U9" s="26">
        <v>51.9</v>
      </c>
      <c r="V9" s="26">
        <v>93</v>
      </c>
      <c r="W9" s="26">
        <v>93</v>
      </c>
      <c r="X9" s="26">
        <v>93</v>
      </c>
      <c r="Y9" s="26">
        <v>51.9</v>
      </c>
      <c r="Z9" s="26">
        <v>93</v>
      </c>
      <c r="AA9" s="26">
        <v>93</v>
      </c>
      <c r="AB9" s="26">
        <v>93</v>
      </c>
      <c r="AC9" s="26">
        <v>93</v>
      </c>
      <c r="AD9" s="26">
        <v>93</v>
      </c>
      <c r="AE9" s="26">
        <v>93</v>
      </c>
      <c r="AF9" s="26">
        <v>93</v>
      </c>
      <c r="AG9" s="26">
        <v>69.2</v>
      </c>
      <c r="AH9" s="26">
        <v>93</v>
      </c>
      <c r="AI9" s="26">
        <v>93</v>
      </c>
      <c r="AJ9" s="26">
        <v>93</v>
      </c>
      <c r="AK9" s="26">
        <v>93</v>
      </c>
      <c r="AL9" s="26">
        <v>93</v>
      </c>
      <c r="AM9" s="26">
        <v>93</v>
      </c>
      <c r="AN9" s="26">
        <v>93</v>
      </c>
      <c r="AO9" s="26">
        <v>93</v>
      </c>
      <c r="AP9" s="26">
        <v>93</v>
      </c>
      <c r="AQ9" s="26">
        <v>93</v>
      </c>
      <c r="AR9" s="26">
        <v>93</v>
      </c>
      <c r="AS9" s="26">
        <v>93</v>
      </c>
      <c r="AT9" s="26">
        <v>93</v>
      </c>
      <c r="AU9" s="26">
        <v>93</v>
      </c>
      <c r="AV9" s="26">
        <v>93</v>
      </c>
      <c r="AW9" s="26">
        <v>93</v>
      </c>
      <c r="AX9" s="26">
        <v>93</v>
      </c>
      <c r="AY9" s="26">
        <v>93</v>
      </c>
      <c r="AZ9" s="26">
        <v>93</v>
      </c>
      <c r="BA9" s="26">
        <v>93</v>
      </c>
      <c r="BB9" s="26">
        <v>51.9</v>
      </c>
      <c r="BC9" s="26">
        <v>51.9</v>
      </c>
      <c r="BD9" s="26">
        <v>51.9</v>
      </c>
      <c r="BE9" s="26">
        <v>51.9</v>
      </c>
      <c r="BF9" s="26">
        <v>51.9</v>
      </c>
      <c r="BG9" s="26">
        <v>51.9</v>
      </c>
      <c r="BH9" s="26">
        <v>51.9</v>
      </c>
      <c r="BI9" s="26">
        <v>51.9</v>
      </c>
      <c r="BJ9" s="26">
        <v>51.9</v>
      </c>
      <c r="BK9" s="26">
        <v>51.9</v>
      </c>
      <c r="BL9" s="26">
        <v>51.9</v>
      </c>
      <c r="BM9" s="26">
        <v>51.9</v>
      </c>
      <c r="BN9" s="26">
        <v>51.9</v>
      </c>
      <c r="BO9" s="26">
        <v>51.9</v>
      </c>
      <c r="BP9" s="26">
        <v>51.9</v>
      </c>
      <c r="BQ9" s="26">
        <v>51.9</v>
      </c>
      <c r="BR9" s="26">
        <v>51.9</v>
      </c>
      <c r="BS9" s="26">
        <v>51.9</v>
      </c>
      <c r="BT9" s="26">
        <v>51.9</v>
      </c>
      <c r="BU9" s="26">
        <v>51.9</v>
      </c>
      <c r="BV9" s="26">
        <v>51.9</v>
      </c>
      <c r="BW9" s="26">
        <v>51.9</v>
      </c>
      <c r="BX9" s="26">
        <v>51.9</v>
      </c>
      <c r="BY9" s="26">
        <v>51.9</v>
      </c>
      <c r="BZ9" s="26">
        <v>51.9</v>
      </c>
      <c r="CA9" s="26">
        <v>51.9</v>
      </c>
      <c r="CB9" s="26">
        <v>51.9</v>
      </c>
      <c r="CC9" s="26">
        <v>69.2</v>
      </c>
      <c r="CD9" s="26">
        <v>51.9</v>
      </c>
      <c r="CE9" s="26">
        <v>51.9</v>
      </c>
      <c r="CF9" s="26">
        <v>51.9</v>
      </c>
      <c r="CG9" s="26">
        <v>51.9</v>
      </c>
      <c r="CH9" s="26">
        <v>69.2</v>
      </c>
      <c r="CI9" s="26">
        <v>51.9</v>
      </c>
      <c r="CJ9" s="26">
        <v>69.2</v>
      </c>
      <c r="CK9" s="26">
        <v>69.2</v>
      </c>
      <c r="CL9" s="26">
        <v>69.2</v>
      </c>
      <c r="CM9" s="26">
        <v>69.2</v>
      </c>
      <c r="CN9" s="26">
        <v>69.2</v>
      </c>
      <c r="CO9" s="26">
        <v>51.9</v>
      </c>
      <c r="CP9" s="26">
        <v>69.2</v>
      </c>
      <c r="CQ9" s="26">
        <v>69.2</v>
      </c>
      <c r="CR9" s="26">
        <v>69.2</v>
      </c>
      <c r="CS9" s="26">
        <v>51.9</v>
      </c>
      <c r="CT9" s="26">
        <v>69.2</v>
      </c>
      <c r="CU9" s="26">
        <v>69.2</v>
      </c>
      <c r="CV9" s="26">
        <v>69.2</v>
      </c>
      <c r="CW9" s="26">
        <v>51.9</v>
      </c>
      <c r="CX9" s="26">
        <v>51.9</v>
      </c>
      <c r="CY9" s="26">
        <v>69.2</v>
      </c>
      <c r="CZ9" s="26">
        <v>69.2</v>
      </c>
      <c r="DA9" s="26">
        <v>69.2</v>
      </c>
      <c r="DB9" s="26">
        <v>51.9</v>
      </c>
      <c r="DC9" s="26">
        <v>69.2</v>
      </c>
      <c r="DD9" s="26">
        <v>69.2</v>
      </c>
      <c r="DE9" s="26">
        <v>69.2</v>
      </c>
      <c r="DF9" s="26">
        <v>69.2</v>
      </c>
      <c r="DG9" s="26">
        <v>69.2</v>
      </c>
      <c r="DH9" s="26">
        <v>69.2</v>
      </c>
      <c r="DI9" s="26">
        <v>69.2</v>
      </c>
      <c r="DJ9" s="26">
        <v>69.2</v>
      </c>
      <c r="DK9" s="26">
        <v>69.2</v>
      </c>
      <c r="DL9" s="26">
        <v>69.2</v>
      </c>
      <c r="DM9" s="26">
        <v>69.2</v>
      </c>
      <c r="DN9" s="26">
        <v>69.2</v>
      </c>
      <c r="DO9" s="26">
        <v>69.2</v>
      </c>
      <c r="DP9" s="26">
        <v>69.2</v>
      </c>
      <c r="DQ9" s="26">
        <v>69.2</v>
      </c>
      <c r="DR9" s="26">
        <v>69.2</v>
      </c>
      <c r="DS9" s="26">
        <v>69.2</v>
      </c>
      <c r="DT9" s="26">
        <v>69.2</v>
      </c>
      <c r="DU9" s="26">
        <v>69.2</v>
      </c>
      <c r="DV9" s="26">
        <v>69.2</v>
      </c>
      <c r="DW9" s="26">
        <v>69.2</v>
      </c>
      <c r="DX9" s="26">
        <v>69.2</v>
      </c>
      <c r="DY9" s="26">
        <v>69.2</v>
      </c>
      <c r="DZ9" s="26">
        <v>69.2</v>
      </c>
      <c r="EA9" s="26">
        <v>69.2</v>
      </c>
      <c r="EB9" s="26">
        <v>69.2</v>
      </c>
      <c r="EC9" s="26">
        <v>69.2</v>
      </c>
      <c r="ED9" s="26">
        <v>69.2</v>
      </c>
      <c r="EE9" s="26">
        <v>69.2</v>
      </c>
      <c r="EF9" s="26">
        <v>69.2</v>
      </c>
      <c r="EG9" s="26">
        <v>69.2</v>
      </c>
      <c r="EH9" s="26">
        <v>69.2</v>
      </c>
      <c r="EI9" s="26">
        <v>69.2</v>
      </c>
      <c r="EJ9" s="26">
        <v>69.2</v>
      </c>
      <c r="EK9" s="26">
        <v>51.9</v>
      </c>
      <c r="EL9" s="26">
        <v>51.9</v>
      </c>
      <c r="EM9" s="26">
        <v>51.9</v>
      </c>
      <c r="EN9" s="26">
        <v>51.9</v>
      </c>
      <c r="EO9" s="26">
        <v>51.9</v>
      </c>
      <c r="EP9" s="26">
        <v>51.9</v>
      </c>
      <c r="EQ9" s="26">
        <v>51.9</v>
      </c>
      <c r="ER9" s="26">
        <v>51.9</v>
      </c>
      <c r="ES9" s="26">
        <v>51.9</v>
      </c>
      <c r="ET9" s="26">
        <v>51.9</v>
      </c>
      <c r="EU9" s="26">
        <v>51.9</v>
      </c>
      <c r="EV9" s="26">
        <v>51.9</v>
      </c>
      <c r="EW9" s="26">
        <v>51.9</v>
      </c>
      <c r="EX9" s="26">
        <v>51.9</v>
      </c>
      <c r="EY9" s="26">
        <v>51.9</v>
      </c>
      <c r="EZ9" s="26">
        <v>51.9</v>
      </c>
      <c r="FA9" s="26">
        <v>51.9</v>
      </c>
      <c r="FB9" s="26">
        <v>51.9</v>
      </c>
      <c r="FC9" s="26">
        <v>51.9</v>
      </c>
      <c r="FD9" s="26">
        <v>51.9</v>
      </c>
      <c r="FE9" s="26">
        <v>69.2</v>
      </c>
      <c r="FF9" s="26">
        <v>51.9</v>
      </c>
      <c r="FG9" s="26">
        <v>51.9</v>
      </c>
      <c r="FH9" s="26">
        <v>51.9</v>
      </c>
      <c r="FI9" s="26">
        <v>51.9</v>
      </c>
      <c r="FJ9" s="26">
        <v>69.2</v>
      </c>
      <c r="FK9" s="26">
        <v>51.9</v>
      </c>
      <c r="FL9" s="26">
        <v>69.2</v>
      </c>
      <c r="FM9" s="26">
        <v>69.2</v>
      </c>
      <c r="FN9" s="26">
        <v>69.2</v>
      </c>
      <c r="FO9" s="26">
        <v>69.2</v>
      </c>
      <c r="FP9" s="26">
        <v>69.2</v>
      </c>
      <c r="FQ9" s="26">
        <v>51.9</v>
      </c>
      <c r="FR9" s="26">
        <v>69.2</v>
      </c>
      <c r="FS9" s="26">
        <v>69.2</v>
      </c>
      <c r="FT9" s="26">
        <v>69.2</v>
      </c>
      <c r="FU9" s="26">
        <v>51.9</v>
      </c>
      <c r="FV9" s="26">
        <v>69.2</v>
      </c>
      <c r="FW9" s="26">
        <v>69.2</v>
      </c>
      <c r="FX9" s="26">
        <v>69.2</v>
      </c>
      <c r="FY9" s="26">
        <v>51.9</v>
      </c>
      <c r="FZ9" s="26">
        <v>51.9</v>
      </c>
      <c r="GA9" s="26">
        <v>69.2</v>
      </c>
      <c r="GB9" s="26">
        <v>69.2</v>
      </c>
      <c r="GC9" s="26">
        <v>69.2</v>
      </c>
      <c r="GD9" s="26">
        <v>51.9</v>
      </c>
      <c r="GE9" s="26">
        <v>69.2</v>
      </c>
      <c r="GF9" s="26">
        <v>69.2</v>
      </c>
      <c r="GG9" s="26">
        <v>69.2</v>
      </c>
      <c r="GH9" s="26">
        <v>69.2</v>
      </c>
      <c r="GI9" s="26">
        <v>69.2</v>
      </c>
      <c r="GJ9" s="26">
        <v>69.2</v>
      </c>
      <c r="GK9" s="26">
        <v>69.2</v>
      </c>
      <c r="GL9" s="26">
        <v>69.2</v>
      </c>
      <c r="GM9" s="26">
        <v>69.2</v>
      </c>
      <c r="GN9" s="26">
        <v>69.2</v>
      </c>
      <c r="GO9" s="26">
        <v>69.2</v>
      </c>
      <c r="GP9" s="26">
        <v>69.2</v>
      </c>
      <c r="GQ9" s="26">
        <v>69.2</v>
      </c>
      <c r="GR9" s="26">
        <v>69.2</v>
      </c>
      <c r="GS9" s="26">
        <v>69.2</v>
      </c>
      <c r="GT9" s="26">
        <v>69.2</v>
      </c>
      <c r="GU9" s="26">
        <v>69.2</v>
      </c>
      <c r="GV9" s="26">
        <v>69.2</v>
      </c>
      <c r="GW9" s="26">
        <v>69.2</v>
      </c>
      <c r="GX9" s="26">
        <v>69.2</v>
      </c>
      <c r="GY9" s="26">
        <v>69.2</v>
      </c>
      <c r="GZ9" s="26">
        <v>69.2</v>
      </c>
      <c r="HA9" s="26">
        <v>69.2</v>
      </c>
      <c r="HB9" s="26">
        <v>69.2</v>
      </c>
      <c r="HC9" s="26">
        <v>69.2</v>
      </c>
      <c r="HD9" s="26">
        <v>69.2</v>
      </c>
      <c r="HE9" s="26">
        <v>69.2</v>
      </c>
      <c r="HF9" s="26">
        <v>69.2</v>
      </c>
      <c r="HG9" s="26">
        <v>69.2</v>
      </c>
      <c r="HH9" s="26">
        <v>69.2</v>
      </c>
      <c r="HI9" s="26">
        <v>69.2</v>
      </c>
      <c r="HJ9" s="26">
        <v>69.2</v>
      </c>
      <c r="HK9" s="26">
        <v>69.2</v>
      </c>
      <c r="HL9" s="26">
        <v>69.2</v>
      </c>
      <c r="HM9" s="26">
        <v>69.2</v>
      </c>
      <c r="HN9" s="26">
        <v>51.9</v>
      </c>
      <c r="HO9" s="26">
        <v>51.9</v>
      </c>
      <c r="HP9" s="26">
        <v>51.9</v>
      </c>
      <c r="HQ9" s="26">
        <v>51.9</v>
      </c>
      <c r="HR9" s="26">
        <v>51.9</v>
      </c>
      <c r="HS9" s="26">
        <v>51.9</v>
      </c>
      <c r="HT9" s="26">
        <v>51.9</v>
      </c>
      <c r="HU9" s="26">
        <v>51.9</v>
      </c>
      <c r="HV9" s="26">
        <v>51.9</v>
      </c>
      <c r="HW9" s="26">
        <v>51.9</v>
      </c>
      <c r="HX9" s="26">
        <v>51.9</v>
      </c>
      <c r="HY9" s="26">
        <v>51.9</v>
      </c>
      <c r="HZ9" s="26">
        <v>51.9</v>
      </c>
      <c r="IA9" s="26">
        <v>51.9</v>
      </c>
      <c r="IB9" s="26">
        <v>51.9</v>
      </c>
      <c r="IC9" s="26">
        <v>51.9</v>
      </c>
      <c r="ID9" s="26">
        <v>51.9</v>
      </c>
      <c r="IE9" s="26">
        <v>51.9</v>
      </c>
      <c r="IF9" s="26">
        <v>51.9</v>
      </c>
      <c r="IG9" s="26">
        <v>69.2</v>
      </c>
      <c r="IH9" s="26">
        <v>51.9</v>
      </c>
      <c r="II9" s="26">
        <v>51.9</v>
      </c>
      <c r="IJ9" s="26">
        <v>51.9</v>
      </c>
      <c r="IK9" s="26">
        <v>51.9</v>
      </c>
      <c r="IL9" s="26">
        <v>69.2</v>
      </c>
      <c r="IM9" s="26">
        <v>51.9</v>
      </c>
      <c r="IN9" s="26">
        <v>69.2</v>
      </c>
      <c r="IO9" s="26">
        <v>69.2</v>
      </c>
      <c r="IP9" s="26">
        <v>69.2</v>
      </c>
      <c r="IQ9" s="26">
        <v>69.2</v>
      </c>
      <c r="IR9" s="26">
        <v>69.2</v>
      </c>
      <c r="IS9" s="26">
        <v>51.9</v>
      </c>
      <c r="IT9" s="26">
        <v>69.2</v>
      </c>
      <c r="IU9" s="26">
        <v>69.2</v>
      </c>
      <c r="IV9" s="26">
        <v>69.2</v>
      </c>
      <c r="IW9" s="26">
        <v>51.9</v>
      </c>
      <c r="IX9" s="26">
        <v>69.2</v>
      </c>
      <c r="IY9" s="26">
        <v>69.2</v>
      </c>
      <c r="IZ9" s="26">
        <v>69.2</v>
      </c>
      <c r="JA9" s="26">
        <v>51.9</v>
      </c>
      <c r="JB9" s="26">
        <v>51.9</v>
      </c>
      <c r="JC9" s="26">
        <v>69.2</v>
      </c>
      <c r="JD9" s="26">
        <v>69.2</v>
      </c>
      <c r="JE9" s="26">
        <v>69.2</v>
      </c>
      <c r="JF9" s="26">
        <v>51.9</v>
      </c>
      <c r="JG9" s="26">
        <v>69.2</v>
      </c>
      <c r="JH9" s="26">
        <v>69.2</v>
      </c>
      <c r="JI9" s="26">
        <v>69.2</v>
      </c>
      <c r="JJ9" s="26">
        <v>69.2</v>
      </c>
      <c r="JK9" s="26">
        <v>69.2</v>
      </c>
      <c r="JL9" s="26">
        <v>69.2</v>
      </c>
      <c r="JM9" s="26">
        <v>69.2</v>
      </c>
      <c r="JN9" s="26">
        <v>69.2</v>
      </c>
      <c r="JO9" s="26">
        <v>69.2</v>
      </c>
      <c r="JP9" s="26">
        <v>69.2</v>
      </c>
      <c r="JQ9" s="26">
        <v>69.2</v>
      </c>
      <c r="JR9" s="26">
        <v>69.2</v>
      </c>
      <c r="JS9" s="26">
        <v>69.2</v>
      </c>
      <c r="JT9" s="26">
        <v>69.2</v>
      </c>
      <c r="JU9" s="26">
        <v>69.2</v>
      </c>
      <c r="JV9" s="26">
        <v>69.2</v>
      </c>
      <c r="JW9" s="26">
        <v>69.2</v>
      </c>
      <c r="JX9" s="26">
        <v>69.2</v>
      </c>
      <c r="JY9" s="26">
        <v>69.2</v>
      </c>
      <c r="JZ9" s="26">
        <v>69.2</v>
      </c>
      <c r="KA9" s="26">
        <v>69.2</v>
      </c>
      <c r="KB9" s="26">
        <v>69.2</v>
      </c>
      <c r="KC9" s="26">
        <v>69.2</v>
      </c>
      <c r="KD9" s="26">
        <v>69.2</v>
      </c>
      <c r="KE9" s="26">
        <v>69.2</v>
      </c>
      <c r="KF9" s="26">
        <v>69.2</v>
      </c>
      <c r="KG9" s="26">
        <v>69.2</v>
      </c>
      <c r="KH9" s="26">
        <v>69.2</v>
      </c>
      <c r="KI9" s="26">
        <v>69.2</v>
      </c>
      <c r="KJ9" s="26">
        <v>69.2</v>
      </c>
      <c r="KK9" s="26">
        <v>69.2</v>
      </c>
      <c r="KL9" s="26">
        <v>69.2</v>
      </c>
      <c r="KM9" s="26">
        <v>69.2</v>
      </c>
      <c r="KN9" s="26">
        <v>69.2</v>
      </c>
      <c r="KO9" s="26">
        <v>69.2</v>
      </c>
      <c r="KP9" s="26">
        <v>51.9</v>
      </c>
      <c r="KQ9" s="26">
        <v>51.9</v>
      </c>
      <c r="KR9" s="26">
        <v>51.9</v>
      </c>
      <c r="KS9" s="26">
        <v>51.9</v>
      </c>
      <c r="KT9" s="26">
        <v>51.9</v>
      </c>
      <c r="KU9" s="26">
        <v>51.9</v>
      </c>
      <c r="KV9" s="26">
        <v>51.9</v>
      </c>
      <c r="KW9" s="26">
        <v>51.9</v>
      </c>
      <c r="KX9" s="26">
        <v>51.9</v>
      </c>
      <c r="KY9" s="26">
        <v>51.9</v>
      </c>
      <c r="KZ9" s="26">
        <v>51.9</v>
      </c>
      <c r="LA9" s="26">
        <v>51.9</v>
      </c>
      <c r="LB9" s="26">
        <v>51.9</v>
      </c>
      <c r="LC9" s="26">
        <v>51.9</v>
      </c>
      <c r="LD9" s="26">
        <v>51.9</v>
      </c>
      <c r="LE9" s="26">
        <v>51.9</v>
      </c>
      <c r="LF9" s="26">
        <v>51.9</v>
      </c>
      <c r="LG9" s="26">
        <v>51.9</v>
      </c>
      <c r="LH9" s="26">
        <v>51.9</v>
      </c>
      <c r="LI9" s="26">
        <v>69.2</v>
      </c>
      <c r="LJ9" s="26">
        <v>69.2</v>
      </c>
      <c r="LK9" s="26">
        <v>51.9</v>
      </c>
      <c r="LL9" s="26">
        <v>51.9</v>
      </c>
      <c r="LM9" s="26">
        <v>51.9</v>
      </c>
      <c r="LN9" s="26">
        <v>69.2</v>
      </c>
      <c r="LO9" s="26">
        <v>51.9</v>
      </c>
      <c r="LP9" s="26">
        <v>69.2</v>
      </c>
      <c r="LQ9" s="26">
        <v>69.2</v>
      </c>
      <c r="LR9" s="26">
        <v>69.2</v>
      </c>
      <c r="LS9" s="26">
        <v>69.2</v>
      </c>
      <c r="LT9" s="26">
        <v>69.2</v>
      </c>
      <c r="LU9" s="26">
        <v>51.9</v>
      </c>
      <c r="LV9" s="26">
        <v>69.2</v>
      </c>
      <c r="LW9" s="26">
        <v>69.2</v>
      </c>
      <c r="LX9" s="26">
        <v>69.2</v>
      </c>
      <c r="LY9" s="26">
        <v>51.9</v>
      </c>
      <c r="LZ9" s="26">
        <v>69.2</v>
      </c>
      <c r="MA9" s="26">
        <v>69.2</v>
      </c>
      <c r="MB9" s="26">
        <v>51.9</v>
      </c>
      <c r="MC9" s="26">
        <v>51.9</v>
      </c>
      <c r="MD9" s="26">
        <v>51.9</v>
      </c>
      <c r="ME9" s="26">
        <v>69.2</v>
      </c>
      <c r="MF9" s="26">
        <v>69.2</v>
      </c>
      <c r="MG9" s="26">
        <v>69.2</v>
      </c>
      <c r="MH9" s="26">
        <v>51.9</v>
      </c>
      <c r="MI9" s="26">
        <v>69.2</v>
      </c>
      <c r="MJ9" s="26">
        <v>69.2</v>
      </c>
      <c r="MK9" s="26">
        <v>69.2</v>
      </c>
      <c r="ML9" s="26">
        <v>69.2</v>
      </c>
      <c r="MM9" s="26">
        <v>69.2</v>
      </c>
      <c r="MN9" s="26">
        <v>69.2</v>
      </c>
      <c r="MO9" s="26">
        <v>69.2</v>
      </c>
      <c r="MP9" s="26">
        <v>69.2</v>
      </c>
      <c r="MQ9" s="26">
        <v>69.2</v>
      </c>
      <c r="MR9" s="26">
        <v>69.2</v>
      </c>
      <c r="MS9" s="26">
        <v>69.2</v>
      </c>
      <c r="MT9" s="26">
        <v>69.2</v>
      </c>
      <c r="MU9" s="26">
        <v>69.2</v>
      </c>
      <c r="MV9" s="26">
        <v>69.2</v>
      </c>
      <c r="MW9" s="26">
        <v>69.2</v>
      </c>
      <c r="MX9" s="26">
        <v>69.2</v>
      </c>
      <c r="MY9" s="26">
        <v>69.2</v>
      </c>
      <c r="MZ9" s="26">
        <v>69.2</v>
      </c>
      <c r="NA9" s="26">
        <v>69.2</v>
      </c>
      <c r="NB9" s="26">
        <v>69.2</v>
      </c>
      <c r="NC9" s="26">
        <v>69.2</v>
      </c>
      <c r="ND9" s="26">
        <v>69.2</v>
      </c>
      <c r="NE9" s="26">
        <v>69.2</v>
      </c>
      <c r="NF9" s="26">
        <v>69.2</v>
      </c>
      <c r="NG9" s="26">
        <v>69.2</v>
      </c>
      <c r="NH9" s="26">
        <v>69.2</v>
      </c>
      <c r="NI9" s="26">
        <v>69.2</v>
      </c>
      <c r="NJ9" s="26">
        <v>69.2</v>
      </c>
      <c r="NK9" s="26">
        <v>69.2</v>
      </c>
      <c r="NL9" s="26">
        <v>69.2</v>
      </c>
      <c r="NM9" s="26">
        <v>69.2</v>
      </c>
      <c r="NN9" s="26">
        <v>69.2</v>
      </c>
      <c r="NO9" s="26">
        <v>69.2</v>
      </c>
      <c r="NP9" s="26">
        <v>69.2</v>
      </c>
      <c r="NQ9" s="26">
        <v>69.2</v>
      </c>
      <c r="NR9" s="26">
        <v>69.2</v>
      </c>
      <c r="NS9" s="26">
        <v>69.2</v>
      </c>
      <c r="NT9" s="26">
        <v>51.9</v>
      </c>
      <c r="NU9" s="26">
        <v>51.9</v>
      </c>
      <c r="NV9" s="26">
        <v>51.9</v>
      </c>
      <c r="NW9" s="26">
        <v>51.9</v>
      </c>
      <c r="NX9" s="26">
        <v>51.9</v>
      </c>
      <c r="NY9" s="26">
        <v>51.9</v>
      </c>
      <c r="NZ9" s="26">
        <v>51.9</v>
      </c>
      <c r="OA9" s="26">
        <v>51.9</v>
      </c>
      <c r="OB9" s="26">
        <v>51.9</v>
      </c>
      <c r="OC9" s="26">
        <v>51.9</v>
      </c>
      <c r="OD9" s="26">
        <v>51.9</v>
      </c>
      <c r="OE9" s="26">
        <v>51.9</v>
      </c>
      <c r="OF9" s="26">
        <v>51.9</v>
      </c>
      <c r="OG9" s="26">
        <v>51.9</v>
      </c>
      <c r="OH9" s="26">
        <v>51.9</v>
      </c>
      <c r="OI9" s="26">
        <v>51.9</v>
      </c>
      <c r="OJ9" s="26">
        <v>51.9</v>
      </c>
      <c r="OK9" s="26">
        <v>69.2</v>
      </c>
      <c r="OL9" s="26">
        <v>51.9</v>
      </c>
      <c r="OM9" s="26">
        <v>51.9</v>
      </c>
      <c r="ON9" s="26">
        <v>51.9</v>
      </c>
      <c r="OO9" s="26">
        <v>51.9</v>
      </c>
      <c r="OP9" s="26">
        <v>51.9</v>
      </c>
      <c r="OQ9" s="26">
        <v>51.9</v>
      </c>
      <c r="OR9" s="26">
        <v>69.2</v>
      </c>
      <c r="OS9" s="26">
        <v>69.2</v>
      </c>
      <c r="OT9" s="26">
        <v>69.2</v>
      </c>
      <c r="OU9" s="26">
        <v>69.2</v>
      </c>
      <c r="OV9" s="26">
        <v>69.2</v>
      </c>
      <c r="OW9" s="26">
        <v>51.9</v>
      </c>
      <c r="OX9" s="26">
        <v>69.2</v>
      </c>
      <c r="OY9" s="26">
        <v>69.2</v>
      </c>
      <c r="OZ9" s="26">
        <v>69.2</v>
      </c>
      <c r="PA9" s="26">
        <v>51.9</v>
      </c>
      <c r="PB9" s="26">
        <v>69.2</v>
      </c>
      <c r="PC9" s="26">
        <v>69.2</v>
      </c>
      <c r="PD9" s="26">
        <v>69.2</v>
      </c>
      <c r="PE9" s="26">
        <v>51.9</v>
      </c>
      <c r="PF9" s="26">
        <v>51.9</v>
      </c>
      <c r="PG9" s="26">
        <v>69.2</v>
      </c>
      <c r="PH9" s="26">
        <v>69.2</v>
      </c>
      <c r="PI9" s="26">
        <v>69.2</v>
      </c>
      <c r="PJ9" s="26">
        <v>51.9</v>
      </c>
      <c r="PK9" s="26">
        <v>69.2</v>
      </c>
      <c r="PL9" s="26">
        <v>69.2</v>
      </c>
      <c r="PM9" s="26">
        <v>69.2</v>
      </c>
      <c r="PN9" s="26">
        <v>69.2</v>
      </c>
      <c r="PO9" s="26">
        <v>69.2</v>
      </c>
      <c r="PP9" s="26">
        <v>69.2</v>
      </c>
      <c r="PQ9" s="26">
        <v>69.2</v>
      </c>
      <c r="PR9" s="26">
        <v>69.2</v>
      </c>
      <c r="PS9" s="26">
        <v>69.2</v>
      </c>
      <c r="PT9" s="26">
        <v>69.2</v>
      </c>
      <c r="PU9" s="26">
        <v>69.2</v>
      </c>
      <c r="PV9" s="26">
        <v>69.2</v>
      </c>
      <c r="PW9" s="26">
        <v>69.2</v>
      </c>
      <c r="PX9" s="26">
        <v>69.2</v>
      </c>
      <c r="PY9" s="26">
        <v>69.2</v>
      </c>
      <c r="PZ9" s="26">
        <v>69.2</v>
      </c>
      <c r="QA9" s="26">
        <v>69.2</v>
      </c>
      <c r="QB9" s="26">
        <v>69.2</v>
      </c>
      <c r="QC9" s="26">
        <v>69.2</v>
      </c>
      <c r="QD9" s="26">
        <v>69.2</v>
      </c>
      <c r="QE9" s="26">
        <v>69.2</v>
      </c>
      <c r="QF9" s="26">
        <v>69.2</v>
      </c>
      <c r="QG9" s="26">
        <v>69.2</v>
      </c>
      <c r="QH9" s="26">
        <v>69.2</v>
      </c>
      <c r="QI9" s="26">
        <v>69.2</v>
      </c>
      <c r="QJ9" s="26">
        <v>69.2</v>
      </c>
      <c r="QK9" s="26">
        <v>69.2</v>
      </c>
      <c r="QL9" s="26">
        <v>69.2</v>
      </c>
      <c r="QM9" s="26">
        <v>69.2</v>
      </c>
      <c r="QN9" s="26">
        <v>69.2</v>
      </c>
      <c r="QO9" s="26">
        <v>69.2</v>
      </c>
      <c r="QP9" s="26">
        <v>69.2</v>
      </c>
      <c r="QQ9" s="26">
        <v>69.2</v>
      </c>
      <c r="QR9" s="26">
        <v>69.2</v>
      </c>
      <c r="QS9" s="26">
        <v>69.2</v>
      </c>
      <c r="QT9" s="26">
        <v>69.2</v>
      </c>
      <c r="QU9" s="26">
        <v>51.9</v>
      </c>
      <c r="QV9" s="26">
        <v>51.9</v>
      </c>
      <c r="QW9" s="26">
        <v>51.9</v>
      </c>
      <c r="QX9" s="26">
        <v>51.9</v>
      </c>
      <c r="QY9" s="26">
        <v>51.9</v>
      </c>
      <c r="QZ9" s="26">
        <v>51.9</v>
      </c>
      <c r="RA9" s="26">
        <v>51.9</v>
      </c>
      <c r="RB9" s="26">
        <v>51.9</v>
      </c>
      <c r="RC9" s="26">
        <v>51.9</v>
      </c>
      <c r="RD9" s="26">
        <v>51.9</v>
      </c>
      <c r="RE9" s="26">
        <v>51.9</v>
      </c>
      <c r="RF9" s="26">
        <v>51.9</v>
      </c>
      <c r="RG9" s="26">
        <v>51.9</v>
      </c>
      <c r="RH9" s="26">
        <v>51.9</v>
      </c>
      <c r="RI9" s="26">
        <v>51.9</v>
      </c>
      <c r="RJ9" s="26">
        <v>51.9</v>
      </c>
      <c r="RK9" s="26">
        <v>51.9</v>
      </c>
      <c r="RL9" s="26">
        <v>51.9</v>
      </c>
      <c r="RM9" s="26">
        <v>69.2</v>
      </c>
      <c r="RN9" s="26">
        <v>51.9</v>
      </c>
      <c r="RO9" s="26">
        <v>51.9</v>
      </c>
      <c r="RP9" s="26">
        <v>51.9</v>
      </c>
      <c r="RQ9" s="26">
        <v>51.9</v>
      </c>
      <c r="RR9" s="26">
        <v>51.9</v>
      </c>
      <c r="RS9" s="26">
        <v>69.2</v>
      </c>
      <c r="RT9" s="26">
        <v>69.2</v>
      </c>
      <c r="RU9" s="26">
        <v>69.2</v>
      </c>
      <c r="RV9" s="26">
        <v>69.2</v>
      </c>
      <c r="RW9" s="26">
        <v>69.2</v>
      </c>
      <c r="RX9" s="26">
        <v>51.9</v>
      </c>
      <c r="RY9" s="26">
        <v>69.2</v>
      </c>
      <c r="RZ9" s="26">
        <v>69.2</v>
      </c>
      <c r="SA9" s="26">
        <v>69.2</v>
      </c>
      <c r="SB9" s="26">
        <v>51.9</v>
      </c>
      <c r="SC9" s="26">
        <v>69.2</v>
      </c>
      <c r="SD9" s="26">
        <v>69.2</v>
      </c>
      <c r="SE9" s="26">
        <v>69.2</v>
      </c>
      <c r="SF9" s="26">
        <v>51.9</v>
      </c>
      <c r="SG9" s="26">
        <v>51.9</v>
      </c>
      <c r="SH9" s="26">
        <v>69.2</v>
      </c>
      <c r="SI9" s="26">
        <v>69.2</v>
      </c>
      <c r="SJ9" s="26">
        <v>69.2</v>
      </c>
      <c r="SK9" s="26">
        <v>51.9</v>
      </c>
      <c r="SL9" s="26">
        <v>69.2</v>
      </c>
      <c r="SM9" s="26">
        <v>69.2</v>
      </c>
      <c r="SN9" s="26">
        <v>69.2</v>
      </c>
      <c r="SO9" s="26">
        <v>69.2</v>
      </c>
      <c r="SP9" s="26">
        <v>69.2</v>
      </c>
      <c r="SQ9" s="26">
        <v>69.2</v>
      </c>
      <c r="SR9" s="26">
        <v>69.2</v>
      </c>
      <c r="SS9" s="26">
        <v>69.2</v>
      </c>
      <c r="ST9" s="26">
        <v>69.2</v>
      </c>
      <c r="SU9" s="26">
        <v>69.2</v>
      </c>
      <c r="SV9" s="26">
        <v>69.2</v>
      </c>
      <c r="SW9" s="26">
        <v>69.2</v>
      </c>
      <c r="SX9" s="26">
        <v>69.2</v>
      </c>
      <c r="SY9" s="26">
        <v>69.2</v>
      </c>
      <c r="SZ9" s="26">
        <v>69.2</v>
      </c>
      <c r="TA9" s="26">
        <v>69.2</v>
      </c>
      <c r="TB9" s="26">
        <v>69.2</v>
      </c>
      <c r="TC9" s="26">
        <v>69.2</v>
      </c>
      <c r="TD9" s="26">
        <v>69.2</v>
      </c>
      <c r="TE9" s="26">
        <v>69.2</v>
      </c>
      <c r="TF9" s="26">
        <v>69.2</v>
      </c>
      <c r="TG9" s="26">
        <v>69.2</v>
      </c>
      <c r="TH9" s="26">
        <v>69.2</v>
      </c>
      <c r="TI9" s="26">
        <v>69.2</v>
      </c>
      <c r="TJ9" s="26">
        <v>69.2</v>
      </c>
      <c r="TK9" s="26">
        <v>69.2</v>
      </c>
      <c r="TL9" s="26">
        <v>69.2</v>
      </c>
      <c r="TM9" s="26">
        <v>69.2</v>
      </c>
      <c r="TN9" s="26">
        <v>69.2</v>
      </c>
      <c r="TO9" s="26">
        <v>69.2</v>
      </c>
      <c r="TP9" s="26">
        <v>69.2</v>
      </c>
      <c r="TQ9" s="26">
        <v>69.2</v>
      </c>
      <c r="TR9" s="26">
        <v>69.2</v>
      </c>
      <c r="TS9" s="26">
        <v>69.2</v>
      </c>
      <c r="TT9" s="26">
        <v>69.2</v>
      </c>
      <c r="TU9" s="26">
        <v>69.2</v>
      </c>
      <c r="TV9" s="26">
        <v>51.9</v>
      </c>
      <c r="TW9" s="26">
        <v>51.9</v>
      </c>
      <c r="TX9" s="26">
        <v>51.9</v>
      </c>
      <c r="TY9" s="26">
        <v>51.9</v>
      </c>
      <c r="TZ9" s="26">
        <v>51.9</v>
      </c>
      <c r="UA9" s="26">
        <v>51.9</v>
      </c>
      <c r="UB9" s="26">
        <v>51.9</v>
      </c>
      <c r="UC9" s="26">
        <v>51.9</v>
      </c>
      <c r="UD9" s="26">
        <v>51.9</v>
      </c>
      <c r="UE9" s="26">
        <v>51.9</v>
      </c>
      <c r="UF9" s="26">
        <v>51.9</v>
      </c>
      <c r="UG9" s="26">
        <v>51.9</v>
      </c>
      <c r="UH9" s="26">
        <v>51.9</v>
      </c>
      <c r="UI9" s="26">
        <v>51.9</v>
      </c>
      <c r="UJ9" s="26">
        <v>51.9</v>
      </c>
      <c r="UK9" s="26">
        <v>51.9</v>
      </c>
      <c r="UL9" s="26">
        <v>51.9</v>
      </c>
      <c r="UM9" s="26">
        <v>51.9</v>
      </c>
      <c r="UN9" s="26">
        <v>51.9</v>
      </c>
      <c r="UO9" s="26">
        <v>69.2</v>
      </c>
      <c r="UP9" s="26">
        <v>51.9</v>
      </c>
      <c r="UQ9" s="26">
        <v>51.9</v>
      </c>
      <c r="UR9" s="26">
        <v>51.9</v>
      </c>
      <c r="US9" s="26">
        <v>51.9</v>
      </c>
      <c r="UT9" s="26">
        <v>51.9</v>
      </c>
      <c r="UU9" s="26">
        <v>69.2</v>
      </c>
      <c r="UV9" s="26">
        <v>69.2</v>
      </c>
      <c r="UW9" s="26">
        <v>69.2</v>
      </c>
      <c r="UX9" s="26">
        <v>69.2</v>
      </c>
      <c r="UY9" s="26">
        <v>69.2</v>
      </c>
      <c r="UZ9" s="26">
        <v>51.9</v>
      </c>
      <c r="VA9" s="26">
        <v>69.2</v>
      </c>
      <c r="VB9" s="26">
        <v>69.2</v>
      </c>
      <c r="VC9" s="26">
        <v>51.9</v>
      </c>
      <c r="VD9" s="26">
        <v>69.2</v>
      </c>
      <c r="VE9" s="26">
        <v>69.2</v>
      </c>
      <c r="VF9" s="26">
        <v>69.2</v>
      </c>
      <c r="VG9" s="26">
        <v>51.9</v>
      </c>
      <c r="VH9" s="26">
        <v>51.9</v>
      </c>
      <c r="VI9" s="26">
        <v>69.2</v>
      </c>
      <c r="VJ9" s="26">
        <v>69.2</v>
      </c>
      <c r="VK9" s="26">
        <v>69.2</v>
      </c>
      <c r="VL9" s="26">
        <v>51.9</v>
      </c>
      <c r="VM9" s="26">
        <v>69.2</v>
      </c>
      <c r="VN9" s="26">
        <v>69.2</v>
      </c>
      <c r="VO9" s="26">
        <v>69.2</v>
      </c>
      <c r="VP9" s="26">
        <v>69.2</v>
      </c>
      <c r="VQ9" s="26">
        <v>69.2</v>
      </c>
      <c r="VR9" s="26">
        <v>69.2</v>
      </c>
      <c r="VS9" s="26">
        <v>69.2</v>
      </c>
      <c r="VT9" s="26">
        <v>69.2</v>
      </c>
      <c r="VU9" s="26">
        <v>69.2</v>
      </c>
      <c r="VV9" s="26">
        <v>69.2</v>
      </c>
      <c r="VW9" s="26">
        <v>69.2</v>
      </c>
      <c r="VX9" s="26">
        <v>69.2</v>
      </c>
      <c r="VY9" s="26">
        <v>69.2</v>
      </c>
      <c r="VZ9" s="26">
        <v>69.2</v>
      </c>
      <c r="WA9" s="26">
        <v>69.2</v>
      </c>
      <c r="WB9" s="26">
        <v>69.2</v>
      </c>
      <c r="WC9" s="26">
        <v>69.2</v>
      </c>
      <c r="WD9" s="26">
        <v>69.2</v>
      </c>
      <c r="WE9" s="26">
        <v>69.2</v>
      </c>
      <c r="WF9" s="26">
        <v>69.2</v>
      </c>
      <c r="WG9" s="26">
        <v>69.2</v>
      </c>
      <c r="WH9" s="26">
        <v>69.2</v>
      </c>
      <c r="WI9" s="26">
        <v>69.2</v>
      </c>
      <c r="WJ9" s="26">
        <v>69.2</v>
      </c>
      <c r="WK9" s="26">
        <v>69.2</v>
      </c>
      <c r="WL9" s="26">
        <v>69.2</v>
      </c>
      <c r="WM9" s="26">
        <v>69.2</v>
      </c>
      <c r="WN9" s="26">
        <v>69.2</v>
      </c>
      <c r="WO9" s="26">
        <v>69.2</v>
      </c>
      <c r="WP9" s="26">
        <v>69.2</v>
      </c>
      <c r="WQ9" s="26">
        <v>69.2</v>
      </c>
      <c r="WR9" s="26">
        <v>69.2</v>
      </c>
      <c r="WS9" s="26">
        <v>69.2</v>
      </c>
      <c r="WT9" s="26">
        <v>69.2</v>
      </c>
      <c r="WU9" s="26">
        <v>69.2</v>
      </c>
      <c r="WV9" s="26">
        <v>69.2</v>
      </c>
      <c r="WW9" s="26">
        <v>51.9</v>
      </c>
      <c r="WX9" s="26">
        <v>51.9</v>
      </c>
      <c r="WY9" s="26">
        <v>51.9</v>
      </c>
      <c r="WZ9" s="26">
        <v>51.9</v>
      </c>
      <c r="XA9" s="26">
        <v>51.9</v>
      </c>
      <c r="XB9" s="26">
        <v>51.9</v>
      </c>
      <c r="XC9" s="26">
        <v>51.9</v>
      </c>
      <c r="XD9" s="26">
        <v>51.9</v>
      </c>
      <c r="XE9" s="26">
        <v>51.9</v>
      </c>
      <c r="XF9" s="26">
        <v>51.9</v>
      </c>
      <c r="XG9" s="26">
        <v>51.9</v>
      </c>
      <c r="XH9" s="26">
        <v>51.9</v>
      </c>
      <c r="XI9" s="26">
        <v>51.9</v>
      </c>
      <c r="XJ9" s="26">
        <v>51.9</v>
      </c>
      <c r="XK9" s="26">
        <v>51.9</v>
      </c>
      <c r="XL9" s="26">
        <v>51.9</v>
      </c>
      <c r="XM9" s="26">
        <v>51.9</v>
      </c>
      <c r="XN9" s="26">
        <v>51.9</v>
      </c>
      <c r="XO9" s="26">
        <v>51.9</v>
      </c>
      <c r="XP9" s="26">
        <v>51.9</v>
      </c>
      <c r="XQ9" s="26">
        <v>69.2</v>
      </c>
      <c r="XR9" s="26">
        <v>51.9</v>
      </c>
      <c r="XS9" s="26">
        <v>51.9</v>
      </c>
      <c r="XT9" s="26">
        <v>51.9</v>
      </c>
      <c r="XU9" s="26">
        <v>51.9</v>
      </c>
      <c r="XV9" s="26">
        <v>51.9</v>
      </c>
      <c r="XW9" s="26">
        <v>69.2</v>
      </c>
      <c r="XX9" s="26">
        <v>69.2</v>
      </c>
      <c r="XY9" s="26">
        <v>69.2</v>
      </c>
      <c r="XZ9" s="26">
        <v>69.2</v>
      </c>
      <c r="YA9" s="26">
        <v>69.2</v>
      </c>
      <c r="YB9" s="26">
        <v>51.9</v>
      </c>
      <c r="YC9" s="26">
        <v>69.2</v>
      </c>
      <c r="YD9" s="26">
        <v>69.2</v>
      </c>
      <c r="YE9" s="26">
        <v>51.9</v>
      </c>
      <c r="YF9" s="26">
        <v>69.2</v>
      </c>
      <c r="YG9" s="26">
        <v>69.2</v>
      </c>
      <c r="YH9" s="26">
        <v>69.2</v>
      </c>
      <c r="YI9" s="26">
        <v>51.9</v>
      </c>
      <c r="YJ9" s="26">
        <v>51.9</v>
      </c>
      <c r="YK9" s="26">
        <v>69.2</v>
      </c>
      <c r="YL9" s="26">
        <v>69.2</v>
      </c>
      <c r="YM9" s="26">
        <v>69.2</v>
      </c>
      <c r="YN9" s="26">
        <v>51.9</v>
      </c>
      <c r="YO9" s="26">
        <v>69.2</v>
      </c>
      <c r="YP9" s="26">
        <v>69.2</v>
      </c>
      <c r="YQ9" s="26">
        <v>69.2</v>
      </c>
      <c r="YR9" s="26">
        <v>69.2</v>
      </c>
      <c r="YS9" s="26">
        <v>69.2</v>
      </c>
      <c r="YT9" s="26">
        <v>69.2</v>
      </c>
      <c r="YU9" s="26">
        <v>69.2</v>
      </c>
      <c r="YV9" s="26">
        <v>69.2</v>
      </c>
      <c r="YW9" s="26">
        <v>69.2</v>
      </c>
      <c r="YX9" s="26">
        <v>69.2</v>
      </c>
      <c r="YY9" s="26">
        <v>69.2</v>
      </c>
      <c r="YZ9" s="26">
        <v>69.2</v>
      </c>
      <c r="ZA9" s="26">
        <v>69.2</v>
      </c>
      <c r="ZB9" s="26">
        <v>69.2</v>
      </c>
      <c r="ZC9" s="26">
        <v>69.2</v>
      </c>
      <c r="ZD9" s="26">
        <v>69.2</v>
      </c>
      <c r="ZE9" s="26">
        <v>69.2</v>
      </c>
      <c r="ZF9" s="26">
        <v>69.2</v>
      </c>
      <c r="ZG9" s="26">
        <v>69.2</v>
      </c>
      <c r="ZH9" s="26">
        <v>69.2</v>
      </c>
      <c r="ZI9" s="26">
        <v>69.2</v>
      </c>
      <c r="ZJ9" s="26">
        <v>69.2</v>
      </c>
      <c r="ZK9" s="26">
        <v>69.2</v>
      </c>
      <c r="ZL9" s="26">
        <v>69.2</v>
      </c>
      <c r="ZM9" s="26">
        <v>69.2</v>
      </c>
      <c r="ZN9" s="26">
        <v>69.2</v>
      </c>
      <c r="ZO9" s="26">
        <v>69.2</v>
      </c>
      <c r="ZP9" s="26">
        <v>69.2</v>
      </c>
      <c r="ZQ9" s="26">
        <v>69.2</v>
      </c>
      <c r="ZR9" s="26">
        <v>69.2</v>
      </c>
      <c r="ZS9" s="26">
        <v>69.2</v>
      </c>
      <c r="ZT9" s="26">
        <v>69.2</v>
      </c>
      <c r="ZU9" s="26">
        <v>69.2</v>
      </c>
      <c r="ZV9" s="26">
        <v>69.2</v>
      </c>
      <c r="ZW9" s="26">
        <v>69.2</v>
      </c>
      <c r="ZX9" s="26">
        <v>69.2</v>
      </c>
      <c r="ZY9" s="26">
        <v>51.9</v>
      </c>
      <c r="ZZ9" s="26">
        <v>51.9</v>
      </c>
      <c r="AAA9" s="26">
        <v>51.9</v>
      </c>
      <c r="AAB9" s="26">
        <v>51.9</v>
      </c>
      <c r="AAC9" s="26">
        <v>51.9</v>
      </c>
      <c r="AAD9" s="26">
        <v>51.9</v>
      </c>
      <c r="AAE9" s="26">
        <v>51.9</v>
      </c>
      <c r="AAF9" s="26">
        <v>51.9</v>
      </c>
      <c r="AAG9" s="26">
        <v>51.9</v>
      </c>
      <c r="AAH9" s="26">
        <v>51.9</v>
      </c>
      <c r="AAI9" s="26">
        <v>51.9</v>
      </c>
      <c r="AAJ9" s="26">
        <v>51.9</v>
      </c>
      <c r="AAK9" s="26">
        <v>51.9</v>
      </c>
      <c r="AAL9" s="26">
        <v>51.9</v>
      </c>
      <c r="AAM9" s="26">
        <v>51.9</v>
      </c>
      <c r="AAN9" s="26">
        <v>51.9</v>
      </c>
      <c r="AAO9" s="26">
        <v>51.9</v>
      </c>
      <c r="AAP9" s="26">
        <v>51.9</v>
      </c>
      <c r="AAQ9" s="26">
        <v>51.9</v>
      </c>
      <c r="AAR9" s="26">
        <v>51.9</v>
      </c>
      <c r="AAS9" s="26">
        <v>69.2</v>
      </c>
      <c r="AAT9" s="26">
        <v>51.9</v>
      </c>
      <c r="AAU9" s="26">
        <v>51.9</v>
      </c>
      <c r="AAV9" s="26">
        <v>51.9</v>
      </c>
      <c r="AAW9" s="26">
        <v>51.9</v>
      </c>
      <c r="AAX9" s="26">
        <v>51.9</v>
      </c>
      <c r="AAY9" s="26">
        <v>69.2</v>
      </c>
      <c r="AAZ9" s="26">
        <v>69.2</v>
      </c>
      <c r="ABA9" s="26">
        <v>69.2</v>
      </c>
      <c r="ABB9" s="26">
        <v>69.2</v>
      </c>
      <c r="ABC9" s="26">
        <v>69.2</v>
      </c>
      <c r="ABD9" s="26">
        <v>51.9</v>
      </c>
      <c r="ABE9" s="26">
        <v>69.2</v>
      </c>
      <c r="ABF9" s="26">
        <v>69.2</v>
      </c>
      <c r="ABG9" s="26">
        <v>51.9</v>
      </c>
      <c r="ABH9" s="26">
        <v>69.2</v>
      </c>
      <c r="ABI9" s="26">
        <v>69.2</v>
      </c>
      <c r="ABJ9" s="26">
        <v>51.9</v>
      </c>
      <c r="ABK9" s="26">
        <v>51.9</v>
      </c>
      <c r="ABL9" s="26">
        <v>69.2</v>
      </c>
      <c r="ABM9" s="26">
        <v>69.2</v>
      </c>
      <c r="ABN9" s="26">
        <v>69.2</v>
      </c>
      <c r="ABO9" s="26">
        <v>51.9</v>
      </c>
      <c r="ABP9" s="26">
        <v>69.2</v>
      </c>
      <c r="ABQ9" s="26">
        <v>69.2</v>
      </c>
      <c r="ABR9" s="26">
        <v>69.2</v>
      </c>
      <c r="ABS9" s="26">
        <v>69.2</v>
      </c>
      <c r="ABT9" s="26">
        <v>69.2</v>
      </c>
      <c r="ABU9" s="26">
        <v>69.2</v>
      </c>
      <c r="ABV9" s="26">
        <v>69.2</v>
      </c>
      <c r="ABW9" s="26">
        <v>69.2</v>
      </c>
      <c r="ABX9" s="26">
        <v>69.2</v>
      </c>
      <c r="ABY9" s="26">
        <v>69.2</v>
      </c>
      <c r="ABZ9" s="26">
        <v>69.2</v>
      </c>
      <c r="ACA9" s="26">
        <v>69.2</v>
      </c>
      <c r="ACB9" s="26">
        <v>69.2</v>
      </c>
      <c r="ACC9" s="26">
        <v>69.2</v>
      </c>
      <c r="ACD9" s="26">
        <v>69.2</v>
      </c>
      <c r="ACE9" s="26">
        <v>69.2</v>
      </c>
      <c r="ACF9" s="26">
        <v>69.2</v>
      </c>
      <c r="ACG9" s="26">
        <v>69.2</v>
      </c>
      <c r="ACH9" s="26">
        <v>69.2</v>
      </c>
      <c r="ACI9" s="26">
        <v>69.2</v>
      </c>
      <c r="ACJ9" s="26">
        <v>69.2</v>
      </c>
      <c r="ACK9" s="26">
        <v>69.2</v>
      </c>
      <c r="ACL9" s="26">
        <v>69.2</v>
      </c>
      <c r="ACM9" s="26">
        <v>69.2</v>
      </c>
      <c r="ACN9" s="26">
        <v>69.2</v>
      </c>
      <c r="ACO9" s="26">
        <v>69.2</v>
      </c>
      <c r="ACP9" s="26">
        <v>69.2</v>
      </c>
      <c r="ACQ9" s="26">
        <v>69.2</v>
      </c>
      <c r="ACR9" s="26">
        <v>69.2</v>
      </c>
      <c r="ACS9" s="26">
        <v>69.2</v>
      </c>
      <c r="ACT9" s="26">
        <v>69.2</v>
      </c>
      <c r="ACU9" s="26">
        <v>69.2</v>
      </c>
      <c r="ACV9" s="26">
        <v>69.2</v>
      </c>
      <c r="ACW9" s="26">
        <v>69.2</v>
      </c>
      <c r="ACX9" s="26">
        <v>69.2</v>
      </c>
      <c r="ACY9" s="26">
        <v>69.2</v>
      </c>
      <c r="ACZ9" s="26">
        <v>51.9</v>
      </c>
      <c r="ADA9" s="26">
        <v>51.9</v>
      </c>
      <c r="ADB9" s="26">
        <v>51.9</v>
      </c>
      <c r="ADC9" s="26">
        <v>51.9</v>
      </c>
      <c r="ADD9" s="26">
        <v>51.9</v>
      </c>
      <c r="ADE9" s="26">
        <v>51.9</v>
      </c>
      <c r="ADF9" s="26">
        <v>51.9</v>
      </c>
      <c r="ADG9" s="26">
        <v>51.9</v>
      </c>
      <c r="ADH9" s="26">
        <v>51.9</v>
      </c>
      <c r="ADI9" s="26">
        <v>51.9</v>
      </c>
      <c r="ADJ9" s="26">
        <v>51.9</v>
      </c>
      <c r="ADK9" s="26">
        <v>51.9</v>
      </c>
      <c r="ADL9" s="26">
        <v>51.9</v>
      </c>
      <c r="ADM9" s="26">
        <v>51.9</v>
      </c>
      <c r="ADN9" s="26">
        <v>51.9</v>
      </c>
      <c r="ADO9" s="26">
        <v>51.9</v>
      </c>
      <c r="ADP9" s="26">
        <v>51.9</v>
      </c>
      <c r="ADQ9" s="26">
        <v>51.9</v>
      </c>
      <c r="ADR9" s="26">
        <v>51.9</v>
      </c>
      <c r="ADS9" s="26">
        <v>51.9</v>
      </c>
      <c r="ADT9" s="26">
        <v>51.9</v>
      </c>
      <c r="ADU9" s="26">
        <v>69.2</v>
      </c>
      <c r="ADV9" s="26">
        <v>51.9</v>
      </c>
      <c r="ADW9" s="26">
        <v>51.9</v>
      </c>
      <c r="ADX9" s="26">
        <v>51.9</v>
      </c>
      <c r="ADY9" s="26">
        <v>51.9</v>
      </c>
      <c r="ADZ9" s="26">
        <v>51.9</v>
      </c>
      <c r="AEA9" s="26">
        <v>69.2</v>
      </c>
      <c r="AEB9" s="26">
        <v>69.2</v>
      </c>
      <c r="AEC9" s="26">
        <v>69.2</v>
      </c>
      <c r="AED9" s="26">
        <v>69.2</v>
      </c>
      <c r="AEE9" s="26">
        <v>69.2</v>
      </c>
      <c r="AEF9" s="26">
        <v>51.9</v>
      </c>
      <c r="AEG9" s="26">
        <v>69.2</v>
      </c>
      <c r="AEH9" s="26">
        <v>69.2</v>
      </c>
      <c r="AEI9" s="26">
        <v>51.9</v>
      </c>
      <c r="AEJ9" s="26">
        <v>69.2</v>
      </c>
      <c r="AEK9" s="26">
        <v>69.2</v>
      </c>
      <c r="AEL9" s="26">
        <v>51.9</v>
      </c>
      <c r="AEM9" s="26">
        <v>51.9</v>
      </c>
      <c r="AEN9" s="26">
        <v>69.2</v>
      </c>
      <c r="AEO9" s="26">
        <v>69.2</v>
      </c>
      <c r="AEP9" s="26">
        <v>69.2</v>
      </c>
      <c r="AEQ9" s="26">
        <v>51.9</v>
      </c>
      <c r="AER9" s="26">
        <v>69.2</v>
      </c>
      <c r="AES9" s="26">
        <v>69.2</v>
      </c>
      <c r="AET9" s="26">
        <v>69.2</v>
      </c>
      <c r="AEU9" s="26">
        <v>69.2</v>
      </c>
      <c r="AEV9" s="26">
        <v>69.2</v>
      </c>
      <c r="AEW9" s="26">
        <v>69.2</v>
      </c>
      <c r="AEX9" s="26">
        <v>69.2</v>
      </c>
      <c r="AEY9" s="26">
        <v>69.2</v>
      </c>
      <c r="AEZ9" s="26">
        <v>69.2</v>
      </c>
      <c r="AFA9" s="26">
        <v>69.2</v>
      </c>
      <c r="AFB9" s="26">
        <v>69.2</v>
      </c>
      <c r="AFC9" s="26">
        <v>69.2</v>
      </c>
      <c r="AFD9" s="26">
        <v>69.2</v>
      </c>
      <c r="AFE9" s="26">
        <v>69.2</v>
      </c>
      <c r="AFF9" s="26">
        <v>69.2</v>
      </c>
      <c r="AFG9" s="26">
        <v>69.2</v>
      </c>
      <c r="AFH9" s="26">
        <v>69.2</v>
      </c>
      <c r="AFI9" s="26">
        <v>69.2</v>
      </c>
      <c r="AFJ9" s="26">
        <v>69.2</v>
      </c>
      <c r="AFK9" s="26">
        <v>69.2</v>
      </c>
      <c r="AFL9" s="26">
        <v>69.2</v>
      </c>
      <c r="AFM9" s="26">
        <v>69.2</v>
      </c>
      <c r="AFN9" s="26">
        <v>69.2</v>
      </c>
      <c r="AFO9" s="26">
        <v>69.2</v>
      </c>
      <c r="AFP9" s="26">
        <v>69.2</v>
      </c>
      <c r="AFQ9" s="26">
        <v>69.2</v>
      </c>
      <c r="AFR9" s="26">
        <v>69.2</v>
      </c>
      <c r="AFS9" s="26">
        <v>69.2</v>
      </c>
      <c r="AFT9" s="26">
        <v>69.2</v>
      </c>
      <c r="AFU9" s="26">
        <v>69.2</v>
      </c>
      <c r="AFV9" s="26">
        <v>69.2</v>
      </c>
      <c r="AFW9" s="26">
        <v>69.2</v>
      </c>
      <c r="AFX9" s="26">
        <v>69.2</v>
      </c>
      <c r="AFY9" s="26">
        <v>69.2</v>
      </c>
      <c r="AFZ9" s="26">
        <v>69.2</v>
      </c>
      <c r="AGA9" s="26">
        <v>69.2</v>
      </c>
      <c r="AGB9" s="26">
        <v>51.9</v>
      </c>
      <c r="AGC9" s="26">
        <v>51.9</v>
      </c>
      <c r="AGD9" s="26">
        <v>51.9</v>
      </c>
      <c r="AGE9" s="26">
        <v>51.9</v>
      </c>
      <c r="AGF9" s="26">
        <v>51.9</v>
      </c>
      <c r="AGG9" s="26">
        <v>51.9</v>
      </c>
      <c r="AGH9" s="26">
        <v>51.9</v>
      </c>
      <c r="AGI9" s="26">
        <v>51.9</v>
      </c>
      <c r="AGJ9" s="26">
        <v>51.9</v>
      </c>
      <c r="AGK9" s="26">
        <v>51.9</v>
      </c>
      <c r="AGL9" s="26">
        <v>51.9</v>
      </c>
      <c r="AGM9" s="26">
        <v>51.9</v>
      </c>
      <c r="AGN9" s="26">
        <v>51.9</v>
      </c>
      <c r="AGO9" s="26">
        <v>51.9</v>
      </c>
      <c r="AGP9" s="26">
        <v>51.9</v>
      </c>
      <c r="AGQ9" s="26">
        <v>51.9</v>
      </c>
      <c r="AGR9" s="26">
        <v>51.9</v>
      </c>
      <c r="AGS9" s="26">
        <v>51.9</v>
      </c>
      <c r="AGT9" s="26">
        <v>51.9</v>
      </c>
      <c r="AGU9" s="26">
        <v>51.9</v>
      </c>
      <c r="AGV9" s="26">
        <v>51.9</v>
      </c>
      <c r="AGW9" s="26">
        <v>69.2</v>
      </c>
      <c r="AGX9" s="26">
        <v>51.9</v>
      </c>
      <c r="AGY9" s="26">
        <v>51.9</v>
      </c>
      <c r="AGZ9" s="26">
        <v>51.9</v>
      </c>
      <c r="AHA9" s="26">
        <v>51.9</v>
      </c>
      <c r="AHB9" s="26">
        <v>51.9</v>
      </c>
      <c r="AHC9" s="26">
        <v>69.2</v>
      </c>
      <c r="AHD9" s="26">
        <v>69.2</v>
      </c>
      <c r="AHE9" s="26">
        <v>69.2</v>
      </c>
      <c r="AHF9" s="26">
        <v>69.2</v>
      </c>
      <c r="AHG9" s="26">
        <v>69.2</v>
      </c>
      <c r="AHH9" s="26">
        <v>51.9</v>
      </c>
      <c r="AHI9" s="26">
        <v>69.2</v>
      </c>
      <c r="AHJ9" s="26">
        <v>69.2</v>
      </c>
      <c r="AHK9" s="26">
        <v>51.9</v>
      </c>
      <c r="AHL9" s="26">
        <v>69.2</v>
      </c>
      <c r="AHM9" s="26">
        <v>69.2</v>
      </c>
      <c r="AHN9" s="26">
        <v>51.9</v>
      </c>
      <c r="AHO9" s="26">
        <v>51.9</v>
      </c>
      <c r="AHP9" s="26">
        <v>69.2</v>
      </c>
      <c r="AHQ9" s="26">
        <v>69.2</v>
      </c>
      <c r="AHR9" s="26">
        <v>69.2</v>
      </c>
      <c r="AHS9" s="26">
        <v>51.9</v>
      </c>
      <c r="AHT9" s="26">
        <v>69.2</v>
      </c>
      <c r="AHU9" s="26">
        <v>69.2</v>
      </c>
      <c r="AHV9" s="26">
        <v>69.2</v>
      </c>
      <c r="AHW9" s="26">
        <v>69.2</v>
      </c>
      <c r="AHX9" s="26">
        <v>69.2</v>
      </c>
      <c r="AHY9" s="26">
        <v>69.2</v>
      </c>
      <c r="AHZ9" s="26">
        <v>69.2</v>
      </c>
      <c r="AIA9" s="26">
        <v>69.2</v>
      </c>
      <c r="AIB9" s="26">
        <v>69.2</v>
      </c>
      <c r="AIC9" s="26">
        <v>69.2</v>
      </c>
      <c r="AID9" s="26">
        <v>69.2</v>
      </c>
      <c r="AIE9" s="26">
        <v>69.2</v>
      </c>
      <c r="AIF9" s="26">
        <v>69.2</v>
      </c>
      <c r="AIG9" s="26">
        <v>69.2</v>
      </c>
      <c r="AIH9" s="26">
        <v>69.2</v>
      </c>
      <c r="AII9" s="26">
        <v>69.2</v>
      </c>
      <c r="AIJ9" s="26">
        <v>69.2</v>
      </c>
      <c r="AIK9" s="26">
        <v>69.2</v>
      </c>
      <c r="AIL9" s="26">
        <v>69.2</v>
      </c>
      <c r="AIM9" s="26">
        <v>69.2</v>
      </c>
      <c r="AIN9" s="26">
        <v>69.2</v>
      </c>
      <c r="AIO9" s="26">
        <v>69.2</v>
      </c>
      <c r="AIP9" s="26">
        <v>69.2</v>
      </c>
      <c r="AIQ9" s="26">
        <v>69.2</v>
      </c>
      <c r="AIR9" s="26">
        <v>69.2</v>
      </c>
      <c r="AIS9" s="26">
        <v>69.2</v>
      </c>
      <c r="AIT9" s="26">
        <v>69.2</v>
      </c>
      <c r="AIU9" s="26">
        <v>69.2</v>
      </c>
      <c r="AIV9" s="26">
        <v>69.2</v>
      </c>
      <c r="AIW9" s="26">
        <v>69.2</v>
      </c>
      <c r="AIX9" s="26">
        <v>69.2</v>
      </c>
      <c r="AIY9" s="26">
        <v>69.2</v>
      </c>
      <c r="AIZ9" s="26">
        <v>69.2</v>
      </c>
      <c r="AJA9" s="26">
        <v>69.2</v>
      </c>
      <c r="AJB9" s="26">
        <v>69.2</v>
      </c>
      <c r="AJC9" s="26">
        <v>51.9</v>
      </c>
      <c r="AJD9" s="26">
        <v>51.9</v>
      </c>
      <c r="AJE9" s="26">
        <v>51.9</v>
      </c>
      <c r="AJF9" s="26">
        <v>51.9</v>
      </c>
      <c r="AJG9" s="26">
        <v>51.9</v>
      </c>
      <c r="AJH9" s="26">
        <v>51.9</v>
      </c>
      <c r="AJI9" s="26">
        <v>51.9</v>
      </c>
      <c r="AJJ9" s="26">
        <v>51.9</v>
      </c>
      <c r="AJK9" s="26">
        <v>51.9</v>
      </c>
      <c r="AJL9" s="26">
        <v>51.9</v>
      </c>
      <c r="AJM9" s="26">
        <v>51.9</v>
      </c>
      <c r="AJN9" s="26">
        <v>51.9</v>
      </c>
      <c r="AJO9" s="26">
        <v>51.9</v>
      </c>
      <c r="AJP9" s="26">
        <v>51.9</v>
      </c>
      <c r="AJQ9" s="26">
        <v>51.9</v>
      </c>
      <c r="AJR9" s="26">
        <v>51.9</v>
      </c>
      <c r="AJS9" s="26">
        <v>51.9</v>
      </c>
      <c r="AJT9" s="26">
        <v>51.9</v>
      </c>
      <c r="AJU9" s="26">
        <v>51.9</v>
      </c>
      <c r="AJV9" s="26">
        <v>51.9</v>
      </c>
      <c r="AJW9" s="26">
        <v>51.9</v>
      </c>
      <c r="AJX9" s="26">
        <v>51.9</v>
      </c>
      <c r="AJY9" t="s">
        <v>10</v>
      </c>
    </row>
    <row r="10" spans="1:961">
      <c r="A10" s="26">
        <v>86.5</v>
      </c>
      <c r="B10" s="26">
        <v>47.58</v>
      </c>
      <c r="C10" s="26">
        <v>47.58</v>
      </c>
      <c r="D10" s="26">
        <v>47.58</v>
      </c>
      <c r="E10" s="26">
        <v>86.5</v>
      </c>
      <c r="F10" s="26">
        <v>47.58</v>
      </c>
      <c r="G10" s="26">
        <v>51.9</v>
      </c>
      <c r="H10" s="26">
        <v>51.9</v>
      </c>
      <c r="I10" s="26">
        <v>51.9</v>
      </c>
      <c r="J10" s="26">
        <v>51.9</v>
      </c>
      <c r="K10" s="26">
        <v>86.5</v>
      </c>
      <c r="L10" s="26">
        <v>47.58</v>
      </c>
      <c r="M10" s="26">
        <v>86.5</v>
      </c>
      <c r="N10" s="26">
        <v>86.5</v>
      </c>
      <c r="O10" s="26">
        <v>86.5</v>
      </c>
      <c r="P10" s="26">
        <v>47.58</v>
      </c>
      <c r="Q10" s="26">
        <v>86.5</v>
      </c>
      <c r="R10" s="26">
        <v>86.5</v>
      </c>
      <c r="S10" s="26">
        <v>51.9</v>
      </c>
      <c r="T10" s="26">
        <v>47.58</v>
      </c>
      <c r="U10" s="26">
        <v>47.58</v>
      </c>
      <c r="V10" s="26">
        <v>86.5</v>
      </c>
      <c r="W10" s="26">
        <v>86.5</v>
      </c>
      <c r="X10" s="26">
        <v>86.5</v>
      </c>
      <c r="Y10" s="26">
        <v>47.58</v>
      </c>
      <c r="Z10" s="26">
        <v>86.5</v>
      </c>
      <c r="AA10" s="26">
        <v>86.5</v>
      </c>
      <c r="AB10" s="26">
        <v>86.5</v>
      </c>
      <c r="AC10" s="26">
        <v>86.5</v>
      </c>
      <c r="AD10" s="26">
        <v>86.5</v>
      </c>
      <c r="AE10" s="26">
        <v>86.5</v>
      </c>
      <c r="AF10" s="26">
        <v>86.5</v>
      </c>
      <c r="AG10" s="26">
        <v>51.9</v>
      </c>
      <c r="AH10" s="26">
        <v>86.5</v>
      </c>
      <c r="AI10" s="26">
        <v>86.5</v>
      </c>
      <c r="AJ10" s="26">
        <v>86.5</v>
      </c>
      <c r="AK10" s="26">
        <v>86.5</v>
      </c>
      <c r="AL10" s="26">
        <v>86.5</v>
      </c>
      <c r="AM10" s="26">
        <v>86.5</v>
      </c>
      <c r="AN10" s="26">
        <v>86.5</v>
      </c>
      <c r="AO10" s="26">
        <v>86.5</v>
      </c>
      <c r="AP10" s="26">
        <v>86.5</v>
      </c>
      <c r="AQ10" s="26">
        <v>86.5</v>
      </c>
      <c r="AR10" s="26">
        <v>86.5</v>
      </c>
      <c r="AS10" s="26">
        <v>86.5</v>
      </c>
      <c r="AT10" s="26">
        <v>86.5</v>
      </c>
      <c r="AU10" s="26">
        <v>86.5</v>
      </c>
      <c r="AV10" s="26">
        <v>86.5</v>
      </c>
      <c r="AW10" s="26">
        <v>86.5</v>
      </c>
      <c r="AX10" s="26">
        <v>86.5</v>
      </c>
      <c r="AY10" s="26">
        <v>86.5</v>
      </c>
      <c r="AZ10" s="26">
        <v>86.5</v>
      </c>
      <c r="BA10" s="26">
        <v>86.5</v>
      </c>
      <c r="BB10" s="26">
        <v>47.58</v>
      </c>
      <c r="BC10" s="26">
        <v>47.58</v>
      </c>
      <c r="BD10" s="26">
        <v>47.58</v>
      </c>
      <c r="BE10" s="26">
        <v>47.58</v>
      </c>
      <c r="BF10" s="26">
        <v>47.58</v>
      </c>
      <c r="BG10" s="26">
        <v>47.58</v>
      </c>
      <c r="BH10" s="26">
        <v>47.58</v>
      </c>
      <c r="BI10" s="26">
        <v>47.58</v>
      </c>
      <c r="BJ10" s="26">
        <v>47.58</v>
      </c>
      <c r="BK10" s="26">
        <v>47.58</v>
      </c>
      <c r="BL10" s="26">
        <v>47.58</v>
      </c>
      <c r="BM10" s="26">
        <v>47.58</v>
      </c>
      <c r="BN10" s="26">
        <v>47.58</v>
      </c>
      <c r="BO10" s="26">
        <v>47.58</v>
      </c>
      <c r="BP10" s="26">
        <v>47.58</v>
      </c>
      <c r="BQ10" s="26">
        <v>47.58</v>
      </c>
      <c r="BR10" s="26">
        <v>47.58</v>
      </c>
      <c r="BS10" s="26">
        <v>47.58</v>
      </c>
      <c r="BT10" s="26">
        <v>47.58</v>
      </c>
      <c r="BU10" s="26">
        <v>47.58</v>
      </c>
      <c r="BV10" s="26">
        <v>47.58</v>
      </c>
      <c r="BW10" s="26">
        <v>47.58</v>
      </c>
      <c r="BX10" s="26">
        <v>47.58</v>
      </c>
      <c r="BY10" s="26">
        <v>47.58</v>
      </c>
      <c r="BZ10" s="26">
        <v>47.58</v>
      </c>
      <c r="CA10" s="26">
        <v>47.58</v>
      </c>
      <c r="CB10" s="26">
        <v>47.58</v>
      </c>
      <c r="CC10" s="26">
        <v>64</v>
      </c>
      <c r="CD10" s="26">
        <v>47.58</v>
      </c>
      <c r="CE10" s="26">
        <v>47.58</v>
      </c>
      <c r="CF10" s="26">
        <v>47.58</v>
      </c>
      <c r="CG10" s="26">
        <v>47.58</v>
      </c>
      <c r="CH10" s="26">
        <v>51.9</v>
      </c>
      <c r="CI10" s="26">
        <v>47.58</v>
      </c>
      <c r="CJ10" s="26">
        <v>51.9</v>
      </c>
      <c r="CK10" s="26">
        <v>51.9</v>
      </c>
      <c r="CL10" s="26">
        <v>51.9</v>
      </c>
      <c r="CM10" s="26">
        <v>51.9</v>
      </c>
      <c r="CN10" s="26">
        <v>51.9</v>
      </c>
      <c r="CO10" s="26">
        <v>47.58</v>
      </c>
      <c r="CP10" s="26">
        <v>64</v>
      </c>
      <c r="CQ10" s="26">
        <v>64</v>
      </c>
      <c r="CR10" s="26">
        <v>64</v>
      </c>
      <c r="CS10" s="26">
        <v>47.58</v>
      </c>
      <c r="CT10" s="26">
        <v>64</v>
      </c>
      <c r="CU10" s="26">
        <v>64</v>
      </c>
      <c r="CV10" s="26">
        <v>64</v>
      </c>
      <c r="CW10" s="26">
        <v>47.58</v>
      </c>
      <c r="CX10" s="26">
        <v>47.58</v>
      </c>
      <c r="CY10" s="26">
        <v>64</v>
      </c>
      <c r="CZ10" s="26">
        <v>64</v>
      </c>
      <c r="DA10" s="26">
        <v>64</v>
      </c>
      <c r="DB10" s="26">
        <v>47.58</v>
      </c>
      <c r="DC10" s="26">
        <v>64</v>
      </c>
      <c r="DD10" s="26">
        <v>64</v>
      </c>
      <c r="DE10" s="26">
        <v>64</v>
      </c>
      <c r="DF10" s="26">
        <v>64</v>
      </c>
      <c r="DG10" s="26">
        <v>64</v>
      </c>
      <c r="DH10" s="26">
        <v>64</v>
      </c>
      <c r="DI10" s="26">
        <v>64</v>
      </c>
      <c r="DJ10" s="26">
        <v>64</v>
      </c>
      <c r="DK10" s="26">
        <v>64</v>
      </c>
      <c r="DL10" s="26">
        <v>64</v>
      </c>
      <c r="DM10" s="26">
        <v>64</v>
      </c>
      <c r="DN10" s="26">
        <v>64</v>
      </c>
      <c r="DO10" s="26">
        <v>64</v>
      </c>
      <c r="DP10" s="26">
        <v>64</v>
      </c>
      <c r="DQ10" s="26">
        <v>64</v>
      </c>
      <c r="DR10" s="26">
        <v>64</v>
      </c>
      <c r="DS10" s="26">
        <v>64</v>
      </c>
      <c r="DT10" s="26">
        <v>64</v>
      </c>
      <c r="DU10" s="26">
        <v>64</v>
      </c>
      <c r="DV10" s="26">
        <v>64</v>
      </c>
      <c r="DW10" s="26">
        <v>64</v>
      </c>
      <c r="DX10" s="26">
        <v>64</v>
      </c>
      <c r="DY10" s="26">
        <v>64</v>
      </c>
      <c r="DZ10" s="26">
        <v>64</v>
      </c>
      <c r="EA10" s="26">
        <v>64</v>
      </c>
      <c r="EB10" s="26">
        <v>64</v>
      </c>
      <c r="EC10" s="26">
        <v>64</v>
      </c>
      <c r="ED10" s="26">
        <v>64</v>
      </c>
      <c r="EE10" s="26">
        <v>64</v>
      </c>
      <c r="EF10" s="26">
        <v>51.9</v>
      </c>
      <c r="EG10" s="26">
        <v>64</v>
      </c>
      <c r="EH10" s="26">
        <v>64</v>
      </c>
      <c r="EI10" s="26">
        <v>64</v>
      </c>
      <c r="EJ10" s="26">
        <v>64</v>
      </c>
      <c r="EK10" s="26">
        <v>47.58</v>
      </c>
      <c r="EL10" s="26">
        <v>47.58</v>
      </c>
      <c r="EM10" s="26">
        <v>47.58</v>
      </c>
      <c r="EN10" s="26">
        <v>47.58</v>
      </c>
      <c r="EO10" s="26">
        <v>47.58</v>
      </c>
      <c r="EP10" s="26">
        <v>47.58</v>
      </c>
      <c r="EQ10" s="26">
        <v>47.58</v>
      </c>
      <c r="ER10" s="26">
        <v>47.58</v>
      </c>
      <c r="ES10" s="26">
        <v>47.58</v>
      </c>
      <c r="ET10" s="26">
        <v>47.58</v>
      </c>
      <c r="EU10" s="26">
        <v>47.58</v>
      </c>
      <c r="EV10" s="26">
        <v>47.58</v>
      </c>
      <c r="EW10" s="26">
        <v>47.58</v>
      </c>
      <c r="EX10" s="26">
        <v>47.58</v>
      </c>
      <c r="EY10" s="26">
        <v>47.58</v>
      </c>
      <c r="EZ10" s="26">
        <v>47.58</v>
      </c>
      <c r="FA10" s="26">
        <v>47.58</v>
      </c>
      <c r="FB10" s="26">
        <v>47.58</v>
      </c>
      <c r="FC10" s="26">
        <v>47.58</v>
      </c>
      <c r="FD10" s="26">
        <v>47.58</v>
      </c>
      <c r="FE10" s="26">
        <v>64</v>
      </c>
      <c r="FF10" s="26">
        <v>47.58</v>
      </c>
      <c r="FG10" s="26">
        <v>47.58</v>
      </c>
      <c r="FH10" s="26">
        <v>47.58</v>
      </c>
      <c r="FI10" s="26">
        <v>47.58</v>
      </c>
      <c r="FJ10" s="26">
        <v>51.9</v>
      </c>
      <c r="FK10" s="26">
        <v>47.58</v>
      </c>
      <c r="FL10" s="26">
        <v>51.9</v>
      </c>
      <c r="FM10" s="26">
        <v>51.9</v>
      </c>
      <c r="FN10" s="26">
        <v>51.9</v>
      </c>
      <c r="FO10" s="26">
        <v>51.9</v>
      </c>
      <c r="FP10" s="26">
        <v>51.9</v>
      </c>
      <c r="FQ10" s="26">
        <v>47.58</v>
      </c>
      <c r="FR10" s="26">
        <v>64</v>
      </c>
      <c r="FS10" s="26">
        <v>64</v>
      </c>
      <c r="FT10" s="26">
        <v>64</v>
      </c>
      <c r="FU10" s="26">
        <v>47.58</v>
      </c>
      <c r="FV10" s="26">
        <v>64</v>
      </c>
      <c r="FW10" s="26">
        <v>64</v>
      </c>
      <c r="FX10" s="26">
        <v>64</v>
      </c>
      <c r="FY10" s="26">
        <v>47.58</v>
      </c>
      <c r="FZ10" s="26">
        <v>47.58</v>
      </c>
      <c r="GA10" s="26">
        <v>64</v>
      </c>
      <c r="GB10" s="26">
        <v>64</v>
      </c>
      <c r="GC10" s="26">
        <v>64</v>
      </c>
      <c r="GD10" s="26">
        <v>47.58</v>
      </c>
      <c r="GE10" s="26">
        <v>64</v>
      </c>
      <c r="GF10" s="26">
        <v>64</v>
      </c>
      <c r="GG10" s="26">
        <v>64</v>
      </c>
      <c r="GH10" s="26">
        <v>64</v>
      </c>
      <c r="GI10" s="26">
        <v>64</v>
      </c>
      <c r="GJ10" s="26">
        <v>64</v>
      </c>
      <c r="GK10" s="26">
        <v>64</v>
      </c>
      <c r="GL10" s="26">
        <v>64</v>
      </c>
      <c r="GM10" s="26">
        <v>64</v>
      </c>
      <c r="GN10" s="26">
        <v>64</v>
      </c>
      <c r="GO10" s="26">
        <v>64</v>
      </c>
      <c r="GP10" s="26">
        <v>64</v>
      </c>
      <c r="GQ10" s="26">
        <v>64</v>
      </c>
      <c r="GR10" s="26">
        <v>64</v>
      </c>
      <c r="GS10" s="26">
        <v>64</v>
      </c>
      <c r="GT10" s="26">
        <v>64</v>
      </c>
      <c r="GU10" s="26">
        <v>64</v>
      </c>
      <c r="GV10" s="26">
        <v>64</v>
      </c>
      <c r="GW10" s="26">
        <v>64</v>
      </c>
      <c r="GX10" s="26">
        <v>64</v>
      </c>
      <c r="GY10" s="26">
        <v>64</v>
      </c>
      <c r="GZ10" s="26">
        <v>64</v>
      </c>
      <c r="HA10" s="26">
        <v>64</v>
      </c>
      <c r="HB10" s="26">
        <v>64</v>
      </c>
      <c r="HC10" s="26">
        <v>64</v>
      </c>
      <c r="HD10" s="26">
        <v>64</v>
      </c>
      <c r="HE10" s="26">
        <v>64</v>
      </c>
      <c r="HF10" s="26">
        <v>64</v>
      </c>
      <c r="HG10" s="26">
        <v>64</v>
      </c>
      <c r="HH10" s="26">
        <v>64</v>
      </c>
      <c r="HI10" s="26">
        <v>51.9</v>
      </c>
      <c r="HJ10" s="26">
        <v>64</v>
      </c>
      <c r="HK10" s="26">
        <v>64</v>
      </c>
      <c r="HL10" s="26">
        <v>64</v>
      </c>
      <c r="HM10" s="26">
        <v>64</v>
      </c>
      <c r="HN10" s="26">
        <v>47.58</v>
      </c>
      <c r="HO10" s="26">
        <v>47.58</v>
      </c>
      <c r="HP10" s="26">
        <v>47.58</v>
      </c>
      <c r="HQ10" s="26">
        <v>47.58</v>
      </c>
      <c r="HR10" s="26">
        <v>47.58</v>
      </c>
      <c r="HS10" s="26">
        <v>47.58</v>
      </c>
      <c r="HT10" s="26">
        <v>47.58</v>
      </c>
      <c r="HU10" s="26">
        <v>47.58</v>
      </c>
      <c r="HV10" s="26">
        <v>47.58</v>
      </c>
      <c r="HW10" s="26">
        <v>47.58</v>
      </c>
      <c r="HX10" s="26">
        <v>47.58</v>
      </c>
      <c r="HY10" s="26">
        <v>47.58</v>
      </c>
      <c r="HZ10" s="26">
        <v>47.58</v>
      </c>
      <c r="IA10" s="26">
        <v>47.58</v>
      </c>
      <c r="IB10" s="26">
        <v>47.58</v>
      </c>
      <c r="IC10" s="26">
        <v>47.58</v>
      </c>
      <c r="ID10" s="26">
        <v>47.58</v>
      </c>
      <c r="IE10" s="26">
        <v>47.58</v>
      </c>
      <c r="IF10" s="26">
        <v>47.58</v>
      </c>
      <c r="IG10" s="26">
        <v>64</v>
      </c>
      <c r="IH10" s="26">
        <v>47.58</v>
      </c>
      <c r="II10" s="26">
        <v>47.58</v>
      </c>
      <c r="IJ10" s="26">
        <v>47.58</v>
      </c>
      <c r="IK10" s="26">
        <v>47.58</v>
      </c>
      <c r="IL10" s="26">
        <v>51.9</v>
      </c>
      <c r="IM10" s="26">
        <v>47.58</v>
      </c>
      <c r="IN10" s="26">
        <v>51.9</v>
      </c>
      <c r="IO10" s="26">
        <v>51.9</v>
      </c>
      <c r="IP10" s="26">
        <v>51.9</v>
      </c>
      <c r="IQ10" s="26">
        <v>51.9</v>
      </c>
      <c r="IR10" s="26">
        <v>51.9</v>
      </c>
      <c r="IS10" s="26">
        <v>47.58</v>
      </c>
      <c r="IT10" s="26">
        <v>64</v>
      </c>
      <c r="IU10" s="26">
        <v>64</v>
      </c>
      <c r="IV10" s="26">
        <v>64</v>
      </c>
      <c r="IW10" s="26">
        <v>47.58</v>
      </c>
      <c r="IX10" s="26">
        <v>51.9</v>
      </c>
      <c r="IY10" s="26">
        <v>64</v>
      </c>
      <c r="IZ10" s="26">
        <v>64</v>
      </c>
      <c r="JA10" s="26">
        <v>47.58</v>
      </c>
      <c r="JB10" s="26">
        <v>47.58</v>
      </c>
      <c r="JC10" s="26">
        <v>64</v>
      </c>
      <c r="JD10" s="26">
        <v>64</v>
      </c>
      <c r="JE10" s="26">
        <v>64</v>
      </c>
      <c r="JF10" s="26">
        <v>47.58</v>
      </c>
      <c r="JG10" s="26">
        <v>64</v>
      </c>
      <c r="JH10" s="26">
        <v>64</v>
      </c>
      <c r="JI10" s="26">
        <v>64</v>
      </c>
      <c r="JJ10" s="26">
        <v>64</v>
      </c>
      <c r="JK10" s="26">
        <v>64</v>
      </c>
      <c r="JL10" s="26">
        <v>64</v>
      </c>
      <c r="JM10" s="26">
        <v>64</v>
      </c>
      <c r="JN10" s="26">
        <v>64</v>
      </c>
      <c r="JO10" s="26">
        <v>64</v>
      </c>
      <c r="JP10" s="26">
        <v>64</v>
      </c>
      <c r="JQ10" s="26">
        <v>64</v>
      </c>
      <c r="JR10" s="26">
        <v>64</v>
      </c>
      <c r="JS10" s="26">
        <v>64</v>
      </c>
      <c r="JT10" s="26">
        <v>64</v>
      </c>
      <c r="JU10" s="26">
        <v>64</v>
      </c>
      <c r="JV10" s="26">
        <v>64</v>
      </c>
      <c r="JW10" s="26">
        <v>64</v>
      </c>
      <c r="JX10" s="26">
        <v>64</v>
      </c>
      <c r="JY10" s="26">
        <v>64</v>
      </c>
      <c r="JZ10" s="26">
        <v>64</v>
      </c>
      <c r="KA10" s="26">
        <v>64</v>
      </c>
      <c r="KB10" s="26">
        <v>64</v>
      </c>
      <c r="KC10" s="26">
        <v>64</v>
      </c>
      <c r="KD10" s="26">
        <v>64</v>
      </c>
      <c r="KE10" s="26">
        <v>64</v>
      </c>
      <c r="KF10" s="26">
        <v>64</v>
      </c>
      <c r="KG10" s="26">
        <v>64</v>
      </c>
      <c r="KH10" s="26">
        <v>64</v>
      </c>
      <c r="KI10" s="26">
        <v>64</v>
      </c>
      <c r="KJ10" s="26">
        <v>64</v>
      </c>
      <c r="KK10" s="26">
        <v>51.9</v>
      </c>
      <c r="KL10" s="26">
        <v>64</v>
      </c>
      <c r="KM10" s="26">
        <v>64</v>
      </c>
      <c r="KN10" s="26">
        <v>64</v>
      </c>
      <c r="KO10" s="26">
        <v>64</v>
      </c>
      <c r="KP10" s="26">
        <v>47.58</v>
      </c>
      <c r="KQ10" s="26">
        <v>47.58</v>
      </c>
      <c r="KR10" s="26">
        <v>47.58</v>
      </c>
      <c r="KS10" s="26">
        <v>47.58</v>
      </c>
      <c r="KT10" s="26">
        <v>47.58</v>
      </c>
      <c r="KU10" s="26">
        <v>47.58</v>
      </c>
      <c r="KV10" s="26">
        <v>47.58</v>
      </c>
      <c r="KW10" s="26">
        <v>47.58</v>
      </c>
      <c r="KX10" s="26">
        <v>47.58</v>
      </c>
      <c r="KY10" s="26">
        <v>47.58</v>
      </c>
      <c r="KZ10" s="26">
        <v>47.58</v>
      </c>
      <c r="LA10" s="26">
        <v>47.58</v>
      </c>
      <c r="LB10" s="26">
        <v>47.58</v>
      </c>
      <c r="LC10" s="26">
        <v>47.58</v>
      </c>
      <c r="LD10" s="26">
        <v>47.58</v>
      </c>
      <c r="LE10" s="26">
        <v>47.58</v>
      </c>
      <c r="LF10" s="26">
        <v>47.58</v>
      </c>
      <c r="LG10" s="26">
        <v>47.58</v>
      </c>
      <c r="LH10" s="26">
        <v>47.58</v>
      </c>
      <c r="LI10" s="26">
        <v>64</v>
      </c>
      <c r="LJ10" s="26">
        <v>51.9</v>
      </c>
      <c r="LK10" s="26">
        <v>47.58</v>
      </c>
      <c r="LL10" s="26">
        <v>47.58</v>
      </c>
      <c r="LM10" s="26">
        <v>47.58</v>
      </c>
      <c r="LN10" s="26">
        <v>51.9</v>
      </c>
      <c r="LO10" s="26">
        <v>47.58</v>
      </c>
      <c r="LP10" s="26">
        <v>51.9</v>
      </c>
      <c r="LQ10" s="26">
        <v>51.9</v>
      </c>
      <c r="LR10" s="26">
        <v>51.9</v>
      </c>
      <c r="LS10" s="26">
        <v>51.9</v>
      </c>
      <c r="LT10" s="26">
        <v>51.9</v>
      </c>
      <c r="LU10" s="26">
        <v>47.58</v>
      </c>
      <c r="LV10" s="26">
        <v>64</v>
      </c>
      <c r="LW10" s="26">
        <v>64</v>
      </c>
      <c r="LX10" s="26">
        <v>64</v>
      </c>
      <c r="LY10" s="26">
        <v>47.58</v>
      </c>
      <c r="LZ10" s="26">
        <v>64</v>
      </c>
      <c r="MA10" s="26">
        <v>64</v>
      </c>
      <c r="MB10" s="26">
        <v>47.58</v>
      </c>
      <c r="MC10" s="26">
        <v>47.58</v>
      </c>
      <c r="MD10" s="26">
        <v>47.58</v>
      </c>
      <c r="ME10" s="26">
        <v>64</v>
      </c>
      <c r="MF10" s="26">
        <v>64</v>
      </c>
      <c r="MG10" s="26">
        <v>64</v>
      </c>
      <c r="MH10" s="26">
        <v>47.58</v>
      </c>
      <c r="MI10" s="26">
        <v>64</v>
      </c>
      <c r="MJ10" s="26">
        <v>64</v>
      </c>
      <c r="MK10" s="26">
        <v>64</v>
      </c>
      <c r="ML10" s="26">
        <v>64</v>
      </c>
      <c r="MM10" s="26">
        <v>64</v>
      </c>
      <c r="MN10" s="26">
        <v>64</v>
      </c>
      <c r="MO10" s="26">
        <v>64</v>
      </c>
      <c r="MP10" s="26">
        <v>64</v>
      </c>
      <c r="MQ10" s="26">
        <v>64</v>
      </c>
      <c r="MR10" s="26">
        <v>64</v>
      </c>
      <c r="MS10" s="26">
        <v>64</v>
      </c>
      <c r="MT10" s="26">
        <v>64</v>
      </c>
      <c r="MU10" s="26">
        <v>64</v>
      </c>
      <c r="MV10" s="26">
        <v>64</v>
      </c>
      <c r="MW10" s="26">
        <v>64</v>
      </c>
      <c r="MX10" s="26">
        <v>64</v>
      </c>
      <c r="MY10" s="26">
        <v>64</v>
      </c>
      <c r="MZ10" s="26">
        <v>64</v>
      </c>
      <c r="NA10" s="26">
        <v>64</v>
      </c>
      <c r="NB10" s="26">
        <v>64</v>
      </c>
      <c r="NC10" s="26">
        <v>64</v>
      </c>
      <c r="ND10" s="26">
        <v>64</v>
      </c>
      <c r="NE10" s="26">
        <v>64</v>
      </c>
      <c r="NF10" s="26">
        <v>64</v>
      </c>
      <c r="NG10" s="26">
        <v>64</v>
      </c>
      <c r="NH10" s="26">
        <v>64</v>
      </c>
      <c r="NI10" s="26">
        <v>64</v>
      </c>
      <c r="NJ10" s="26">
        <v>64</v>
      </c>
      <c r="NK10" s="26">
        <v>64</v>
      </c>
      <c r="NL10" s="26">
        <v>64</v>
      </c>
      <c r="NM10" s="26">
        <v>64</v>
      </c>
      <c r="NN10" s="26">
        <v>64</v>
      </c>
      <c r="NO10" s="26">
        <v>51.9</v>
      </c>
      <c r="NP10" s="26">
        <v>64</v>
      </c>
      <c r="NQ10" s="26">
        <v>64</v>
      </c>
      <c r="NR10" s="26">
        <v>64</v>
      </c>
      <c r="NS10" s="26">
        <v>64</v>
      </c>
      <c r="NT10" s="26">
        <v>47.58</v>
      </c>
      <c r="NU10" s="26">
        <v>47.58</v>
      </c>
      <c r="NV10" s="26">
        <v>47.58</v>
      </c>
      <c r="NW10" s="26">
        <v>47.58</v>
      </c>
      <c r="NX10" s="26">
        <v>47.58</v>
      </c>
      <c r="NY10" s="26">
        <v>47.58</v>
      </c>
      <c r="NZ10" s="26">
        <v>47.58</v>
      </c>
      <c r="OA10" s="26">
        <v>47.58</v>
      </c>
      <c r="OB10" s="26">
        <v>47.58</v>
      </c>
      <c r="OC10" s="26">
        <v>47.58</v>
      </c>
      <c r="OD10" s="26">
        <v>47.58</v>
      </c>
      <c r="OE10" s="26">
        <v>47.58</v>
      </c>
      <c r="OF10" s="26">
        <v>47.58</v>
      </c>
      <c r="OG10" s="26">
        <v>47.58</v>
      </c>
      <c r="OH10" s="26">
        <v>47.58</v>
      </c>
      <c r="OI10" s="26">
        <v>47.58</v>
      </c>
      <c r="OJ10" s="26">
        <v>47.58</v>
      </c>
      <c r="OK10" s="26">
        <v>64</v>
      </c>
      <c r="OL10" s="26">
        <v>47.58</v>
      </c>
      <c r="OM10" s="26">
        <v>47.58</v>
      </c>
      <c r="ON10" s="26">
        <v>47.58</v>
      </c>
      <c r="OO10" s="26">
        <v>47.58</v>
      </c>
      <c r="OP10" s="26">
        <v>47.58</v>
      </c>
      <c r="OQ10" s="26">
        <v>47.58</v>
      </c>
      <c r="OR10" s="26">
        <v>51.9</v>
      </c>
      <c r="OS10" s="26">
        <v>51.9</v>
      </c>
      <c r="OT10" s="26">
        <v>51.9</v>
      </c>
      <c r="OU10" s="26">
        <v>51.9</v>
      </c>
      <c r="OV10" s="26">
        <v>51.9</v>
      </c>
      <c r="OW10" s="26">
        <v>47.58</v>
      </c>
      <c r="OX10" s="26">
        <v>64</v>
      </c>
      <c r="OY10" s="26">
        <v>64</v>
      </c>
      <c r="OZ10" s="26">
        <v>64</v>
      </c>
      <c r="PA10" s="26">
        <v>47.58</v>
      </c>
      <c r="PB10" s="26">
        <v>64</v>
      </c>
      <c r="PC10" s="26">
        <v>64</v>
      </c>
      <c r="PD10" s="26">
        <v>64</v>
      </c>
      <c r="PE10" s="26">
        <v>47.58</v>
      </c>
      <c r="PF10" s="26">
        <v>47.58</v>
      </c>
      <c r="PG10" s="26">
        <v>64</v>
      </c>
      <c r="PH10" s="26">
        <v>64</v>
      </c>
      <c r="PI10" s="26">
        <v>64</v>
      </c>
      <c r="PJ10" s="26">
        <v>47.58</v>
      </c>
      <c r="PK10" s="26">
        <v>64</v>
      </c>
      <c r="PL10" s="26">
        <v>64</v>
      </c>
      <c r="PM10" s="26">
        <v>64</v>
      </c>
      <c r="PN10" s="26">
        <v>64</v>
      </c>
      <c r="PO10" s="26">
        <v>64</v>
      </c>
      <c r="PP10" s="26">
        <v>64</v>
      </c>
      <c r="PQ10" s="26">
        <v>64</v>
      </c>
      <c r="PR10" s="26">
        <v>64</v>
      </c>
      <c r="PS10" s="26">
        <v>64</v>
      </c>
      <c r="PT10" s="26">
        <v>64</v>
      </c>
      <c r="PU10" s="26">
        <v>64</v>
      </c>
      <c r="PV10" s="26">
        <v>64</v>
      </c>
      <c r="PW10" s="26">
        <v>64</v>
      </c>
      <c r="PX10" s="26">
        <v>64</v>
      </c>
      <c r="PY10" s="26">
        <v>64</v>
      </c>
      <c r="PZ10" s="26">
        <v>64</v>
      </c>
      <c r="QA10" s="26">
        <v>64</v>
      </c>
      <c r="QB10" s="26">
        <v>64</v>
      </c>
      <c r="QC10" s="26">
        <v>64</v>
      </c>
      <c r="QD10" s="26">
        <v>64</v>
      </c>
      <c r="QE10" s="26">
        <v>64</v>
      </c>
      <c r="QF10" s="26">
        <v>64</v>
      </c>
      <c r="QG10" s="26">
        <v>64</v>
      </c>
      <c r="QH10" s="26">
        <v>64</v>
      </c>
      <c r="QI10" s="26">
        <v>64</v>
      </c>
      <c r="QJ10" s="26">
        <v>64</v>
      </c>
      <c r="QK10" s="26">
        <v>64</v>
      </c>
      <c r="QL10" s="26">
        <v>64</v>
      </c>
      <c r="QM10" s="26">
        <v>64</v>
      </c>
      <c r="QN10" s="26">
        <v>64</v>
      </c>
      <c r="QO10" s="26">
        <v>64</v>
      </c>
      <c r="QP10" s="26">
        <v>51.9</v>
      </c>
      <c r="QQ10" s="26">
        <v>64</v>
      </c>
      <c r="QR10" s="26">
        <v>64</v>
      </c>
      <c r="QS10" s="26">
        <v>64</v>
      </c>
      <c r="QT10" s="26">
        <v>64</v>
      </c>
      <c r="QU10" s="26">
        <v>47.58</v>
      </c>
      <c r="QV10" s="26">
        <v>47.58</v>
      </c>
      <c r="QW10" s="26">
        <v>47.58</v>
      </c>
      <c r="QX10" s="26">
        <v>47.58</v>
      </c>
      <c r="QY10" s="26">
        <v>47.58</v>
      </c>
      <c r="QZ10" s="26">
        <v>47.58</v>
      </c>
      <c r="RA10" s="26">
        <v>47.58</v>
      </c>
      <c r="RB10" s="26">
        <v>47.58</v>
      </c>
      <c r="RC10" s="26">
        <v>47.58</v>
      </c>
      <c r="RD10" s="26">
        <v>47.58</v>
      </c>
      <c r="RE10" s="26">
        <v>47.58</v>
      </c>
      <c r="RF10" s="26">
        <v>47.58</v>
      </c>
      <c r="RG10" s="26">
        <v>47.58</v>
      </c>
      <c r="RH10" s="26">
        <v>47.58</v>
      </c>
      <c r="RI10" s="26">
        <v>47.58</v>
      </c>
      <c r="RJ10" s="26">
        <v>47.58</v>
      </c>
      <c r="RK10" s="26">
        <v>47.58</v>
      </c>
      <c r="RL10" s="26">
        <v>47.58</v>
      </c>
      <c r="RM10" s="26">
        <v>64</v>
      </c>
      <c r="RN10" s="26">
        <v>47.58</v>
      </c>
      <c r="RO10" s="26">
        <v>47.58</v>
      </c>
      <c r="RP10" s="26">
        <v>47.58</v>
      </c>
      <c r="RQ10" s="26">
        <v>47.58</v>
      </c>
      <c r="RR10" s="26">
        <v>47.58</v>
      </c>
      <c r="RS10" s="26">
        <v>51.9</v>
      </c>
      <c r="RT10" s="26">
        <v>51.9</v>
      </c>
      <c r="RU10" s="26">
        <v>51.9</v>
      </c>
      <c r="RV10" s="26">
        <v>51.9</v>
      </c>
      <c r="RW10" s="26">
        <v>51.9</v>
      </c>
      <c r="RX10" s="26">
        <v>47.58</v>
      </c>
      <c r="RY10" s="26">
        <v>64</v>
      </c>
      <c r="RZ10" s="26">
        <v>64</v>
      </c>
      <c r="SA10" s="26">
        <v>64</v>
      </c>
      <c r="SB10" s="26">
        <v>47.58</v>
      </c>
      <c r="SC10" s="26">
        <v>64</v>
      </c>
      <c r="SD10" s="26">
        <v>64</v>
      </c>
      <c r="SE10" s="26">
        <v>64</v>
      </c>
      <c r="SF10" s="26">
        <v>47.58</v>
      </c>
      <c r="SG10" s="26">
        <v>47.58</v>
      </c>
      <c r="SH10" s="26">
        <v>64</v>
      </c>
      <c r="SI10" s="26">
        <v>64</v>
      </c>
      <c r="SJ10" s="26">
        <v>64</v>
      </c>
      <c r="SK10" s="26">
        <v>47.58</v>
      </c>
      <c r="SL10" s="26">
        <v>64</v>
      </c>
      <c r="SM10" s="26">
        <v>64</v>
      </c>
      <c r="SN10" s="26">
        <v>64</v>
      </c>
      <c r="SO10" s="26">
        <v>64</v>
      </c>
      <c r="SP10" s="26">
        <v>64</v>
      </c>
      <c r="SQ10" s="26">
        <v>64</v>
      </c>
      <c r="SR10" s="26">
        <v>64</v>
      </c>
      <c r="SS10" s="26">
        <v>64</v>
      </c>
      <c r="ST10" s="26">
        <v>64</v>
      </c>
      <c r="SU10" s="26">
        <v>64</v>
      </c>
      <c r="SV10" s="26">
        <v>64</v>
      </c>
      <c r="SW10" s="26">
        <v>64</v>
      </c>
      <c r="SX10" s="26">
        <v>64</v>
      </c>
      <c r="SY10" s="26">
        <v>64</v>
      </c>
      <c r="SZ10" s="26">
        <v>64</v>
      </c>
      <c r="TA10" s="26">
        <v>64</v>
      </c>
      <c r="TB10" s="26">
        <v>64</v>
      </c>
      <c r="TC10" s="26">
        <v>64</v>
      </c>
      <c r="TD10" s="26">
        <v>64</v>
      </c>
      <c r="TE10" s="26">
        <v>64</v>
      </c>
      <c r="TF10" s="26">
        <v>64</v>
      </c>
      <c r="TG10" s="26">
        <v>64</v>
      </c>
      <c r="TH10" s="26">
        <v>64</v>
      </c>
      <c r="TI10" s="26">
        <v>64</v>
      </c>
      <c r="TJ10" s="26">
        <v>64</v>
      </c>
      <c r="TK10" s="26">
        <v>64</v>
      </c>
      <c r="TL10" s="26">
        <v>64</v>
      </c>
      <c r="TM10" s="26">
        <v>64</v>
      </c>
      <c r="TN10" s="26">
        <v>64</v>
      </c>
      <c r="TO10" s="26">
        <v>64</v>
      </c>
      <c r="TP10" s="26">
        <v>64</v>
      </c>
      <c r="TQ10" s="26">
        <v>51.9</v>
      </c>
      <c r="TR10" s="26">
        <v>64</v>
      </c>
      <c r="TS10" s="26">
        <v>64</v>
      </c>
      <c r="TT10" s="26">
        <v>64</v>
      </c>
      <c r="TU10" s="26">
        <v>64</v>
      </c>
      <c r="TV10" s="26">
        <v>47.58</v>
      </c>
      <c r="TW10" s="26">
        <v>47.58</v>
      </c>
      <c r="TX10" s="26">
        <v>47.58</v>
      </c>
      <c r="TY10" s="26">
        <v>47.58</v>
      </c>
      <c r="TZ10" s="26">
        <v>47.58</v>
      </c>
      <c r="UA10" s="26">
        <v>47.58</v>
      </c>
      <c r="UB10" s="26">
        <v>47.58</v>
      </c>
      <c r="UC10" s="26">
        <v>47.58</v>
      </c>
      <c r="UD10" s="26">
        <v>47.58</v>
      </c>
      <c r="UE10" s="26">
        <v>47.58</v>
      </c>
      <c r="UF10" s="26">
        <v>47.58</v>
      </c>
      <c r="UG10" s="26">
        <v>47.58</v>
      </c>
      <c r="UH10" s="26">
        <v>47.58</v>
      </c>
      <c r="UI10" s="26">
        <v>47.58</v>
      </c>
      <c r="UJ10" s="26">
        <v>47.58</v>
      </c>
      <c r="UK10" s="26">
        <v>47.58</v>
      </c>
      <c r="UL10" s="26">
        <v>47.58</v>
      </c>
      <c r="UM10" s="26">
        <v>47.58</v>
      </c>
      <c r="UN10" s="26">
        <v>47.58</v>
      </c>
      <c r="UO10" s="26">
        <v>64</v>
      </c>
      <c r="UP10" s="26">
        <v>47.58</v>
      </c>
      <c r="UQ10" s="26">
        <v>47.58</v>
      </c>
      <c r="UR10" s="26">
        <v>47.58</v>
      </c>
      <c r="US10" s="26">
        <v>47.58</v>
      </c>
      <c r="UT10" s="26">
        <v>47.58</v>
      </c>
      <c r="UU10" s="26">
        <v>51.9</v>
      </c>
      <c r="UV10" s="26">
        <v>51.9</v>
      </c>
      <c r="UW10" s="26">
        <v>51.9</v>
      </c>
      <c r="UX10" s="26">
        <v>51.9</v>
      </c>
      <c r="UY10" s="26">
        <v>51.9</v>
      </c>
      <c r="UZ10" s="26">
        <v>47.58</v>
      </c>
      <c r="VA10" s="26">
        <v>64</v>
      </c>
      <c r="VB10" s="26">
        <v>64</v>
      </c>
      <c r="VC10" s="26">
        <v>47.58</v>
      </c>
      <c r="VD10" s="26">
        <v>64</v>
      </c>
      <c r="VE10" s="26">
        <v>64</v>
      </c>
      <c r="VF10" s="26">
        <v>64</v>
      </c>
      <c r="VG10" s="26">
        <v>47.58</v>
      </c>
      <c r="VH10" s="26">
        <v>47.58</v>
      </c>
      <c r="VI10" s="26">
        <v>64</v>
      </c>
      <c r="VJ10" s="26">
        <v>64</v>
      </c>
      <c r="VK10" s="26">
        <v>64</v>
      </c>
      <c r="VL10" s="26">
        <v>47.58</v>
      </c>
      <c r="VM10" s="26">
        <v>64</v>
      </c>
      <c r="VN10" s="26">
        <v>64</v>
      </c>
      <c r="VO10" s="26">
        <v>64</v>
      </c>
      <c r="VP10" s="26">
        <v>64</v>
      </c>
      <c r="VQ10" s="26">
        <v>64</v>
      </c>
      <c r="VR10" s="26">
        <v>64</v>
      </c>
      <c r="VS10" s="26">
        <v>64</v>
      </c>
      <c r="VT10" s="26">
        <v>64</v>
      </c>
      <c r="VU10" s="26">
        <v>64</v>
      </c>
      <c r="VV10" s="26">
        <v>64</v>
      </c>
      <c r="VW10" s="26">
        <v>64</v>
      </c>
      <c r="VX10" s="26">
        <v>64</v>
      </c>
      <c r="VY10" s="26">
        <v>64</v>
      </c>
      <c r="VZ10" s="26">
        <v>64</v>
      </c>
      <c r="WA10" s="26">
        <v>64</v>
      </c>
      <c r="WB10" s="26">
        <v>64</v>
      </c>
      <c r="WC10" s="26">
        <v>64</v>
      </c>
      <c r="WD10" s="26">
        <v>64</v>
      </c>
      <c r="WE10" s="26">
        <v>64</v>
      </c>
      <c r="WF10" s="26">
        <v>64</v>
      </c>
      <c r="WG10" s="26">
        <v>64</v>
      </c>
      <c r="WH10" s="26">
        <v>64</v>
      </c>
      <c r="WI10" s="26">
        <v>64</v>
      </c>
      <c r="WJ10" s="26">
        <v>64</v>
      </c>
      <c r="WK10" s="26">
        <v>64</v>
      </c>
      <c r="WL10" s="26">
        <v>64</v>
      </c>
      <c r="WM10" s="26">
        <v>64</v>
      </c>
      <c r="WN10" s="26">
        <v>64</v>
      </c>
      <c r="WO10" s="26">
        <v>64</v>
      </c>
      <c r="WP10" s="26">
        <v>64</v>
      </c>
      <c r="WQ10" s="26">
        <v>64</v>
      </c>
      <c r="WR10" s="26">
        <v>51.9</v>
      </c>
      <c r="WS10" s="26">
        <v>64</v>
      </c>
      <c r="WT10" s="26">
        <v>64</v>
      </c>
      <c r="WU10" s="26">
        <v>64</v>
      </c>
      <c r="WV10" s="26">
        <v>64</v>
      </c>
      <c r="WW10" s="26">
        <v>47.58</v>
      </c>
      <c r="WX10" s="26">
        <v>47.58</v>
      </c>
      <c r="WY10" s="26">
        <v>47.58</v>
      </c>
      <c r="WZ10" s="26">
        <v>47.58</v>
      </c>
      <c r="XA10" s="26">
        <v>47.58</v>
      </c>
      <c r="XB10" s="26">
        <v>47.58</v>
      </c>
      <c r="XC10" s="26">
        <v>47.58</v>
      </c>
      <c r="XD10" s="26">
        <v>47.58</v>
      </c>
      <c r="XE10" s="26">
        <v>47.58</v>
      </c>
      <c r="XF10" s="26">
        <v>47.58</v>
      </c>
      <c r="XG10" s="26">
        <v>47.58</v>
      </c>
      <c r="XH10" s="26">
        <v>47.58</v>
      </c>
      <c r="XI10" s="26">
        <v>47.58</v>
      </c>
      <c r="XJ10" s="26">
        <v>47.58</v>
      </c>
      <c r="XK10" s="26">
        <v>47.58</v>
      </c>
      <c r="XL10" s="26">
        <v>47.58</v>
      </c>
      <c r="XM10" s="26">
        <v>47.58</v>
      </c>
      <c r="XN10" s="26">
        <v>47.58</v>
      </c>
      <c r="XO10" s="26">
        <v>47.58</v>
      </c>
      <c r="XP10" s="26">
        <v>47.58</v>
      </c>
      <c r="XQ10" s="26">
        <v>64</v>
      </c>
      <c r="XR10" s="26">
        <v>47.58</v>
      </c>
      <c r="XS10" s="26">
        <v>47.58</v>
      </c>
      <c r="XT10" s="26">
        <v>47.58</v>
      </c>
      <c r="XU10" s="26">
        <v>47.58</v>
      </c>
      <c r="XV10" s="26">
        <v>47.58</v>
      </c>
      <c r="XW10" s="26">
        <v>51.9</v>
      </c>
      <c r="XX10" s="26">
        <v>51.9</v>
      </c>
      <c r="XY10" s="26">
        <v>51.9</v>
      </c>
      <c r="XZ10" s="26">
        <v>51.9</v>
      </c>
      <c r="YA10" s="26">
        <v>51.9</v>
      </c>
      <c r="YB10" s="26">
        <v>47.58</v>
      </c>
      <c r="YC10" s="26">
        <v>64</v>
      </c>
      <c r="YD10" s="26">
        <v>64</v>
      </c>
      <c r="YE10" s="26">
        <v>47.58</v>
      </c>
      <c r="YF10" s="26">
        <v>64</v>
      </c>
      <c r="YG10" s="26">
        <v>64</v>
      </c>
      <c r="YH10" s="26">
        <v>64</v>
      </c>
      <c r="YI10" s="26">
        <v>47.58</v>
      </c>
      <c r="YJ10" s="26">
        <v>47.58</v>
      </c>
      <c r="YK10" s="26">
        <v>64</v>
      </c>
      <c r="YL10" s="26">
        <v>64</v>
      </c>
      <c r="YM10" s="26">
        <v>64</v>
      </c>
      <c r="YN10" s="26">
        <v>47.58</v>
      </c>
      <c r="YO10" s="26">
        <v>64</v>
      </c>
      <c r="YP10" s="26">
        <v>64</v>
      </c>
      <c r="YQ10" s="26">
        <v>64</v>
      </c>
      <c r="YR10" s="26">
        <v>64</v>
      </c>
      <c r="YS10" s="26">
        <v>64</v>
      </c>
      <c r="YT10" s="26">
        <v>64</v>
      </c>
      <c r="YU10" s="26">
        <v>64</v>
      </c>
      <c r="YV10" s="26">
        <v>64</v>
      </c>
      <c r="YW10" s="26">
        <v>64</v>
      </c>
      <c r="YX10" s="26">
        <v>64</v>
      </c>
      <c r="YY10" s="26">
        <v>64</v>
      </c>
      <c r="YZ10" s="26">
        <v>64</v>
      </c>
      <c r="ZA10" s="26">
        <v>64</v>
      </c>
      <c r="ZB10" s="26">
        <v>64</v>
      </c>
      <c r="ZC10" s="26">
        <v>64</v>
      </c>
      <c r="ZD10" s="26">
        <v>64</v>
      </c>
      <c r="ZE10" s="26">
        <v>64</v>
      </c>
      <c r="ZF10" s="26">
        <v>64</v>
      </c>
      <c r="ZG10" s="26">
        <v>64</v>
      </c>
      <c r="ZH10" s="26">
        <v>64</v>
      </c>
      <c r="ZI10" s="26">
        <v>64</v>
      </c>
      <c r="ZJ10" s="26">
        <v>64</v>
      </c>
      <c r="ZK10" s="26">
        <v>64</v>
      </c>
      <c r="ZL10" s="26">
        <v>64</v>
      </c>
      <c r="ZM10" s="26">
        <v>64</v>
      </c>
      <c r="ZN10" s="26">
        <v>64</v>
      </c>
      <c r="ZO10" s="26">
        <v>64</v>
      </c>
      <c r="ZP10" s="26">
        <v>64</v>
      </c>
      <c r="ZQ10" s="26">
        <v>64</v>
      </c>
      <c r="ZR10" s="26">
        <v>64</v>
      </c>
      <c r="ZS10" s="26">
        <v>64</v>
      </c>
      <c r="ZT10" s="26">
        <v>51.9</v>
      </c>
      <c r="ZU10" s="26">
        <v>64</v>
      </c>
      <c r="ZV10" s="26">
        <v>64</v>
      </c>
      <c r="ZW10" s="26">
        <v>64</v>
      </c>
      <c r="ZX10" s="26">
        <v>64</v>
      </c>
      <c r="ZY10" s="26">
        <v>47.58</v>
      </c>
      <c r="ZZ10" s="26">
        <v>47.58</v>
      </c>
      <c r="AAA10" s="26">
        <v>47.58</v>
      </c>
      <c r="AAB10" s="26">
        <v>47.58</v>
      </c>
      <c r="AAC10" s="26">
        <v>47.58</v>
      </c>
      <c r="AAD10" s="26">
        <v>47.58</v>
      </c>
      <c r="AAE10" s="26">
        <v>47.58</v>
      </c>
      <c r="AAF10" s="26">
        <v>47.58</v>
      </c>
      <c r="AAG10" s="26">
        <v>47.58</v>
      </c>
      <c r="AAH10" s="26">
        <v>47.58</v>
      </c>
      <c r="AAI10" s="26">
        <v>47.58</v>
      </c>
      <c r="AAJ10" s="26">
        <v>47.58</v>
      </c>
      <c r="AAK10" s="26">
        <v>47.58</v>
      </c>
      <c r="AAL10" s="26">
        <v>47.58</v>
      </c>
      <c r="AAM10" s="26">
        <v>47.58</v>
      </c>
      <c r="AAN10" s="26">
        <v>47.58</v>
      </c>
      <c r="AAO10" s="26">
        <v>47.58</v>
      </c>
      <c r="AAP10" s="26">
        <v>47.58</v>
      </c>
      <c r="AAQ10" s="26">
        <v>47.58</v>
      </c>
      <c r="AAR10" s="26">
        <v>47.58</v>
      </c>
      <c r="AAS10" s="26">
        <v>64</v>
      </c>
      <c r="AAT10" s="26">
        <v>47.58</v>
      </c>
      <c r="AAU10" s="26">
        <v>47.58</v>
      </c>
      <c r="AAV10" s="26">
        <v>47.58</v>
      </c>
      <c r="AAW10" s="26">
        <v>47.58</v>
      </c>
      <c r="AAX10" s="26">
        <v>47.58</v>
      </c>
      <c r="AAY10" s="26">
        <v>51.9</v>
      </c>
      <c r="AAZ10" s="26">
        <v>51.9</v>
      </c>
      <c r="ABA10" s="26">
        <v>51.9</v>
      </c>
      <c r="ABB10" s="26">
        <v>51.9</v>
      </c>
      <c r="ABC10" s="26">
        <v>51.9</v>
      </c>
      <c r="ABD10" s="26">
        <v>47.58</v>
      </c>
      <c r="ABE10" s="26">
        <v>64</v>
      </c>
      <c r="ABF10" s="26">
        <v>64</v>
      </c>
      <c r="ABG10" s="26">
        <v>47.58</v>
      </c>
      <c r="ABH10" s="26">
        <v>64</v>
      </c>
      <c r="ABI10" s="26">
        <v>64</v>
      </c>
      <c r="ABJ10" s="26">
        <v>47.58</v>
      </c>
      <c r="ABK10" s="26">
        <v>47.58</v>
      </c>
      <c r="ABL10" s="26">
        <v>64</v>
      </c>
      <c r="ABM10" s="26">
        <v>64</v>
      </c>
      <c r="ABN10" s="26">
        <v>64</v>
      </c>
      <c r="ABO10" s="26">
        <v>47.58</v>
      </c>
      <c r="ABP10" s="26">
        <v>64</v>
      </c>
      <c r="ABQ10" s="26">
        <v>64</v>
      </c>
      <c r="ABR10" s="26">
        <v>64</v>
      </c>
      <c r="ABS10" s="26">
        <v>64</v>
      </c>
      <c r="ABT10" s="26">
        <v>64</v>
      </c>
      <c r="ABU10" s="26">
        <v>64</v>
      </c>
      <c r="ABV10" s="26">
        <v>64</v>
      </c>
      <c r="ABW10" s="26">
        <v>64</v>
      </c>
      <c r="ABX10" s="26">
        <v>64</v>
      </c>
      <c r="ABY10" s="26">
        <v>64</v>
      </c>
      <c r="ABZ10" s="26">
        <v>64</v>
      </c>
      <c r="ACA10" s="26">
        <v>64</v>
      </c>
      <c r="ACB10" s="26">
        <v>64</v>
      </c>
      <c r="ACC10" s="26">
        <v>64</v>
      </c>
      <c r="ACD10" s="26">
        <v>64</v>
      </c>
      <c r="ACE10" s="26">
        <v>64</v>
      </c>
      <c r="ACF10" s="26">
        <v>64</v>
      </c>
      <c r="ACG10" s="26">
        <v>64</v>
      </c>
      <c r="ACH10" s="26">
        <v>64</v>
      </c>
      <c r="ACI10" s="26">
        <v>64</v>
      </c>
      <c r="ACJ10" s="26">
        <v>64</v>
      </c>
      <c r="ACK10" s="26">
        <v>64</v>
      </c>
      <c r="ACL10" s="26">
        <v>64</v>
      </c>
      <c r="ACM10" s="26">
        <v>64</v>
      </c>
      <c r="ACN10" s="26">
        <v>64</v>
      </c>
      <c r="ACO10" s="26">
        <v>64</v>
      </c>
      <c r="ACP10" s="26">
        <v>64</v>
      </c>
      <c r="ACQ10" s="26">
        <v>64</v>
      </c>
      <c r="ACR10" s="26">
        <v>64</v>
      </c>
      <c r="ACS10" s="26">
        <v>64</v>
      </c>
      <c r="ACT10" s="26">
        <v>64</v>
      </c>
      <c r="ACU10" s="26">
        <v>51.9</v>
      </c>
      <c r="ACV10" s="26">
        <v>64</v>
      </c>
      <c r="ACW10" s="26">
        <v>64</v>
      </c>
      <c r="ACX10" s="26">
        <v>64</v>
      </c>
      <c r="ACY10" s="26">
        <v>64</v>
      </c>
      <c r="ACZ10" s="26">
        <v>47.58</v>
      </c>
      <c r="ADA10" s="26">
        <v>47.58</v>
      </c>
      <c r="ADB10" s="26">
        <v>47.58</v>
      </c>
      <c r="ADC10" s="26">
        <v>47.58</v>
      </c>
      <c r="ADD10" s="26">
        <v>47.58</v>
      </c>
      <c r="ADE10" s="26">
        <v>47.58</v>
      </c>
      <c r="ADF10" s="26">
        <v>47.58</v>
      </c>
      <c r="ADG10" s="26">
        <v>47.58</v>
      </c>
      <c r="ADH10" s="26">
        <v>47.58</v>
      </c>
      <c r="ADI10" s="26">
        <v>47.58</v>
      </c>
      <c r="ADJ10" s="26">
        <v>47.58</v>
      </c>
      <c r="ADK10" s="26">
        <v>47.58</v>
      </c>
      <c r="ADL10" s="26">
        <v>47.58</v>
      </c>
      <c r="ADM10" s="26">
        <v>47.58</v>
      </c>
      <c r="ADN10" s="26">
        <v>47.58</v>
      </c>
      <c r="ADO10" s="26">
        <v>47.58</v>
      </c>
      <c r="ADP10" s="26">
        <v>47.58</v>
      </c>
      <c r="ADQ10" s="26">
        <v>47.58</v>
      </c>
      <c r="ADR10" s="26">
        <v>47.58</v>
      </c>
      <c r="ADS10" s="26">
        <v>47.58</v>
      </c>
      <c r="ADT10" s="26">
        <v>47.58</v>
      </c>
      <c r="ADU10" s="26">
        <v>64</v>
      </c>
      <c r="ADV10" s="26">
        <v>47.58</v>
      </c>
      <c r="ADW10" s="26">
        <v>47.58</v>
      </c>
      <c r="ADX10" s="26">
        <v>47.58</v>
      </c>
      <c r="ADY10" s="26">
        <v>47.58</v>
      </c>
      <c r="ADZ10" s="26">
        <v>47.58</v>
      </c>
      <c r="AEA10" s="26">
        <v>51.9</v>
      </c>
      <c r="AEB10" s="26">
        <v>51.9</v>
      </c>
      <c r="AEC10" s="26">
        <v>51.9</v>
      </c>
      <c r="AED10" s="26">
        <v>51.9</v>
      </c>
      <c r="AEE10" s="26">
        <v>51.9</v>
      </c>
      <c r="AEF10" s="26">
        <v>47.58</v>
      </c>
      <c r="AEG10" s="26">
        <v>64</v>
      </c>
      <c r="AEH10" s="26">
        <v>64</v>
      </c>
      <c r="AEI10" s="26">
        <v>47.58</v>
      </c>
      <c r="AEJ10" s="26">
        <v>64</v>
      </c>
      <c r="AEK10" s="26">
        <v>64</v>
      </c>
      <c r="AEL10" s="26">
        <v>47.58</v>
      </c>
      <c r="AEM10" s="26">
        <v>47.58</v>
      </c>
      <c r="AEN10" s="26">
        <v>64</v>
      </c>
      <c r="AEO10" s="26">
        <v>64</v>
      </c>
      <c r="AEP10" s="26">
        <v>64</v>
      </c>
      <c r="AEQ10" s="26">
        <v>47.58</v>
      </c>
      <c r="AER10" s="26">
        <v>64</v>
      </c>
      <c r="AES10" s="26">
        <v>64</v>
      </c>
      <c r="AET10" s="26">
        <v>64</v>
      </c>
      <c r="AEU10" s="26">
        <v>64</v>
      </c>
      <c r="AEV10" s="26">
        <v>64</v>
      </c>
      <c r="AEW10" s="26">
        <v>64</v>
      </c>
      <c r="AEX10" s="26">
        <v>64</v>
      </c>
      <c r="AEY10" s="26">
        <v>64</v>
      </c>
      <c r="AEZ10" s="26">
        <v>64</v>
      </c>
      <c r="AFA10" s="26">
        <v>64</v>
      </c>
      <c r="AFB10" s="26">
        <v>64</v>
      </c>
      <c r="AFC10" s="26">
        <v>64</v>
      </c>
      <c r="AFD10" s="26">
        <v>64</v>
      </c>
      <c r="AFE10" s="26">
        <v>64</v>
      </c>
      <c r="AFF10" s="26">
        <v>64</v>
      </c>
      <c r="AFG10" s="26">
        <v>64</v>
      </c>
      <c r="AFH10" s="26">
        <v>64</v>
      </c>
      <c r="AFI10" s="26">
        <v>64</v>
      </c>
      <c r="AFJ10" s="26">
        <v>64</v>
      </c>
      <c r="AFK10" s="26">
        <v>64</v>
      </c>
      <c r="AFL10" s="26">
        <v>64</v>
      </c>
      <c r="AFM10" s="26">
        <v>64</v>
      </c>
      <c r="AFN10" s="26">
        <v>64</v>
      </c>
      <c r="AFO10" s="26">
        <v>64</v>
      </c>
      <c r="AFP10" s="26">
        <v>64</v>
      </c>
      <c r="AFQ10" s="26">
        <v>64</v>
      </c>
      <c r="AFR10" s="26">
        <v>64</v>
      </c>
      <c r="AFS10" s="26">
        <v>64</v>
      </c>
      <c r="AFT10" s="26">
        <v>64</v>
      </c>
      <c r="AFU10" s="26">
        <v>64</v>
      </c>
      <c r="AFV10" s="26">
        <v>64</v>
      </c>
      <c r="AFW10" s="26">
        <v>51.9</v>
      </c>
      <c r="AFX10" s="26">
        <v>64</v>
      </c>
      <c r="AFY10" s="26">
        <v>64</v>
      </c>
      <c r="AFZ10" s="26">
        <v>64</v>
      </c>
      <c r="AGA10" s="26">
        <v>64</v>
      </c>
      <c r="AGB10" s="26">
        <v>47.58</v>
      </c>
      <c r="AGC10" s="26">
        <v>47.58</v>
      </c>
      <c r="AGD10" s="26">
        <v>47.58</v>
      </c>
      <c r="AGE10" s="26">
        <v>47.58</v>
      </c>
      <c r="AGF10" s="26">
        <v>47.58</v>
      </c>
      <c r="AGG10" s="26">
        <v>47.58</v>
      </c>
      <c r="AGH10" s="26">
        <v>47.58</v>
      </c>
      <c r="AGI10" s="26">
        <v>47.58</v>
      </c>
      <c r="AGJ10" s="26">
        <v>47.58</v>
      </c>
      <c r="AGK10" s="26">
        <v>47.58</v>
      </c>
      <c r="AGL10" s="26">
        <v>47.58</v>
      </c>
      <c r="AGM10" s="26">
        <v>47.58</v>
      </c>
      <c r="AGN10" s="26">
        <v>47.58</v>
      </c>
      <c r="AGO10" s="26">
        <v>47.58</v>
      </c>
      <c r="AGP10" s="26">
        <v>47.58</v>
      </c>
      <c r="AGQ10" s="26">
        <v>47.58</v>
      </c>
      <c r="AGR10" s="26">
        <v>47.58</v>
      </c>
      <c r="AGS10" s="26">
        <v>47.58</v>
      </c>
      <c r="AGT10" s="26">
        <v>47.58</v>
      </c>
      <c r="AGU10" s="26">
        <v>47.58</v>
      </c>
      <c r="AGV10" s="26">
        <v>47.58</v>
      </c>
      <c r="AGW10" s="26">
        <v>64</v>
      </c>
      <c r="AGX10" s="26">
        <v>47.58</v>
      </c>
      <c r="AGY10" s="26">
        <v>47.58</v>
      </c>
      <c r="AGZ10" s="26">
        <v>47.58</v>
      </c>
      <c r="AHA10" s="26">
        <v>47.58</v>
      </c>
      <c r="AHB10" s="26">
        <v>47.58</v>
      </c>
      <c r="AHC10" s="26">
        <v>51.9</v>
      </c>
      <c r="AHD10" s="26">
        <v>51.9</v>
      </c>
      <c r="AHE10" s="26">
        <v>51.9</v>
      </c>
      <c r="AHF10" s="26">
        <v>51.9</v>
      </c>
      <c r="AHG10" s="26">
        <v>51.9</v>
      </c>
      <c r="AHH10" s="26">
        <v>47.58</v>
      </c>
      <c r="AHI10" s="26">
        <v>64</v>
      </c>
      <c r="AHJ10" s="26">
        <v>64</v>
      </c>
      <c r="AHK10" s="26">
        <v>47.58</v>
      </c>
      <c r="AHL10" s="26">
        <v>64</v>
      </c>
      <c r="AHM10" s="26">
        <v>64</v>
      </c>
      <c r="AHN10" s="26">
        <v>47.58</v>
      </c>
      <c r="AHO10" s="26">
        <v>47.58</v>
      </c>
      <c r="AHP10" s="26">
        <v>64</v>
      </c>
      <c r="AHQ10" s="26">
        <v>64</v>
      </c>
      <c r="AHR10" s="26">
        <v>64</v>
      </c>
      <c r="AHS10" s="26">
        <v>47.58</v>
      </c>
      <c r="AHT10" s="26">
        <v>64</v>
      </c>
      <c r="AHU10" s="26">
        <v>64</v>
      </c>
      <c r="AHV10" s="26">
        <v>64</v>
      </c>
      <c r="AHW10" s="26">
        <v>64</v>
      </c>
      <c r="AHX10" s="26">
        <v>64</v>
      </c>
      <c r="AHY10" s="26">
        <v>64</v>
      </c>
      <c r="AHZ10" s="26">
        <v>64</v>
      </c>
      <c r="AIA10" s="26">
        <v>64</v>
      </c>
      <c r="AIB10" s="26">
        <v>64</v>
      </c>
      <c r="AIC10" s="26">
        <v>64</v>
      </c>
      <c r="AID10" s="26">
        <v>64</v>
      </c>
      <c r="AIE10" s="26">
        <v>64</v>
      </c>
      <c r="AIF10" s="26">
        <v>64</v>
      </c>
      <c r="AIG10" s="26">
        <v>64</v>
      </c>
      <c r="AIH10" s="26">
        <v>64</v>
      </c>
      <c r="AII10" s="26">
        <v>64</v>
      </c>
      <c r="AIJ10" s="26">
        <v>64</v>
      </c>
      <c r="AIK10" s="26">
        <v>64</v>
      </c>
      <c r="AIL10" s="26">
        <v>64</v>
      </c>
      <c r="AIM10" s="26">
        <v>64</v>
      </c>
      <c r="AIN10" s="26">
        <v>64</v>
      </c>
      <c r="AIO10" s="26">
        <v>64</v>
      </c>
      <c r="AIP10" s="26">
        <v>64</v>
      </c>
      <c r="AIQ10" s="26">
        <v>64</v>
      </c>
      <c r="AIR10" s="26">
        <v>64</v>
      </c>
      <c r="AIS10" s="26">
        <v>64</v>
      </c>
      <c r="AIT10" s="26">
        <v>64</v>
      </c>
      <c r="AIU10" s="26">
        <v>64</v>
      </c>
      <c r="AIV10" s="26">
        <v>64</v>
      </c>
      <c r="AIW10" s="26">
        <v>64</v>
      </c>
      <c r="AIX10" s="26">
        <v>64</v>
      </c>
      <c r="AIY10" s="26">
        <v>51.9</v>
      </c>
      <c r="AIZ10" s="26">
        <v>64</v>
      </c>
      <c r="AJA10" s="26">
        <v>64</v>
      </c>
      <c r="AJB10" s="26">
        <v>64</v>
      </c>
      <c r="AJC10" s="26">
        <v>47.58</v>
      </c>
      <c r="AJD10" s="26">
        <v>47.58</v>
      </c>
      <c r="AJE10" s="26">
        <v>47.58</v>
      </c>
      <c r="AJF10" s="26">
        <v>47.58</v>
      </c>
      <c r="AJG10" s="26">
        <v>47.58</v>
      </c>
      <c r="AJH10" s="26">
        <v>47.58</v>
      </c>
      <c r="AJI10" s="26">
        <v>47.58</v>
      </c>
      <c r="AJJ10" s="26">
        <v>47.58</v>
      </c>
      <c r="AJK10" s="26">
        <v>47.58</v>
      </c>
      <c r="AJL10" s="26">
        <v>47.58</v>
      </c>
      <c r="AJM10" s="26">
        <v>47.58</v>
      </c>
      <c r="AJN10" s="26">
        <v>47.58</v>
      </c>
      <c r="AJO10" s="26">
        <v>47.58</v>
      </c>
      <c r="AJP10" s="26">
        <v>47.58</v>
      </c>
      <c r="AJQ10" s="26">
        <v>47.58</v>
      </c>
      <c r="AJR10" s="26">
        <v>47.58</v>
      </c>
      <c r="AJS10" s="26">
        <v>47.58</v>
      </c>
      <c r="AJT10" s="26">
        <v>47.58</v>
      </c>
      <c r="AJU10" s="26">
        <v>47.58</v>
      </c>
      <c r="AJV10" s="26">
        <v>47.58</v>
      </c>
      <c r="AJW10" s="26">
        <v>47.58</v>
      </c>
      <c r="AJX10" s="26">
        <v>47.58</v>
      </c>
      <c r="AJY10" t="s">
        <v>11</v>
      </c>
    </row>
    <row r="11" spans="1:961">
      <c r="A11" s="26">
        <v>80</v>
      </c>
      <c r="B11" s="26">
        <v>43.25</v>
      </c>
      <c r="C11" s="26">
        <v>43.25</v>
      </c>
      <c r="D11" s="26">
        <v>43.25</v>
      </c>
      <c r="E11" s="26">
        <v>80</v>
      </c>
      <c r="F11" s="26">
        <v>43.25</v>
      </c>
      <c r="G11" s="26">
        <v>47.58</v>
      </c>
      <c r="H11" s="26">
        <v>47.58</v>
      </c>
      <c r="I11" s="26">
        <v>47.58</v>
      </c>
      <c r="J11" s="26">
        <v>47.58</v>
      </c>
      <c r="K11" s="26">
        <v>80</v>
      </c>
      <c r="L11" s="26">
        <v>43.25</v>
      </c>
      <c r="M11" s="26">
        <v>80</v>
      </c>
      <c r="N11" s="26">
        <v>80</v>
      </c>
      <c r="O11" s="26">
        <v>80</v>
      </c>
      <c r="P11" s="26">
        <v>43.25</v>
      </c>
      <c r="Q11" s="26">
        <v>80</v>
      </c>
      <c r="R11" s="26">
        <v>80</v>
      </c>
      <c r="S11" s="26">
        <v>47.58</v>
      </c>
      <c r="T11" s="26">
        <v>43.25</v>
      </c>
      <c r="U11" s="26">
        <v>43.25</v>
      </c>
      <c r="V11" s="26">
        <v>80</v>
      </c>
      <c r="W11" s="26">
        <v>80</v>
      </c>
      <c r="X11" s="26">
        <v>80</v>
      </c>
      <c r="Y11" s="26">
        <v>43.25</v>
      </c>
      <c r="Z11" s="26">
        <v>80</v>
      </c>
      <c r="AA11" s="26">
        <v>80</v>
      </c>
      <c r="AB11" s="26">
        <v>80</v>
      </c>
      <c r="AC11" s="26">
        <v>80</v>
      </c>
      <c r="AD11" s="26">
        <v>80</v>
      </c>
      <c r="AE11" s="26">
        <v>80</v>
      </c>
      <c r="AF11" s="26">
        <v>80</v>
      </c>
      <c r="AG11" s="26">
        <v>47.58</v>
      </c>
      <c r="AH11" s="26">
        <v>80</v>
      </c>
      <c r="AI11" s="26">
        <v>80</v>
      </c>
      <c r="AJ11" s="26">
        <v>80</v>
      </c>
      <c r="AK11" s="26">
        <v>80</v>
      </c>
      <c r="AL11" s="26">
        <v>80</v>
      </c>
      <c r="AM11" s="26">
        <v>80</v>
      </c>
      <c r="AN11" s="26">
        <v>80</v>
      </c>
      <c r="AO11" s="26">
        <v>80</v>
      </c>
      <c r="AP11" s="26">
        <v>80</v>
      </c>
      <c r="AQ11" s="26">
        <v>80</v>
      </c>
      <c r="AR11" s="26">
        <v>80</v>
      </c>
      <c r="AS11" s="26">
        <v>80</v>
      </c>
      <c r="AT11" s="26">
        <v>80</v>
      </c>
      <c r="AU11" s="26">
        <v>80</v>
      </c>
      <c r="AV11" s="26">
        <v>80</v>
      </c>
      <c r="AW11" s="26">
        <v>80</v>
      </c>
      <c r="AX11" s="26">
        <v>80</v>
      </c>
      <c r="AY11" s="26">
        <v>80</v>
      </c>
      <c r="AZ11" s="26">
        <v>80</v>
      </c>
      <c r="BA11" s="26">
        <v>80</v>
      </c>
      <c r="BB11" s="26">
        <v>43.25</v>
      </c>
      <c r="BC11" s="26">
        <v>43.25</v>
      </c>
      <c r="BD11" s="26">
        <v>43.25</v>
      </c>
      <c r="BE11" s="26">
        <v>43.25</v>
      </c>
      <c r="BF11" s="26">
        <v>43.25</v>
      </c>
      <c r="BG11" s="26">
        <v>43.25</v>
      </c>
      <c r="BH11" s="26">
        <v>43.25</v>
      </c>
      <c r="BI11" s="26">
        <v>43.25</v>
      </c>
      <c r="BJ11" s="26">
        <v>43.25</v>
      </c>
      <c r="BK11" s="26">
        <v>43.25</v>
      </c>
      <c r="BL11" s="26">
        <v>43.25</v>
      </c>
      <c r="BM11" s="26">
        <v>43.25</v>
      </c>
      <c r="BN11" s="26">
        <v>43.25</v>
      </c>
      <c r="BO11" s="26">
        <v>43.25</v>
      </c>
      <c r="BP11" s="26">
        <v>43.25</v>
      </c>
      <c r="BQ11" s="26">
        <v>43.25</v>
      </c>
      <c r="BR11" s="26">
        <v>43.25</v>
      </c>
      <c r="BS11" s="26">
        <v>43.25</v>
      </c>
      <c r="BT11" s="26">
        <v>43.25</v>
      </c>
      <c r="BU11" s="26">
        <v>43.25</v>
      </c>
      <c r="BV11" s="26">
        <v>43.25</v>
      </c>
      <c r="BW11" s="26">
        <v>43.25</v>
      </c>
      <c r="BX11" s="26">
        <v>43.25</v>
      </c>
      <c r="BY11" s="26">
        <v>43.25</v>
      </c>
      <c r="BZ11" s="26">
        <v>43.25</v>
      </c>
      <c r="CA11" s="26">
        <v>43.25</v>
      </c>
      <c r="CB11" s="26">
        <v>43.25</v>
      </c>
      <c r="CC11" s="26">
        <v>51.9</v>
      </c>
      <c r="CD11" s="26">
        <v>43.25</v>
      </c>
      <c r="CE11" s="26">
        <v>43.25</v>
      </c>
      <c r="CF11" s="26">
        <v>43.25</v>
      </c>
      <c r="CG11" s="26">
        <v>43.25</v>
      </c>
      <c r="CH11" s="26">
        <v>47.58</v>
      </c>
      <c r="CI11" s="26">
        <v>43.25</v>
      </c>
      <c r="CJ11" s="26">
        <v>47.58</v>
      </c>
      <c r="CK11" s="26">
        <v>47.58</v>
      </c>
      <c r="CL11" s="26">
        <v>47.58</v>
      </c>
      <c r="CM11" s="26">
        <v>47.58</v>
      </c>
      <c r="CN11" s="26">
        <v>47.58</v>
      </c>
      <c r="CO11" s="26">
        <v>43.25</v>
      </c>
      <c r="CP11" s="26">
        <v>51.9</v>
      </c>
      <c r="CQ11" s="26">
        <v>51.9</v>
      </c>
      <c r="CR11" s="26">
        <v>51.9</v>
      </c>
      <c r="CS11" s="26">
        <v>43.25</v>
      </c>
      <c r="CT11" s="26">
        <v>51.9</v>
      </c>
      <c r="CU11" s="26">
        <v>51.9</v>
      </c>
      <c r="CV11" s="26">
        <v>51.9</v>
      </c>
      <c r="CW11" s="26">
        <v>43.25</v>
      </c>
      <c r="CX11" s="26">
        <v>43.25</v>
      </c>
      <c r="CY11" s="26">
        <v>51.9</v>
      </c>
      <c r="CZ11" s="26">
        <v>51.9</v>
      </c>
      <c r="DA11" s="26">
        <v>51.9</v>
      </c>
      <c r="DB11" s="26">
        <v>43.25</v>
      </c>
      <c r="DC11" s="26">
        <v>51.9</v>
      </c>
      <c r="DD11" s="26">
        <v>51.9</v>
      </c>
      <c r="DE11" s="26">
        <v>51.9</v>
      </c>
      <c r="DF11" s="26">
        <v>51.9</v>
      </c>
      <c r="DG11" s="26">
        <v>51.9</v>
      </c>
      <c r="DH11" s="26">
        <v>51.9</v>
      </c>
      <c r="DI11" s="26">
        <v>51.9</v>
      </c>
      <c r="DJ11" s="26">
        <v>51.9</v>
      </c>
      <c r="DK11" s="26">
        <v>51.9</v>
      </c>
      <c r="DL11" s="26">
        <v>51.9</v>
      </c>
      <c r="DM11" s="26">
        <v>51.9</v>
      </c>
      <c r="DN11" s="26">
        <v>51.9</v>
      </c>
      <c r="DO11" s="26">
        <v>51.9</v>
      </c>
      <c r="DP11" s="26">
        <v>51.9</v>
      </c>
      <c r="DQ11" s="26">
        <v>51.9</v>
      </c>
      <c r="DR11" s="26">
        <v>51.9</v>
      </c>
      <c r="DS11" s="26">
        <v>51.9</v>
      </c>
      <c r="DT11" s="26">
        <v>51.9</v>
      </c>
      <c r="DU11" s="26">
        <v>51.9</v>
      </c>
      <c r="DV11" s="26">
        <v>51.9</v>
      </c>
      <c r="DW11" s="26">
        <v>51.9</v>
      </c>
      <c r="DX11" s="26">
        <v>51.9</v>
      </c>
      <c r="DY11" s="26">
        <v>51.9</v>
      </c>
      <c r="DZ11" s="26">
        <v>51.9</v>
      </c>
      <c r="EA11" s="26">
        <v>51.9</v>
      </c>
      <c r="EB11" s="26">
        <v>51.9</v>
      </c>
      <c r="EC11" s="26">
        <v>51.9</v>
      </c>
      <c r="ED11" s="26">
        <v>51.9</v>
      </c>
      <c r="EE11" s="26">
        <v>51.9</v>
      </c>
      <c r="EF11" s="26">
        <v>47.58</v>
      </c>
      <c r="EG11" s="26">
        <v>51.9</v>
      </c>
      <c r="EH11" s="26">
        <v>51.9</v>
      </c>
      <c r="EI11" s="26">
        <v>51.9</v>
      </c>
      <c r="EJ11" s="26">
        <v>51.9</v>
      </c>
      <c r="EK11" s="26">
        <v>43.25</v>
      </c>
      <c r="EL11" s="26">
        <v>43.25</v>
      </c>
      <c r="EM11" s="26">
        <v>43.25</v>
      </c>
      <c r="EN11" s="26">
        <v>43.25</v>
      </c>
      <c r="EO11" s="26">
        <v>43.25</v>
      </c>
      <c r="EP11" s="26">
        <v>43.25</v>
      </c>
      <c r="EQ11" s="26">
        <v>43.25</v>
      </c>
      <c r="ER11" s="26">
        <v>43.25</v>
      </c>
      <c r="ES11" s="26">
        <v>43.25</v>
      </c>
      <c r="ET11" s="26">
        <v>43.25</v>
      </c>
      <c r="EU11" s="26">
        <v>43.25</v>
      </c>
      <c r="EV11" s="26">
        <v>43.25</v>
      </c>
      <c r="EW11" s="26">
        <v>43.25</v>
      </c>
      <c r="EX11" s="26">
        <v>43.25</v>
      </c>
      <c r="EY11" s="26">
        <v>43.25</v>
      </c>
      <c r="EZ11" s="26">
        <v>43.25</v>
      </c>
      <c r="FA11" s="26">
        <v>43.25</v>
      </c>
      <c r="FB11" s="26">
        <v>43.25</v>
      </c>
      <c r="FC11" s="26">
        <v>43.25</v>
      </c>
      <c r="FD11" s="26">
        <v>43.25</v>
      </c>
      <c r="FE11" s="26">
        <v>51.9</v>
      </c>
      <c r="FF11" s="26">
        <v>43.25</v>
      </c>
      <c r="FG11" s="26">
        <v>43.25</v>
      </c>
      <c r="FH11" s="26">
        <v>43.25</v>
      </c>
      <c r="FI11" s="26">
        <v>43.25</v>
      </c>
      <c r="FJ11" s="26">
        <v>47.58</v>
      </c>
      <c r="FK11" s="26">
        <v>43.25</v>
      </c>
      <c r="FL11" s="26">
        <v>47.58</v>
      </c>
      <c r="FM11" s="26">
        <v>47.58</v>
      </c>
      <c r="FN11" s="26">
        <v>47.58</v>
      </c>
      <c r="FO11" s="26">
        <v>47.58</v>
      </c>
      <c r="FP11" s="26">
        <v>47.58</v>
      </c>
      <c r="FQ11" s="26">
        <v>43.25</v>
      </c>
      <c r="FR11" s="26">
        <v>51.9</v>
      </c>
      <c r="FS11" s="26">
        <v>51.9</v>
      </c>
      <c r="FT11" s="26">
        <v>51.9</v>
      </c>
      <c r="FU11" s="26">
        <v>43.25</v>
      </c>
      <c r="FV11" s="26">
        <v>51.9</v>
      </c>
      <c r="FW11" s="26">
        <v>51.9</v>
      </c>
      <c r="FX11" s="26">
        <v>51.9</v>
      </c>
      <c r="FY11" s="26">
        <v>43.25</v>
      </c>
      <c r="FZ11" s="26">
        <v>43.25</v>
      </c>
      <c r="GA11" s="26">
        <v>51.9</v>
      </c>
      <c r="GB11" s="26">
        <v>51.9</v>
      </c>
      <c r="GC11" s="26">
        <v>51.9</v>
      </c>
      <c r="GD11" s="26">
        <v>43.25</v>
      </c>
      <c r="GE11" s="26">
        <v>51.9</v>
      </c>
      <c r="GF11" s="26">
        <v>51.9</v>
      </c>
      <c r="GG11" s="26">
        <v>51.9</v>
      </c>
      <c r="GH11" s="26">
        <v>51.9</v>
      </c>
      <c r="GI11" s="26">
        <v>51.9</v>
      </c>
      <c r="GJ11" s="26">
        <v>51.9</v>
      </c>
      <c r="GK11" s="26">
        <v>51.9</v>
      </c>
      <c r="GL11" s="26">
        <v>51.9</v>
      </c>
      <c r="GM11" s="26">
        <v>51.9</v>
      </c>
      <c r="GN11" s="26">
        <v>51.9</v>
      </c>
      <c r="GO11" s="26">
        <v>51.9</v>
      </c>
      <c r="GP11" s="26">
        <v>51.9</v>
      </c>
      <c r="GQ11" s="26">
        <v>51.9</v>
      </c>
      <c r="GR11" s="26">
        <v>51.9</v>
      </c>
      <c r="GS11" s="26">
        <v>51.9</v>
      </c>
      <c r="GT11" s="26">
        <v>51.9</v>
      </c>
      <c r="GU11" s="26">
        <v>51.9</v>
      </c>
      <c r="GV11" s="26">
        <v>51.9</v>
      </c>
      <c r="GW11" s="26">
        <v>51.9</v>
      </c>
      <c r="GX11" s="26">
        <v>51.9</v>
      </c>
      <c r="GY11" s="26">
        <v>51.9</v>
      </c>
      <c r="GZ11" s="26">
        <v>51.9</v>
      </c>
      <c r="HA11" s="26">
        <v>51.9</v>
      </c>
      <c r="HB11" s="26">
        <v>51.9</v>
      </c>
      <c r="HC11" s="26">
        <v>51.9</v>
      </c>
      <c r="HD11" s="26">
        <v>51.9</v>
      </c>
      <c r="HE11" s="26">
        <v>51.9</v>
      </c>
      <c r="HF11" s="26">
        <v>51.9</v>
      </c>
      <c r="HG11" s="26">
        <v>51.9</v>
      </c>
      <c r="HH11" s="26">
        <v>51.9</v>
      </c>
      <c r="HI11" s="26">
        <v>47.58</v>
      </c>
      <c r="HJ11" s="26">
        <v>51.9</v>
      </c>
      <c r="HK11" s="26">
        <v>51.9</v>
      </c>
      <c r="HL11" s="26">
        <v>51.9</v>
      </c>
      <c r="HM11" s="26">
        <v>51.9</v>
      </c>
      <c r="HN11" s="26">
        <v>43.25</v>
      </c>
      <c r="HO11" s="26">
        <v>43.25</v>
      </c>
      <c r="HP11" s="26">
        <v>43.25</v>
      </c>
      <c r="HQ11" s="26">
        <v>43.25</v>
      </c>
      <c r="HR11" s="26">
        <v>43.25</v>
      </c>
      <c r="HS11" s="26">
        <v>43.25</v>
      </c>
      <c r="HT11" s="26">
        <v>43.25</v>
      </c>
      <c r="HU11" s="26">
        <v>43.25</v>
      </c>
      <c r="HV11" s="26">
        <v>43.25</v>
      </c>
      <c r="HW11" s="26">
        <v>43.25</v>
      </c>
      <c r="HX11" s="26">
        <v>43.25</v>
      </c>
      <c r="HY11" s="26">
        <v>43.25</v>
      </c>
      <c r="HZ11" s="26">
        <v>43.25</v>
      </c>
      <c r="IA11" s="26">
        <v>43.25</v>
      </c>
      <c r="IB11" s="26">
        <v>43.25</v>
      </c>
      <c r="IC11" s="26">
        <v>43.25</v>
      </c>
      <c r="ID11" s="26">
        <v>43.25</v>
      </c>
      <c r="IE11" s="26">
        <v>43.25</v>
      </c>
      <c r="IF11" s="26">
        <v>43.25</v>
      </c>
      <c r="IG11" s="26">
        <v>51.9</v>
      </c>
      <c r="IH11" s="26">
        <v>43.25</v>
      </c>
      <c r="II11" s="26">
        <v>43.25</v>
      </c>
      <c r="IJ11" s="26">
        <v>43.25</v>
      </c>
      <c r="IK11" s="26">
        <v>43.25</v>
      </c>
      <c r="IL11" s="26">
        <v>47.58</v>
      </c>
      <c r="IM11" s="26">
        <v>43.25</v>
      </c>
      <c r="IN11" s="26">
        <v>47.58</v>
      </c>
      <c r="IO11" s="26">
        <v>47.58</v>
      </c>
      <c r="IP11" s="26">
        <v>47.58</v>
      </c>
      <c r="IQ11" s="26">
        <v>47.58</v>
      </c>
      <c r="IR11" s="26">
        <v>47.58</v>
      </c>
      <c r="IS11" s="26">
        <v>43.25</v>
      </c>
      <c r="IT11" s="26">
        <v>51.9</v>
      </c>
      <c r="IU11" s="26">
        <v>51.9</v>
      </c>
      <c r="IV11" s="26">
        <v>51.9</v>
      </c>
      <c r="IW11" s="26">
        <v>43.25</v>
      </c>
      <c r="IX11" s="26">
        <v>47.58</v>
      </c>
      <c r="IY11" s="26">
        <v>51.9</v>
      </c>
      <c r="IZ11" s="26">
        <v>51.9</v>
      </c>
      <c r="JA11" s="26">
        <v>43.25</v>
      </c>
      <c r="JB11" s="26">
        <v>43.25</v>
      </c>
      <c r="JC11" s="26">
        <v>51.9</v>
      </c>
      <c r="JD11" s="26">
        <v>51.9</v>
      </c>
      <c r="JE11" s="26">
        <v>51.9</v>
      </c>
      <c r="JF11" s="26">
        <v>43.25</v>
      </c>
      <c r="JG11" s="26">
        <v>51.9</v>
      </c>
      <c r="JH11" s="26">
        <v>51.9</v>
      </c>
      <c r="JI11" s="26">
        <v>51.9</v>
      </c>
      <c r="JJ11" s="26">
        <v>51.9</v>
      </c>
      <c r="JK11" s="26">
        <v>51.9</v>
      </c>
      <c r="JL11" s="26">
        <v>51.9</v>
      </c>
      <c r="JM11" s="26">
        <v>51.9</v>
      </c>
      <c r="JN11" s="26">
        <v>51.9</v>
      </c>
      <c r="JO11" s="26">
        <v>51.9</v>
      </c>
      <c r="JP11" s="26">
        <v>51.9</v>
      </c>
      <c r="JQ11" s="26">
        <v>51.9</v>
      </c>
      <c r="JR11" s="26">
        <v>51.9</v>
      </c>
      <c r="JS11" s="26">
        <v>51.9</v>
      </c>
      <c r="JT11" s="26">
        <v>51.9</v>
      </c>
      <c r="JU11" s="26">
        <v>51.9</v>
      </c>
      <c r="JV11" s="26">
        <v>51.9</v>
      </c>
      <c r="JW11" s="26">
        <v>51.9</v>
      </c>
      <c r="JX11" s="26">
        <v>51.9</v>
      </c>
      <c r="JY11" s="26">
        <v>51.9</v>
      </c>
      <c r="JZ11" s="26">
        <v>51.9</v>
      </c>
      <c r="KA11" s="26">
        <v>51.9</v>
      </c>
      <c r="KB11" s="26">
        <v>51.9</v>
      </c>
      <c r="KC11" s="26">
        <v>51.9</v>
      </c>
      <c r="KD11" s="26">
        <v>51.9</v>
      </c>
      <c r="KE11" s="26">
        <v>51.9</v>
      </c>
      <c r="KF11" s="26">
        <v>51.9</v>
      </c>
      <c r="KG11" s="26">
        <v>51.9</v>
      </c>
      <c r="KH11" s="26">
        <v>51.9</v>
      </c>
      <c r="KI11" s="26">
        <v>51.9</v>
      </c>
      <c r="KJ11" s="26">
        <v>51.9</v>
      </c>
      <c r="KK11" s="26">
        <v>47.58</v>
      </c>
      <c r="KL11" s="26">
        <v>51.9</v>
      </c>
      <c r="KM11" s="26">
        <v>51.9</v>
      </c>
      <c r="KN11" s="26">
        <v>51.9</v>
      </c>
      <c r="KO11" s="26">
        <v>51.9</v>
      </c>
      <c r="KP11" s="26">
        <v>43.25</v>
      </c>
      <c r="KQ11" s="26">
        <v>43.25</v>
      </c>
      <c r="KR11" s="26">
        <v>43.25</v>
      </c>
      <c r="KS11" s="26">
        <v>43.25</v>
      </c>
      <c r="KT11" s="26">
        <v>43.25</v>
      </c>
      <c r="KU11" s="26">
        <v>43.25</v>
      </c>
      <c r="KV11" s="26">
        <v>43.25</v>
      </c>
      <c r="KW11" s="26">
        <v>43.25</v>
      </c>
      <c r="KX11" s="26">
        <v>43.25</v>
      </c>
      <c r="KY11" s="26">
        <v>43.25</v>
      </c>
      <c r="KZ11" s="26">
        <v>43.25</v>
      </c>
      <c r="LA11" s="26">
        <v>43.25</v>
      </c>
      <c r="LB11" s="26">
        <v>43.25</v>
      </c>
      <c r="LC11" s="26">
        <v>43.25</v>
      </c>
      <c r="LD11" s="26">
        <v>43.25</v>
      </c>
      <c r="LE11" s="26">
        <v>43.25</v>
      </c>
      <c r="LF11" s="26">
        <v>43.25</v>
      </c>
      <c r="LG11" s="26">
        <v>43.25</v>
      </c>
      <c r="LH11" s="26">
        <v>43.25</v>
      </c>
      <c r="LI11" s="26">
        <v>51.9</v>
      </c>
      <c r="LJ11" s="26">
        <v>47.58</v>
      </c>
      <c r="LK11" s="26">
        <v>43.25</v>
      </c>
      <c r="LL11" s="26">
        <v>43.25</v>
      </c>
      <c r="LM11" s="26">
        <v>43.25</v>
      </c>
      <c r="LN11" s="26">
        <v>47.58</v>
      </c>
      <c r="LO11" s="26">
        <v>43.25</v>
      </c>
      <c r="LP11" s="26">
        <v>47.58</v>
      </c>
      <c r="LQ11" s="26">
        <v>47.58</v>
      </c>
      <c r="LR11" s="26">
        <v>47.58</v>
      </c>
      <c r="LS11" s="26">
        <v>47.58</v>
      </c>
      <c r="LT11" s="26">
        <v>47.58</v>
      </c>
      <c r="LU11" s="26">
        <v>43.25</v>
      </c>
      <c r="LV11" s="26">
        <v>51.9</v>
      </c>
      <c r="LW11" s="26">
        <v>51.9</v>
      </c>
      <c r="LX11" s="26">
        <v>51.9</v>
      </c>
      <c r="LY11" s="26">
        <v>43.25</v>
      </c>
      <c r="LZ11" s="26">
        <v>51.9</v>
      </c>
      <c r="MA11" s="26">
        <v>51.9</v>
      </c>
      <c r="MB11" s="26">
        <v>43.25</v>
      </c>
      <c r="MC11" s="26">
        <v>43.25</v>
      </c>
      <c r="MD11" s="26">
        <v>43.25</v>
      </c>
      <c r="ME11" s="26">
        <v>51.9</v>
      </c>
      <c r="MF11" s="26">
        <v>51.9</v>
      </c>
      <c r="MG11" s="26">
        <v>51.9</v>
      </c>
      <c r="MH11" s="26">
        <v>43.25</v>
      </c>
      <c r="MI11" s="26">
        <v>51.9</v>
      </c>
      <c r="MJ11" s="26">
        <v>51.9</v>
      </c>
      <c r="MK11" s="26">
        <v>51.9</v>
      </c>
      <c r="ML11" s="26">
        <v>51.9</v>
      </c>
      <c r="MM11" s="26">
        <v>51.9</v>
      </c>
      <c r="MN11" s="26">
        <v>51.9</v>
      </c>
      <c r="MO11" s="26">
        <v>51.9</v>
      </c>
      <c r="MP11" s="26">
        <v>51.9</v>
      </c>
      <c r="MQ11" s="26">
        <v>51.9</v>
      </c>
      <c r="MR11" s="26">
        <v>51.9</v>
      </c>
      <c r="MS11" s="26">
        <v>51.9</v>
      </c>
      <c r="MT11" s="26">
        <v>51.9</v>
      </c>
      <c r="MU11" s="26">
        <v>51.9</v>
      </c>
      <c r="MV11" s="26">
        <v>51.9</v>
      </c>
      <c r="MW11" s="26">
        <v>51.9</v>
      </c>
      <c r="MX11" s="26">
        <v>51.9</v>
      </c>
      <c r="MY11" s="26">
        <v>51.9</v>
      </c>
      <c r="MZ11" s="26">
        <v>51.9</v>
      </c>
      <c r="NA11" s="26">
        <v>51.9</v>
      </c>
      <c r="NB11" s="26">
        <v>51.9</v>
      </c>
      <c r="NC11" s="26">
        <v>51.9</v>
      </c>
      <c r="ND11" s="26">
        <v>51.9</v>
      </c>
      <c r="NE11" s="26">
        <v>51.9</v>
      </c>
      <c r="NF11" s="26">
        <v>51.9</v>
      </c>
      <c r="NG11" s="26">
        <v>51.9</v>
      </c>
      <c r="NH11" s="26">
        <v>51.9</v>
      </c>
      <c r="NI11" s="26">
        <v>51.9</v>
      </c>
      <c r="NJ11" s="26">
        <v>51.9</v>
      </c>
      <c r="NK11" s="26">
        <v>51.9</v>
      </c>
      <c r="NL11" s="26">
        <v>51.9</v>
      </c>
      <c r="NM11" s="26">
        <v>51.9</v>
      </c>
      <c r="NN11" s="26">
        <v>51.9</v>
      </c>
      <c r="NO11" s="26">
        <v>47.58</v>
      </c>
      <c r="NP11" s="26">
        <v>51.9</v>
      </c>
      <c r="NQ11" s="26">
        <v>51.9</v>
      </c>
      <c r="NR11" s="26">
        <v>51.9</v>
      </c>
      <c r="NS11" s="26">
        <v>51.9</v>
      </c>
      <c r="NT11" s="26">
        <v>43.25</v>
      </c>
      <c r="NU11" s="26">
        <v>43.25</v>
      </c>
      <c r="NV11" s="26">
        <v>43.25</v>
      </c>
      <c r="NW11" s="26">
        <v>43.25</v>
      </c>
      <c r="NX11" s="26">
        <v>43.25</v>
      </c>
      <c r="NY11" s="26">
        <v>43.25</v>
      </c>
      <c r="NZ11" s="26">
        <v>43.25</v>
      </c>
      <c r="OA11" s="26">
        <v>43.25</v>
      </c>
      <c r="OB11" s="26">
        <v>43.25</v>
      </c>
      <c r="OC11" s="26">
        <v>43.25</v>
      </c>
      <c r="OD11" s="26">
        <v>43.25</v>
      </c>
      <c r="OE11" s="26">
        <v>43.25</v>
      </c>
      <c r="OF11" s="26">
        <v>43.25</v>
      </c>
      <c r="OG11" s="26">
        <v>43.25</v>
      </c>
      <c r="OH11" s="26">
        <v>43.25</v>
      </c>
      <c r="OI11" s="26">
        <v>43.25</v>
      </c>
      <c r="OJ11" s="26">
        <v>43.25</v>
      </c>
      <c r="OK11" s="26">
        <v>51.9</v>
      </c>
      <c r="OL11" s="26">
        <v>43.25</v>
      </c>
      <c r="OM11" s="26">
        <v>43.25</v>
      </c>
      <c r="ON11" s="26">
        <v>43.25</v>
      </c>
      <c r="OO11" s="26">
        <v>43.25</v>
      </c>
      <c r="OP11" s="26">
        <v>43.25</v>
      </c>
      <c r="OQ11" s="26">
        <v>43.25</v>
      </c>
      <c r="OR11" s="26">
        <v>47.58</v>
      </c>
      <c r="OS11" s="26">
        <v>47.58</v>
      </c>
      <c r="OT11" s="26">
        <v>47.58</v>
      </c>
      <c r="OU11" s="26">
        <v>47.58</v>
      </c>
      <c r="OV11" s="26">
        <v>47.58</v>
      </c>
      <c r="OW11" s="26">
        <v>43.25</v>
      </c>
      <c r="OX11" s="26">
        <v>51.9</v>
      </c>
      <c r="OY11" s="26">
        <v>51.9</v>
      </c>
      <c r="OZ11" s="26">
        <v>51.9</v>
      </c>
      <c r="PA11" s="26">
        <v>43.25</v>
      </c>
      <c r="PB11" s="26">
        <v>51.9</v>
      </c>
      <c r="PC11" s="26">
        <v>51.9</v>
      </c>
      <c r="PD11" s="26">
        <v>51.9</v>
      </c>
      <c r="PE11" s="26">
        <v>43.25</v>
      </c>
      <c r="PF11" s="26">
        <v>43.25</v>
      </c>
      <c r="PG11" s="26">
        <v>51.9</v>
      </c>
      <c r="PH11" s="26">
        <v>51.9</v>
      </c>
      <c r="PI11" s="26">
        <v>51.9</v>
      </c>
      <c r="PJ11" s="26">
        <v>43.25</v>
      </c>
      <c r="PK11" s="26">
        <v>51.9</v>
      </c>
      <c r="PL11" s="26">
        <v>51.9</v>
      </c>
      <c r="PM11" s="26">
        <v>51.9</v>
      </c>
      <c r="PN11" s="26">
        <v>51.9</v>
      </c>
      <c r="PO11" s="26">
        <v>51.9</v>
      </c>
      <c r="PP11" s="26">
        <v>51.9</v>
      </c>
      <c r="PQ11" s="26">
        <v>51.9</v>
      </c>
      <c r="PR11" s="26">
        <v>51.9</v>
      </c>
      <c r="PS11" s="26">
        <v>51.9</v>
      </c>
      <c r="PT11" s="26">
        <v>51.9</v>
      </c>
      <c r="PU11" s="26">
        <v>51.9</v>
      </c>
      <c r="PV11" s="26">
        <v>51.9</v>
      </c>
      <c r="PW11" s="26">
        <v>51.9</v>
      </c>
      <c r="PX11" s="26">
        <v>51.9</v>
      </c>
      <c r="PY11" s="26">
        <v>51.9</v>
      </c>
      <c r="PZ11" s="26">
        <v>51.9</v>
      </c>
      <c r="QA11" s="26">
        <v>51.9</v>
      </c>
      <c r="QB11" s="26">
        <v>51.9</v>
      </c>
      <c r="QC11" s="26">
        <v>51.9</v>
      </c>
      <c r="QD11" s="26">
        <v>51.9</v>
      </c>
      <c r="QE11" s="26">
        <v>51.9</v>
      </c>
      <c r="QF11" s="26">
        <v>51.9</v>
      </c>
      <c r="QG11" s="26">
        <v>51.9</v>
      </c>
      <c r="QH11" s="26">
        <v>51.9</v>
      </c>
      <c r="QI11" s="26">
        <v>51.9</v>
      </c>
      <c r="QJ11" s="26">
        <v>51.9</v>
      </c>
      <c r="QK11" s="26">
        <v>51.9</v>
      </c>
      <c r="QL11" s="26">
        <v>51.9</v>
      </c>
      <c r="QM11" s="26">
        <v>51.9</v>
      </c>
      <c r="QN11" s="26">
        <v>51.9</v>
      </c>
      <c r="QO11" s="26">
        <v>51.9</v>
      </c>
      <c r="QP11" s="26">
        <v>47.58</v>
      </c>
      <c r="QQ11" s="26">
        <v>51.9</v>
      </c>
      <c r="QR11" s="26">
        <v>51.9</v>
      </c>
      <c r="QS11" s="26">
        <v>51.9</v>
      </c>
      <c r="QT11" s="26">
        <v>51.9</v>
      </c>
      <c r="QU11" s="26">
        <v>43.25</v>
      </c>
      <c r="QV11" s="26">
        <v>43.25</v>
      </c>
      <c r="QW11" s="26">
        <v>43.25</v>
      </c>
      <c r="QX11" s="26">
        <v>43.25</v>
      </c>
      <c r="QY11" s="26">
        <v>43.25</v>
      </c>
      <c r="QZ11" s="26">
        <v>43.25</v>
      </c>
      <c r="RA11" s="26">
        <v>43.25</v>
      </c>
      <c r="RB11" s="26">
        <v>43.25</v>
      </c>
      <c r="RC11" s="26">
        <v>43.25</v>
      </c>
      <c r="RD11" s="26">
        <v>43.25</v>
      </c>
      <c r="RE11" s="26">
        <v>43.25</v>
      </c>
      <c r="RF11" s="26">
        <v>43.25</v>
      </c>
      <c r="RG11" s="26">
        <v>43.25</v>
      </c>
      <c r="RH11" s="26">
        <v>43.25</v>
      </c>
      <c r="RI11" s="26">
        <v>43.25</v>
      </c>
      <c r="RJ11" s="26">
        <v>43.25</v>
      </c>
      <c r="RK11" s="26">
        <v>43.25</v>
      </c>
      <c r="RL11" s="26">
        <v>43.25</v>
      </c>
      <c r="RM11" s="26">
        <v>51.9</v>
      </c>
      <c r="RN11" s="26">
        <v>43.25</v>
      </c>
      <c r="RO11" s="26">
        <v>43.25</v>
      </c>
      <c r="RP11" s="26">
        <v>43.25</v>
      </c>
      <c r="RQ11" s="26">
        <v>43.25</v>
      </c>
      <c r="RR11" s="26">
        <v>43.25</v>
      </c>
      <c r="RS11" s="26">
        <v>47.58</v>
      </c>
      <c r="RT11" s="26">
        <v>47.58</v>
      </c>
      <c r="RU11" s="26">
        <v>47.58</v>
      </c>
      <c r="RV11" s="26">
        <v>47.58</v>
      </c>
      <c r="RW11" s="26">
        <v>47.58</v>
      </c>
      <c r="RX11" s="26">
        <v>43.25</v>
      </c>
      <c r="RY11" s="26">
        <v>51.9</v>
      </c>
      <c r="RZ11" s="26">
        <v>51.9</v>
      </c>
      <c r="SA11" s="26">
        <v>51.9</v>
      </c>
      <c r="SB11" s="26">
        <v>43.25</v>
      </c>
      <c r="SC11" s="26">
        <v>51.9</v>
      </c>
      <c r="SD11" s="26">
        <v>51.9</v>
      </c>
      <c r="SE11" s="26">
        <v>51.9</v>
      </c>
      <c r="SF11" s="26">
        <v>43.25</v>
      </c>
      <c r="SG11" s="26">
        <v>43.25</v>
      </c>
      <c r="SH11" s="26">
        <v>51.9</v>
      </c>
      <c r="SI11" s="26">
        <v>51.9</v>
      </c>
      <c r="SJ11" s="26">
        <v>51.9</v>
      </c>
      <c r="SK11" s="26">
        <v>43.25</v>
      </c>
      <c r="SL11" s="26">
        <v>51.9</v>
      </c>
      <c r="SM11" s="26">
        <v>51.9</v>
      </c>
      <c r="SN11" s="26">
        <v>51.9</v>
      </c>
      <c r="SO11" s="26">
        <v>51.9</v>
      </c>
      <c r="SP11" s="26">
        <v>51.9</v>
      </c>
      <c r="SQ11" s="26">
        <v>51.9</v>
      </c>
      <c r="SR11" s="26">
        <v>51.9</v>
      </c>
      <c r="SS11" s="26">
        <v>51.9</v>
      </c>
      <c r="ST11" s="26">
        <v>51.9</v>
      </c>
      <c r="SU11" s="26">
        <v>51.9</v>
      </c>
      <c r="SV11" s="26">
        <v>51.9</v>
      </c>
      <c r="SW11" s="26">
        <v>51.9</v>
      </c>
      <c r="SX11" s="26">
        <v>51.9</v>
      </c>
      <c r="SY11" s="26">
        <v>51.9</v>
      </c>
      <c r="SZ11" s="26">
        <v>51.9</v>
      </c>
      <c r="TA11" s="26">
        <v>51.9</v>
      </c>
      <c r="TB11" s="26">
        <v>51.9</v>
      </c>
      <c r="TC11" s="26">
        <v>51.9</v>
      </c>
      <c r="TD11" s="26">
        <v>51.9</v>
      </c>
      <c r="TE11" s="26">
        <v>51.9</v>
      </c>
      <c r="TF11" s="26">
        <v>51.9</v>
      </c>
      <c r="TG11" s="26">
        <v>51.9</v>
      </c>
      <c r="TH11" s="26">
        <v>51.9</v>
      </c>
      <c r="TI11" s="26">
        <v>51.9</v>
      </c>
      <c r="TJ11" s="26">
        <v>51.9</v>
      </c>
      <c r="TK11" s="26">
        <v>51.9</v>
      </c>
      <c r="TL11" s="26">
        <v>51.9</v>
      </c>
      <c r="TM11" s="26">
        <v>51.9</v>
      </c>
      <c r="TN11" s="26">
        <v>51.9</v>
      </c>
      <c r="TO11" s="26">
        <v>51.9</v>
      </c>
      <c r="TP11" s="26">
        <v>51.9</v>
      </c>
      <c r="TQ11" s="26">
        <v>47.58</v>
      </c>
      <c r="TR11" s="26">
        <v>51.9</v>
      </c>
      <c r="TS11" s="26">
        <v>51.9</v>
      </c>
      <c r="TT11" s="26">
        <v>51.9</v>
      </c>
      <c r="TU11" s="26">
        <v>51.9</v>
      </c>
      <c r="TV11" s="26">
        <v>43.25</v>
      </c>
      <c r="TW11" s="26">
        <v>43.25</v>
      </c>
      <c r="TX11" s="26">
        <v>43.25</v>
      </c>
      <c r="TY11" s="26">
        <v>43.25</v>
      </c>
      <c r="TZ11" s="26">
        <v>43.25</v>
      </c>
      <c r="UA11" s="26">
        <v>43.25</v>
      </c>
      <c r="UB11" s="26">
        <v>43.25</v>
      </c>
      <c r="UC11" s="26">
        <v>43.25</v>
      </c>
      <c r="UD11" s="26">
        <v>43.25</v>
      </c>
      <c r="UE11" s="26">
        <v>43.25</v>
      </c>
      <c r="UF11" s="26">
        <v>43.25</v>
      </c>
      <c r="UG11" s="26">
        <v>43.25</v>
      </c>
      <c r="UH11" s="26">
        <v>43.25</v>
      </c>
      <c r="UI11" s="26">
        <v>43.25</v>
      </c>
      <c r="UJ11" s="26">
        <v>43.25</v>
      </c>
      <c r="UK11" s="26">
        <v>43.25</v>
      </c>
      <c r="UL11" s="26">
        <v>43.25</v>
      </c>
      <c r="UM11" s="26">
        <v>43.25</v>
      </c>
      <c r="UN11" s="26">
        <v>43.25</v>
      </c>
      <c r="UO11" s="26">
        <v>51.9</v>
      </c>
      <c r="UP11" s="26">
        <v>43.25</v>
      </c>
      <c r="UQ11" s="26">
        <v>43.25</v>
      </c>
      <c r="UR11" s="26">
        <v>43.25</v>
      </c>
      <c r="US11" s="26">
        <v>43.25</v>
      </c>
      <c r="UT11" s="26">
        <v>43.25</v>
      </c>
      <c r="UU11" s="26">
        <v>47.58</v>
      </c>
      <c r="UV11" s="26">
        <v>47.58</v>
      </c>
      <c r="UW11" s="26">
        <v>47.58</v>
      </c>
      <c r="UX11" s="26">
        <v>47.58</v>
      </c>
      <c r="UY11" s="26">
        <v>47.58</v>
      </c>
      <c r="UZ11" s="26">
        <v>43.25</v>
      </c>
      <c r="VA11" s="26">
        <v>51.9</v>
      </c>
      <c r="VB11" s="26">
        <v>51.9</v>
      </c>
      <c r="VC11" s="26">
        <v>43.25</v>
      </c>
      <c r="VD11" s="26">
        <v>51.9</v>
      </c>
      <c r="VE11" s="26">
        <v>51.9</v>
      </c>
      <c r="VF11" s="26">
        <v>51.9</v>
      </c>
      <c r="VG11" s="26">
        <v>43.25</v>
      </c>
      <c r="VH11" s="26">
        <v>43.25</v>
      </c>
      <c r="VI11" s="26">
        <v>51.9</v>
      </c>
      <c r="VJ11" s="26">
        <v>51.9</v>
      </c>
      <c r="VK11" s="26">
        <v>51.9</v>
      </c>
      <c r="VL11" s="26">
        <v>43.25</v>
      </c>
      <c r="VM11" s="26">
        <v>51.9</v>
      </c>
      <c r="VN11" s="26">
        <v>51.9</v>
      </c>
      <c r="VO11" s="26">
        <v>51.9</v>
      </c>
      <c r="VP11" s="26">
        <v>51.9</v>
      </c>
      <c r="VQ11" s="26">
        <v>51.9</v>
      </c>
      <c r="VR11" s="26">
        <v>51.9</v>
      </c>
      <c r="VS11" s="26">
        <v>51.9</v>
      </c>
      <c r="VT11" s="26">
        <v>51.9</v>
      </c>
      <c r="VU11" s="26">
        <v>51.9</v>
      </c>
      <c r="VV11" s="26">
        <v>51.9</v>
      </c>
      <c r="VW11" s="26">
        <v>51.9</v>
      </c>
      <c r="VX11" s="26">
        <v>51.9</v>
      </c>
      <c r="VY11" s="26">
        <v>51.9</v>
      </c>
      <c r="VZ11" s="26">
        <v>51.9</v>
      </c>
      <c r="WA11" s="26">
        <v>51.9</v>
      </c>
      <c r="WB11" s="26">
        <v>51.9</v>
      </c>
      <c r="WC11" s="26">
        <v>51.9</v>
      </c>
      <c r="WD11" s="26">
        <v>51.9</v>
      </c>
      <c r="WE11" s="26">
        <v>51.9</v>
      </c>
      <c r="WF11" s="26">
        <v>51.9</v>
      </c>
      <c r="WG11" s="26">
        <v>51.9</v>
      </c>
      <c r="WH11" s="26">
        <v>51.9</v>
      </c>
      <c r="WI11" s="26">
        <v>51.9</v>
      </c>
      <c r="WJ11" s="26">
        <v>51.9</v>
      </c>
      <c r="WK11" s="26">
        <v>51.9</v>
      </c>
      <c r="WL11" s="26">
        <v>51.9</v>
      </c>
      <c r="WM11" s="26">
        <v>51.9</v>
      </c>
      <c r="WN11" s="26">
        <v>51.9</v>
      </c>
      <c r="WO11" s="26">
        <v>51.9</v>
      </c>
      <c r="WP11" s="26">
        <v>51.9</v>
      </c>
      <c r="WQ11" s="26">
        <v>51.9</v>
      </c>
      <c r="WR11" s="26">
        <v>47.58</v>
      </c>
      <c r="WS11" s="26">
        <v>51.9</v>
      </c>
      <c r="WT11" s="26">
        <v>51.9</v>
      </c>
      <c r="WU11" s="26">
        <v>51.9</v>
      </c>
      <c r="WV11" s="26">
        <v>51.9</v>
      </c>
      <c r="WW11" s="26">
        <v>43.25</v>
      </c>
      <c r="WX11" s="26">
        <v>43.25</v>
      </c>
      <c r="WY11" s="26">
        <v>43.25</v>
      </c>
      <c r="WZ11" s="26">
        <v>43.25</v>
      </c>
      <c r="XA11" s="26">
        <v>43.25</v>
      </c>
      <c r="XB11" s="26">
        <v>43.25</v>
      </c>
      <c r="XC11" s="26">
        <v>43.25</v>
      </c>
      <c r="XD11" s="26">
        <v>43.25</v>
      </c>
      <c r="XE11" s="26">
        <v>43.25</v>
      </c>
      <c r="XF11" s="26">
        <v>43.25</v>
      </c>
      <c r="XG11" s="26">
        <v>43.25</v>
      </c>
      <c r="XH11" s="26">
        <v>43.25</v>
      </c>
      <c r="XI11" s="26">
        <v>43.25</v>
      </c>
      <c r="XJ11" s="26">
        <v>43.25</v>
      </c>
      <c r="XK11" s="26">
        <v>43.25</v>
      </c>
      <c r="XL11" s="26">
        <v>43.25</v>
      </c>
      <c r="XM11" s="26">
        <v>43.25</v>
      </c>
      <c r="XN11" s="26">
        <v>43.25</v>
      </c>
      <c r="XO11" s="26">
        <v>43.25</v>
      </c>
      <c r="XP11" s="26">
        <v>43.25</v>
      </c>
      <c r="XQ11" s="26">
        <v>51.9</v>
      </c>
      <c r="XR11" s="26">
        <v>43.25</v>
      </c>
      <c r="XS11" s="26">
        <v>43.25</v>
      </c>
      <c r="XT11" s="26">
        <v>43.25</v>
      </c>
      <c r="XU11" s="26">
        <v>43.25</v>
      </c>
      <c r="XV11" s="26">
        <v>43.25</v>
      </c>
      <c r="XW11" s="26">
        <v>47.58</v>
      </c>
      <c r="XX11" s="26">
        <v>47.58</v>
      </c>
      <c r="XY11" s="26">
        <v>47.58</v>
      </c>
      <c r="XZ11" s="26">
        <v>47.58</v>
      </c>
      <c r="YA11" s="26">
        <v>47.58</v>
      </c>
      <c r="YB11" s="26">
        <v>43.25</v>
      </c>
      <c r="YC11" s="26">
        <v>51.9</v>
      </c>
      <c r="YD11" s="26">
        <v>51.9</v>
      </c>
      <c r="YE11" s="26">
        <v>43.25</v>
      </c>
      <c r="YF11" s="26">
        <v>51.9</v>
      </c>
      <c r="YG11" s="26">
        <v>51.9</v>
      </c>
      <c r="YH11" s="26">
        <v>51.9</v>
      </c>
      <c r="YI11" s="26">
        <v>43.25</v>
      </c>
      <c r="YJ11" s="26">
        <v>43.25</v>
      </c>
      <c r="YK11" s="26">
        <v>51.9</v>
      </c>
      <c r="YL11" s="26">
        <v>51.9</v>
      </c>
      <c r="YM11" s="26">
        <v>51.9</v>
      </c>
      <c r="YN11" s="26">
        <v>43.25</v>
      </c>
      <c r="YO11" s="26">
        <v>51.9</v>
      </c>
      <c r="YP11" s="26">
        <v>51.9</v>
      </c>
      <c r="YQ11" s="26">
        <v>51.9</v>
      </c>
      <c r="YR11" s="26">
        <v>51.9</v>
      </c>
      <c r="YS11" s="26">
        <v>51.9</v>
      </c>
      <c r="YT11" s="26">
        <v>51.9</v>
      </c>
      <c r="YU11" s="26">
        <v>51.9</v>
      </c>
      <c r="YV11" s="26">
        <v>51.9</v>
      </c>
      <c r="YW11" s="26">
        <v>51.9</v>
      </c>
      <c r="YX11" s="26">
        <v>51.9</v>
      </c>
      <c r="YY11" s="26">
        <v>51.9</v>
      </c>
      <c r="YZ11" s="26">
        <v>51.9</v>
      </c>
      <c r="ZA11" s="26">
        <v>51.9</v>
      </c>
      <c r="ZB11" s="26">
        <v>51.9</v>
      </c>
      <c r="ZC11" s="26">
        <v>51.9</v>
      </c>
      <c r="ZD11" s="26">
        <v>51.9</v>
      </c>
      <c r="ZE11" s="26">
        <v>51.9</v>
      </c>
      <c r="ZF11" s="26">
        <v>51.9</v>
      </c>
      <c r="ZG11" s="26">
        <v>51.9</v>
      </c>
      <c r="ZH11" s="26">
        <v>51.9</v>
      </c>
      <c r="ZI11" s="26">
        <v>51.9</v>
      </c>
      <c r="ZJ11" s="26">
        <v>51.9</v>
      </c>
      <c r="ZK11" s="26">
        <v>51.9</v>
      </c>
      <c r="ZL11" s="26">
        <v>51.9</v>
      </c>
      <c r="ZM11" s="26">
        <v>51.9</v>
      </c>
      <c r="ZN11" s="26">
        <v>51.9</v>
      </c>
      <c r="ZO11" s="26">
        <v>51.9</v>
      </c>
      <c r="ZP11" s="26">
        <v>51.9</v>
      </c>
      <c r="ZQ11" s="26">
        <v>51.9</v>
      </c>
      <c r="ZR11" s="26">
        <v>51.9</v>
      </c>
      <c r="ZS11" s="26">
        <v>51.9</v>
      </c>
      <c r="ZT11" s="26">
        <v>47.58</v>
      </c>
      <c r="ZU11" s="26">
        <v>51.9</v>
      </c>
      <c r="ZV11" s="26">
        <v>51.9</v>
      </c>
      <c r="ZW11" s="26">
        <v>51.9</v>
      </c>
      <c r="ZX11" s="26">
        <v>51.9</v>
      </c>
      <c r="ZY11" s="26">
        <v>43.25</v>
      </c>
      <c r="ZZ11" s="26">
        <v>43.25</v>
      </c>
      <c r="AAA11" s="26">
        <v>43.25</v>
      </c>
      <c r="AAB11" s="26">
        <v>43.25</v>
      </c>
      <c r="AAC11" s="26">
        <v>43.25</v>
      </c>
      <c r="AAD11" s="26">
        <v>43.25</v>
      </c>
      <c r="AAE11" s="26">
        <v>43.25</v>
      </c>
      <c r="AAF11" s="26">
        <v>43.25</v>
      </c>
      <c r="AAG11" s="26">
        <v>43.25</v>
      </c>
      <c r="AAH11" s="26">
        <v>43.25</v>
      </c>
      <c r="AAI11" s="26">
        <v>43.25</v>
      </c>
      <c r="AAJ11" s="26">
        <v>43.25</v>
      </c>
      <c r="AAK11" s="26">
        <v>43.25</v>
      </c>
      <c r="AAL11" s="26">
        <v>43.25</v>
      </c>
      <c r="AAM11" s="26">
        <v>43.25</v>
      </c>
      <c r="AAN11" s="26">
        <v>43.25</v>
      </c>
      <c r="AAO11" s="26">
        <v>43.25</v>
      </c>
      <c r="AAP11" s="26">
        <v>43.25</v>
      </c>
      <c r="AAQ11" s="26">
        <v>43.25</v>
      </c>
      <c r="AAR11" s="26">
        <v>43.25</v>
      </c>
      <c r="AAS11" s="26">
        <v>51.9</v>
      </c>
      <c r="AAT11" s="26">
        <v>43.25</v>
      </c>
      <c r="AAU11" s="26">
        <v>43.25</v>
      </c>
      <c r="AAV11" s="26">
        <v>43.25</v>
      </c>
      <c r="AAW11" s="26">
        <v>43.25</v>
      </c>
      <c r="AAX11" s="26">
        <v>43.25</v>
      </c>
      <c r="AAY11" s="26">
        <v>47.58</v>
      </c>
      <c r="AAZ11" s="26">
        <v>47.58</v>
      </c>
      <c r="ABA11" s="26">
        <v>47.58</v>
      </c>
      <c r="ABB11" s="26">
        <v>47.58</v>
      </c>
      <c r="ABC11" s="26">
        <v>47.58</v>
      </c>
      <c r="ABD11" s="26">
        <v>43.25</v>
      </c>
      <c r="ABE11" s="26">
        <v>51.9</v>
      </c>
      <c r="ABF11" s="26">
        <v>51.9</v>
      </c>
      <c r="ABG11" s="26">
        <v>43.25</v>
      </c>
      <c r="ABH11" s="26">
        <v>51.9</v>
      </c>
      <c r="ABI11" s="26">
        <v>51.9</v>
      </c>
      <c r="ABJ11" s="26">
        <v>43.25</v>
      </c>
      <c r="ABK11" s="26">
        <v>43.25</v>
      </c>
      <c r="ABL11" s="26">
        <v>51.9</v>
      </c>
      <c r="ABM11" s="26">
        <v>51.9</v>
      </c>
      <c r="ABN11" s="26">
        <v>51.9</v>
      </c>
      <c r="ABO11" s="26">
        <v>43.25</v>
      </c>
      <c r="ABP11" s="26">
        <v>51.9</v>
      </c>
      <c r="ABQ11" s="26">
        <v>51.9</v>
      </c>
      <c r="ABR11" s="26">
        <v>51.9</v>
      </c>
      <c r="ABS11" s="26">
        <v>51.9</v>
      </c>
      <c r="ABT11" s="26">
        <v>51.9</v>
      </c>
      <c r="ABU11" s="26">
        <v>51.9</v>
      </c>
      <c r="ABV11" s="26">
        <v>51.9</v>
      </c>
      <c r="ABW11" s="26">
        <v>51.9</v>
      </c>
      <c r="ABX11" s="26">
        <v>51.9</v>
      </c>
      <c r="ABY11" s="26">
        <v>51.9</v>
      </c>
      <c r="ABZ11" s="26">
        <v>51.9</v>
      </c>
      <c r="ACA11" s="26">
        <v>51.9</v>
      </c>
      <c r="ACB11" s="26">
        <v>51.9</v>
      </c>
      <c r="ACC11" s="26">
        <v>51.9</v>
      </c>
      <c r="ACD11" s="26">
        <v>51.9</v>
      </c>
      <c r="ACE11" s="26">
        <v>51.9</v>
      </c>
      <c r="ACF11" s="26">
        <v>51.9</v>
      </c>
      <c r="ACG11" s="26">
        <v>51.9</v>
      </c>
      <c r="ACH11" s="26">
        <v>51.9</v>
      </c>
      <c r="ACI11" s="26">
        <v>51.9</v>
      </c>
      <c r="ACJ11" s="26">
        <v>51.9</v>
      </c>
      <c r="ACK11" s="26">
        <v>51.9</v>
      </c>
      <c r="ACL11" s="26">
        <v>51.9</v>
      </c>
      <c r="ACM11" s="26">
        <v>51.9</v>
      </c>
      <c r="ACN11" s="26">
        <v>51.9</v>
      </c>
      <c r="ACO11" s="26">
        <v>51.9</v>
      </c>
      <c r="ACP11" s="26">
        <v>51.9</v>
      </c>
      <c r="ACQ11" s="26">
        <v>51.9</v>
      </c>
      <c r="ACR11" s="26">
        <v>51.9</v>
      </c>
      <c r="ACS11" s="26">
        <v>51.9</v>
      </c>
      <c r="ACT11" s="26">
        <v>51.9</v>
      </c>
      <c r="ACU11" s="26">
        <v>47.58</v>
      </c>
      <c r="ACV11" s="26">
        <v>51.9</v>
      </c>
      <c r="ACW11" s="26">
        <v>51.9</v>
      </c>
      <c r="ACX11" s="26">
        <v>51.9</v>
      </c>
      <c r="ACY11" s="26">
        <v>51.9</v>
      </c>
      <c r="ACZ11" s="26">
        <v>43.25</v>
      </c>
      <c r="ADA11" s="26">
        <v>43.25</v>
      </c>
      <c r="ADB11" s="26">
        <v>43.25</v>
      </c>
      <c r="ADC11" s="26">
        <v>43.25</v>
      </c>
      <c r="ADD11" s="26">
        <v>43.25</v>
      </c>
      <c r="ADE11" s="26">
        <v>43.25</v>
      </c>
      <c r="ADF11" s="26">
        <v>43.25</v>
      </c>
      <c r="ADG11" s="26">
        <v>43.25</v>
      </c>
      <c r="ADH11" s="26">
        <v>43.25</v>
      </c>
      <c r="ADI11" s="26">
        <v>43.25</v>
      </c>
      <c r="ADJ11" s="26">
        <v>43.25</v>
      </c>
      <c r="ADK11" s="26">
        <v>43.25</v>
      </c>
      <c r="ADL11" s="26">
        <v>43.25</v>
      </c>
      <c r="ADM11" s="26">
        <v>43.25</v>
      </c>
      <c r="ADN11" s="26">
        <v>43.25</v>
      </c>
      <c r="ADO11" s="26">
        <v>43.25</v>
      </c>
      <c r="ADP11" s="26">
        <v>43.25</v>
      </c>
      <c r="ADQ11" s="26">
        <v>43.25</v>
      </c>
      <c r="ADR11" s="26">
        <v>43.25</v>
      </c>
      <c r="ADS11" s="26">
        <v>43.25</v>
      </c>
      <c r="ADT11" s="26">
        <v>43.25</v>
      </c>
      <c r="ADU11" s="26">
        <v>51.9</v>
      </c>
      <c r="ADV11" s="26">
        <v>43.25</v>
      </c>
      <c r="ADW11" s="26">
        <v>43.25</v>
      </c>
      <c r="ADX11" s="26">
        <v>43.25</v>
      </c>
      <c r="ADY11" s="26">
        <v>43.25</v>
      </c>
      <c r="ADZ11" s="26">
        <v>43.25</v>
      </c>
      <c r="AEA11" s="26">
        <v>47.58</v>
      </c>
      <c r="AEB11" s="26">
        <v>47.58</v>
      </c>
      <c r="AEC11" s="26">
        <v>47.58</v>
      </c>
      <c r="AED11" s="26">
        <v>47.58</v>
      </c>
      <c r="AEE11" s="26">
        <v>47.58</v>
      </c>
      <c r="AEF11" s="26">
        <v>43.25</v>
      </c>
      <c r="AEG11" s="26">
        <v>51.9</v>
      </c>
      <c r="AEH11" s="26">
        <v>51.9</v>
      </c>
      <c r="AEI11" s="26">
        <v>43.25</v>
      </c>
      <c r="AEJ11" s="26">
        <v>51.9</v>
      </c>
      <c r="AEK11" s="26">
        <v>51.9</v>
      </c>
      <c r="AEL11" s="26">
        <v>43.25</v>
      </c>
      <c r="AEM11" s="26">
        <v>43.25</v>
      </c>
      <c r="AEN11" s="26">
        <v>51.9</v>
      </c>
      <c r="AEO11" s="26">
        <v>51.9</v>
      </c>
      <c r="AEP11" s="26">
        <v>51.9</v>
      </c>
      <c r="AEQ11" s="26">
        <v>43.25</v>
      </c>
      <c r="AER11" s="26">
        <v>51.9</v>
      </c>
      <c r="AES11" s="26">
        <v>51.9</v>
      </c>
      <c r="AET11" s="26">
        <v>51.9</v>
      </c>
      <c r="AEU11" s="26">
        <v>51.9</v>
      </c>
      <c r="AEV11" s="26">
        <v>51.9</v>
      </c>
      <c r="AEW11" s="26">
        <v>51.9</v>
      </c>
      <c r="AEX11" s="26">
        <v>51.9</v>
      </c>
      <c r="AEY11" s="26">
        <v>51.9</v>
      </c>
      <c r="AEZ11" s="26">
        <v>51.9</v>
      </c>
      <c r="AFA11" s="26">
        <v>51.9</v>
      </c>
      <c r="AFB11" s="26">
        <v>51.9</v>
      </c>
      <c r="AFC11" s="26">
        <v>51.9</v>
      </c>
      <c r="AFD11" s="26">
        <v>51.9</v>
      </c>
      <c r="AFE11" s="26">
        <v>51.9</v>
      </c>
      <c r="AFF11" s="26">
        <v>51.9</v>
      </c>
      <c r="AFG11" s="26">
        <v>51.9</v>
      </c>
      <c r="AFH11" s="26">
        <v>51.9</v>
      </c>
      <c r="AFI11" s="26">
        <v>51.9</v>
      </c>
      <c r="AFJ11" s="26">
        <v>51.9</v>
      </c>
      <c r="AFK11" s="26">
        <v>51.9</v>
      </c>
      <c r="AFL11" s="26">
        <v>51.9</v>
      </c>
      <c r="AFM11" s="26">
        <v>51.9</v>
      </c>
      <c r="AFN11" s="26">
        <v>51.9</v>
      </c>
      <c r="AFO11" s="26">
        <v>51.9</v>
      </c>
      <c r="AFP11" s="26">
        <v>51.9</v>
      </c>
      <c r="AFQ11" s="26">
        <v>51.9</v>
      </c>
      <c r="AFR11" s="26">
        <v>51.9</v>
      </c>
      <c r="AFS11" s="26">
        <v>51.9</v>
      </c>
      <c r="AFT11" s="26">
        <v>51.9</v>
      </c>
      <c r="AFU11" s="26">
        <v>51.9</v>
      </c>
      <c r="AFV11" s="26">
        <v>51.9</v>
      </c>
      <c r="AFW11" s="26">
        <v>47.58</v>
      </c>
      <c r="AFX11" s="26">
        <v>51.9</v>
      </c>
      <c r="AFY11" s="26">
        <v>51.9</v>
      </c>
      <c r="AFZ11" s="26">
        <v>51.9</v>
      </c>
      <c r="AGA11" s="26">
        <v>51.9</v>
      </c>
      <c r="AGB11" s="26">
        <v>43.25</v>
      </c>
      <c r="AGC11" s="26">
        <v>43.25</v>
      </c>
      <c r="AGD11" s="26">
        <v>43.25</v>
      </c>
      <c r="AGE11" s="26">
        <v>43.25</v>
      </c>
      <c r="AGF11" s="26">
        <v>43.25</v>
      </c>
      <c r="AGG11" s="26">
        <v>43.25</v>
      </c>
      <c r="AGH11" s="26">
        <v>43.25</v>
      </c>
      <c r="AGI11" s="26">
        <v>43.25</v>
      </c>
      <c r="AGJ11" s="26">
        <v>43.25</v>
      </c>
      <c r="AGK11" s="26">
        <v>43.25</v>
      </c>
      <c r="AGL11" s="26">
        <v>43.25</v>
      </c>
      <c r="AGM11" s="26">
        <v>43.25</v>
      </c>
      <c r="AGN11" s="26">
        <v>43.25</v>
      </c>
      <c r="AGO11" s="26">
        <v>43.25</v>
      </c>
      <c r="AGP11" s="26">
        <v>43.25</v>
      </c>
      <c r="AGQ11" s="26">
        <v>43.25</v>
      </c>
      <c r="AGR11" s="26">
        <v>43.25</v>
      </c>
      <c r="AGS11" s="26">
        <v>43.25</v>
      </c>
      <c r="AGT11" s="26">
        <v>43.25</v>
      </c>
      <c r="AGU11" s="26">
        <v>43.25</v>
      </c>
      <c r="AGV11" s="26">
        <v>43.25</v>
      </c>
      <c r="AGW11" s="26">
        <v>51.9</v>
      </c>
      <c r="AGX11" s="26">
        <v>43.25</v>
      </c>
      <c r="AGY11" s="26">
        <v>43.25</v>
      </c>
      <c r="AGZ11" s="26">
        <v>43.25</v>
      </c>
      <c r="AHA11" s="26">
        <v>43.25</v>
      </c>
      <c r="AHB11" s="26">
        <v>43.25</v>
      </c>
      <c r="AHC11" s="26">
        <v>47.58</v>
      </c>
      <c r="AHD11" s="26">
        <v>47.58</v>
      </c>
      <c r="AHE11" s="26">
        <v>47.58</v>
      </c>
      <c r="AHF11" s="26">
        <v>47.58</v>
      </c>
      <c r="AHG11" s="26">
        <v>47.58</v>
      </c>
      <c r="AHH11" s="26">
        <v>43.25</v>
      </c>
      <c r="AHI11" s="26">
        <v>51.9</v>
      </c>
      <c r="AHJ11" s="26">
        <v>51.9</v>
      </c>
      <c r="AHK11" s="26">
        <v>43.25</v>
      </c>
      <c r="AHL11" s="26">
        <v>51.9</v>
      </c>
      <c r="AHM11" s="26">
        <v>51.9</v>
      </c>
      <c r="AHN11" s="26">
        <v>43.25</v>
      </c>
      <c r="AHO11" s="26">
        <v>43.25</v>
      </c>
      <c r="AHP11" s="26">
        <v>51.9</v>
      </c>
      <c r="AHQ11" s="26">
        <v>51.9</v>
      </c>
      <c r="AHR11" s="26">
        <v>51.9</v>
      </c>
      <c r="AHS11" s="26">
        <v>43.25</v>
      </c>
      <c r="AHT11" s="26">
        <v>51.9</v>
      </c>
      <c r="AHU11" s="26">
        <v>51.9</v>
      </c>
      <c r="AHV11" s="26">
        <v>51.9</v>
      </c>
      <c r="AHW11" s="26">
        <v>51.9</v>
      </c>
      <c r="AHX11" s="26">
        <v>51.9</v>
      </c>
      <c r="AHY11" s="26">
        <v>51.9</v>
      </c>
      <c r="AHZ11" s="26">
        <v>51.9</v>
      </c>
      <c r="AIA11" s="26">
        <v>51.9</v>
      </c>
      <c r="AIB11" s="26">
        <v>51.9</v>
      </c>
      <c r="AIC11" s="26">
        <v>51.9</v>
      </c>
      <c r="AID11" s="26">
        <v>51.9</v>
      </c>
      <c r="AIE11" s="26">
        <v>51.9</v>
      </c>
      <c r="AIF11" s="26">
        <v>51.9</v>
      </c>
      <c r="AIG11" s="26">
        <v>51.9</v>
      </c>
      <c r="AIH11" s="26">
        <v>51.9</v>
      </c>
      <c r="AII11" s="26">
        <v>51.9</v>
      </c>
      <c r="AIJ11" s="26">
        <v>51.9</v>
      </c>
      <c r="AIK11" s="26">
        <v>51.9</v>
      </c>
      <c r="AIL11" s="26">
        <v>51.9</v>
      </c>
      <c r="AIM11" s="26">
        <v>51.9</v>
      </c>
      <c r="AIN11" s="26">
        <v>51.9</v>
      </c>
      <c r="AIO11" s="26">
        <v>51.9</v>
      </c>
      <c r="AIP11" s="26">
        <v>51.9</v>
      </c>
      <c r="AIQ11" s="26">
        <v>51.9</v>
      </c>
      <c r="AIR11" s="26">
        <v>51.9</v>
      </c>
      <c r="AIS11" s="26">
        <v>51.9</v>
      </c>
      <c r="AIT11" s="26">
        <v>51.9</v>
      </c>
      <c r="AIU11" s="26">
        <v>51.9</v>
      </c>
      <c r="AIV11" s="26">
        <v>51.9</v>
      </c>
      <c r="AIW11" s="26">
        <v>51.9</v>
      </c>
      <c r="AIX11" s="26">
        <v>51.9</v>
      </c>
      <c r="AIY11" s="26">
        <v>47.58</v>
      </c>
      <c r="AIZ11" s="26">
        <v>51.9</v>
      </c>
      <c r="AJA11" s="26">
        <v>51.9</v>
      </c>
      <c r="AJB11" s="26">
        <v>51.9</v>
      </c>
      <c r="AJC11" s="26">
        <v>43.25</v>
      </c>
      <c r="AJD11" s="26">
        <v>43.25</v>
      </c>
      <c r="AJE11" s="26">
        <v>43.25</v>
      </c>
      <c r="AJF11" s="26">
        <v>43.25</v>
      </c>
      <c r="AJG11" s="26">
        <v>43.25</v>
      </c>
      <c r="AJH11" s="26">
        <v>43.25</v>
      </c>
      <c r="AJI11" s="26">
        <v>43.25</v>
      </c>
      <c r="AJJ11" s="26">
        <v>43.25</v>
      </c>
      <c r="AJK11" s="26">
        <v>43.25</v>
      </c>
      <c r="AJL11" s="26">
        <v>43.25</v>
      </c>
      <c r="AJM11" s="26">
        <v>43.25</v>
      </c>
      <c r="AJN11" s="26">
        <v>43.25</v>
      </c>
      <c r="AJO11" s="26">
        <v>43.25</v>
      </c>
      <c r="AJP11" s="26">
        <v>43.25</v>
      </c>
      <c r="AJQ11" s="26">
        <v>43.25</v>
      </c>
      <c r="AJR11" s="26">
        <v>43.25</v>
      </c>
      <c r="AJS11" s="26">
        <v>43.25</v>
      </c>
      <c r="AJT11" s="26">
        <v>43.25</v>
      </c>
      <c r="AJU11" s="26">
        <v>43.25</v>
      </c>
      <c r="AJV11" s="26">
        <v>43.25</v>
      </c>
      <c r="AJW11" s="26">
        <v>43.25</v>
      </c>
      <c r="AJX11" s="26">
        <v>43.25</v>
      </c>
      <c r="AJY11" t="s">
        <v>12</v>
      </c>
    </row>
    <row r="12" spans="1:961">
      <c r="A12" s="26">
        <v>69.2</v>
      </c>
      <c r="B12" s="26">
        <v>34.6</v>
      </c>
      <c r="C12" s="26">
        <v>34.6</v>
      </c>
      <c r="D12" s="26">
        <v>34.6</v>
      </c>
      <c r="E12" s="26">
        <v>69.2</v>
      </c>
      <c r="F12" s="26">
        <v>34.6</v>
      </c>
      <c r="G12" s="26">
        <v>43.25</v>
      </c>
      <c r="H12" s="26">
        <v>43.25</v>
      </c>
      <c r="I12" s="26">
        <v>43.25</v>
      </c>
      <c r="J12" s="26">
        <v>43.25</v>
      </c>
      <c r="K12" s="26">
        <v>69.2</v>
      </c>
      <c r="L12" s="26">
        <v>34.6</v>
      </c>
      <c r="M12" s="26">
        <v>69.2</v>
      </c>
      <c r="N12" s="26">
        <v>69.2</v>
      </c>
      <c r="O12" s="26">
        <v>69.2</v>
      </c>
      <c r="P12" s="26">
        <v>34.6</v>
      </c>
      <c r="Q12" s="26">
        <v>69.2</v>
      </c>
      <c r="R12" s="26">
        <v>69.2</v>
      </c>
      <c r="S12" s="26">
        <v>43.25</v>
      </c>
      <c r="T12" s="26">
        <v>34.6</v>
      </c>
      <c r="U12" s="26">
        <v>34.6</v>
      </c>
      <c r="V12" s="26">
        <v>69.2</v>
      </c>
      <c r="W12" s="26">
        <v>69.2</v>
      </c>
      <c r="X12" s="26">
        <v>69.2</v>
      </c>
      <c r="Y12" s="26">
        <v>34.6</v>
      </c>
      <c r="Z12" s="26">
        <v>69.2</v>
      </c>
      <c r="AA12" s="26">
        <v>69.2</v>
      </c>
      <c r="AB12" s="26">
        <v>69.2</v>
      </c>
      <c r="AC12" s="26">
        <v>69.2</v>
      </c>
      <c r="AD12" s="26">
        <v>69.2</v>
      </c>
      <c r="AE12" s="26">
        <v>69.2</v>
      </c>
      <c r="AF12" s="26">
        <v>69.2</v>
      </c>
      <c r="AG12" s="26">
        <v>43.25</v>
      </c>
      <c r="AH12" s="26">
        <v>69.2</v>
      </c>
      <c r="AI12" s="26">
        <v>69.2</v>
      </c>
      <c r="AJ12" s="26">
        <v>69.2</v>
      </c>
      <c r="AK12" s="26">
        <v>69.2</v>
      </c>
      <c r="AL12" s="26">
        <v>69.2</v>
      </c>
      <c r="AM12" s="26">
        <v>69.2</v>
      </c>
      <c r="AN12" s="26">
        <v>69.2</v>
      </c>
      <c r="AO12" s="26">
        <v>69.2</v>
      </c>
      <c r="AP12" s="26">
        <v>69.2</v>
      </c>
      <c r="AQ12" s="26">
        <v>69.2</v>
      </c>
      <c r="AR12" s="26">
        <v>69.2</v>
      </c>
      <c r="AS12" s="26">
        <v>69.2</v>
      </c>
      <c r="AT12" s="26">
        <v>69.2</v>
      </c>
      <c r="AU12" s="26">
        <v>69.2</v>
      </c>
      <c r="AV12" s="26">
        <v>69.2</v>
      </c>
      <c r="AW12" s="26">
        <v>69.2</v>
      </c>
      <c r="AX12" s="26">
        <v>69.2</v>
      </c>
      <c r="AY12" s="26">
        <v>69.2</v>
      </c>
      <c r="AZ12" s="26">
        <v>69.2</v>
      </c>
      <c r="BA12" s="26">
        <v>69.2</v>
      </c>
      <c r="BB12" s="26">
        <v>34.6</v>
      </c>
      <c r="BC12" s="26">
        <v>34.6</v>
      </c>
      <c r="BD12" s="26">
        <v>34.6</v>
      </c>
      <c r="BE12" s="26">
        <v>34.6</v>
      </c>
      <c r="BF12" s="26">
        <v>34.6</v>
      </c>
      <c r="BG12" s="26">
        <v>34.6</v>
      </c>
      <c r="BH12" s="26">
        <v>34.6</v>
      </c>
      <c r="BI12" s="26">
        <v>34.6</v>
      </c>
      <c r="BJ12" s="26">
        <v>34.6</v>
      </c>
      <c r="BK12" s="26">
        <v>34.6</v>
      </c>
      <c r="BL12" s="26">
        <v>34.6</v>
      </c>
      <c r="BM12" s="26">
        <v>34.6</v>
      </c>
      <c r="BN12" s="26">
        <v>34.6</v>
      </c>
      <c r="BO12" s="26">
        <v>34.6</v>
      </c>
      <c r="BP12" s="26">
        <v>34.6</v>
      </c>
      <c r="BQ12" s="26">
        <v>34.6</v>
      </c>
      <c r="BR12" s="26">
        <v>34.6</v>
      </c>
      <c r="BS12" s="26">
        <v>34.6</v>
      </c>
      <c r="BT12" s="26">
        <v>34.6</v>
      </c>
      <c r="BU12" s="26">
        <v>34.6</v>
      </c>
      <c r="BV12" s="26">
        <v>34.6</v>
      </c>
      <c r="BW12" s="26">
        <v>34.6</v>
      </c>
      <c r="BX12" s="26">
        <v>34.6</v>
      </c>
      <c r="BY12" s="26">
        <v>34.6</v>
      </c>
      <c r="BZ12" s="26">
        <v>34.6</v>
      </c>
      <c r="CA12" s="26">
        <v>34.6</v>
      </c>
      <c r="CB12" s="26">
        <v>34.6</v>
      </c>
      <c r="CC12" s="26">
        <v>47.58</v>
      </c>
      <c r="CD12" s="26">
        <v>34.6</v>
      </c>
      <c r="CE12" s="26">
        <v>34.6</v>
      </c>
      <c r="CF12" s="26">
        <v>34.6</v>
      </c>
      <c r="CG12" s="26">
        <v>34.6</v>
      </c>
      <c r="CH12" s="26">
        <v>43.25</v>
      </c>
      <c r="CI12" s="26">
        <v>34.6</v>
      </c>
      <c r="CJ12" s="26">
        <v>43.25</v>
      </c>
      <c r="CK12" s="26">
        <v>43.25</v>
      </c>
      <c r="CL12" s="26">
        <v>43.25</v>
      </c>
      <c r="CM12" s="26">
        <v>43.25</v>
      </c>
      <c r="CN12" s="26">
        <v>43.25</v>
      </c>
      <c r="CO12" s="26">
        <v>34.6</v>
      </c>
      <c r="CP12" s="26">
        <v>47.58</v>
      </c>
      <c r="CQ12" s="26">
        <v>47.58</v>
      </c>
      <c r="CR12" s="26">
        <v>47.58</v>
      </c>
      <c r="CS12" s="26">
        <v>34.6</v>
      </c>
      <c r="CT12" s="26">
        <v>47.58</v>
      </c>
      <c r="CU12" s="26">
        <v>47.58</v>
      </c>
      <c r="CV12" s="26">
        <v>47.58</v>
      </c>
      <c r="CW12" s="26">
        <v>34.6</v>
      </c>
      <c r="CX12" s="26">
        <v>34.6</v>
      </c>
      <c r="CY12" s="26">
        <v>47.58</v>
      </c>
      <c r="CZ12" s="26">
        <v>47.58</v>
      </c>
      <c r="DA12" s="26">
        <v>47.58</v>
      </c>
      <c r="DB12" s="26">
        <v>34.6</v>
      </c>
      <c r="DC12" s="26">
        <v>47.58</v>
      </c>
      <c r="DD12" s="26">
        <v>47.58</v>
      </c>
      <c r="DE12" s="26">
        <v>47.58</v>
      </c>
      <c r="DF12" s="26">
        <v>47.58</v>
      </c>
      <c r="DG12" s="26">
        <v>47.58</v>
      </c>
      <c r="DH12" s="26">
        <v>47.58</v>
      </c>
      <c r="DI12" s="26">
        <v>47.58</v>
      </c>
      <c r="DJ12" s="26">
        <v>47.58</v>
      </c>
      <c r="DK12" s="26">
        <v>47.58</v>
      </c>
      <c r="DL12" s="26">
        <v>47.58</v>
      </c>
      <c r="DM12" s="26">
        <v>47.58</v>
      </c>
      <c r="DN12" s="26">
        <v>47.58</v>
      </c>
      <c r="DO12" s="26">
        <v>47.58</v>
      </c>
      <c r="DP12" s="26">
        <v>47.58</v>
      </c>
      <c r="DQ12" s="26">
        <v>47.58</v>
      </c>
      <c r="DR12" s="26">
        <v>47.58</v>
      </c>
      <c r="DS12" s="26">
        <v>47.58</v>
      </c>
      <c r="DT12" s="26">
        <v>47.58</v>
      </c>
      <c r="DU12" s="26">
        <v>47.58</v>
      </c>
      <c r="DV12" s="26">
        <v>47.58</v>
      </c>
      <c r="DW12" s="26">
        <v>47.58</v>
      </c>
      <c r="DX12" s="26">
        <v>47.58</v>
      </c>
      <c r="DY12" s="26">
        <v>47.58</v>
      </c>
      <c r="DZ12" s="26">
        <v>47.58</v>
      </c>
      <c r="EA12" s="26">
        <v>47.58</v>
      </c>
      <c r="EB12" s="26">
        <v>47.58</v>
      </c>
      <c r="EC12" s="26">
        <v>47.58</v>
      </c>
      <c r="ED12" s="26">
        <v>47.58</v>
      </c>
      <c r="EE12" s="26">
        <v>47.58</v>
      </c>
      <c r="EF12" s="26">
        <v>43.25</v>
      </c>
      <c r="EG12" s="26">
        <v>47.58</v>
      </c>
      <c r="EH12" s="26">
        <v>47.58</v>
      </c>
      <c r="EI12" s="26">
        <v>47.58</v>
      </c>
      <c r="EJ12" s="26">
        <v>47.58</v>
      </c>
      <c r="EK12" s="26">
        <v>34.6</v>
      </c>
      <c r="EL12" s="26">
        <v>34.6</v>
      </c>
      <c r="EM12" s="26">
        <v>34.6</v>
      </c>
      <c r="EN12" s="26">
        <v>34.6</v>
      </c>
      <c r="EO12" s="26">
        <v>34.6</v>
      </c>
      <c r="EP12" s="26">
        <v>34.6</v>
      </c>
      <c r="EQ12" s="26">
        <v>34.6</v>
      </c>
      <c r="ER12" s="26">
        <v>34.6</v>
      </c>
      <c r="ES12" s="26">
        <v>34.6</v>
      </c>
      <c r="ET12" s="26">
        <v>34.6</v>
      </c>
      <c r="EU12" s="26">
        <v>34.6</v>
      </c>
      <c r="EV12" s="26">
        <v>34.6</v>
      </c>
      <c r="EW12" s="26">
        <v>34.6</v>
      </c>
      <c r="EX12" s="26">
        <v>34.6</v>
      </c>
      <c r="EY12" s="26">
        <v>34.6</v>
      </c>
      <c r="EZ12" s="26">
        <v>34.6</v>
      </c>
      <c r="FA12" s="26">
        <v>34.6</v>
      </c>
      <c r="FB12" s="26">
        <v>34.6</v>
      </c>
      <c r="FC12" s="26">
        <v>34.6</v>
      </c>
      <c r="FD12" s="26">
        <v>34.6</v>
      </c>
      <c r="FE12" s="26">
        <v>47.58</v>
      </c>
      <c r="FF12" s="26">
        <v>34.6</v>
      </c>
      <c r="FG12" s="26">
        <v>34.6</v>
      </c>
      <c r="FH12" s="26">
        <v>34.6</v>
      </c>
      <c r="FI12" s="26">
        <v>34.6</v>
      </c>
      <c r="FJ12" s="26">
        <v>43.25</v>
      </c>
      <c r="FK12" s="26">
        <v>34.6</v>
      </c>
      <c r="FL12" s="26">
        <v>43.25</v>
      </c>
      <c r="FM12" s="26">
        <v>43.25</v>
      </c>
      <c r="FN12" s="26">
        <v>43.25</v>
      </c>
      <c r="FO12" s="26">
        <v>43.25</v>
      </c>
      <c r="FP12" s="26">
        <v>43.25</v>
      </c>
      <c r="FQ12" s="26">
        <v>34.6</v>
      </c>
      <c r="FR12" s="26">
        <v>47.58</v>
      </c>
      <c r="FS12" s="26">
        <v>47.58</v>
      </c>
      <c r="FT12" s="26">
        <v>47.58</v>
      </c>
      <c r="FU12" s="26">
        <v>34.6</v>
      </c>
      <c r="FV12" s="26">
        <v>47.58</v>
      </c>
      <c r="FW12" s="26">
        <v>47.58</v>
      </c>
      <c r="FX12" s="26">
        <v>47.58</v>
      </c>
      <c r="FY12" s="26">
        <v>34.6</v>
      </c>
      <c r="FZ12" s="26">
        <v>34.6</v>
      </c>
      <c r="GA12" s="26">
        <v>47.58</v>
      </c>
      <c r="GB12" s="26">
        <v>47.58</v>
      </c>
      <c r="GC12" s="26">
        <v>47.58</v>
      </c>
      <c r="GD12" s="26">
        <v>34.6</v>
      </c>
      <c r="GE12" s="26">
        <v>47.58</v>
      </c>
      <c r="GF12" s="26">
        <v>47.58</v>
      </c>
      <c r="GG12" s="26">
        <v>47.58</v>
      </c>
      <c r="GH12" s="26">
        <v>47.58</v>
      </c>
      <c r="GI12" s="26">
        <v>47.58</v>
      </c>
      <c r="GJ12" s="26">
        <v>47.58</v>
      </c>
      <c r="GK12" s="26">
        <v>47.58</v>
      </c>
      <c r="GL12" s="26">
        <v>47.58</v>
      </c>
      <c r="GM12" s="26">
        <v>47.58</v>
      </c>
      <c r="GN12" s="26">
        <v>47.58</v>
      </c>
      <c r="GO12" s="26">
        <v>47.58</v>
      </c>
      <c r="GP12" s="26">
        <v>47.58</v>
      </c>
      <c r="GQ12" s="26">
        <v>47.58</v>
      </c>
      <c r="GR12" s="26">
        <v>47.58</v>
      </c>
      <c r="GS12" s="26">
        <v>47.58</v>
      </c>
      <c r="GT12" s="26">
        <v>47.58</v>
      </c>
      <c r="GU12" s="26">
        <v>47.58</v>
      </c>
      <c r="GV12" s="26">
        <v>47.58</v>
      </c>
      <c r="GW12" s="26">
        <v>47.58</v>
      </c>
      <c r="GX12" s="26">
        <v>47.58</v>
      </c>
      <c r="GY12" s="26">
        <v>47.58</v>
      </c>
      <c r="GZ12" s="26">
        <v>47.58</v>
      </c>
      <c r="HA12" s="26">
        <v>47.58</v>
      </c>
      <c r="HB12" s="26">
        <v>47.58</v>
      </c>
      <c r="HC12" s="26">
        <v>47.58</v>
      </c>
      <c r="HD12" s="26">
        <v>47.58</v>
      </c>
      <c r="HE12" s="26">
        <v>47.58</v>
      </c>
      <c r="HF12" s="26">
        <v>47.58</v>
      </c>
      <c r="HG12" s="26">
        <v>47.58</v>
      </c>
      <c r="HH12" s="26">
        <v>47.58</v>
      </c>
      <c r="HI12" s="26">
        <v>43.25</v>
      </c>
      <c r="HJ12" s="26">
        <v>47.58</v>
      </c>
      <c r="HK12" s="26">
        <v>47.58</v>
      </c>
      <c r="HL12" s="26">
        <v>47.58</v>
      </c>
      <c r="HM12" s="26">
        <v>47.58</v>
      </c>
      <c r="HN12" s="26">
        <v>34.6</v>
      </c>
      <c r="HO12" s="26">
        <v>34.6</v>
      </c>
      <c r="HP12" s="26">
        <v>34.6</v>
      </c>
      <c r="HQ12" s="26">
        <v>34.6</v>
      </c>
      <c r="HR12" s="26">
        <v>34.6</v>
      </c>
      <c r="HS12" s="26">
        <v>34.6</v>
      </c>
      <c r="HT12" s="26">
        <v>34.6</v>
      </c>
      <c r="HU12" s="26">
        <v>34.6</v>
      </c>
      <c r="HV12" s="26">
        <v>34.6</v>
      </c>
      <c r="HW12" s="26">
        <v>34.6</v>
      </c>
      <c r="HX12" s="26">
        <v>34.6</v>
      </c>
      <c r="HY12" s="26">
        <v>34.6</v>
      </c>
      <c r="HZ12" s="26">
        <v>34.6</v>
      </c>
      <c r="IA12" s="26">
        <v>34.6</v>
      </c>
      <c r="IB12" s="26">
        <v>34.6</v>
      </c>
      <c r="IC12" s="26">
        <v>34.6</v>
      </c>
      <c r="ID12" s="26">
        <v>34.6</v>
      </c>
      <c r="IE12" s="26">
        <v>34.6</v>
      </c>
      <c r="IF12" s="26">
        <v>34.6</v>
      </c>
      <c r="IG12" s="26">
        <v>47.58</v>
      </c>
      <c r="IH12" s="26">
        <v>34.6</v>
      </c>
      <c r="II12" s="26">
        <v>34.6</v>
      </c>
      <c r="IJ12" s="26">
        <v>34.6</v>
      </c>
      <c r="IK12" s="26">
        <v>34.6</v>
      </c>
      <c r="IL12" s="26">
        <v>43.25</v>
      </c>
      <c r="IM12" s="26">
        <v>34.6</v>
      </c>
      <c r="IN12" s="26">
        <v>43.25</v>
      </c>
      <c r="IO12" s="26">
        <v>43.25</v>
      </c>
      <c r="IP12" s="26">
        <v>43.25</v>
      </c>
      <c r="IQ12" s="26">
        <v>43.25</v>
      </c>
      <c r="IR12" s="26">
        <v>43.25</v>
      </c>
      <c r="IS12" s="26">
        <v>34.6</v>
      </c>
      <c r="IT12" s="26">
        <v>47.58</v>
      </c>
      <c r="IU12" s="26">
        <v>47.58</v>
      </c>
      <c r="IV12" s="26">
        <v>47.58</v>
      </c>
      <c r="IW12" s="26">
        <v>34.6</v>
      </c>
      <c r="IX12" s="26">
        <v>43.25</v>
      </c>
      <c r="IY12" s="26">
        <v>47.58</v>
      </c>
      <c r="IZ12" s="26">
        <v>47.58</v>
      </c>
      <c r="JA12" s="26">
        <v>34.6</v>
      </c>
      <c r="JB12" s="26">
        <v>34.6</v>
      </c>
      <c r="JC12" s="26">
        <v>47.58</v>
      </c>
      <c r="JD12" s="26">
        <v>47.58</v>
      </c>
      <c r="JE12" s="26">
        <v>47.58</v>
      </c>
      <c r="JF12" s="26">
        <v>34.6</v>
      </c>
      <c r="JG12" s="26">
        <v>47.58</v>
      </c>
      <c r="JH12" s="26">
        <v>47.58</v>
      </c>
      <c r="JI12" s="26">
        <v>47.58</v>
      </c>
      <c r="JJ12" s="26">
        <v>47.58</v>
      </c>
      <c r="JK12" s="26">
        <v>47.58</v>
      </c>
      <c r="JL12" s="26">
        <v>47.58</v>
      </c>
      <c r="JM12" s="26">
        <v>47.58</v>
      </c>
      <c r="JN12" s="26">
        <v>47.58</v>
      </c>
      <c r="JO12" s="26">
        <v>47.58</v>
      </c>
      <c r="JP12" s="26">
        <v>47.58</v>
      </c>
      <c r="JQ12" s="26">
        <v>47.58</v>
      </c>
      <c r="JR12" s="26">
        <v>47.58</v>
      </c>
      <c r="JS12" s="26">
        <v>47.58</v>
      </c>
      <c r="JT12" s="26">
        <v>47.58</v>
      </c>
      <c r="JU12" s="26">
        <v>47.58</v>
      </c>
      <c r="JV12" s="26">
        <v>47.58</v>
      </c>
      <c r="JW12" s="26">
        <v>47.58</v>
      </c>
      <c r="JX12" s="26">
        <v>47.58</v>
      </c>
      <c r="JY12" s="26">
        <v>47.58</v>
      </c>
      <c r="JZ12" s="26">
        <v>47.58</v>
      </c>
      <c r="KA12" s="26">
        <v>47.58</v>
      </c>
      <c r="KB12" s="26">
        <v>47.58</v>
      </c>
      <c r="KC12" s="26">
        <v>47.58</v>
      </c>
      <c r="KD12" s="26">
        <v>47.58</v>
      </c>
      <c r="KE12" s="26">
        <v>47.58</v>
      </c>
      <c r="KF12" s="26">
        <v>47.58</v>
      </c>
      <c r="KG12" s="26">
        <v>47.58</v>
      </c>
      <c r="KH12" s="26">
        <v>47.58</v>
      </c>
      <c r="KI12" s="26">
        <v>47.58</v>
      </c>
      <c r="KJ12" s="26">
        <v>47.58</v>
      </c>
      <c r="KK12" s="26">
        <v>43.25</v>
      </c>
      <c r="KL12" s="26">
        <v>47.58</v>
      </c>
      <c r="KM12" s="26">
        <v>47.58</v>
      </c>
      <c r="KN12" s="26">
        <v>47.58</v>
      </c>
      <c r="KO12" s="26">
        <v>47.58</v>
      </c>
      <c r="KP12" s="26">
        <v>34.6</v>
      </c>
      <c r="KQ12" s="26">
        <v>34.6</v>
      </c>
      <c r="KR12" s="26">
        <v>34.6</v>
      </c>
      <c r="KS12" s="26">
        <v>34.6</v>
      </c>
      <c r="KT12" s="26">
        <v>34.6</v>
      </c>
      <c r="KU12" s="26">
        <v>34.6</v>
      </c>
      <c r="KV12" s="26">
        <v>34.6</v>
      </c>
      <c r="KW12" s="26">
        <v>34.6</v>
      </c>
      <c r="KX12" s="26">
        <v>34.6</v>
      </c>
      <c r="KY12" s="26">
        <v>34.6</v>
      </c>
      <c r="KZ12" s="26">
        <v>34.6</v>
      </c>
      <c r="LA12" s="26">
        <v>34.6</v>
      </c>
      <c r="LB12" s="26">
        <v>34.6</v>
      </c>
      <c r="LC12" s="26">
        <v>34.6</v>
      </c>
      <c r="LD12" s="26">
        <v>34.6</v>
      </c>
      <c r="LE12" s="26">
        <v>34.6</v>
      </c>
      <c r="LF12" s="26">
        <v>34.6</v>
      </c>
      <c r="LG12" s="26">
        <v>34.6</v>
      </c>
      <c r="LH12" s="26">
        <v>34.6</v>
      </c>
      <c r="LI12" s="26">
        <v>47.58</v>
      </c>
      <c r="LJ12" s="26">
        <v>43.25</v>
      </c>
      <c r="LK12" s="26">
        <v>34.6</v>
      </c>
      <c r="LL12" s="26">
        <v>34.6</v>
      </c>
      <c r="LM12" s="26">
        <v>34.6</v>
      </c>
      <c r="LN12" s="26">
        <v>43.25</v>
      </c>
      <c r="LO12" s="26">
        <v>34.6</v>
      </c>
      <c r="LP12" s="26">
        <v>43.25</v>
      </c>
      <c r="LQ12" s="26">
        <v>43.25</v>
      </c>
      <c r="LR12" s="26">
        <v>43.25</v>
      </c>
      <c r="LS12" s="26">
        <v>43.25</v>
      </c>
      <c r="LT12" s="26">
        <v>43.25</v>
      </c>
      <c r="LU12" s="26">
        <v>34.6</v>
      </c>
      <c r="LV12" s="26">
        <v>47.58</v>
      </c>
      <c r="LW12" s="26">
        <v>47.58</v>
      </c>
      <c r="LX12" s="26">
        <v>47.58</v>
      </c>
      <c r="LY12" s="26">
        <v>34.6</v>
      </c>
      <c r="LZ12" s="26">
        <v>47.58</v>
      </c>
      <c r="MA12" s="26">
        <v>47.58</v>
      </c>
      <c r="MB12" s="26">
        <v>34.6</v>
      </c>
      <c r="MC12" s="26">
        <v>34.6</v>
      </c>
      <c r="MD12" s="26">
        <v>34.6</v>
      </c>
      <c r="ME12" s="26">
        <v>47.58</v>
      </c>
      <c r="MF12" s="26">
        <v>47.58</v>
      </c>
      <c r="MG12" s="26">
        <v>47.58</v>
      </c>
      <c r="MH12" s="26">
        <v>34.6</v>
      </c>
      <c r="MI12" s="26">
        <v>47.58</v>
      </c>
      <c r="MJ12" s="26">
        <v>47.58</v>
      </c>
      <c r="MK12" s="26">
        <v>47.58</v>
      </c>
      <c r="ML12" s="26">
        <v>47.58</v>
      </c>
      <c r="MM12" s="26">
        <v>47.58</v>
      </c>
      <c r="MN12" s="26">
        <v>47.58</v>
      </c>
      <c r="MO12" s="26">
        <v>47.58</v>
      </c>
      <c r="MP12" s="26">
        <v>47.58</v>
      </c>
      <c r="MQ12" s="26">
        <v>47.58</v>
      </c>
      <c r="MR12" s="26">
        <v>47.58</v>
      </c>
      <c r="MS12" s="26">
        <v>47.58</v>
      </c>
      <c r="MT12" s="26">
        <v>47.58</v>
      </c>
      <c r="MU12" s="26">
        <v>47.58</v>
      </c>
      <c r="MV12" s="26">
        <v>47.58</v>
      </c>
      <c r="MW12" s="26">
        <v>47.58</v>
      </c>
      <c r="MX12" s="26">
        <v>47.58</v>
      </c>
      <c r="MY12" s="26">
        <v>47.58</v>
      </c>
      <c r="MZ12" s="26">
        <v>47.58</v>
      </c>
      <c r="NA12" s="26">
        <v>47.58</v>
      </c>
      <c r="NB12" s="26">
        <v>47.58</v>
      </c>
      <c r="NC12" s="26">
        <v>47.58</v>
      </c>
      <c r="ND12" s="26">
        <v>47.58</v>
      </c>
      <c r="NE12" s="26">
        <v>47.58</v>
      </c>
      <c r="NF12" s="26">
        <v>47.58</v>
      </c>
      <c r="NG12" s="26">
        <v>47.58</v>
      </c>
      <c r="NH12" s="26">
        <v>47.58</v>
      </c>
      <c r="NI12" s="26">
        <v>47.58</v>
      </c>
      <c r="NJ12" s="26">
        <v>47.58</v>
      </c>
      <c r="NK12" s="26">
        <v>47.58</v>
      </c>
      <c r="NL12" s="26">
        <v>47.58</v>
      </c>
      <c r="NM12" s="26">
        <v>47.58</v>
      </c>
      <c r="NN12" s="26">
        <v>47.58</v>
      </c>
      <c r="NO12" s="26">
        <v>43.25</v>
      </c>
      <c r="NP12" s="26">
        <v>47.58</v>
      </c>
      <c r="NQ12" s="26">
        <v>47.58</v>
      </c>
      <c r="NR12" s="26">
        <v>47.58</v>
      </c>
      <c r="NS12" s="26">
        <v>47.58</v>
      </c>
      <c r="NT12" s="26">
        <v>34.6</v>
      </c>
      <c r="NU12" s="26">
        <v>34.6</v>
      </c>
      <c r="NV12" s="26">
        <v>34.6</v>
      </c>
      <c r="NW12" s="26">
        <v>34.6</v>
      </c>
      <c r="NX12" s="26">
        <v>34.6</v>
      </c>
      <c r="NY12" s="26">
        <v>34.6</v>
      </c>
      <c r="NZ12" s="26">
        <v>34.6</v>
      </c>
      <c r="OA12" s="26">
        <v>34.6</v>
      </c>
      <c r="OB12" s="26">
        <v>34.6</v>
      </c>
      <c r="OC12" s="26">
        <v>34.6</v>
      </c>
      <c r="OD12" s="26">
        <v>34.6</v>
      </c>
      <c r="OE12" s="26">
        <v>34.6</v>
      </c>
      <c r="OF12" s="26">
        <v>34.6</v>
      </c>
      <c r="OG12" s="26">
        <v>34.6</v>
      </c>
      <c r="OH12" s="26">
        <v>34.6</v>
      </c>
      <c r="OI12" s="26">
        <v>34.6</v>
      </c>
      <c r="OJ12" s="26">
        <v>34.6</v>
      </c>
      <c r="OK12" s="26">
        <v>47.58</v>
      </c>
      <c r="OL12" s="26">
        <v>34.6</v>
      </c>
      <c r="OM12" s="26">
        <v>34.6</v>
      </c>
      <c r="ON12" s="26">
        <v>34.6</v>
      </c>
      <c r="OO12" s="26">
        <v>34.6</v>
      </c>
      <c r="OP12" s="26">
        <v>34.6</v>
      </c>
      <c r="OQ12" s="26">
        <v>34.6</v>
      </c>
      <c r="OR12" s="26">
        <v>43.25</v>
      </c>
      <c r="OS12" s="26">
        <v>43.25</v>
      </c>
      <c r="OT12" s="26">
        <v>43.25</v>
      </c>
      <c r="OU12" s="26">
        <v>43.25</v>
      </c>
      <c r="OV12" s="26">
        <v>43.25</v>
      </c>
      <c r="OW12" s="26">
        <v>34.6</v>
      </c>
      <c r="OX12" s="26">
        <v>47.58</v>
      </c>
      <c r="OY12" s="26">
        <v>47.58</v>
      </c>
      <c r="OZ12" s="26">
        <v>47.58</v>
      </c>
      <c r="PA12" s="26">
        <v>34.6</v>
      </c>
      <c r="PB12" s="26">
        <v>47.58</v>
      </c>
      <c r="PC12" s="26">
        <v>47.58</v>
      </c>
      <c r="PD12" s="26">
        <v>47.58</v>
      </c>
      <c r="PE12" s="26">
        <v>34.6</v>
      </c>
      <c r="PF12" s="26">
        <v>34.6</v>
      </c>
      <c r="PG12" s="26">
        <v>47.58</v>
      </c>
      <c r="PH12" s="26">
        <v>47.58</v>
      </c>
      <c r="PI12" s="26">
        <v>47.58</v>
      </c>
      <c r="PJ12" s="26">
        <v>34.6</v>
      </c>
      <c r="PK12" s="26">
        <v>47.58</v>
      </c>
      <c r="PL12" s="26">
        <v>47.58</v>
      </c>
      <c r="PM12" s="26">
        <v>47.58</v>
      </c>
      <c r="PN12" s="26">
        <v>47.58</v>
      </c>
      <c r="PO12" s="26">
        <v>47.58</v>
      </c>
      <c r="PP12" s="26">
        <v>47.58</v>
      </c>
      <c r="PQ12" s="26">
        <v>47.58</v>
      </c>
      <c r="PR12" s="26">
        <v>47.58</v>
      </c>
      <c r="PS12" s="26">
        <v>47.58</v>
      </c>
      <c r="PT12" s="26">
        <v>47.58</v>
      </c>
      <c r="PU12" s="26">
        <v>47.58</v>
      </c>
      <c r="PV12" s="26">
        <v>47.58</v>
      </c>
      <c r="PW12" s="26">
        <v>47.58</v>
      </c>
      <c r="PX12" s="26">
        <v>47.58</v>
      </c>
      <c r="PY12" s="26">
        <v>47.58</v>
      </c>
      <c r="PZ12" s="26">
        <v>47.58</v>
      </c>
      <c r="QA12" s="26">
        <v>47.58</v>
      </c>
      <c r="QB12" s="26">
        <v>47.58</v>
      </c>
      <c r="QC12" s="26">
        <v>47.58</v>
      </c>
      <c r="QD12" s="26">
        <v>47.58</v>
      </c>
      <c r="QE12" s="26">
        <v>47.58</v>
      </c>
      <c r="QF12" s="26">
        <v>47.58</v>
      </c>
      <c r="QG12" s="26">
        <v>47.58</v>
      </c>
      <c r="QH12" s="26">
        <v>47.58</v>
      </c>
      <c r="QI12" s="26">
        <v>47.58</v>
      </c>
      <c r="QJ12" s="26">
        <v>47.58</v>
      </c>
      <c r="QK12" s="26">
        <v>47.58</v>
      </c>
      <c r="QL12" s="26">
        <v>47.58</v>
      </c>
      <c r="QM12" s="26">
        <v>47.58</v>
      </c>
      <c r="QN12" s="26">
        <v>47.58</v>
      </c>
      <c r="QO12" s="26">
        <v>47.58</v>
      </c>
      <c r="QP12" s="26">
        <v>43.25</v>
      </c>
      <c r="QQ12" s="26">
        <v>47.58</v>
      </c>
      <c r="QR12" s="26">
        <v>47.58</v>
      </c>
      <c r="QS12" s="26">
        <v>47.58</v>
      </c>
      <c r="QT12" s="26">
        <v>47.58</v>
      </c>
      <c r="QU12" s="26">
        <v>34.6</v>
      </c>
      <c r="QV12" s="26">
        <v>34.6</v>
      </c>
      <c r="QW12" s="26">
        <v>34.6</v>
      </c>
      <c r="QX12" s="26">
        <v>34.6</v>
      </c>
      <c r="QY12" s="26">
        <v>34.6</v>
      </c>
      <c r="QZ12" s="26">
        <v>34.6</v>
      </c>
      <c r="RA12" s="26">
        <v>34.6</v>
      </c>
      <c r="RB12" s="26">
        <v>34.6</v>
      </c>
      <c r="RC12" s="26">
        <v>34.6</v>
      </c>
      <c r="RD12" s="26">
        <v>34.6</v>
      </c>
      <c r="RE12" s="26">
        <v>34.6</v>
      </c>
      <c r="RF12" s="26">
        <v>34.6</v>
      </c>
      <c r="RG12" s="26">
        <v>34.6</v>
      </c>
      <c r="RH12" s="26">
        <v>34.6</v>
      </c>
      <c r="RI12" s="26">
        <v>34.6</v>
      </c>
      <c r="RJ12" s="26">
        <v>34.6</v>
      </c>
      <c r="RK12" s="26">
        <v>34.6</v>
      </c>
      <c r="RL12" s="26">
        <v>34.6</v>
      </c>
      <c r="RM12" s="26">
        <v>47.58</v>
      </c>
      <c r="RN12" s="26">
        <v>34.6</v>
      </c>
      <c r="RO12" s="26">
        <v>34.6</v>
      </c>
      <c r="RP12" s="26">
        <v>34.6</v>
      </c>
      <c r="RQ12" s="26">
        <v>34.6</v>
      </c>
      <c r="RR12" s="26">
        <v>34.6</v>
      </c>
      <c r="RS12" s="26">
        <v>43.25</v>
      </c>
      <c r="RT12" s="26">
        <v>43.25</v>
      </c>
      <c r="RU12" s="26">
        <v>43.25</v>
      </c>
      <c r="RV12" s="26">
        <v>43.25</v>
      </c>
      <c r="RW12" s="26">
        <v>43.25</v>
      </c>
      <c r="RX12" s="26">
        <v>34.6</v>
      </c>
      <c r="RY12" s="26">
        <v>47.58</v>
      </c>
      <c r="RZ12" s="26">
        <v>47.58</v>
      </c>
      <c r="SA12" s="26">
        <v>47.58</v>
      </c>
      <c r="SB12" s="26">
        <v>34.6</v>
      </c>
      <c r="SC12" s="26">
        <v>47.58</v>
      </c>
      <c r="SD12" s="26">
        <v>47.58</v>
      </c>
      <c r="SE12" s="26">
        <v>47.58</v>
      </c>
      <c r="SF12" s="26">
        <v>34.6</v>
      </c>
      <c r="SG12" s="26">
        <v>34.6</v>
      </c>
      <c r="SH12" s="26">
        <v>47.58</v>
      </c>
      <c r="SI12" s="26">
        <v>47.58</v>
      </c>
      <c r="SJ12" s="26">
        <v>47.58</v>
      </c>
      <c r="SK12" s="26">
        <v>34.6</v>
      </c>
      <c r="SL12" s="26">
        <v>47.58</v>
      </c>
      <c r="SM12" s="26">
        <v>47.58</v>
      </c>
      <c r="SN12" s="26">
        <v>47.58</v>
      </c>
      <c r="SO12" s="26">
        <v>47.58</v>
      </c>
      <c r="SP12" s="26">
        <v>47.58</v>
      </c>
      <c r="SQ12" s="26">
        <v>47.58</v>
      </c>
      <c r="SR12" s="26">
        <v>47.58</v>
      </c>
      <c r="SS12" s="26">
        <v>47.58</v>
      </c>
      <c r="ST12" s="26">
        <v>47.58</v>
      </c>
      <c r="SU12" s="26">
        <v>47.58</v>
      </c>
      <c r="SV12" s="26">
        <v>47.58</v>
      </c>
      <c r="SW12" s="26">
        <v>47.58</v>
      </c>
      <c r="SX12" s="26">
        <v>47.58</v>
      </c>
      <c r="SY12" s="26">
        <v>47.58</v>
      </c>
      <c r="SZ12" s="26">
        <v>47.58</v>
      </c>
      <c r="TA12" s="26">
        <v>47.58</v>
      </c>
      <c r="TB12" s="26">
        <v>47.58</v>
      </c>
      <c r="TC12" s="26">
        <v>47.58</v>
      </c>
      <c r="TD12" s="26">
        <v>47.58</v>
      </c>
      <c r="TE12" s="26">
        <v>47.58</v>
      </c>
      <c r="TF12" s="26">
        <v>47.58</v>
      </c>
      <c r="TG12" s="26">
        <v>47.58</v>
      </c>
      <c r="TH12" s="26">
        <v>47.58</v>
      </c>
      <c r="TI12" s="26">
        <v>47.58</v>
      </c>
      <c r="TJ12" s="26">
        <v>47.58</v>
      </c>
      <c r="TK12" s="26">
        <v>47.58</v>
      </c>
      <c r="TL12" s="26">
        <v>47.58</v>
      </c>
      <c r="TM12" s="26">
        <v>47.58</v>
      </c>
      <c r="TN12" s="26">
        <v>47.58</v>
      </c>
      <c r="TO12" s="26">
        <v>47.58</v>
      </c>
      <c r="TP12" s="26">
        <v>47.58</v>
      </c>
      <c r="TQ12" s="26">
        <v>43.25</v>
      </c>
      <c r="TR12" s="26">
        <v>47.58</v>
      </c>
      <c r="TS12" s="26">
        <v>47.58</v>
      </c>
      <c r="TT12" s="26">
        <v>47.58</v>
      </c>
      <c r="TU12" s="26">
        <v>47.58</v>
      </c>
      <c r="TV12" s="26">
        <v>34.6</v>
      </c>
      <c r="TW12" s="26">
        <v>34.6</v>
      </c>
      <c r="TX12" s="26">
        <v>34.6</v>
      </c>
      <c r="TY12" s="26">
        <v>34.6</v>
      </c>
      <c r="TZ12" s="26">
        <v>34.6</v>
      </c>
      <c r="UA12" s="26">
        <v>34.6</v>
      </c>
      <c r="UB12" s="26">
        <v>34.6</v>
      </c>
      <c r="UC12" s="26">
        <v>34.6</v>
      </c>
      <c r="UD12" s="26">
        <v>34.6</v>
      </c>
      <c r="UE12" s="26">
        <v>34.6</v>
      </c>
      <c r="UF12" s="26">
        <v>34.6</v>
      </c>
      <c r="UG12" s="26">
        <v>34.6</v>
      </c>
      <c r="UH12" s="26">
        <v>34.6</v>
      </c>
      <c r="UI12" s="26">
        <v>34.6</v>
      </c>
      <c r="UJ12" s="26">
        <v>34.6</v>
      </c>
      <c r="UK12" s="26">
        <v>34.6</v>
      </c>
      <c r="UL12" s="26">
        <v>34.6</v>
      </c>
      <c r="UM12" s="26">
        <v>34.6</v>
      </c>
      <c r="UN12" s="26">
        <v>34.6</v>
      </c>
      <c r="UO12" s="26">
        <v>47.58</v>
      </c>
      <c r="UP12" s="26">
        <v>34.6</v>
      </c>
      <c r="UQ12" s="26">
        <v>34.6</v>
      </c>
      <c r="UR12" s="26">
        <v>34.6</v>
      </c>
      <c r="US12" s="26">
        <v>34.6</v>
      </c>
      <c r="UT12" s="26">
        <v>34.6</v>
      </c>
      <c r="UU12" s="26">
        <v>43.25</v>
      </c>
      <c r="UV12" s="26">
        <v>43.25</v>
      </c>
      <c r="UW12" s="26">
        <v>43.25</v>
      </c>
      <c r="UX12" s="26">
        <v>43.25</v>
      </c>
      <c r="UY12" s="26">
        <v>43.25</v>
      </c>
      <c r="UZ12" s="26">
        <v>34.6</v>
      </c>
      <c r="VA12" s="26">
        <v>47.58</v>
      </c>
      <c r="VB12" s="26">
        <v>47.58</v>
      </c>
      <c r="VC12" s="26">
        <v>34.6</v>
      </c>
      <c r="VD12" s="26">
        <v>47.58</v>
      </c>
      <c r="VE12" s="26">
        <v>47.58</v>
      </c>
      <c r="VF12" s="26">
        <v>47.58</v>
      </c>
      <c r="VG12" s="26">
        <v>34.6</v>
      </c>
      <c r="VH12" s="26">
        <v>34.6</v>
      </c>
      <c r="VI12" s="26">
        <v>47.58</v>
      </c>
      <c r="VJ12" s="26">
        <v>47.58</v>
      </c>
      <c r="VK12" s="26">
        <v>47.58</v>
      </c>
      <c r="VL12" s="26">
        <v>34.6</v>
      </c>
      <c r="VM12" s="26">
        <v>47.58</v>
      </c>
      <c r="VN12" s="26">
        <v>47.58</v>
      </c>
      <c r="VO12" s="26">
        <v>47.58</v>
      </c>
      <c r="VP12" s="26">
        <v>47.58</v>
      </c>
      <c r="VQ12" s="26">
        <v>47.58</v>
      </c>
      <c r="VR12" s="26">
        <v>47.58</v>
      </c>
      <c r="VS12" s="26">
        <v>47.58</v>
      </c>
      <c r="VT12" s="26">
        <v>47.58</v>
      </c>
      <c r="VU12" s="26">
        <v>47.58</v>
      </c>
      <c r="VV12" s="26">
        <v>47.58</v>
      </c>
      <c r="VW12" s="26">
        <v>47.58</v>
      </c>
      <c r="VX12" s="26">
        <v>47.58</v>
      </c>
      <c r="VY12" s="26">
        <v>47.58</v>
      </c>
      <c r="VZ12" s="26">
        <v>47.58</v>
      </c>
      <c r="WA12" s="26">
        <v>47.58</v>
      </c>
      <c r="WB12" s="26">
        <v>47.58</v>
      </c>
      <c r="WC12" s="26">
        <v>47.58</v>
      </c>
      <c r="WD12" s="26">
        <v>47.58</v>
      </c>
      <c r="WE12" s="26">
        <v>47.58</v>
      </c>
      <c r="WF12" s="26">
        <v>47.58</v>
      </c>
      <c r="WG12" s="26">
        <v>47.58</v>
      </c>
      <c r="WH12" s="26">
        <v>47.58</v>
      </c>
      <c r="WI12" s="26">
        <v>47.58</v>
      </c>
      <c r="WJ12" s="26">
        <v>47.58</v>
      </c>
      <c r="WK12" s="26">
        <v>47.58</v>
      </c>
      <c r="WL12" s="26">
        <v>47.58</v>
      </c>
      <c r="WM12" s="26">
        <v>47.58</v>
      </c>
      <c r="WN12" s="26">
        <v>47.58</v>
      </c>
      <c r="WO12" s="26">
        <v>47.58</v>
      </c>
      <c r="WP12" s="26">
        <v>47.58</v>
      </c>
      <c r="WQ12" s="26">
        <v>47.58</v>
      </c>
      <c r="WR12" s="26">
        <v>43.25</v>
      </c>
      <c r="WS12" s="26">
        <v>47.58</v>
      </c>
      <c r="WT12" s="26">
        <v>47.58</v>
      </c>
      <c r="WU12" s="26">
        <v>47.58</v>
      </c>
      <c r="WV12" s="26">
        <v>47.58</v>
      </c>
      <c r="WW12" s="26">
        <v>34.6</v>
      </c>
      <c r="WX12" s="26">
        <v>34.6</v>
      </c>
      <c r="WY12" s="26">
        <v>34.6</v>
      </c>
      <c r="WZ12" s="26">
        <v>34.6</v>
      </c>
      <c r="XA12" s="26">
        <v>34.6</v>
      </c>
      <c r="XB12" s="26">
        <v>34.6</v>
      </c>
      <c r="XC12" s="26">
        <v>34.6</v>
      </c>
      <c r="XD12" s="26">
        <v>34.6</v>
      </c>
      <c r="XE12" s="26">
        <v>34.6</v>
      </c>
      <c r="XF12" s="26">
        <v>34.6</v>
      </c>
      <c r="XG12" s="26">
        <v>34.6</v>
      </c>
      <c r="XH12" s="26">
        <v>34.6</v>
      </c>
      <c r="XI12" s="26">
        <v>34.6</v>
      </c>
      <c r="XJ12" s="26">
        <v>34.6</v>
      </c>
      <c r="XK12" s="26">
        <v>34.6</v>
      </c>
      <c r="XL12" s="26">
        <v>34.6</v>
      </c>
      <c r="XM12" s="26">
        <v>34.6</v>
      </c>
      <c r="XN12" s="26">
        <v>34.6</v>
      </c>
      <c r="XO12" s="26">
        <v>34.6</v>
      </c>
      <c r="XP12" s="26">
        <v>34.6</v>
      </c>
      <c r="XQ12" s="26">
        <v>47.58</v>
      </c>
      <c r="XR12" s="26">
        <v>34.6</v>
      </c>
      <c r="XS12" s="26">
        <v>34.6</v>
      </c>
      <c r="XT12" s="26">
        <v>34.6</v>
      </c>
      <c r="XU12" s="26">
        <v>34.6</v>
      </c>
      <c r="XV12" s="26">
        <v>34.6</v>
      </c>
      <c r="XW12" s="26">
        <v>43.25</v>
      </c>
      <c r="XX12" s="26">
        <v>43.25</v>
      </c>
      <c r="XY12" s="26">
        <v>43.25</v>
      </c>
      <c r="XZ12" s="26">
        <v>43.25</v>
      </c>
      <c r="YA12" s="26">
        <v>43.25</v>
      </c>
      <c r="YB12" s="26">
        <v>34.6</v>
      </c>
      <c r="YC12" s="26">
        <v>47.58</v>
      </c>
      <c r="YD12" s="26">
        <v>47.58</v>
      </c>
      <c r="YE12" s="26">
        <v>34.6</v>
      </c>
      <c r="YF12" s="26">
        <v>47.58</v>
      </c>
      <c r="YG12" s="26">
        <v>47.58</v>
      </c>
      <c r="YH12" s="26">
        <v>47.58</v>
      </c>
      <c r="YI12" s="26">
        <v>34.6</v>
      </c>
      <c r="YJ12" s="26">
        <v>34.6</v>
      </c>
      <c r="YK12" s="26">
        <v>47.58</v>
      </c>
      <c r="YL12" s="26">
        <v>47.58</v>
      </c>
      <c r="YM12" s="26">
        <v>47.58</v>
      </c>
      <c r="YN12" s="26">
        <v>34.6</v>
      </c>
      <c r="YO12" s="26">
        <v>47.58</v>
      </c>
      <c r="YP12" s="26">
        <v>47.58</v>
      </c>
      <c r="YQ12" s="26">
        <v>47.58</v>
      </c>
      <c r="YR12" s="26">
        <v>47.58</v>
      </c>
      <c r="YS12" s="26">
        <v>47.58</v>
      </c>
      <c r="YT12" s="26">
        <v>47.58</v>
      </c>
      <c r="YU12" s="26">
        <v>47.58</v>
      </c>
      <c r="YV12" s="26">
        <v>47.58</v>
      </c>
      <c r="YW12" s="26">
        <v>47.58</v>
      </c>
      <c r="YX12" s="26">
        <v>47.58</v>
      </c>
      <c r="YY12" s="26">
        <v>47.58</v>
      </c>
      <c r="YZ12" s="26">
        <v>47.58</v>
      </c>
      <c r="ZA12" s="26">
        <v>47.58</v>
      </c>
      <c r="ZB12" s="26">
        <v>47.58</v>
      </c>
      <c r="ZC12" s="26">
        <v>47.58</v>
      </c>
      <c r="ZD12" s="26">
        <v>47.58</v>
      </c>
      <c r="ZE12" s="26">
        <v>47.58</v>
      </c>
      <c r="ZF12" s="26">
        <v>47.58</v>
      </c>
      <c r="ZG12" s="26">
        <v>47.58</v>
      </c>
      <c r="ZH12" s="26">
        <v>47.58</v>
      </c>
      <c r="ZI12" s="26">
        <v>47.58</v>
      </c>
      <c r="ZJ12" s="26">
        <v>47.58</v>
      </c>
      <c r="ZK12" s="26">
        <v>47.58</v>
      </c>
      <c r="ZL12" s="26">
        <v>47.58</v>
      </c>
      <c r="ZM12" s="26">
        <v>47.58</v>
      </c>
      <c r="ZN12" s="26">
        <v>47.58</v>
      </c>
      <c r="ZO12" s="26">
        <v>47.58</v>
      </c>
      <c r="ZP12" s="26">
        <v>47.58</v>
      </c>
      <c r="ZQ12" s="26">
        <v>47.58</v>
      </c>
      <c r="ZR12" s="26">
        <v>47.58</v>
      </c>
      <c r="ZS12" s="26">
        <v>47.58</v>
      </c>
      <c r="ZT12" s="26">
        <v>43.25</v>
      </c>
      <c r="ZU12" s="26">
        <v>47.58</v>
      </c>
      <c r="ZV12" s="26">
        <v>47.58</v>
      </c>
      <c r="ZW12" s="26">
        <v>47.58</v>
      </c>
      <c r="ZX12" s="26">
        <v>47.58</v>
      </c>
      <c r="ZY12" s="26">
        <v>34.6</v>
      </c>
      <c r="ZZ12" s="26">
        <v>34.6</v>
      </c>
      <c r="AAA12" s="26">
        <v>34.6</v>
      </c>
      <c r="AAB12" s="26">
        <v>34.6</v>
      </c>
      <c r="AAC12" s="26">
        <v>34.6</v>
      </c>
      <c r="AAD12" s="26">
        <v>34.6</v>
      </c>
      <c r="AAE12" s="26">
        <v>34.6</v>
      </c>
      <c r="AAF12" s="26">
        <v>34.6</v>
      </c>
      <c r="AAG12" s="26">
        <v>34.6</v>
      </c>
      <c r="AAH12" s="26">
        <v>34.6</v>
      </c>
      <c r="AAI12" s="26">
        <v>34.6</v>
      </c>
      <c r="AAJ12" s="26">
        <v>34.6</v>
      </c>
      <c r="AAK12" s="26">
        <v>34.6</v>
      </c>
      <c r="AAL12" s="26">
        <v>34.6</v>
      </c>
      <c r="AAM12" s="26">
        <v>34.6</v>
      </c>
      <c r="AAN12" s="26">
        <v>34.6</v>
      </c>
      <c r="AAO12" s="26">
        <v>34.6</v>
      </c>
      <c r="AAP12" s="26">
        <v>34.6</v>
      </c>
      <c r="AAQ12" s="26">
        <v>34.6</v>
      </c>
      <c r="AAR12" s="26">
        <v>34.6</v>
      </c>
      <c r="AAS12" s="26">
        <v>47.58</v>
      </c>
      <c r="AAT12" s="26">
        <v>34.6</v>
      </c>
      <c r="AAU12" s="26">
        <v>34.6</v>
      </c>
      <c r="AAV12" s="26">
        <v>34.6</v>
      </c>
      <c r="AAW12" s="26">
        <v>34.6</v>
      </c>
      <c r="AAX12" s="26">
        <v>34.6</v>
      </c>
      <c r="AAY12" s="26">
        <v>43.25</v>
      </c>
      <c r="AAZ12" s="26">
        <v>43.25</v>
      </c>
      <c r="ABA12" s="26">
        <v>43.25</v>
      </c>
      <c r="ABB12" s="26">
        <v>43.25</v>
      </c>
      <c r="ABC12" s="26">
        <v>43.25</v>
      </c>
      <c r="ABD12" s="26">
        <v>34.6</v>
      </c>
      <c r="ABE12" s="26">
        <v>47.58</v>
      </c>
      <c r="ABF12" s="26">
        <v>47.58</v>
      </c>
      <c r="ABG12" s="26">
        <v>34.6</v>
      </c>
      <c r="ABH12" s="26">
        <v>47.58</v>
      </c>
      <c r="ABI12" s="26">
        <v>47.58</v>
      </c>
      <c r="ABJ12" s="26">
        <v>34.6</v>
      </c>
      <c r="ABK12" s="26">
        <v>34.6</v>
      </c>
      <c r="ABL12" s="26">
        <v>47.58</v>
      </c>
      <c r="ABM12" s="26">
        <v>47.58</v>
      </c>
      <c r="ABN12" s="26">
        <v>47.58</v>
      </c>
      <c r="ABO12" s="26">
        <v>34.6</v>
      </c>
      <c r="ABP12" s="26">
        <v>47.58</v>
      </c>
      <c r="ABQ12" s="26">
        <v>47.58</v>
      </c>
      <c r="ABR12" s="26">
        <v>47.58</v>
      </c>
      <c r="ABS12" s="26">
        <v>47.58</v>
      </c>
      <c r="ABT12" s="26">
        <v>47.58</v>
      </c>
      <c r="ABU12" s="26">
        <v>47.58</v>
      </c>
      <c r="ABV12" s="26">
        <v>47.58</v>
      </c>
      <c r="ABW12" s="26">
        <v>47.58</v>
      </c>
      <c r="ABX12" s="26">
        <v>47.58</v>
      </c>
      <c r="ABY12" s="26">
        <v>47.58</v>
      </c>
      <c r="ABZ12" s="26">
        <v>47.58</v>
      </c>
      <c r="ACA12" s="26">
        <v>47.58</v>
      </c>
      <c r="ACB12" s="26">
        <v>47.58</v>
      </c>
      <c r="ACC12" s="26">
        <v>47.58</v>
      </c>
      <c r="ACD12" s="26">
        <v>47.58</v>
      </c>
      <c r="ACE12" s="26">
        <v>47.58</v>
      </c>
      <c r="ACF12" s="26">
        <v>47.58</v>
      </c>
      <c r="ACG12" s="26">
        <v>47.58</v>
      </c>
      <c r="ACH12" s="26">
        <v>47.58</v>
      </c>
      <c r="ACI12" s="26">
        <v>47.58</v>
      </c>
      <c r="ACJ12" s="26">
        <v>47.58</v>
      </c>
      <c r="ACK12" s="26">
        <v>47.58</v>
      </c>
      <c r="ACL12" s="26">
        <v>47.58</v>
      </c>
      <c r="ACM12" s="26">
        <v>47.58</v>
      </c>
      <c r="ACN12" s="26">
        <v>47.58</v>
      </c>
      <c r="ACO12" s="26">
        <v>47.58</v>
      </c>
      <c r="ACP12" s="26">
        <v>47.58</v>
      </c>
      <c r="ACQ12" s="26">
        <v>47.58</v>
      </c>
      <c r="ACR12" s="26">
        <v>47.58</v>
      </c>
      <c r="ACS12" s="26">
        <v>47.58</v>
      </c>
      <c r="ACT12" s="26">
        <v>47.58</v>
      </c>
      <c r="ACU12" s="26">
        <v>43.25</v>
      </c>
      <c r="ACV12" s="26">
        <v>47.58</v>
      </c>
      <c r="ACW12" s="26">
        <v>47.58</v>
      </c>
      <c r="ACX12" s="26">
        <v>47.58</v>
      </c>
      <c r="ACY12" s="26">
        <v>47.58</v>
      </c>
      <c r="ACZ12" s="26">
        <v>34.6</v>
      </c>
      <c r="ADA12" s="26">
        <v>34.6</v>
      </c>
      <c r="ADB12" s="26">
        <v>34.6</v>
      </c>
      <c r="ADC12" s="26">
        <v>34.6</v>
      </c>
      <c r="ADD12" s="26">
        <v>34.6</v>
      </c>
      <c r="ADE12" s="26">
        <v>34.6</v>
      </c>
      <c r="ADF12" s="26">
        <v>34.6</v>
      </c>
      <c r="ADG12" s="26">
        <v>34.6</v>
      </c>
      <c r="ADH12" s="26">
        <v>34.6</v>
      </c>
      <c r="ADI12" s="26">
        <v>34.6</v>
      </c>
      <c r="ADJ12" s="26">
        <v>34.6</v>
      </c>
      <c r="ADK12" s="26">
        <v>34.6</v>
      </c>
      <c r="ADL12" s="26">
        <v>34.6</v>
      </c>
      <c r="ADM12" s="26">
        <v>34.6</v>
      </c>
      <c r="ADN12" s="26">
        <v>34.6</v>
      </c>
      <c r="ADO12" s="26">
        <v>34.6</v>
      </c>
      <c r="ADP12" s="26">
        <v>34.6</v>
      </c>
      <c r="ADQ12" s="26">
        <v>34.6</v>
      </c>
      <c r="ADR12" s="26">
        <v>34.6</v>
      </c>
      <c r="ADS12" s="26">
        <v>34.6</v>
      </c>
      <c r="ADT12" s="26">
        <v>34.6</v>
      </c>
      <c r="ADU12" s="26">
        <v>47.58</v>
      </c>
      <c r="ADV12" s="26">
        <v>34.6</v>
      </c>
      <c r="ADW12" s="26">
        <v>34.6</v>
      </c>
      <c r="ADX12" s="26">
        <v>34.6</v>
      </c>
      <c r="ADY12" s="26">
        <v>34.6</v>
      </c>
      <c r="ADZ12" s="26">
        <v>34.6</v>
      </c>
      <c r="AEA12" s="26">
        <v>43.25</v>
      </c>
      <c r="AEB12" s="26">
        <v>43.25</v>
      </c>
      <c r="AEC12" s="26">
        <v>43.25</v>
      </c>
      <c r="AED12" s="26">
        <v>43.25</v>
      </c>
      <c r="AEE12" s="26">
        <v>43.25</v>
      </c>
      <c r="AEF12" s="26">
        <v>34.6</v>
      </c>
      <c r="AEG12" s="26">
        <v>47.58</v>
      </c>
      <c r="AEH12" s="26">
        <v>47.58</v>
      </c>
      <c r="AEI12" s="26">
        <v>34.6</v>
      </c>
      <c r="AEJ12" s="26">
        <v>47.58</v>
      </c>
      <c r="AEK12" s="26">
        <v>47.58</v>
      </c>
      <c r="AEL12" s="26">
        <v>34.6</v>
      </c>
      <c r="AEM12" s="26">
        <v>34.6</v>
      </c>
      <c r="AEN12" s="26">
        <v>47.58</v>
      </c>
      <c r="AEO12" s="26">
        <v>47.58</v>
      </c>
      <c r="AEP12" s="26">
        <v>47.58</v>
      </c>
      <c r="AEQ12" s="26">
        <v>34.6</v>
      </c>
      <c r="AER12" s="26">
        <v>47.58</v>
      </c>
      <c r="AES12" s="26">
        <v>47.58</v>
      </c>
      <c r="AET12" s="26">
        <v>47.58</v>
      </c>
      <c r="AEU12" s="26">
        <v>47.58</v>
      </c>
      <c r="AEV12" s="26">
        <v>47.58</v>
      </c>
      <c r="AEW12" s="26">
        <v>47.58</v>
      </c>
      <c r="AEX12" s="26">
        <v>47.58</v>
      </c>
      <c r="AEY12" s="26">
        <v>47.58</v>
      </c>
      <c r="AEZ12" s="26">
        <v>47.58</v>
      </c>
      <c r="AFA12" s="26">
        <v>47.58</v>
      </c>
      <c r="AFB12" s="26">
        <v>47.58</v>
      </c>
      <c r="AFC12" s="26">
        <v>47.58</v>
      </c>
      <c r="AFD12" s="26">
        <v>47.58</v>
      </c>
      <c r="AFE12" s="26">
        <v>47.58</v>
      </c>
      <c r="AFF12" s="26">
        <v>47.58</v>
      </c>
      <c r="AFG12" s="26">
        <v>47.58</v>
      </c>
      <c r="AFH12" s="26">
        <v>47.58</v>
      </c>
      <c r="AFI12" s="26">
        <v>47.58</v>
      </c>
      <c r="AFJ12" s="26">
        <v>47.58</v>
      </c>
      <c r="AFK12" s="26">
        <v>47.58</v>
      </c>
      <c r="AFL12" s="26">
        <v>47.58</v>
      </c>
      <c r="AFM12" s="26">
        <v>47.58</v>
      </c>
      <c r="AFN12" s="26">
        <v>47.58</v>
      </c>
      <c r="AFO12" s="26">
        <v>47.58</v>
      </c>
      <c r="AFP12" s="26">
        <v>47.58</v>
      </c>
      <c r="AFQ12" s="26">
        <v>47.58</v>
      </c>
      <c r="AFR12" s="26">
        <v>47.58</v>
      </c>
      <c r="AFS12" s="26">
        <v>47.58</v>
      </c>
      <c r="AFT12" s="26">
        <v>47.58</v>
      </c>
      <c r="AFU12" s="26">
        <v>47.58</v>
      </c>
      <c r="AFV12" s="26">
        <v>47.58</v>
      </c>
      <c r="AFW12" s="26">
        <v>43.25</v>
      </c>
      <c r="AFX12" s="26">
        <v>47.58</v>
      </c>
      <c r="AFY12" s="26">
        <v>47.58</v>
      </c>
      <c r="AFZ12" s="26">
        <v>47.58</v>
      </c>
      <c r="AGA12" s="26">
        <v>47.58</v>
      </c>
      <c r="AGB12" s="26">
        <v>34.6</v>
      </c>
      <c r="AGC12" s="26">
        <v>34.6</v>
      </c>
      <c r="AGD12" s="26">
        <v>34.6</v>
      </c>
      <c r="AGE12" s="26">
        <v>34.6</v>
      </c>
      <c r="AGF12" s="26">
        <v>34.6</v>
      </c>
      <c r="AGG12" s="26">
        <v>34.6</v>
      </c>
      <c r="AGH12" s="26">
        <v>34.6</v>
      </c>
      <c r="AGI12" s="26">
        <v>34.6</v>
      </c>
      <c r="AGJ12" s="26">
        <v>34.6</v>
      </c>
      <c r="AGK12" s="26">
        <v>34.6</v>
      </c>
      <c r="AGL12" s="26">
        <v>34.6</v>
      </c>
      <c r="AGM12" s="26">
        <v>34.6</v>
      </c>
      <c r="AGN12" s="26">
        <v>34.6</v>
      </c>
      <c r="AGO12" s="26">
        <v>34.6</v>
      </c>
      <c r="AGP12" s="26">
        <v>34.6</v>
      </c>
      <c r="AGQ12" s="26">
        <v>34.6</v>
      </c>
      <c r="AGR12" s="26">
        <v>34.6</v>
      </c>
      <c r="AGS12" s="26">
        <v>34.6</v>
      </c>
      <c r="AGT12" s="26">
        <v>34.6</v>
      </c>
      <c r="AGU12" s="26">
        <v>34.6</v>
      </c>
      <c r="AGV12" s="26">
        <v>34.6</v>
      </c>
      <c r="AGW12" s="26">
        <v>47.58</v>
      </c>
      <c r="AGX12" s="26">
        <v>34.6</v>
      </c>
      <c r="AGY12" s="26">
        <v>34.6</v>
      </c>
      <c r="AGZ12" s="26">
        <v>34.6</v>
      </c>
      <c r="AHA12" s="26">
        <v>34.6</v>
      </c>
      <c r="AHB12" s="26">
        <v>34.6</v>
      </c>
      <c r="AHC12" s="26">
        <v>43.25</v>
      </c>
      <c r="AHD12" s="26">
        <v>43.25</v>
      </c>
      <c r="AHE12" s="26">
        <v>43.25</v>
      </c>
      <c r="AHF12" s="26">
        <v>43.25</v>
      </c>
      <c r="AHG12" s="26">
        <v>43.25</v>
      </c>
      <c r="AHH12" s="26">
        <v>34.6</v>
      </c>
      <c r="AHI12" s="26">
        <v>47.58</v>
      </c>
      <c r="AHJ12" s="26">
        <v>47.58</v>
      </c>
      <c r="AHK12" s="26">
        <v>34.6</v>
      </c>
      <c r="AHL12" s="26">
        <v>47.58</v>
      </c>
      <c r="AHM12" s="26">
        <v>47.58</v>
      </c>
      <c r="AHN12" s="26">
        <v>34.6</v>
      </c>
      <c r="AHO12" s="26">
        <v>34.6</v>
      </c>
      <c r="AHP12" s="26">
        <v>47.58</v>
      </c>
      <c r="AHQ12" s="26">
        <v>47.58</v>
      </c>
      <c r="AHR12" s="26">
        <v>47.58</v>
      </c>
      <c r="AHS12" s="26">
        <v>34.6</v>
      </c>
      <c r="AHT12" s="26">
        <v>47.58</v>
      </c>
      <c r="AHU12" s="26">
        <v>47.58</v>
      </c>
      <c r="AHV12" s="26">
        <v>47.58</v>
      </c>
      <c r="AHW12" s="26">
        <v>47.58</v>
      </c>
      <c r="AHX12" s="26">
        <v>47.58</v>
      </c>
      <c r="AHY12" s="26">
        <v>47.58</v>
      </c>
      <c r="AHZ12" s="26">
        <v>47.58</v>
      </c>
      <c r="AIA12" s="26">
        <v>47.58</v>
      </c>
      <c r="AIB12" s="26">
        <v>47.58</v>
      </c>
      <c r="AIC12" s="26">
        <v>47.58</v>
      </c>
      <c r="AID12" s="26">
        <v>47.58</v>
      </c>
      <c r="AIE12" s="26">
        <v>47.58</v>
      </c>
      <c r="AIF12" s="26">
        <v>47.58</v>
      </c>
      <c r="AIG12" s="26">
        <v>47.58</v>
      </c>
      <c r="AIH12" s="26">
        <v>47.58</v>
      </c>
      <c r="AII12" s="26">
        <v>47.58</v>
      </c>
      <c r="AIJ12" s="26">
        <v>47.58</v>
      </c>
      <c r="AIK12" s="26">
        <v>47.58</v>
      </c>
      <c r="AIL12" s="26">
        <v>47.58</v>
      </c>
      <c r="AIM12" s="26">
        <v>47.58</v>
      </c>
      <c r="AIN12" s="26">
        <v>47.58</v>
      </c>
      <c r="AIO12" s="26">
        <v>47.58</v>
      </c>
      <c r="AIP12" s="26">
        <v>47.58</v>
      </c>
      <c r="AIQ12" s="26">
        <v>47.58</v>
      </c>
      <c r="AIR12" s="26">
        <v>47.58</v>
      </c>
      <c r="AIS12" s="26">
        <v>47.58</v>
      </c>
      <c r="AIT12" s="26">
        <v>47.58</v>
      </c>
      <c r="AIU12" s="26">
        <v>47.58</v>
      </c>
      <c r="AIV12" s="26">
        <v>47.58</v>
      </c>
      <c r="AIW12" s="26">
        <v>47.58</v>
      </c>
      <c r="AIX12" s="26">
        <v>47.58</v>
      </c>
      <c r="AIY12" s="26">
        <v>43.25</v>
      </c>
      <c r="AIZ12" s="26">
        <v>47.58</v>
      </c>
      <c r="AJA12" s="26">
        <v>47.58</v>
      </c>
      <c r="AJB12" s="26">
        <v>47.58</v>
      </c>
      <c r="AJC12" s="26">
        <v>34.6</v>
      </c>
      <c r="AJD12" s="26">
        <v>34.6</v>
      </c>
      <c r="AJE12" s="26">
        <v>34.6</v>
      </c>
      <c r="AJF12" s="26">
        <v>34.6</v>
      </c>
      <c r="AJG12" s="26">
        <v>34.6</v>
      </c>
      <c r="AJH12" s="26">
        <v>34.6</v>
      </c>
      <c r="AJI12" s="26">
        <v>34.6</v>
      </c>
      <c r="AJJ12" s="26">
        <v>34.6</v>
      </c>
      <c r="AJK12" s="26">
        <v>34.6</v>
      </c>
      <c r="AJL12" s="26">
        <v>34.6</v>
      </c>
      <c r="AJM12" s="26">
        <v>34.6</v>
      </c>
      <c r="AJN12" s="26">
        <v>34.6</v>
      </c>
      <c r="AJO12" s="26">
        <v>34.6</v>
      </c>
      <c r="AJP12" s="26">
        <v>34.6</v>
      </c>
      <c r="AJQ12" s="26">
        <v>34.6</v>
      </c>
      <c r="AJR12" s="26">
        <v>34.6</v>
      </c>
      <c r="AJS12" s="26">
        <v>34.6</v>
      </c>
      <c r="AJT12" s="26">
        <v>34.6</v>
      </c>
      <c r="AJU12" s="26">
        <v>34.6</v>
      </c>
      <c r="AJV12" s="26">
        <v>34.6</v>
      </c>
      <c r="AJW12" s="26">
        <v>34.6</v>
      </c>
      <c r="AJX12" s="26">
        <v>34.6</v>
      </c>
      <c r="AJY12" t="s">
        <v>13</v>
      </c>
    </row>
    <row r="13" spans="1:961">
      <c r="A13" s="26">
        <v>64</v>
      </c>
      <c r="B13" s="26">
        <v>32.01</v>
      </c>
      <c r="C13" s="26">
        <v>32.01</v>
      </c>
      <c r="D13" s="26">
        <v>32.01</v>
      </c>
      <c r="E13" s="26">
        <v>64</v>
      </c>
      <c r="F13" s="26">
        <v>32.01</v>
      </c>
      <c r="G13" s="26">
        <v>34.6</v>
      </c>
      <c r="H13" s="26">
        <v>34.6</v>
      </c>
      <c r="I13" s="26">
        <v>34.6</v>
      </c>
      <c r="J13" s="26">
        <v>34.6</v>
      </c>
      <c r="K13" s="26">
        <v>64</v>
      </c>
      <c r="L13" s="26">
        <v>32.01</v>
      </c>
      <c r="M13" s="26">
        <v>64</v>
      </c>
      <c r="N13" s="26">
        <v>64</v>
      </c>
      <c r="O13" s="26">
        <v>64</v>
      </c>
      <c r="P13" s="26">
        <v>32.01</v>
      </c>
      <c r="Q13" s="26">
        <v>64</v>
      </c>
      <c r="R13" s="26">
        <v>64</v>
      </c>
      <c r="S13" s="26">
        <v>34.6</v>
      </c>
      <c r="T13" s="26">
        <v>32.01</v>
      </c>
      <c r="U13" s="26">
        <v>32.01</v>
      </c>
      <c r="V13" s="26">
        <v>64</v>
      </c>
      <c r="W13" s="26">
        <v>64</v>
      </c>
      <c r="X13" s="26">
        <v>64</v>
      </c>
      <c r="Y13" s="26">
        <v>32.01</v>
      </c>
      <c r="Z13" s="26">
        <v>64</v>
      </c>
      <c r="AA13" s="26">
        <v>64</v>
      </c>
      <c r="AB13" s="26">
        <v>64</v>
      </c>
      <c r="AC13" s="26">
        <v>64</v>
      </c>
      <c r="AD13" s="26">
        <v>64</v>
      </c>
      <c r="AE13" s="26">
        <v>64</v>
      </c>
      <c r="AF13" s="26">
        <v>64</v>
      </c>
      <c r="AG13" s="26">
        <v>34.6</v>
      </c>
      <c r="AH13" s="26">
        <v>64</v>
      </c>
      <c r="AI13" s="26">
        <v>64</v>
      </c>
      <c r="AJ13" s="26">
        <v>64</v>
      </c>
      <c r="AK13" s="26">
        <v>64</v>
      </c>
      <c r="AL13" s="26">
        <v>64</v>
      </c>
      <c r="AM13" s="26">
        <v>64</v>
      </c>
      <c r="AN13" s="26">
        <v>64</v>
      </c>
      <c r="AO13" s="26">
        <v>64</v>
      </c>
      <c r="AP13" s="26">
        <v>64</v>
      </c>
      <c r="AQ13" s="26">
        <v>64</v>
      </c>
      <c r="AR13" s="26">
        <v>64</v>
      </c>
      <c r="AS13" s="26">
        <v>64</v>
      </c>
      <c r="AT13" s="26">
        <v>64</v>
      </c>
      <c r="AU13" s="26">
        <v>64</v>
      </c>
      <c r="AV13" s="26">
        <v>64</v>
      </c>
      <c r="AW13" s="26">
        <v>64</v>
      </c>
      <c r="AX13" s="26">
        <v>64</v>
      </c>
      <c r="AY13" s="26">
        <v>64</v>
      </c>
      <c r="AZ13" s="26">
        <v>64</v>
      </c>
      <c r="BA13" s="26">
        <v>64</v>
      </c>
      <c r="BB13" s="26">
        <v>32.01</v>
      </c>
      <c r="BC13" s="26">
        <v>32.01</v>
      </c>
      <c r="BD13" s="26">
        <v>32.01</v>
      </c>
      <c r="BE13" s="26">
        <v>32.01</v>
      </c>
      <c r="BF13" s="26">
        <v>32.01</v>
      </c>
      <c r="BG13" s="26">
        <v>32.01</v>
      </c>
      <c r="BH13" s="26">
        <v>32.01</v>
      </c>
      <c r="BI13" s="26">
        <v>32.01</v>
      </c>
      <c r="BJ13" s="26">
        <v>32.01</v>
      </c>
      <c r="BK13" s="26">
        <v>32.01</v>
      </c>
      <c r="BL13" s="26">
        <v>32.01</v>
      </c>
      <c r="BM13" s="26">
        <v>32.01</v>
      </c>
      <c r="BN13" s="26">
        <v>32.01</v>
      </c>
      <c r="BO13" s="26">
        <v>32.01</v>
      </c>
      <c r="BP13" s="26">
        <v>32.01</v>
      </c>
      <c r="BQ13" s="26">
        <v>32.01</v>
      </c>
      <c r="BR13" s="26">
        <v>32.01</v>
      </c>
      <c r="BS13" s="26">
        <v>32.01</v>
      </c>
      <c r="BT13" s="26">
        <v>32.01</v>
      </c>
      <c r="BU13" s="26">
        <v>32.01</v>
      </c>
      <c r="BV13" s="26">
        <v>32.01</v>
      </c>
      <c r="BW13" s="26">
        <v>32.01</v>
      </c>
      <c r="BX13" s="26">
        <v>32.01</v>
      </c>
      <c r="BY13" s="26">
        <v>32.01</v>
      </c>
      <c r="BZ13" s="26">
        <v>32.01</v>
      </c>
      <c r="CA13" s="26">
        <v>32.01</v>
      </c>
      <c r="CB13" s="26">
        <v>32.01</v>
      </c>
      <c r="CC13" s="26">
        <v>43.25</v>
      </c>
      <c r="CD13" s="26">
        <v>32.01</v>
      </c>
      <c r="CE13" s="26">
        <v>32.01</v>
      </c>
      <c r="CF13" s="26">
        <v>32.01</v>
      </c>
      <c r="CG13" s="26">
        <v>32.01</v>
      </c>
      <c r="CH13" s="26">
        <v>34.6</v>
      </c>
      <c r="CI13" s="26">
        <v>32.01</v>
      </c>
      <c r="CJ13" s="26">
        <v>34.6</v>
      </c>
      <c r="CK13" s="26">
        <v>34.6</v>
      </c>
      <c r="CL13" s="26">
        <v>34.6</v>
      </c>
      <c r="CM13" s="26">
        <v>34.6</v>
      </c>
      <c r="CN13" s="26">
        <v>34.6</v>
      </c>
      <c r="CO13" s="26">
        <v>32.01</v>
      </c>
      <c r="CP13" s="26">
        <v>43.25</v>
      </c>
      <c r="CQ13" s="26">
        <v>43.25</v>
      </c>
      <c r="CR13" s="26">
        <v>43.25</v>
      </c>
      <c r="CS13" s="26">
        <v>32.01</v>
      </c>
      <c r="CT13" s="26">
        <v>43.25</v>
      </c>
      <c r="CU13" s="26">
        <v>43.25</v>
      </c>
      <c r="CV13" s="26">
        <v>43.25</v>
      </c>
      <c r="CW13" s="26">
        <v>32.01</v>
      </c>
      <c r="CX13" s="26">
        <v>32.01</v>
      </c>
      <c r="CY13" s="26">
        <v>43.25</v>
      </c>
      <c r="CZ13" s="26">
        <v>43.25</v>
      </c>
      <c r="DA13" s="26">
        <v>43.25</v>
      </c>
      <c r="DB13" s="26">
        <v>32.01</v>
      </c>
      <c r="DC13" s="26">
        <v>43.25</v>
      </c>
      <c r="DD13" s="26">
        <v>43.25</v>
      </c>
      <c r="DE13" s="26">
        <v>43.25</v>
      </c>
      <c r="DF13" s="26">
        <v>43.25</v>
      </c>
      <c r="DG13" s="26">
        <v>43.25</v>
      </c>
      <c r="DH13" s="26">
        <v>43.25</v>
      </c>
      <c r="DI13" s="26">
        <v>43.25</v>
      </c>
      <c r="DJ13" s="26">
        <v>43.25</v>
      </c>
      <c r="DK13" s="26">
        <v>43.25</v>
      </c>
      <c r="DL13" s="26">
        <v>43.25</v>
      </c>
      <c r="DM13" s="26">
        <v>43.25</v>
      </c>
      <c r="DN13" s="26">
        <v>43.25</v>
      </c>
      <c r="DO13" s="26">
        <v>43.25</v>
      </c>
      <c r="DP13" s="26">
        <v>43.25</v>
      </c>
      <c r="DQ13" s="26">
        <v>43.25</v>
      </c>
      <c r="DR13" s="26">
        <v>43.25</v>
      </c>
      <c r="DS13" s="26">
        <v>43.25</v>
      </c>
      <c r="DT13" s="26">
        <v>43.25</v>
      </c>
      <c r="DU13" s="26">
        <v>43.25</v>
      </c>
      <c r="DV13" s="26">
        <v>43.25</v>
      </c>
      <c r="DW13" s="26">
        <v>43.25</v>
      </c>
      <c r="DX13" s="26">
        <v>43.25</v>
      </c>
      <c r="DY13" s="26">
        <v>43.25</v>
      </c>
      <c r="DZ13" s="26">
        <v>43.25</v>
      </c>
      <c r="EA13" s="26">
        <v>43.25</v>
      </c>
      <c r="EB13" s="26">
        <v>43.25</v>
      </c>
      <c r="EC13" s="26">
        <v>43.25</v>
      </c>
      <c r="ED13" s="26">
        <v>43.25</v>
      </c>
      <c r="EE13" s="26">
        <v>43.25</v>
      </c>
      <c r="EF13" s="26">
        <v>34.6</v>
      </c>
      <c r="EG13" s="26">
        <v>43.25</v>
      </c>
      <c r="EH13" s="26">
        <v>43.25</v>
      </c>
      <c r="EI13" s="26">
        <v>43.25</v>
      </c>
      <c r="EJ13" s="26">
        <v>43.25</v>
      </c>
      <c r="EK13" s="26">
        <v>32.01</v>
      </c>
      <c r="EL13" s="26">
        <v>32.01</v>
      </c>
      <c r="EM13" s="26">
        <v>32.01</v>
      </c>
      <c r="EN13" s="26">
        <v>32.01</v>
      </c>
      <c r="EO13" s="26">
        <v>32.01</v>
      </c>
      <c r="EP13" s="26">
        <v>32.01</v>
      </c>
      <c r="EQ13" s="26">
        <v>32.01</v>
      </c>
      <c r="ER13" s="26">
        <v>32.01</v>
      </c>
      <c r="ES13" s="26">
        <v>32.01</v>
      </c>
      <c r="ET13" s="26">
        <v>32.01</v>
      </c>
      <c r="EU13" s="26">
        <v>32.01</v>
      </c>
      <c r="EV13" s="26">
        <v>32.01</v>
      </c>
      <c r="EW13" s="26">
        <v>32.01</v>
      </c>
      <c r="EX13" s="26">
        <v>32.01</v>
      </c>
      <c r="EY13" s="26">
        <v>32.01</v>
      </c>
      <c r="EZ13" s="26">
        <v>32.01</v>
      </c>
      <c r="FA13" s="26">
        <v>32.01</v>
      </c>
      <c r="FB13" s="26">
        <v>32.01</v>
      </c>
      <c r="FC13" s="26">
        <v>32.01</v>
      </c>
      <c r="FD13" s="26">
        <v>32.01</v>
      </c>
      <c r="FE13" s="26">
        <v>43.25</v>
      </c>
      <c r="FF13" s="26">
        <v>32.01</v>
      </c>
      <c r="FG13" s="26">
        <v>32.01</v>
      </c>
      <c r="FH13" s="26">
        <v>32.01</v>
      </c>
      <c r="FI13" s="26">
        <v>32.01</v>
      </c>
      <c r="FJ13" s="26">
        <v>34.6</v>
      </c>
      <c r="FK13" s="26">
        <v>32.01</v>
      </c>
      <c r="FL13" s="26">
        <v>34.6</v>
      </c>
      <c r="FM13" s="26">
        <v>34.6</v>
      </c>
      <c r="FN13" s="26">
        <v>34.6</v>
      </c>
      <c r="FO13" s="26">
        <v>34.6</v>
      </c>
      <c r="FP13" s="26">
        <v>34.6</v>
      </c>
      <c r="FQ13" s="26">
        <v>32.01</v>
      </c>
      <c r="FR13" s="26">
        <v>43.25</v>
      </c>
      <c r="FS13" s="26">
        <v>43.25</v>
      </c>
      <c r="FT13" s="26">
        <v>43.25</v>
      </c>
      <c r="FU13" s="26">
        <v>32.01</v>
      </c>
      <c r="FV13" s="26">
        <v>43.25</v>
      </c>
      <c r="FW13" s="26">
        <v>43.25</v>
      </c>
      <c r="FX13" s="26">
        <v>43.25</v>
      </c>
      <c r="FY13" s="26">
        <v>32.01</v>
      </c>
      <c r="FZ13" s="26">
        <v>32.01</v>
      </c>
      <c r="GA13" s="26">
        <v>43.25</v>
      </c>
      <c r="GB13" s="26">
        <v>43.25</v>
      </c>
      <c r="GC13" s="26">
        <v>43.25</v>
      </c>
      <c r="GD13" s="26">
        <v>32.01</v>
      </c>
      <c r="GE13" s="26">
        <v>43.25</v>
      </c>
      <c r="GF13" s="26">
        <v>43.25</v>
      </c>
      <c r="GG13" s="26">
        <v>43.25</v>
      </c>
      <c r="GH13" s="26">
        <v>43.25</v>
      </c>
      <c r="GI13" s="26">
        <v>43.25</v>
      </c>
      <c r="GJ13" s="26">
        <v>43.25</v>
      </c>
      <c r="GK13" s="26">
        <v>43.25</v>
      </c>
      <c r="GL13" s="26">
        <v>43.25</v>
      </c>
      <c r="GM13" s="26">
        <v>43.25</v>
      </c>
      <c r="GN13" s="26">
        <v>43.25</v>
      </c>
      <c r="GO13" s="26">
        <v>43.25</v>
      </c>
      <c r="GP13" s="26">
        <v>43.25</v>
      </c>
      <c r="GQ13" s="26">
        <v>43.25</v>
      </c>
      <c r="GR13" s="26">
        <v>43.25</v>
      </c>
      <c r="GS13" s="26">
        <v>43.25</v>
      </c>
      <c r="GT13" s="26">
        <v>43.25</v>
      </c>
      <c r="GU13" s="26">
        <v>43.25</v>
      </c>
      <c r="GV13" s="26">
        <v>43.25</v>
      </c>
      <c r="GW13" s="26">
        <v>43.25</v>
      </c>
      <c r="GX13" s="26">
        <v>43.25</v>
      </c>
      <c r="GY13" s="26">
        <v>43.25</v>
      </c>
      <c r="GZ13" s="26">
        <v>43.25</v>
      </c>
      <c r="HA13" s="26">
        <v>43.25</v>
      </c>
      <c r="HB13" s="26">
        <v>43.25</v>
      </c>
      <c r="HC13" s="26">
        <v>43.25</v>
      </c>
      <c r="HD13" s="26">
        <v>43.25</v>
      </c>
      <c r="HE13" s="26">
        <v>43.25</v>
      </c>
      <c r="HF13" s="26">
        <v>43.25</v>
      </c>
      <c r="HG13" s="26">
        <v>43.25</v>
      </c>
      <c r="HH13" s="26">
        <v>43.25</v>
      </c>
      <c r="HI13" s="26">
        <v>34.6</v>
      </c>
      <c r="HJ13" s="26">
        <v>43.25</v>
      </c>
      <c r="HK13" s="26">
        <v>43.25</v>
      </c>
      <c r="HL13" s="26">
        <v>43.25</v>
      </c>
      <c r="HM13" s="26">
        <v>43.25</v>
      </c>
      <c r="HN13" s="26">
        <v>32.01</v>
      </c>
      <c r="HO13" s="26">
        <v>32.01</v>
      </c>
      <c r="HP13" s="26">
        <v>32.01</v>
      </c>
      <c r="HQ13" s="26">
        <v>32.01</v>
      </c>
      <c r="HR13" s="26">
        <v>32.01</v>
      </c>
      <c r="HS13" s="26">
        <v>32.01</v>
      </c>
      <c r="HT13" s="26">
        <v>32.01</v>
      </c>
      <c r="HU13" s="26">
        <v>32.01</v>
      </c>
      <c r="HV13" s="26">
        <v>32.01</v>
      </c>
      <c r="HW13" s="26">
        <v>32.01</v>
      </c>
      <c r="HX13" s="26">
        <v>32.01</v>
      </c>
      <c r="HY13" s="26">
        <v>32.01</v>
      </c>
      <c r="HZ13" s="26">
        <v>32.01</v>
      </c>
      <c r="IA13" s="26">
        <v>32.01</v>
      </c>
      <c r="IB13" s="26">
        <v>32.01</v>
      </c>
      <c r="IC13" s="26">
        <v>32.01</v>
      </c>
      <c r="ID13" s="26">
        <v>32.01</v>
      </c>
      <c r="IE13" s="26">
        <v>32.01</v>
      </c>
      <c r="IF13" s="26">
        <v>32.01</v>
      </c>
      <c r="IG13" s="26">
        <v>43.25</v>
      </c>
      <c r="IH13" s="26">
        <v>32.01</v>
      </c>
      <c r="II13" s="26">
        <v>32.01</v>
      </c>
      <c r="IJ13" s="26">
        <v>32.01</v>
      </c>
      <c r="IK13" s="26">
        <v>32.01</v>
      </c>
      <c r="IL13" s="26">
        <v>34.6</v>
      </c>
      <c r="IM13" s="26">
        <v>32.01</v>
      </c>
      <c r="IN13" s="26">
        <v>34.6</v>
      </c>
      <c r="IO13" s="26">
        <v>34.6</v>
      </c>
      <c r="IP13" s="26">
        <v>34.6</v>
      </c>
      <c r="IQ13" s="26">
        <v>34.6</v>
      </c>
      <c r="IR13" s="26">
        <v>34.6</v>
      </c>
      <c r="IS13" s="26">
        <v>32.01</v>
      </c>
      <c r="IT13" s="26">
        <v>43.25</v>
      </c>
      <c r="IU13" s="26">
        <v>43.25</v>
      </c>
      <c r="IV13" s="26">
        <v>43.25</v>
      </c>
      <c r="IW13" s="26">
        <v>32.01</v>
      </c>
      <c r="IX13" s="26">
        <v>34.6</v>
      </c>
      <c r="IY13" s="26">
        <v>43.25</v>
      </c>
      <c r="IZ13" s="26">
        <v>43.25</v>
      </c>
      <c r="JA13" s="26">
        <v>32.01</v>
      </c>
      <c r="JB13" s="26">
        <v>32.01</v>
      </c>
      <c r="JC13" s="26">
        <v>43.25</v>
      </c>
      <c r="JD13" s="26">
        <v>43.25</v>
      </c>
      <c r="JE13" s="26">
        <v>43.25</v>
      </c>
      <c r="JF13" s="26">
        <v>32.01</v>
      </c>
      <c r="JG13" s="26">
        <v>43.25</v>
      </c>
      <c r="JH13" s="26">
        <v>43.25</v>
      </c>
      <c r="JI13" s="26">
        <v>43.25</v>
      </c>
      <c r="JJ13" s="26">
        <v>43.25</v>
      </c>
      <c r="JK13" s="26">
        <v>43.25</v>
      </c>
      <c r="JL13" s="26">
        <v>43.25</v>
      </c>
      <c r="JM13" s="26">
        <v>43.25</v>
      </c>
      <c r="JN13" s="26">
        <v>43.25</v>
      </c>
      <c r="JO13" s="26">
        <v>43.25</v>
      </c>
      <c r="JP13" s="26">
        <v>43.25</v>
      </c>
      <c r="JQ13" s="26">
        <v>43.25</v>
      </c>
      <c r="JR13" s="26">
        <v>43.25</v>
      </c>
      <c r="JS13" s="26">
        <v>43.25</v>
      </c>
      <c r="JT13" s="26">
        <v>43.25</v>
      </c>
      <c r="JU13" s="26">
        <v>43.25</v>
      </c>
      <c r="JV13" s="26">
        <v>43.25</v>
      </c>
      <c r="JW13" s="26">
        <v>43.25</v>
      </c>
      <c r="JX13" s="26">
        <v>43.25</v>
      </c>
      <c r="JY13" s="26">
        <v>43.25</v>
      </c>
      <c r="JZ13" s="26">
        <v>43.25</v>
      </c>
      <c r="KA13" s="26">
        <v>43.25</v>
      </c>
      <c r="KB13" s="26">
        <v>43.25</v>
      </c>
      <c r="KC13" s="26">
        <v>43.25</v>
      </c>
      <c r="KD13" s="26">
        <v>43.25</v>
      </c>
      <c r="KE13" s="26">
        <v>43.25</v>
      </c>
      <c r="KF13" s="26">
        <v>43.25</v>
      </c>
      <c r="KG13" s="26">
        <v>43.25</v>
      </c>
      <c r="KH13" s="26">
        <v>43.25</v>
      </c>
      <c r="KI13" s="26">
        <v>43.25</v>
      </c>
      <c r="KJ13" s="26">
        <v>43.25</v>
      </c>
      <c r="KK13" s="26">
        <v>34.6</v>
      </c>
      <c r="KL13" s="26">
        <v>43.25</v>
      </c>
      <c r="KM13" s="26">
        <v>43.25</v>
      </c>
      <c r="KN13" s="26">
        <v>43.25</v>
      </c>
      <c r="KO13" s="26">
        <v>43.25</v>
      </c>
      <c r="KP13" s="26">
        <v>32.01</v>
      </c>
      <c r="KQ13" s="26">
        <v>32.01</v>
      </c>
      <c r="KR13" s="26">
        <v>32.01</v>
      </c>
      <c r="KS13" s="26">
        <v>32.01</v>
      </c>
      <c r="KT13" s="26">
        <v>32.01</v>
      </c>
      <c r="KU13" s="26">
        <v>32.01</v>
      </c>
      <c r="KV13" s="26">
        <v>32.01</v>
      </c>
      <c r="KW13" s="26">
        <v>32.01</v>
      </c>
      <c r="KX13" s="26">
        <v>32.01</v>
      </c>
      <c r="KY13" s="26">
        <v>32.01</v>
      </c>
      <c r="KZ13" s="26">
        <v>32.01</v>
      </c>
      <c r="LA13" s="26">
        <v>32.01</v>
      </c>
      <c r="LB13" s="26">
        <v>32.01</v>
      </c>
      <c r="LC13" s="26">
        <v>32.01</v>
      </c>
      <c r="LD13" s="26">
        <v>32.01</v>
      </c>
      <c r="LE13" s="26">
        <v>32.01</v>
      </c>
      <c r="LF13" s="26">
        <v>32.01</v>
      </c>
      <c r="LG13" s="26">
        <v>32.01</v>
      </c>
      <c r="LH13" s="26">
        <v>32.01</v>
      </c>
      <c r="LI13" s="26">
        <v>43.25</v>
      </c>
      <c r="LJ13" s="26">
        <v>34.6</v>
      </c>
      <c r="LK13" s="26">
        <v>32.01</v>
      </c>
      <c r="LL13" s="26">
        <v>32.01</v>
      </c>
      <c r="LM13" s="26">
        <v>32.01</v>
      </c>
      <c r="LN13" s="26">
        <v>34.6</v>
      </c>
      <c r="LO13" s="26">
        <v>32.01</v>
      </c>
      <c r="LP13" s="26">
        <v>34.6</v>
      </c>
      <c r="LQ13" s="26">
        <v>34.6</v>
      </c>
      <c r="LR13" s="26">
        <v>34.6</v>
      </c>
      <c r="LS13" s="26">
        <v>34.6</v>
      </c>
      <c r="LT13" s="26">
        <v>34.6</v>
      </c>
      <c r="LU13" s="26">
        <v>32.01</v>
      </c>
      <c r="LV13" s="26">
        <v>43.25</v>
      </c>
      <c r="LW13" s="26">
        <v>43.25</v>
      </c>
      <c r="LX13" s="26">
        <v>43.25</v>
      </c>
      <c r="LY13" s="26">
        <v>32.01</v>
      </c>
      <c r="LZ13" s="26">
        <v>43.25</v>
      </c>
      <c r="MA13" s="26">
        <v>43.25</v>
      </c>
      <c r="MB13" s="26">
        <v>32.01</v>
      </c>
      <c r="MC13" s="26">
        <v>32.01</v>
      </c>
      <c r="MD13" s="26">
        <v>32.01</v>
      </c>
      <c r="ME13" s="26">
        <v>43.25</v>
      </c>
      <c r="MF13" s="26">
        <v>43.25</v>
      </c>
      <c r="MG13" s="26">
        <v>43.25</v>
      </c>
      <c r="MH13" s="26">
        <v>32.01</v>
      </c>
      <c r="MI13" s="26">
        <v>43.25</v>
      </c>
      <c r="MJ13" s="26">
        <v>43.25</v>
      </c>
      <c r="MK13" s="26">
        <v>43.25</v>
      </c>
      <c r="ML13" s="26">
        <v>43.25</v>
      </c>
      <c r="MM13" s="26">
        <v>43.25</v>
      </c>
      <c r="MN13" s="26">
        <v>43.25</v>
      </c>
      <c r="MO13" s="26">
        <v>43.25</v>
      </c>
      <c r="MP13" s="26">
        <v>43.25</v>
      </c>
      <c r="MQ13" s="26">
        <v>43.25</v>
      </c>
      <c r="MR13" s="26">
        <v>43.25</v>
      </c>
      <c r="MS13" s="26">
        <v>43.25</v>
      </c>
      <c r="MT13" s="26">
        <v>43.25</v>
      </c>
      <c r="MU13" s="26">
        <v>43.25</v>
      </c>
      <c r="MV13" s="26">
        <v>43.25</v>
      </c>
      <c r="MW13" s="26">
        <v>43.25</v>
      </c>
      <c r="MX13" s="26">
        <v>43.25</v>
      </c>
      <c r="MY13" s="26">
        <v>43.25</v>
      </c>
      <c r="MZ13" s="26">
        <v>43.25</v>
      </c>
      <c r="NA13" s="26">
        <v>43.25</v>
      </c>
      <c r="NB13" s="26">
        <v>43.25</v>
      </c>
      <c r="NC13" s="26">
        <v>43.25</v>
      </c>
      <c r="ND13" s="26">
        <v>43.25</v>
      </c>
      <c r="NE13" s="26">
        <v>43.25</v>
      </c>
      <c r="NF13" s="26">
        <v>43.25</v>
      </c>
      <c r="NG13" s="26">
        <v>43.25</v>
      </c>
      <c r="NH13" s="26">
        <v>43.25</v>
      </c>
      <c r="NI13" s="26">
        <v>43.25</v>
      </c>
      <c r="NJ13" s="26">
        <v>43.25</v>
      </c>
      <c r="NK13" s="26">
        <v>43.25</v>
      </c>
      <c r="NL13" s="26">
        <v>43.25</v>
      </c>
      <c r="NM13" s="26">
        <v>43.25</v>
      </c>
      <c r="NN13" s="26">
        <v>43.25</v>
      </c>
      <c r="NO13" s="26">
        <v>34.6</v>
      </c>
      <c r="NP13" s="26">
        <v>43.25</v>
      </c>
      <c r="NQ13" s="26">
        <v>43.25</v>
      </c>
      <c r="NR13" s="26">
        <v>43.25</v>
      </c>
      <c r="NS13" s="26">
        <v>43.25</v>
      </c>
      <c r="NT13" s="26">
        <v>32.01</v>
      </c>
      <c r="NU13" s="26">
        <v>32.01</v>
      </c>
      <c r="NV13" s="26">
        <v>32.01</v>
      </c>
      <c r="NW13" s="26">
        <v>32.01</v>
      </c>
      <c r="NX13" s="26">
        <v>32.01</v>
      </c>
      <c r="NY13" s="26">
        <v>32.01</v>
      </c>
      <c r="NZ13" s="26">
        <v>32.01</v>
      </c>
      <c r="OA13" s="26">
        <v>32.01</v>
      </c>
      <c r="OB13" s="26">
        <v>32.01</v>
      </c>
      <c r="OC13" s="26">
        <v>32.01</v>
      </c>
      <c r="OD13" s="26">
        <v>32.01</v>
      </c>
      <c r="OE13" s="26">
        <v>32.01</v>
      </c>
      <c r="OF13" s="26">
        <v>32.01</v>
      </c>
      <c r="OG13" s="26">
        <v>32.01</v>
      </c>
      <c r="OH13" s="26">
        <v>32.01</v>
      </c>
      <c r="OI13" s="26">
        <v>32.01</v>
      </c>
      <c r="OJ13" s="26">
        <v>32.01</v>
      </c>
      <c r="OK13" s="26">
        <v>43.25</v>
      </c>
      <c r="OL13" s="26">
        <v>32.01</v>
      </c>
      <c r="OM13" s="26">
        <v>32.01</v>
      </c>
      <c r="ON13" s="26">
        <v>32.01</v>
      </c>
      <c r="OO13" s="26">
        <v>32.01</v>
      </c>
      <c r="OP13" s="26">
        <v>32.01</v>
      </c>
      <c r="OQ13" s="26">
        <v>32.01</v>
      </c>
      <c r="OR13" s="26">
        <v>34.6</v>
      </c>
      <c r="OS13" s="26">
        <v>34.6</v>
      </c>
      <c r="OT13" s="26">
        <v>34.6</v>
      </c>
      <c r="OU13" s="26">
        <v>34.6</v>
      </c>
      <c r="OV13" s="26">
        <v>34.6</v>
      </c>
      <c r="OW13" s="26">
        <v>32.01</v>
      </c>
      <c r="OX13" s="26">
        <v>43.25</v>
      </c>
      <c r="OY13" s="26">
        <v>43.25</v>
      </c>
      <c r="OZ13" s="26">
        <v>43.25</v>
      </c>
      <c r="PA13" s="26">
        <v>32.01</v>
      </c>
      <c r="PB13" s="26">
        <v>43.25</v>
      </c>
      <c r="PC13" s="26">
        <v>43.25</v>
      </c>
      <c r="PD13" s="26">
        <v>43.25</v>
      </c>
      <c r="PE13" s="26">
        <v>32.01</v>
      </c>
      <c r="PF13" s="26">
        <v>32.01</v>
      </c>
      <c r="PG13" s="26">
        <v>43.25</v>
      </c>
      <c r="PH13" s="26">
        <v>43.25</v>
      </c>
      <c r="PI13" s="26">
        <v>43.25</v>
      </c>
      <c r="PJ13" s="26">
        <v>32.01</v>
      </c>
      <c r="PK13" s="26">
        <v>43.25</v>
      </c>
      <c r="PL13" s="26">
        <v>43.25</v>
      </c>
      <c r="PM13" s="26">
        <v>43.25</v>
      </c>
      <c r="PN13" s="26">
        <v>43.25</v>
      </c>
      <c r="PO13" s="26">
        <v>43.25</v>
      </c>
      <c r="PP13" s="26">
        <v>43.25</v>
      </c>
      <c r="PQ13" s="26">
        <v>43.25</v>
      </c>
      <c r="PR13" s="26">
        <v>43.25</v>
      </c>
      <c r="PS13" s="26">
        <v>43.25</v>
      </c>
      <c r="PT13" s="26">
        <v>43.25</v>
      </c>
      <c r="PU13" s="26">
        <v>43.25</v>
      </c>
      <c r="PV13" s="26">
        <v>43.25</v>
      </c>
      <c r="PW13" s="26">
        <v>43.25</v>
      </c>
      <c r="PX13" s="26">
        <v>43.25</v>
      </c>
      <c r="PY13" s="26">
        <v>43.25</v>
      </c>
      <c r="PZ13" s="26">
        <v>43.25</v>
      </c>
      <c r="QA13" s="26">
        <v>43.25</v>
      </c>
      <c r="QB13" s="26">
        <v>43.25</v>
      </c>
      <c r="QC13" s="26">
        <v>43.25</v>
      </c>
      <c r="QD13" s="26">
        <v>43.25</v>
      </c>
      <c r="QE13" s="26">
        <v>43.25</v>
      </c>
      <c r="QF13" s="26">
        <v>43.25</v>
      </c>
      <c r="QG13" s="26">
        <v>43.25</v>
      </c>
      <c r="QH13" s="26">
        <v>43.25</v>
      </c>
      <c r="QI13" s="26">
        <v>43.25</v>
      </c>
      <c r="QJ13" s="26">
        <v>43.25</v>
      </c>
      <c r="QK13" s="26">
        <v>43.25</v>
      </c>
      <c r="QL13" s="26">
        <v>43.25</v>
      </c>
      <c r="QM13" s="26">
        <v>43.25</v>
      </c>
      <c r="QN13" s="26">
        <v>43.25</v>
      </c>
      <c r="QO13" s="26">
        <v>43.25</v>
      </c>
      <c r="QP13" s="26">
        <v>34.6</v>
      </c>
      <c r="QQ13" s="26">
        <v>43.25</v>
      </c>
      <c r="QR13" s="26">
        <v>43.25</v>
      </c>
      <c r="QS13" s="26">
        <v>43.25</v>
      </c>
      <c r="QT13" s="26">
        <v>43.25</v>
      </c>
      <c r="QU13" s="26">
        <v>32.01</v>
      </c>
      <c r="QV13" s="26">
        <v>32.01</v>
      </c>
      <c r="QW13" s="26">
        <v>32.01</v>
      </c>
      <c r="QX13" s="26">
        <v>32.01</v>
      </c>
      <c r="QY13" s="26">
        <v>32.01</v>
      </c>
      <c r="QZ13" s="26">
        <v>32.01</v>
      </c>
      <c r="RA13" s="26">
        <v>32.01</v>
      </c>
      <c r="RB13" s="26">
        <v>32.01</v>
      </c>
      <c r="RC13" s="26">
        <v>32.01</v>
      </c>
      <c r="RD13" s="26">
        <v>32.01</v>
      </c>
      <c r="RE13" s="26">
        <v>32.01</v>
      </c>
      <c r="RF13" s="26">
        <v>32.01</v>
      </c>
      <c r="RG13" s="26">
        <v>32.01</v>
      </c>
      <c r="RH13" s="26">
        <v>32.01</v>
      </c>
      <c r="RI13" s="26">
        <v>32.01</v>
      </c>
      <c r="RJ13" s="26">
        <v>32.01</v>
      </c>
      <c r="RK13" s="26">
        <v>32.01</v>
      </c>
      <c r="RL13" s="26">
        <v>32.01</v>
      </c>
      <c r="RM13" s="26">
        <v>43.25</v>
      </c>
      <c r="RN13" s="26">
        <v>32.01</v>
      </c>
      <c r="RO13" s="26">
        <v>32.01</v>
      </c>
      <c r="RP13" s="26">
        <v>32.01</v>
      </c>
      <c r="RQ13" s="26">
        <v>32.01</v>
      </c>
      <c r="RR13" s="26">
        <v>32.01</v>
      </c>
      <c r="RS13" s="26">
        <v>34.6</v>
      </c>
      <c r="RT13" s="26">
        <v>34.6</v>
      </c>
      <c r="RU13" s="26">
        <v>34.6</v>
      </c>
      <c r="RV13" s="26">
        <v>34.6</v>
      </c>
      <c r="RW13" s="26">
        <v>34.6</v>
      </c>
      <c r="RX13" s="26">
        <v>32.01</v>
      </c>
      <c r="RY13" s="26">
        <v>43.25</v>
      </c>
      <c r="RZ13" s="26">
        <v>43.25</v>
      </c>
      <c r="SA13" s="26">
        <v>43.25</v>
      </c>
      <c r="SB13" s="26">
        <v>32.01</v>
      </c>
      <c r="SC13" s="26">
        <v>43.25</v>
      </c>
      <c r="SD13" s="26">
        <v>43.25</v>
      </c>
      <c r="SE13" s="26">
        <v>43.25</v>
      </c>
      <c r="SF13" s="26">
        <v>32.01</v>
      </c>
      <c r="SG13" s="26">
        <v>32.01</v>
      </c>
      <c r="SH13" s="26">
        <v>43.25</v>
      </c>
      <c r="SI13" s="26">
        <v>43.25</v>
      </c>
      <c r="SJ13" s="26">
        <v>43.25</v>
      </c>
      <c r="SK13" s="26">
        <v>32.01</v>
      </c>
      <c r="SL13" s="26">
        <v>43.25</v>
      </c>
      <c r="SM13" s="26">
        <v>43.25</v>
      </c>
      <c r="SN13" s="26">
        <v>43.25</v>
      </c>
      <c r="SO13" s="26">
        <v>43.25</v>
      </c>
      <c r="SP13" s="26">
        <v>43.25</v>
      </c>
      <c r="SQ13" s="26">
        <v>43.25</v>
      </c>
      <c r="SR13" s="26">
        <v>43.25</v>
      </c>
      <c r="SS13" s="26">
        <v>43.25</v>
      </c>
      <c r="ST13" s="26">
        <v>43.25</v>
      </c>
      <c r="SU13" s="26">
        <v>43.25</v>
      </c>
      <c r="SV13" s="26">
        <v>43.25</v>
      </c>
      <c r="SW13" s="26">
        <v>43.25</v>
      </c>
      <c r="SX13" s="26">
        <v>43.25</v>
      </c>
      <c r="SY13" s="26">
        <v>43.25</v>
      </c>
      <c r="SZ13" s="26">
        <v>43.25</v>
      </c>
      <c r="TA13" s="26">
        <v>43.25</v>
      </c>
      <c r="TB13" s="26">
        <v>43.25</v>
      </c>
      <c r="TC13" s="26">
        <v>43.25</v>
      </c>
      <c r="TD13" s="26">
        <v>43.25</v>
      </c>
      <c r="TE13" s="26">
        <v>43.25</v>
      </c>
      <c r="TF13" s="26">
        <v>43.25</v>
      </c>
      <c r="TG13" s="26">
        <v>43.25</v>
      </c>
      <c r="TH13" s="26">
        <v>43.25</v>
      </c>
      <c r="TI13" s="26">
        <v>43.25</v>
      </c>
      <c r="TJ13" s="26">
        <v>43.25</v>
      </c>
      <c r="TK13" s="26">
        <v>43.25</v>
      </c>
      <c r="TL13" s="26">
        <v>43.25</v>
      </c>
      <c r="TM13" s="26">
        <v>43.25</v>
      </c>
      <c r="TN13" s="26">
        <v>43.25</v>
      </c>
      <c r="TO13" s="26">
        <v>43.25</v>
      </c>
      <c r="TP13" s="26">
        <v>43.25</v>
      </c>
      <c r="TQ13" s="26">
        <v>34.6</v>
      </c>
      <c r="TR13" s="26">
        <v>43.25</v>
      </c>
      <c r="TS13" s="26">
        <v>43.25</v>
      </c>
      <c r="TT13" s="26">
        <v>43.25</v>
      </c>
      <c r="TU13" s="26">
        <v>43.25</v>
      </c>
      <c r="TV13" s="26">
        <v>32.01</v>
      </c>
      <c r="TW13" s="26">
        <v>32.01</v>
      </c>
      <c r="TX13" s="26">
        <v>32.01</v>
      </c>
      <c r="TY13" s="26">
        <v>32.01</v>
      </c>
      <c r="TZ13" s="26">
        <v>32.01</v>
      </c>
      <c r="UA13" s="26">
        <v>32.01</v>
      </c>
      <c r="UB13" s="26">
        <v>32.01</v>
      </c>
      <c r="UC13" s="26">
        <v>32.01</v>
      </c>
      <c r="UD13" s="26">
        <v>32.01</v>
      </c>
      <c r="UE13" s="26">
        <v>32.01</v>
      </c>
      <c r="UF13" s="26">
        <v>32.01</v>
      </c>
      <c r="UG13" s="26">
        <v>32.01</v>
      </c>
      <c r="UH13" s="26">
        <v>32.01</v>
      </c>
      <c r="UI13" s="26">
        <v>32.01</v>
      </c>
      <c r="UJ13" s="26">
        <v>32.01</v>
      </c>
      <c r="UK13" s="26">
        <v>32.01</v>
      </c>
      <c r="UL13" s="26">
        <v>32.01</v>
      </c>
      <c r="UM13" s="26">
        <v>32.01</v>
      </c>
      <c r="UN13" s="26">
        <v>32.01</v>
      </c>
      <c r="UO13" s="26">
        <v>43.25</v>
      </c>
      <c r="UP13" s="26">
        <v>32.01</v>
      </c>
      <c r="UQ13" s="26">
        <v>32.01</v>
      </c>
      <c r="UR13" s="26">
        <v>32.01</v>
      </c>
      <c r="US13" s="26">
        <v>32.01</v>
      </c>
      <c r="UT13" s="26">
        <v>32.01</v>
      </c>
      <c r="UU13" s="26">
        <v>34.6</v>
      </c>
      <c r="UV13" s="26">
        <v>34.6</v>
      </c>
      <c r="UW13" s="26">
        <v>34.6</v>
      </c>
      <c r="UX13" s="26">
        <v>34.6</v>
      </c>
      <c r="UY13" s="26">
        <v>34.6</v>
      </c>
      <c r="UZ13" s="26">
        <v>32.01</v>
      </c>
      <c r="VA13" s="26">
        <v>43.25</v>
      </c>
      <c r="VB13" s="26">
        <v>43.25</v>
      </c>
      <c r="VC13" s="26">
        <v>32.01</v>
      </c>
      <c r="VD13" s="26">
        <v>43.25</v>
      </c>
      <c r="VE13" s="26">
        <v>43.25</v>
      </c>
      <c r="VF13" s="26">
        <v>43.25</v>
      </c>
      <c r="VG13" s="26">
        <v>32.01</v>
      </c>
      <c r="VH13" s="26">
        <v>32.01</v>
      </c>
      <c r="VI13" s="26">
        <v>43.25</v>
      </c>
      <c r="VJ13" s="26">
        <v>43.25</v>
      </c>
      <c r="VK13" s="26">
        <v>43.25</v>
      </c>
      <c r="VL13" s="26">
        <v>32.01</v>
      </c>
      <c r="VM13" s="26">
        <v>43.25</v>
      </c>
      <c r="VN13" s="26">
        <v>43.25</v>
      </c>
      <c r="VO13" s="26">
        <v>43.25</v>
      </c>
      <c r="VP13" s="26">
        <v>43.25</v>
      </c>
      <c r="VQ13" s="26">
        <v>43.25</v>
      </c>
      <c r="VR13" s="26">
        <v>43.25</v>
      </c>
      <c r="VS13" s="26">
        <v>43.25</v>
      </c>
      <c r="VT13" s="26">
        <v>43.25</v>
      </c>
      <c r="VU13" s="26">
        <v>43.25</v>
      </c>
      <c r="VV13" s="26">
        <v>43.25</v>
      </c>
      <c r="VW13" s="26">
        <v>43.25</v>
      </c>
      <c r="VX13" s="26">
        <v>43.25</v>
      </c>
      <c r="VY13" s="26">
        <v>43.25</v>
      </c>
      <c r="VZ13" s="26">
        <v>43.25</v>
      </c>
      <c r="WA13" s="26">
        <v>43.25</v>
      </c>
      <c r="WB13" s="26">
        <v>43.25</v>
      </c>
      <c r="WC13" s="26">
        <v>43.25</v>
      </c>
      <c r="WD13" s="26">
        <v>43.25</v>
      </c>
      <c r="WE13" s="26">
        <v>43.25</v>
      </c>
      <c r="WF13" s="26">
        <v>43.25</v>
      </c>
      <c r="WG13" s="26">
        <v>43.25</v>
      </c>
      <c r="WH13" s="26">
        <v>43.25</v>
      </c>
      <c r="WI13" s="26">
        <v>43.25</v>
      </c>
      <c r="WJ13" s="26">
        <v>43.25</v>
      </c>
      <c r="WK13" s="26">
        <v>43.25</v>
      </c>
      <c r="WL13" s="26">
        <v>43.25</v>
      </c>
      <c r="WM13" s="26">
        <v>43.25</v>
      </c>
      <c r="WN13" s="26">
        <v>43.25</v>
      </c>
      <c r="WO13" s="26">
        <v>43.25</v>
      </c>
      <c r="WP13" s="26">
        <v>43.25</v>
      </c>
      <c r="WQ13" s="26">
        <v>43.25</v>
      </c>
      <c r="WR13" s="26">
        <v>34.6</v>
      </c>
      <c r="WS13" s="26">
        <v>43.25</v>
      </c>
      <c r="WT13" s="26">
        <v>43.25</v>
      </c>
      <c r="WU13" s="26">
        <v>43.25</v>
      </c>
      <c r="WV13" s="26">
        <v>43.25</v>
      </c>
      <c r="WW13" s="26">
        <v>32.01</v>
      </c>
      <c r="WX13" s="26">
        <v>32.01</v>
      </c>
      <c r="WY13" s="26">
        <v>32.01</v>
      </c>
      <c r="WZ13" s="26">
        <v>32.01</v>
      </c>
      <c r="XA13" s="26">
        <v>32.01</v>
      </c>
      <c r="XB13" s="26">
        <v>32.01</v>
      </c>
      <c r="XC13" s="26">
        <v>32.01</v>
      </c>
      <c r="XD13" s="26">
        <v>32.01</v>
      </c>
      <c r="XE13" s="26">
        <v>32.01</v>
      </c>
      <c r="XF13" s="26">
        <v>32.01</v>
      </c>
      <c r="XG13" s="26">
        <v>32.01</v>
      </c>
      <c r="XH13" s="26">
        <v>32.01</v>
      </c>
      <c r="XI13" s="26">
        <v>32.01</v>
      </c>
      <c r="XJ13" s="26">
        <v>32.01</v>
      </c>
      <c r="XK13" s="26">
        <v>32.01</v>
      </c>
      <c r="XL13" s="26">
        <v>32.01</v>
      </c>
      <c r="XM13" s="26">
        <v>32.01</v>
      </c>
      <c r="XN13" s="26">
        <v>32.01</v>
      </c>
      <c r="XO13" s="26">
        <v>32.01</v>
      </c>
      <c r="XP13" s="26">
        <v>32.01</v>
      </c>
      <c r="XQ13" s="26">
        <v>43.25</v>
      </c>
      <c r="XR13" s="26">
        <v>32.01</v>
      </c>
      <c r="XS13" s="26">
        <v>32.01</v>
      </c>
      <c r="XT13" s="26">
        <v>32.01</v>
      </c>
      <c r="XU13" s="26">
        <v>32.01</v>
      </c>
      <c r="XV13" s="26">
        <v>32.01</v>
      </c>
      <c r="XW13" s="26">
        <v>34.6</v>
      </c>
      <c r="XX13" s="26">
        <v>34.6</v>
      </c>
      <c r="XY13" s="26">
        <v>34.6</v>
      </c>
      <c r="XZ13" s="26">
        <v>34.6</v>
      </c>
      <c r="YA13" s="26">
        <v>34.6</v>
      </c>
      <c r="YB13" s="26">
        <v>32.01</v>
      </c>
      <c r="YC13" s="26">
        <v>43.25</v>
      </c>
      <c r="YD13" s="26">
        <v>43.25</v>
      </c>
      <c r="YE13" s="26">
        <v>32.01</v>
      </c>
      <c r="YF13" s="26">
        <v>43.25</v>
      </c>
      <c r="YG13" s="26">
        <v>43.25</v>
      </c>
      <c r="YH13" s="26">
        <v>43.25</v>
      </c>
      <c r="YI13" s="26">
        <v>32.01</v>
      </c>
      <c r="YJ13" s="26">
        <v>32.01</v>
      </c>
      <c r="YK13" s="26">
        <v>43.25</v>
      </c>
      <c r="YL13" s="26">
        <v>43.25</v>
      </c>
      <c r="YM13" s="26">
        <v>43.25</v>
      </c>
      <c r="YN13" s="26">
        <v>32.01</v>
      </c>
      <c r="YO13" s="26">
        <v>43.25</v>
      </c>
      <c r="YP13" s="26">
        <v>43.25</v>
      </c>
      <c r="YQ13" s="26">
        <v>43.25</v>
      </c>
      <c r="YR13" s="26">
        <v>43.25</v>
      </c>
      <c r="YS13" s="26">
        <v>43.25</v>
      </c>
      <c r="YT13" s="26">
        <v>43.25</v>
      </c>
      <c r="YU13" s="26">
        <v>43.25</v>
      </c>
      <c r="YV13" s="26">
        <v>43.25</v>
      </c>
      <c r="YW13" s="26">
        <v>43.25</v>
      </c>
      <c r="YX13" s="26">
        <v>43.25</v>
      </c>
      <c r="YY13" s="26">
        <v>43.25</v>
      </c>
      <c r="YZ13" s="26">
        <v>43.25</v>
      </c>
      <c r="ZA13" s="26">
        <v>43.25</v>
      </c>
      <c r="ZB13" s="26">
        <v>43.25</v>
      </c>
      <c r="ZC13" s="26">
        <v>43.25</v>
      </c>
      <c r="ZD13" s="26">
        <v>43.25</v>
      </c>
      <c r="ZE13" s="26">
        <v>43.25</v>
      </c>
      <c r="ZF13" s="26">
        <v>43.25</v>
      </c>
      <c r="ZG13" s="26">
        <v>43.25</v>
      </c>
      <c r="ZH13" s="26">
        <v>43.25</v>
      </c>
      <c r="ZI13" s="26">
        <v>43.25</v>
      </c>
      <c r="ZJ13" s="26">
        <v>43.25</v>
      </c>
      <c r="ZK13" s="26">
        <v>43.25</v>
      </c>
      <c r="ZL13" s="26">
        <v>43.25</v>
      </c>
      <c r="ZM13" s="26">
        <v>43.25</v>
      </c>
      <c r="ZN13" s="26">
        <v>43.25</v>
      </c>
      <c r="ZO13" s="26">
        <v>43.25</v>
      </c>
      <c r="ZP13" s="26">
        <v>43.25</v>
      </c>
      <c r="ZQ13" s="26">
        <v>43.25</v>
      </c>
      <c r="ZR13" s="26">
        <v>43.25</v>
      </c>
      <c r="ZS13" s="26">
        <v>43.25</v>
      </c>
      <c r="ZT13" s="26">
        <v>34.6</v>
      </c>
      <c r="ZU13" s="26">
        <v>43.25</v>
      </c>
      <c r="ZV13" s="26">
        <v>43.25</v>
      </c>
      <c r="ZW13" s="26">
        <v>43.25</v>
      </c>
      <c r="ZX13" s="26">
        <v>43.25</v>
      </c>
      <c r="ZY13" s="26">
        <v>32.01</v>
      </c>
      <c r="ZZ13" s="26">
        <v>32.01</v>
      </c>
      <c r="AAA13" s="26">
        <v>32.01</v>
      </c>
      <c r="AAB13" s="26">
        <v>32.01</v>
      </c>
      <c r="AAC13" s="26">
        <v>32.01</v>
      </c>
      <c r="AAD13" s="26">
        <v>32.01</v>
      </c>
      <c r="AAE13" s="26">
        <v>32.01</v>
      </c>
      <c r="AAF13" s="26">
        <v>32.01</v>
      </c>
      <c r="AAG13" s="26">
        <v>32.01</v>
      </c>
      <c r="AAH13" s="26">
        <v>32.01</v>
      </c>
      <c r="AAI13" s="26">
        <v>32.01</v>
      </c>
      <c r="AAJ13" s="26">
        <v>32.01</v>
      </c>
      <c r="AAK13" s="26">
        <v>32.01</v>
      </c>
      <c r="AAL13" s="26">
        <v>32.01</v>
      </c>
      <c r="AAM13" s="26">
        <v>32.01</v>
      </c>
      <c r="AAN13" s="26">
        <v>32.01</v>
      </c>
      <c r="AAO13" s="26">
        <v>32.01</v>
      </c>
      <c r="AAP13" s="26">
        <v>32.01</v>
      </c>
      <c r="AAQ13" s="26">
        <v>32.01</v>
      </c>
      <c r="AAR13" s="26">
        <v>32.01</v>
      </c>
      <c r="AAS13" s="26">
        <v>43.25</v>
      </c>
      <c r="AAT13" s="26">
        <v>32.01</v>
      </c>
      <c r="AAU13" s="26">
        <v>32.01</v>
      </c>
      <c r="AAV13" s="26">
        <v>32.01</v>
      </c>
      <c r="AAW13" s="26">
        <v>32.01</v>
      </c>
      <c r="AAX13" s="26">
        <v>32.01</v>
      </c>
      <c r="AAY13" s="26">
        <v>34.6</v>
      </c>
      <c r="AAZ13" s="26">
        <v>34.6</v>
      </c>
      <c r="ABA13" s="26">
        <v>34.6</v>
      </c>
      <c r="ABB13" s="26">
        <v>34.6</v>
      </c>
      <c r="ABC13" s="26">
        <v>34.6</v>
      </c>
      <c r="ABD13" s="26">
        <v>32.01</v>
      </c>
      <c r="ABE13" s="26">
        <v>43.25</v>
      </c>
      <c r="ABF13" s="26">
        <v>43.25</v>
      </c>
      <c r="ABG13" s="26">
        <v>32.01</v>
      </c>
      <c r="ABH13" s="26">
        <v>43.25</v>
      </c>
      <c r="ABI13" s="26">
        <v>43.25</v>
      </c>
      <c r="ABJ13" s="26">
        <v>32.01</v>
      </c>
      <c r="ABK13" s="26">
        <v>32.01</v>
      </c>
      <c r="ABL13" s="26">
        <v>43.25</v>
      </c>
      <c r="ABM13" s="26">
        <v>43.25</v>
      </c>
      <c r="ABN13" s="26">
        <v>43.25</v>
      </c>
      <c r="ABO13" s="26">
        <v>32.01</v>
      </c>
      <c r="ABP13" s="26">
        <v>43.25</v>
      </c>
      <c r="ABQ13" s="26">
        <v>43.25</v>
      </c>
      <c r="ABR13" s="26">
        <v>43.25</v>
      </c>
      <c r="ABS13" s="26">
        <v>43.25</v>
      </c>
      <c r="ABT13" s="26">
        <v>43.25</v>
      </c>
      <c r="ABU13" s="26">
        <v>43.25</v>
      </c>
      <c r="ABV13" s="26">
        <v>43.25</v>
      </c>
      <c r="ABW13" s="26">
        <v>43.25</v>
      </c>
      <c r="ABX13" s="26">
        <v>43.25</v>
      </c>
      <c r="ABY13" s="26">
        <v>43.25</v>
      </c>
      <c r="ABZ13" s="26">
        <v>43.25</v>
      </c>
      <c r="ACA13" s="26">
        <v>43.25</v>
      </c>
      <c r="ACB13" s="26">
        <v>43.25</v>
      </c>
      <c r="ACC13" s="26">
        <v>43.25</v>
      </c>
      <c r="ACD13" s="26">
        <v>43.25</v>
      </c>
      <c r="ACE13" s="26">
        <v>43.25</v>
      </c>
      <c r="ACF13" s="26">
        <v>43.25</v>
      </c>
      <c r="ACG13" s="26">
        <v>43.25</v>
      </c>
      <c r="ACH13" s="26">
        <v>43.25</v>
      </c>
      <c r="ACI13" s="26">
        <v>43.25</v>
      </c>
      <c r="ACJ13" s="26">
        <v>43.25</v>
      </c>
      <c r="ACK13" s="26">
        <v>43.25</v>
      </c>
      <c r="ACL13" s="26">
        <v>43.25</v>
      </c>
      <c r="ACM13" s="26">
        <v>43.25</v>
      </c>
      <c r="ACN13" s="26">
        <v>43.25</v>
      </c>
      <c r="ACO13" s="26">
        <v>43.25</v>
      </c>
      <c r="ACP13" s="26">
        <v>43.25</v>
      </c>
      <c r="ACQ13" s="26">
        <v>43.25</v>
      </c>
      <c r="ACR13" s="26">
        <v>43.25</v>
      </c>
      <c r="ACS13" s="26">
        <v>43.25</v>
      </c>
      <c r="ACT13" s="26">
        <v>43.25</v>
      </c>
      <c r="ACU13" s="26">
        <v>34.6</v>
      </c>
      <c r="ACV13" s="26">
        <v>43.25</v>
      </c>
      <c r="ACW13" s="26">
        <v>43.25</v>
      </c>
      <c r="ACX13" s="26">
        <v>43.25</v>
      </c>
      <c r="ACY13" s="26">
        <v>43.25</v>
      </c>
      <c r="ACZ13" s="26">
        <v>32.01</v>
      </c>
      <c r="ADA13" s="26">
        <v>32.01</v>
      </c>
      <c r="ADB13" s="26">
        <v>32.01</v>
      </c>
      <c r="ADC13" s="26">
        <v>32.01</v>
      </c>
      <c r="ADD13" s="26">
        <v>32.01</v>
      </c>
      <c r="ADE13" s="26">
        <v>32.01</v>
      </c>
      <c r="ADF13" s="26">
        <v>32.01</v>
      </c>
      <c r="ADG13" s="26">
        <v>32.01</v>
      </c>
      <c r="ADH13" s="26">
        <v>32.01</v>
      </c>
      <c r="ADI13" s="26">
        <v>32.01</v>
      </c>
      <c r="ADJ13" s="26">
        <v>32.01</v>
      </c>
      <c r="ADK13" s="26">
        <v>32.01</v>
      </c>
      <c r="ADL13" s="26">
        <v>32.01</v>
      </c>
      <c r="ADM13" s="26">
        <v>32.01</v>
      </c>
      <c r="ADN13" s="26">
        <v>32.01</v>
      </c>
      <c r="ADO13" s="26">
        <v>32.01</v>
      </c>
      <c r="ADP13" s="26">
        <v>32.01</v>
      </c>
      <c r="ADQ13" s="26">
        <v>32.01</v>
      </c>
      <c r="ADR13" s="26">
        <v>32.01</v>
      </c>
      <c r="ADS13" s="26">
        <v>32.01</v>
      </c>
      <c r="ADT13" s="26">
        <v>32.01</v>
      </c>
      <c r="ADU13" s="26">
        <v>43.25</v>
      </c>
      <c r="ADV13" s="26">
        <v>32.01</v>
      </c>
      <c r="ADW13" s="26">
        <v>32.01</v>
      </c>
      <c r="ADX13" s="26">
        <v>32.01</v>
      </c>
      <c r="ADY13" s="26">
        <v>32.01</v>
      </c>
      <c r="ADZ13" s="26">
        <v>32.01</v>
      </c>
      <c r="AEA13" s="26">
        <v>34.6</v>
      </c>
      <c r="AEB13" s="26">
        <v>34.6</v>
      </c>
      <c r="AEC13" s="26">
        <v>34.6</v>
      </c>
      <c r="AED13" s="26">
        <v>34.6</v>
      </c>
      <c r="AEE13" s="26">
        <v>34.6</v>
      </c>
      <c r="AEF13" s="26">
        <v>32.01</v>
      </c>
      <c r="AEG13" s="26">
        <v>43.25</v>
      </c>
      <c r="AEH13" s="26">
        <v>43.25</v>
      </c>
      <c r="AEI13" s="26">
        <v>32.01</v>
      </c>
      <c r="AEJ13" s="26">
        <v>43.25</v>
      </c>
      <c r="AEK13" s="26">
        <v>43.25</v>
      </c>
      <c r="AEL13" s="26">
        <v>32.01</v>
      </c>
      <c r="AEM13" s="26">
        <v>32.01</v>
      </c>
      <c r="AEN13" s="26">
        <v>43.25</v>
      </c>
      <c r="AEO13" s="26">
        <v>43.25</v>
      </c>
      <c r="AEP13" s="26">
        <v>43.25</v>
      </c>
      <c r="AEQ13" s="26">
        <v>32.01</v>
      </c>
      <c r="AER13" s="26">
        <v>43.25</v>
      </c>
      <c r="AES13" s="26">
        <v>43.25</v>
      </c>
      <c r="AET13" s="26">
        <v>43.25</v>
      </c>
      <c r="AEU13" s="26">
        <v>43.25</v>
      </c>
      <c r="AEV13" s="26">
        <v>43.25</v>
      </c>
      <c r="AEW13" s="26">
        <v>43.25</v>
      </c>
      <c r="AEX13" s="26">
        <v>43.25</v>
      </c>
      <c r="AEY13" s="26">
        <v>43.25</v>
      </c>
      <c r="AEZ13" s="26">
        <v>43.25</v>
      </c>
      <c r="AFA13" s="26">
        <v>43.25</v>
      </c>
      <c r="AFB13" s="26">
        <v>43.25</v>
      </c>
      <c r="AFC13" s="26">
        <v>43.25</v>
      </c>
      <c r="AFD13" s="26">
        <v>43.25</v>
      </c>
      <c r="AFE13" s="26">
        <v>43.25</v>
      </c>
      <c r="AFF13" s="26">
        <v>43.25</v>
      </c>
      <c r="AFG13" s="26">
        <v>43.25</v>
      </c>
      <c r="AFH13" s="26">
        <v>43.25</v>
      </c>
      <c r="AFI13" s="26">
        <v>43.25</v>
      </c>
      <c r="AFJ13" s="26">
        <v>43.25</v>
      </c>
      <c r="AFK13" s="26">
        <v>43.25</v>
      </c>
      <c r="AFL13" s="26">
        <v>43.25</v>
      </c>
      <c r="AFM13" s="26">
        <v>43.25</v>
      </c>
      <c r="AFN13" s="26">
        <v>43.25</v>
      </c>
      <c r="AFO13" s="26">
        <v>43.25</v>
      </c>
      <c r="AFP13" s="26">
        <v>43.25</v>
      </c>
      <c r="AFQ13" s="26">
        <v>43.25</v>
      </c>
      <c r="AFR13" s="26">
        <v>43.25</v>
      </c>
      <c r="AFS13" s="26">
        <v>43.25</v>
      </c>
      <c r="AFT13" s="26">
        <v>43.25</v>
      </c>
      <c r="AFU13" s="26">
        <v>43.25</v>
      </c>
      <c r="AFV13" s="26">
        <v>43.25</v>
      </c>
      <c r="AFW13" s="26">
        <v>34.6</v>
      </c>
      <c r="AFX13" s="26">
        <v>43.25</v>
      </c>
      <c r="AFY13" s="26">
        <v>43.25</v>
      </c>
      <c r="AFZ13" s="26">
        <v>43.25</v>
      </c>
      <c r="AGA13" s="26">
        <v>43.25</v>
      </c>
      <c r="AGB13" s="26">
        <v>32.01</v>
      </c>
      <c r="AGC13" s="26">
        <v>32.01</v>
      </c>
      <c r="AGD13" s="26">
        <v>32.01</v>
      </c>
      <c r="AGE13" s="26">
        <v>32.01</v>
      </c>
      <c r="AGF13" s="26">
        <v>32.01</v>
      </c>
      <c r="AGG13" s="26">
        <v>32.01</v>
      </c>
      <c r="AGH13" s="26">
        <v>32.01</v>
      </c>
      <c r="AGI13" s="26">
        <v>32.01</v>
      </c>
      <c r="AGJ13" s="26">
        <v>32.01</v>
      </c>
      <c r="AGK13" s="26">
        <v>32.01</v>
      </c>
      <c r="AGL13" s="26">
        <v>32.01</v>
      </c>
      <c r="AGM13" s="26">
        <v>32.01</v>
      </c>
      <c r="AGN13" s="26">
        <v>32.01</v>
      </c>
      <c r="AGO13" s="26">
        <v>32.01</v>
      </c>
      <c r="AGP13" s="26">
        <v>32.01</v>
      </c>
      <c r="AGQ13" s="26">
        <v>32.01</v>
      </c>
      <c r="AGR13" s="26">
        <v>32.01</v>
      </c>
      <c r="AGS13" s="26">
        <v>32.01</v>
      </c>
      <c r="AGT13" s="26">
        <v>32.01</v>
      </c>
      <c r="AGU13" s="26">
        <v>32.01</v>
      </c>
      <c r="AGV13" s="26">
        <v>32.01</v>
      </c>
      <c r="AGW13" s="26">
        <v>43.25</v>
      </c>
      <c r="AGX13" s="26">
        <v>32.01</v>
      </c>
      <c r="AGY13" s="26">
        <v>32.01</v>
      </c>
      <c r="AGZ13" s="26">
        <v>32.01</v>
      </c>
      <c r="AHA13" s="26">
        <v>32.01</v>
      </c>
      <c r="AHB13" s="26">
        <v>32.01</v>
      </c>
      <c r="AHC13" s="26">
        <v>34.6</v>
      </c>
      <c r="AHD13" s="26">
        <v>34.6</v>
      </c>
      <c r="AHE13" s="26">
        <v>34.6</v>
      </c>
      <c r="AHF13" s="26">
        <v>34.6</v>
      </c>
      <c r="AHG13" s="26">
        <v>34.6</v>
      </c>
      <c r="AHH13" s="26">
        <v>32.01</v>
      </c>
      <c r="AHI13" s="26">
        <v>43.25</v>
      </c>
      <c r="AHJ13" s="26">
        <v>43.25</v>
      </c>
      <c r="AHK13" s="26">
        <v>32.01</v>
      </c>
      <c r="AHL13" s="26">
        <v>43.25</v>
      </c>
      <c r="AHM13" s="26">
        <v>43.25</v>
      </c>
      <c r="AHN13" s="26">
        <v>32.01</v>
      </c>
      <c r="AHO13" s="26">
        <v>32.01</v>
      </c>
      <c r="AHP13" s="26">
        <v>43.25</v>
      </c>
      <c r="AHQ13" s="26">
        <v>43.25</v>
      </c>
      <c r="AHR13" s="26">
        <v>43.25</v>
      </c>
      <c r="AHS13" s="26">
        <v>32.01</v>
      </c>
      <c r="AHT13" s="26">
        <v>43.25</v>
      </c>
      <c r="AHU13" s="26">
        <v>43.25</v>
      </c>
      <c r="AHV13" s="26">
        <v>43.25</v>
      </c>
      <c r="AHW13" s="26">
        <v>43.25</v>
      </c>
      <c r="AHX13" s="26">
        <v>43.25</v>
      </c>
      <c r="AHY13" s="26">
        <v>43.25</v>
      </c>
      <c r="AHZ13" s="26">
        <v>43.25</v>
      </c>
      <c r="AIA13" s="26">
        <v>43.25</v>
      </c>
      <c r="AIB13" s="26">
        <v>43.25</v>
      </c>
      <c r="AIC13" s="26">
        <v>43.25</v>
      </c>
      <c r="AID13" s="26">
        <v>43.25</v>
      </c>
      <c r="AIE13" s="26">
        <v>43.25</v>
      </c>
      <c r="AIF13" s="26">
        <v>43.25</v>
      </c>
      <c r="AIG13" s="26">
        <v>43.25</v>
      </c>
      <c r="AIH13" s="26">
        <v>43.25</v>
      </c>
      <c r="AII13" s="26">
        <v>43.25</v>
      </c>
      <c r="AIJ13" s="26">
        <v>43.25</v>
      </c>
      <c r="AIK13" s="26">
        <v>43.25</v>
      </c>
      <c r="AIL13" s="26">
        <v>43.25</v>
      </c>
      <c r="AIM13" s="26">
        <v>43.25</v>
      </c>
      <c r="AIN13" s="26">
        <v>43.25</v>
      </c>
      <c r="AIO13" s="26">
        <v>43.25</v>
      </c>
      <c r="AIP13" s="26">
        <v>43.25</v>
      </c>
      <c r="AIQ13" s="26">
        <v>43.25</v>
      </c>
      <c r="AIR13" s="26">
        <v>43.25</v>
      </c>
      <c r="AIS13" s="26">
        <v>43.25</v>
      </c>
      <c r="AIT13" s="26">
        <v>43.25</v>
      </c>
      <c r="AIU13" s="26">
        <v>43.25</v>
      </c>
      <c r="AIV13" s="26">
        <v>43.25</v>
      </c>
      <c r="AIW13" s="26">
        <v>43.25</v>
      </c>
      <c r="AIX13" s="26">
        <v>43.25</v>
      </c>
      <c r="AIY13" s="26">
        <v>34.6</v>
      </c>
      <c r="AIZ13" s="26">
        <v>43.25</v>
      </c>
      <c r="AJA13" s="26">
        <v>43.25</v>
      </c>
      <c r="AJB13" s="26">
        <v>43.25</v>
      </c>
      <c r="AJC13" s="26">
        <v>32.01</v>
      </c>
      <c r="AJD13" s="26">
        <v>32.01</v>
      </c>
      <c r="AJE13" s="26">
        <v>32.01</v>
      </c>
      <c r="AJF13" s="26">
        <v>32.01</v>
      </c>
      <c r="AJG13" s="26">
        <v>32.01</v>
      </c>
      <c r="AJH13" s="26">
        <v>32.01</v>
      </c>
      <c r="AJI13" s="26">
        <v>32.01</v>
      </c>
      <c r="AJJ13" s="26">
        <v>32.01</v>
      </c>
      <c r="AJK13" s="26">
        <v>32.01</v>
      </c>
      <c r="AJL13" s="26">
        <v>32.01</v>
      </c>
      <c r="AJM13" s="26">
        <v>32.01</v>
      </c>
      <c r="AJN13" s="26">
        <v>32.01</v>
      </c>
      <c r="AJO13" s="26">
        <v>32.01</v>
      </c>
      <c r="AJP13" s="26">
        <v>32.01</v>
      </c>
      <c r="AJQ13" s="26">
        <v>32.01</v>
      </c>
      <c r="AJR13" s="26">
        <v>32.01</v>
      </c>
      <c r="AJS13" s="26">
        <v>32.01</v>
      </c>
      <c r="AJT13" s="26">
        <v>32.01</v>
      </c>
      <c r="AJU13" s="26">
        <v>32.01</v>
      </c>
      <c r="AJV13" s="26">
        <v>32.01</v>
      </c>
      <c r="AJW13" s="26">
        <v>32.01</v>
      </c>
      <c r="AJX13" s="26">
        <v>32.01</v>
      </c>
    </row>
    <row r="14" spans="1:961">
      <c r="A14" s="26">
        <v>51.9</v>
      </c>
      <c r="E14" s="26">
        <v>51.9</v>
      </c>
      <c r="K14" s="26">
        <v>51.9</v>
      </c>
      <c r="M14" s="26">
        <v>51.9</v>
      </c>
      <c r="N14" s="26">
        <v>51.9</v>
      </c>
      <c r="O14" s="26">
        <v>51.9</v>
      </c>
      <c r="Q14" s="26">
        <v>51.9</v>
      </c>
      <c r="R14" s="26">
        <v>51.9</v>
      </c>
      <c r="V14" s="26">
        <v>51.9</v>
      </c>
      <c r="W14" s="26">
        <v>51.9</v>
      </c>
      <c r="X14" s="26">
        <v>51.9</v>
      </c>
      <c r="Z14" s="26">
        <v>51.9</v>
      </c>
      <c r="AA14" s="26">
        <v>51.9</v>
      </c>
      <c r="AB14" s="26">
        <v>51.9</v>
      </c>
      <c r="AC14" s="26">
        <v>51.9</v>
      </c>
      <c r="AD14" s="26">
        <v>51.9</v>
      </c>
      <c r="AE14" s="26">
        <v>51.9</v>
      </c>
      <c r="AF14" s="26">
        <v>51.9</v>
      </c>
      <c r="AH14" s="26">
        <v>51.9</v>
      </c>
      <c r="AI14" s="26">
        <v>51.9</v>
      </c>
      <c r="AJ14" s="26">
        <v>51.9</v>
      </c>
      <c r="AK14" s="26">
        <v>51.9</v>
      </c>
      <c r="AL14" s="26">
        <v>51.9</v>
      </c>
      <c r="AM14" s="26">
        <v>51.9</v>
      </c>
      <c r="AN14" s="26">
        <v>51.9</v>
      </c>
      <c r="AO14" s="26">
        <v>51.9</v>
      </c>
      <c r="AP14" s="26">
        <v>51.9</v>
      </c>
      <c r="AQ14" s="26">
        <v>51.9</v>
      </c>
      <c r="AR14" s="26">
        <v>51.9</v>
      </c>
      <c r="AS14" s="26">
        <v>51.9</v>
      </c>
      <c r="AT14" s="26">
        <v>51.9</v>
      </c>
      <c r="AU14" s="26">
        <v>51.9</v>
      </c>
      <c r="AV14" s="26">
        <v>51.9</v>
      </c>
      <c r="AW14" s="26">
        <v>51.9</v>
      </c>
      <c r="AX14" s="26">
        <v>51.9</v>
      </c>
      <c r="AY14" s="26">
        <v>51.9</v>
      </c>
      <c r="AZ14" s="26">
        <v>51.9</v>
      </c>
      <c r="BA14" s="26">
        <v>51.9</v>
      </c>
      <c r="CC14" s="26">
        <v>34.6</v>
      </c>
      <c r="CP14" s="26">
        <v>34.6</v>
      </c>
      <c r="CQ14" s="26">
        <v>34.6</v>
      </c>
      <c r="CR14" s="26">
        <v>34.6</v>
      </c>
      <c r="CT14" s="26">
        <v>34.6</v>
      </c>
      <c r="CU14" s="26">
        <v>34.6</v>
      </c>
      <c r="CV14" s="26">
        <v>34.6</v>
      </c>
      <c r="CY14" s="26">
        <v>34.6</v>
      </c>
      <c r="CZ14" s="26">
        <v>34.6</v>
      </c>
      <c r="DA14" s="26">
        <v>34.6</v>
      </c>
      <c r="DC14" s="26">
        <v>34.6</v>
      </c>
      <c r="DD14" s="26">
        <v>34.6</v>
      </c>
      <c r="DE14" s="26">
        <v>34.6</v>
      </c>
      <c r="DF14" s="26">
        <v>34.6</v>
      </c>
      <c r="DG14" s="26">
        <v>34.6</v>
      </c>
      <c r="DH14" s="26">
        <v>34.6</v>
      </c>
      <c r="DI14" s="26">
        <v>34.6</v>
      </c>
      <c r="DJ14" s="26">
        <v>34.6</v>
      </c>
      <c r="DK14" s="26">
        <v>34.6</v>
      </c>
      <c r="DL14" s="26">
        <v>34.6</v>
      </c>
      <c r="DM14" s="26">
        <v>34.6</v>
      </c>
      <c r="DN14" s="26">
        <v>34.6</v>
      </c>
      <c r="DO14" s="26">
        <v>34.6</v>
      </c>
      <c r="DP14" s="26">
        <v>34.6</v>
      </c>
      <c r="DQ14" s="26">
        <v>34.6</v>
      </c>
      <c r="DR14" s="26">
        <v>34.6</v>
      </c>
      <c r="DS14" s="26">
        <v>34.6</v>
      </c>
      <c r="DT14" s="26">
        <v>34.6</v>
      </c>
      <c r="DU14" s="26">
        <v>34.6</v>
      </c>
      <c r="DV14" s="26">
        <v>34.6</v>
      </c>
      <c r="DW14" s="26">
        <v>34.6</v>
      </c>
      <c r="DX14" s="26">
        <v>34.6</v>
      </c>
      <c r="DY14" s="26">
        <v>34.6</v>
      </c>
      <c r="DZ14" s="26">
        <v>34.6</v>
      </c>
      <c r="EA14" s="26">
        <v>34.6</v>
      </c>
      <c r="EB14" s="26">
        <v>34.6</v>
      </c>
      <c r="EC14" s="26">
        <v>34.6</v>
      </c>
      <c r="ED14" s="26">
        <v>34.6</v>
      </c>
      <c r="EE14" s="26">
        <v>34.6</v>
      </c>
      <c r="EG14" s="26">
        <v>34.6</v>
      </c>
      <c r="EH14" s="26">
        <v>34.6</v>
      </c>
      <c r="EI14" s="26">
        <v>34.6</v>
      </c>
      <c r="EJ14" s="26">
        <v>34.6</v>
      </c>
      <c r="FE14" s="26">
        <v>34.6</v>
      </c>
      <c r="FR14" s="26">
        <v>34.6</v>
      </c>
      <c r="FS14" s="26">
        <v>34.6</v>
      </c>
      <c r="FT14" s="26">
        <v>34.6</v>
      </c>
      <c r="FV14" s="26">
        <v>34.6</v>
      </c>
      <c r="FW14" s="26">
        <v>34.6</v>
      </c>
      <c r="FX14" s="26">
        <v>34.6</v>
      </c>
      <c r="GA14" s="26">
        <v>34.6</v>
      </c>
      <c r="GB14" s="26">
        <v>34.6</v>
      </c>
      <c r="GC14" s="26">
        <v>34.6</v>
      </c>
      <c r="GE14" s="26">
        <v>34.6</v>
      </c>
      <c r="GF14" s="26">
        <v>34.6</v>
      </c>
      <c r="GG14" s="26">
        <v>34.6</v>
      </c>
      <c r="GH14" s="26">
        <v>34.6</v>
      </c>
      <c r="GI14" s="26">
        <v>34.6</v>
      </c>
      <c r="GJ14" s="26">
        <v>34.6</v>
      </c>
      <c r="GK14" s="26">
        <v>34.6</v>
      </c>
      <c r="GL14" s="26">
        <v>34.6</v>
      </c>
      <c r="GM14" s="26">
        <v>34.6</v>
      </c>
      <c r="GN14" s="26">
        <v>34.6</v>
      </c>
      <c r="GO14" s="26">
        <v>34.6</v>
      </c>
      <c r="GP14" s="26">
        <v>34.6</v>
      </c>
      <c r="GQ14" s="26">
        <v>34.6</v>
      </c>
      <c r="GR14" s="26">
        <v>34.6</v>
      </c>
      <c r="GS14" s="26">
        <v>34.6</v>
      </c>
      <c r="GT14" s="26">
        <v>34.6</v>
      </c>
      <c r="GU14" s="26">
        <v>34.6</v>
      </c>
      <c r="GV14" s="26">
        <v>34.6</v>
      </c>
      <c r="GW14" s="26">
        <v>34.6</v>
      </c>
      <c r="GX14" s="26">
        <v>34.6</v>
      </c>
      <c r="GY14" s="26">
        <v>34.6</v>
      </c>
      <c r="GZ14" s="26">
        <v>34.6</v>
      </c>
      <c r="HA14" s="26">
        <v>34.6</v>
      </c>
      <c r="HB14" s="26">
        <v>34.6</v>
      </c>
      <c r="HC14" s="26">
        <v>34.6</v>
      </c>
      <c r="HD14" s="26">
        <v>34.6</v>
      </c>
      <c r="HE14" s="26">
        <v>34.6</v>
      </c>
      <c r="HF14" s="26">
        <v>34.6</v>
      </c>
      <c r="HG14" s="26">
        <v>34.6</v>
      </c>
      <c r="HH14" s="26">
        <v>34.6</v>
      </c>
      <c r="HJ14" s="26">
        <v>34.6</v>
      </c>
      <c r="HK14" s="26">
        <v>34.6</v>
      </c>
      <c r="HL14" s="26">
        <v>34.6</v>
      </c>
      <c r="HM14" s="26">
        <v>34.6</v>
      </c>
      <c r="IG14" s="26">
        <v>34.6</v>
      </c>
      <c r="IT14" s="26">
        <v>34.6</v>
      </c>
      <c r="IU14" s="26">
        <v>34.6</v>
      </c>
      <c r="IV14" s="26">
        <v>34.6</v>
      </c>
      <c r="IY14" s="26">
        <v>34.6</v>
      </c>
      <c r="IZ14" s="26">
        <v>34.6</v>
      </c>
      <c r="JC14" s="26">
        <v>34.6</v>
      </c>
      <c r="JD14" s="26">
        <v>34.6</v>
      </c>
      <c r="JE14" s="26">
        <v>34.6</v>
      </c>
      <c r="JG14" s="26">
        <v>34.6</v>
      </c>
      <c r="JH14" s="26">
        <v>34.6</v>
      </c>
      <c r="JI14" s="26">
        <v>34.6</v>
      </c>
      <c r="JJ14" s="26">
        <v>34.6</v>
      </c>
      <c r="JK14" s="26">
        <v>34.6</v>
      </c>
      <c r="JL14" s="26">
        <v>34.6</v>
      </c>
      <c r="JM14" s="26">
        <v>34.6</v>
      </c>
      <c r="JN14" s="26">
        <v>34.6</v>
      </c>
      <c r="JO14" s="26">
        <v>34.6</v>
      </c>
      <c r="JP14" s="26">
        <v>34.6</v>
      </c>
      <c r="JQ14" s="26">
        <v>34.6</v>
      </c>
      <c r="JR14" s="26">
        <v>34.6</v>
      </c>
      <c r="JS14" s="26">
        <v>34.6</v>
      </c>
      <c r="JT14" s="26">
        <v>34.6</v>
      </c>
      <c r="JU14" s="26">
        <v>34.6</v>
      </c>
      <c r="JV14" s="26">
        <v>34.6</v>
      </c>
      <c r="JW14" s="26">
        <v>34.6</v>
      </c>
      <c r="JX14" s="26">
        <v>34.6</v>
      </c>
      <c r="JY14" s="26">
        <v>34.6</v>
      </c>
      <c r="JZ14" s="26">
        <v>34.6</v>
      </c>
      <c r="KA14" s="26">
        <v>34.6</v>
      </c>
      <c r="KB14" s="26">
        <v>34.6</v>
      </c>
      <c r="KC14" s="26">
        <v>34.6</v>
      </c>
      <c r="KD14" s="26">
        <v>34.6</v>
      </c>
      <c r="KE14" s="26">
        <v>34.6</v>
      </c>
      <c r="KF14" s="26">
        <v>34.6</v>
      </c>
      <c r="KG14" s="26">
        <v>34.6</v>
      </c>
      <c r="KH14" s="26">
        <v>34.6</v>
      </c>
      <c r="KI14" s="26">
        <v>34.6</v>
      </c>
      <c r="KJ14" s="26">
        <v>34.6</v>
      </c>
      <c r="KL14" s="26">
        <v>34.6</v>
      </c>
      <c r="KM14" s="26">
        <v>34.6</v>
      </c>
      <c r="KN14" s="26">
        <v>34.6</v>
      </c>
      <c r="KO14" s="26">
        <v>34.6</v>
      </c>
      <c r="LI14" s="26">
        <v>34.6</v>
      </c>
      <c r="LV14" s="26">
        <v>34.6</v>
      </c>
      <c r="LW14" s="26">
        <v>34.6</v>
      </c>
      <c r="LX14" s="26">
        <v>34.6</v>
      </c>
      <c r="LZ14" s="26">
        <v>34.6</v>
      </c>
      <c r="MA14" s="26">
        <v>34.6</v>
      </c>
      <c r="ME14" s="26">
        <v>34.6</v>
      </c>
      <c r="MF14" s="26">
        <v>34.6</v>
      </c>
      <c r="MG14" s="26">
        <v>34.6</v>
      </c>
      <c r="MI14" s="26">
        <v>34.6</v>
      </c>
      <c r="MJ14" s="26">
        <v>34.6</v>
      </c>
      <c r="MK14" s="26">
        <v>34.6</v>
      </c>
      <c r="ML14" s="26">
        <v>34.6</v>
      </c>
      <c r="MM14" s="26">
        <v>34.6</v>
      </c>
      <c r="MN14" s="26">
        <v>34.6</v>
      </c>
      <c r="MO14" s="26">
        <v>34.6</v>
      </c>
      <c r="MP14" s="26">
        <v>34.6</v>
      </c>
      <c r="MQ14" s="26">
        <v>34.6</v>
      </c>
      <c r="MR14" s="26">
        <v>34.6</v>
      </c>
      <c r="MS14" s="26">
        <v>34.6</v>
      </c>
      <c r="MT14" s="26">
        <v>34.6</v>
      </c>
      <c r="MU14" s="26">
        <v>34.6</v>
      </c>
      <c r="MV14" s="26">
        <v>34.6</v>
      </c>
      <c r="MW14" s="26">
        <v>34.6</v>
      </c>
      <c r="MX14" s="26">
        <v>34.6</v>
      </c>
      <c r="MY14" s="26">
        <v>34.6</v>
      </c>
      <c r="MZ14" s="26">
        <v>34.6</v>
      </c>
      <c r="NA14" s="26">
        <v>34.6</v>
      </c>
      <c r="NB14" s="26">
        <v>34.6</v>
      </c>
      <c r="NC14" s="26">
        <v>34.6</v>
      </c>
      <c r="ND14" s="26">
        <v>34.6</v>
      </c>
      <c r="NE14" s="26">
        <v>34.6</v>
      </c>
      <c r="NF14" s="26">
        <v>34.6</v>
      </c>
      <c r="NG14" s="26">
        <v>34.6</v>
      </c>
      <c r="NH14" s="26">
        <v>34.6</v>
      </c>
      <c r="NI14" s="26">
        <v>34.6</v>
      </c>
      <c r="NJ14" s="26">
        <v>34.6</v>
      </c>
      <c r="NK14" s="26">
        <v>34.6</v>
      </c>
      <c r="NL14" s="26">
        <v>34.6</v>
      </c>
      <c r="NM14" s="26">
        <v>34.6</v>
      </c>
      <c r="NN14" s="26">
        <v>34.6</v>
      </c>
      <c r="NP14" s="26">
        <v>34.6</v>
      </c>
      <c r="NQ14" s="26">
        <v>34.6</v>
      </c>
      <c r="NR14" s="26">
        <v>34.6</v>
      </c>
      <c r="NS14" s="26">
        <v>34.6</v>
      </c>
      <c r="OK14" s="26">
        <v>34.6</v>
      </c>
      <c r="OX14" s="26">
        <v>34.6</v>
      </c>
      <c r="OY14" s="26">
        <v>34.6</v>
      </c>
      <c r="OZ14" s="26">
        <v>34.6</v>
      </c>
      <c r="PB14" s="26">
        <v>34.6</v>
      </c>
      <c r="PC14" s="26">
        <v>34.6</v>
      </c>
      <c r="PD14" s="26">
        <v>34.6</v>
      </c>
      <c r="PG14" s="26">
        <v>34.6</v>
      </c>
      <c r="PH14" s="26">
        <v>34.6</v>
      </c>
      <c r="PI14" s="26">
        <v>34.6</v>
      </c>
      <c r="PK14" s="26">
        <v>34.6</v>
      </c>
      <c r="PL14" s="26">
        <v>34.6</v>
      </c>
      <c r="PM14" s="26">
        <v>34.6</v>
      </c>
      <c r="PN14" s="26">
        <v>34.6</v>
      </c>
      <c r="PO14" s="26">
        <v>34.6</v>
      </c>
      <c r="PP14" s="26">
        <v>34.6</v>
      </c>
      <c r="PQ14" s="26">
        <v>34.6</v>
      </c>
      <c r="PR14" s="26">
        <v>34.6</v>
      </c>
      <c r="PS14" s="26">
        <v>34.6</v>
      </c>
      <c r="PT14" s="26">
        <v>34.6</v>
      </c>
      <c r="PU14" s="26">
        <v>34.6</v>
      </c>
      <c r="PV14" s="26">
        <v>34.6</v>
      </c>
      <c r="PW14" s="26">
        <v>34.6</v>
      </c>
      <c r="PX14" s="26">
        <v>34.6</v>
      </c>
      <c r="PY14" s="26">
        <v>34.6</v>
      </c>
      <c r="PZ14" s="26">
        <v>34.6</v>
      </c>
      <c r="QA14" s="26">
        <v>34.6</v>
      </c>
      <c r="QB14" s="26">
        <v>34.6</v>
      </c>
      <c r="QC14" s="26">
        <v>34.6</v>
      </c>
      <c r="QD14" s="26">
        <v>34.6</v>
      </c>
      <c r="QE14" s="26">
        <v>34.6</v>
      </c>
      <c r="QF14" s="26">
        <v>34.6</v>
      </c>
      <c r="QG14" s="26">
        <v>34.6</v>
      </c>
      <c r="QH14" s="26">
        <v>34.6</v>
      </c>
      <c r="QI14" s="26">
        <v>34.6</v>
      </c>
      <c r="QJ14" s="26">
        <v>34.6</v>
      </c>
      <c r="QK14" s="26">
        <v>34.6</v>
      </c>
      <c r="QL14" s="26">
        <v>34.6</v>
      </c>
      <c r="QM14" s="26">
        <v>34.6</v>
      </c>
      <c r="QN14" s="26">
        <v>34.6</v>
      </c>
      <c r="QO14" s="26">
        <v>34.6</v>
      </c>
      <c r="QQ14" s="26">
        <v>34.6</v>
      </c>
      <c r="QR14" s="26">
        <v>34.6</v>
      </c>
      <c r="QS14" s="26">
        <v>34.6</v>
      </c>
      <c r="QT14" s="26">
        <v>34.6</v>
      </c>
      <c r="RM14" s="26">
        <v>34.6</v>
      </c>
      <c r="RY14" s="26">
        <v>34.6</v>
      </c>
      <c r="RZ14" s="26">
        <v>34.6</v>
      </c>
      <c r="SA14" s="26">
        <v>34.6</v>
      </c>
      <c r="SC14" s="26">
        <v>34.6</v>
      </c>
      <c r="SD14" s="26">
        <v>34.6</v>
      </c>
      <c r="SE14" s="26">
        <v>34.6</v>
      </c>
      <c r="SH14" s="26">
        <v>34.6</v>
      </c>
      <c r="SI14" s="26">
        <v>34.6</v>
      </c>
      <c r="SJ14" s="26">
        <v>34.6</v>
      </c>
      <c r="SL14" s="26">
        <v>34.6</v>
      </c>
      <c r="SM14" s="26">
        <v>34.6</v>
      </c>
      <c r="SN14" s="26">
        <v>34.6</v>
      </c>
      <c r="SO14" s="26">
        <v>34.6</v>
      </c>
      <c r="SP14" s="26">
        <v>34.6</v>
      </c>
      <c r="SQ14" s="26">
        <v>34.6</v>
      </c>
      <c r="SR14" s="26">
        <v>34.6</v>
      </c>
      <c r="SS14" s="26">
        <v>34.6</v>
      </c>
      <c r="ST14" s="26">
        <v>34.6</v>
      </c>
      <c r="SU14" s="26">
        <v>34.6</v>
      </c>
      <c r="SV14" s="26">
        <v>34.6</v>
      </c>
      <c r="SW14" s="26">
        <v>34.6</v>
      </c>
      <c r="SX14" s="26">
        <v>34.6</v>
      </c>
      <c r="SY14" s="26">
        <v>34.6</v>
      </c>
      <c r="SZ14" s="26">
        <v>34.6</v>
      </c>
      <c r="TA14" s="26">
        <v>34.6</v>
      </c>
      <c r="TB14" s="26">
        <v>34.6</v>
      </c>
      <c r="TC14" s="26">
        <v>34.6</v>
      </c>
      <c r="TD14" s="26">
        <v>34.6</v>
      </c>
      <c r="TE14" s="26">
        <v>34.6</v>
      </c>
      <c r="TF14" s="26">
        <v>34.6</v>
      </c>
      <c r="TG14" s="26">
        <v>34.6</v>
      </c>
      <c r="TH14" s="26">
        <v>34.6</v>
      </c>
      <c r="TI14" s="26">
        <v>34.6</v>
      </c>
      <c r="TJ14" s="26">
        <v>34.6</v>
      </c>
      <c r="TK14" s="26">
        <v>34.6</v>
      </c>
      <c r="TL14" s="26">
        <v>34.6</v>
      </c>
      <c r="TM14" s="26">
        <v>34.6</v>
      </c>
      <c r="TN14" s="26">
        <v>34.6</v>
      </c>
      <c r="TO14" s="26">
        <v>34.6</v>
      </c>
      <c r="TP14" s="26">
        <v>34.6</v>
      </c>
      <c r="TR14" s="26">
        <v>34.6</v>
      </c>
      <c r="TS14" s="26">
        <v>34.6</v>
      </c>
      <c r="TT14" s="26">
        <v>34.6</v>
      </c>
      <c r="TU14" s="26">
        <v>34.6</v>
      </c>
      <c r="UO14" s="26">
        <v>34.6</v>
      </c>
      <c r="VA14" s="26">
        <v>34.6</v>
      </c>
      <c r="VB14" s="26">
        <v>34.6</v>
      </c>
      <c r="VD14" s="26">
        <v>34.6</v>
      </c>
      <c r="VE14" s="26">
        <v>34.6</v>
      </c>
      <c r="VF14" s="26">
        <v>34.6</v>
      </c>
      <c r="VI14" s="26">
        <v>34.6</v>
      </c>
      <c r="VJ14" s="26">
        <v>34.6</v>
      </c>
      <c r="VK14" s="26">
        <v>34.6</v>
      </c>
      <c r="VM14" s="26">
        <v>34.6</v>
      </c>
      <c r="VN14" s="26">
        <v>34.6</v>
      </c>
      <c r="VO14" s="26">
        <v>34.6</v>
      </c>
      <c r="VP14" s="26">
        <v>34.6</v>
      </c>
      <c r="VQ14" s="26">
        <v>34.6</v>
      </c>
      <c r="VR14" s="26">
        <v>34.6</v>
      </c>
      <c r="VS14" s="26">
        <v>34.6</v>
      </c>
      <c r="VT14" s="26">
        <v>34.6</v>
      </c>
      <c r="VU14" s="26">
        <v>34.6</v>
      </c>
      <c r="VV14" s="26">
        <v>34.6</v>
      </c>
      <c r="VW14" s="26">
        <v>34.6</v>
      </c>
      <c r="VX14" s="26">
        <v>34.6</v>
      </c>
      <c r="VY14" s="26">
        <v>34.6</v>
      </c>
      <c r="VZ14" s="26">
        <v>34.6</v>
      </c>
      <c r="WA14" s="26">
        <v>34.6</v>
      </c>
      <c r="WB14" s="26">
        <v>34.6</v>
      </c>
      <c r="WC14" s="26">
        <v>34.6</v>
      </c>
      <c r="WD14" s="26">
        <v>34.6</v>
      </c>
      <c r="WE14" s="26">
        <v>34.6</v>
      </c>
      <c r="WF14" s="26">
        <v>34.6</v>
      </c>
      <c r="WG14" s="26">
        <v>34.6</v>
      </c>
      <c r="WH14" s="26">
        <v>34.6</v>
      </c>
      <c r="WI14" s="26">
        <v>34.6</v>
      </c>
      <c r="WJ14" s="26">
        <v>34.6</v>
      </c>
      <c r="WK14" s="26">
        <v>34.6</v>
      </c>
      <c r="WL14" s="26">
        <v>34.6</v>
      </c>
      <c r="WM14" s="26">
        <v>34.6</v>
      </c>
      <c r="WN14" s="26">
        <v>34.6</v>
      </c>
      <c r="WO14" s="26">
        <v>34.6</v>
      </c>
      <c r="WP14" s="26">
        <v>34.6</v>
      </c>
      <c r="WQ14" s="26">
        <v>34.6</v>
      </c>
      <c r="WS14" s="26">
        <v>34.6</v>
      </c>
      <c r="WT14" s="26">
        <v>34.6</v>
      </c>
      <c r="WU14" s="26">
        <v>34.6</v>
      </c>
      <c r="WV14" s="26">
        <v>34.6</v>
      </c>
      <c r="XQ14" s="26">
        <v>34.6</v>
      </c>
      <c r="YC14" s="26">
        <v>34.6</v>
      </c>
      <c r="YD14" s="26">
        <v>34.6</v>
      </c>
      <c r="YF14" s="26">
        <v>34.6</v>
      </c>
      <c r="YG14" s="26">
        <v>34.6</v>
      </c>
      <c r="YH14" s="26">
        <v>34.6</v>
      </c>
      <c r="YK14" s="26">
        <v>34.6</v>
      </c>
      <c r="YL14" s="26">
        <v>34.6</v>
      </c>
      <c r="YM14" s="26">
        <v>34.6</v>
      </c>
      <c r="YO14" s="26">
        <v>34.6</v>
      </c>
      <c r="YP14" s="26">
        <v>34.6</v>
      </c>
      <c r="YQ14" s="26">
        <v>34.6</v>
      </c>
      <c r="YR14" s="26">
        <v>34.6</v>
      </c>
      <c r="YS14" s="26">
        <v>34.6</v>
      </c>
      <c r="YT14" s="26">
        <v>34.6</v>
      </c>
      <c r="YU14" s="26">
        <v>34.6</v>
      </c>
      <c r="YV14" s="26">
        <v>34.6</v>
      </c>
      <c r="YW14" s="26">
        <v>34.6</v>
      </c>
      <c r="YX14" s="26">
        <v>34.6</v>
      </c>
      <c r="YY14" s="26">
        <v>34.6</v>
      </c>
      <c r="YZ14" s="26">
        <v>34.6</v>
      </c>
      <c r="ZA14" s="26">
        <v>34.6</v>
      </c>
      <c r="ZB14" s="26">
        <v>34.6</v>
      </c>
      <c r="ZC14" s="26">
        <v>34.6</v>
      </c>
      <c r="ZD14" s="26">
        <v>34.6</v>
      </c>
      <c r="ZE14" s="26">
        <v>34.6</v>
      </c>
      <c r="ZF14" s="26">
        <v>34.6</v>
      </c>
      <c r="ZG14" s="26">
        <v>34.6</v>
      </c>
      <c r="ZH14" s="26">
        <v>34.6</v>
      </c>
      <c r="ZI14" s="26">
        <v>34.6</v>
      </c>
      <c r="ZJ14" s="26">
        <v>34.6</v>
      </c>
      <c r="ZK14" s="26">
        <v>34.6</v>
      </c>
      <c r="ZL14" s="26">
        <v>34.6</v>
      </c>
      <c r="ZM14" s="26">
        <v>34.6</v>
      </c>
      <c r="ZN14" s="26">
        <v>34.6</v>
      </c>
      <c r="ZO14" s="26">
        <v>34.6</v>
      </c>
      <c r="ZP14" s="26">
        <v>34.6</v>
      </c>
      <c r="ZQ14" s="26">
        <v>34.6</v>
      </c>
      <c r="ZR14" s="26">
        <v>34.6</v>
      </c>
      <c r="ZS14" s="26">
        <v>34.6</v>
      </c>
      <c r="ZU14" s="26">
        <v>34.6</v>
      </c>
      <c r="ZV14" s="26">
        <v>34.6</v>
      </c>
      <c r="ZW14" s="26">
        <v>34.6</v>
      </c>
      <c r="ZX14" s="26">
        <v>34.6</v>
      </c>
      <c r="AAS14" s="26">
        <v>34.6</v>
      </c>
      <c r="ABE14" s="26">
        <v>34.6</v>
      </c>
      <c r="ABF14" s="26">
        <v>34.6</v>
      </c>
      <c r="ABH14" s="26">
        <v>34.6</v>
      </c>
      <c r="ABI14" s="26">
        <v>34.6</v>
      </c>
      <c r="ABL14" s="26">
        <v>34.6</v>
      </c>
      <c r="ABM14" s="26">
        <v>34.6</v>
      </c>
      <c r="ABN14" s="26">
        <v>34.6</v>
      </c>
      <c r="ABP14" s="26">
        <v>34.6</v>
      </c>
      <c r="ABQ14" s="26">
        <v>34.6</v>
      </c>
      <c r="ABR14" s="26">
        <v>34.6</v>
      </c>
      <c r="ABS14" s="26">
        <v>34.6</v>
      </c>
      <c r="ABT14" s="26">
        <v>34.6</v>
      </c>
      <c r="ABU14" s="26">
        <v>34.6</v>
      </c>
      <c r="ABV14" s="26">
        <v>34.6</v>
      </c>
      <c r="ABW14" s="26">
        <v>34.6</v>
      </c>
      <c r="ABX14" s="26">
        <v>34.6</v>
      </c>
      <c r="ABY14" s="26">
        <v>34.6</v>
      </c>
      <c r="ABZ14" s="26">
        <v>34.6</v>
      </c>
      <c r="ACA14" s="26">
        <v>34.6</v>
      </c>
      <c r="ACB14" s="26">
        <v>34.6</v>
      </c>
      <c r="ACC14" s="26">
        <v>34.6</v>
      </c>
      <c r="ACD14" s="26">
        <v>34.6</v>
      </c>
      <c r="ACE14" s="26">
        <v>34.6</v>
      </c>
      <c r="ACF14" s="26">
        <v>34.6</v>
      </c>
      <c r="ACG14" s="26">
        <v>34.6</v>
      </c>
      <c r="ACH14" s="26">
        <v>34.6</v>
      </c>
      <c r="ACI14" s="26">
        <v>34.6</v>
      </c>
      <c r="ACJ14" s="26">
        <v>34.6</v>
      </c>
      <c r="ACK14" s="26">
        <v>34.6</v>
      </c>
      <c r="ACL14" s="26">
        <v>34.6</v>
      </c>
      <c r="ACM14" s="26">
        <v>34.6</v>
      </c>
      <c r="ACN14" s="26">
        <v>34.6</v>
      </c>
      <c r="ACO14" s="26">
        <v>34.6</v>
      </c>
      <c r="ACP14" s="26">
        <v>34.6</v>
      </c>
      <c r="ACQ14" s="26">
        <v>34.6</v>
      </c>
      <c r="ACR14" s="26">
        <v>34.6</v>
      </c>
      <c r="ACS14" s="26">
        <v>34.6</v>
      </c>
      <c r="ACT14" s="26">
        <v>34.6</v>
      </c>
      <c r="ACV14" s="26">
        <v>34.6</v>
      </c>
      <c r="ACW14" s="26">
        <v>34.6</v>
      </c>
      <c r="ACX14" s="26">
        <v>34.6</v>
      </c>
      <c r="ACY14" s="26">
        <v>34.6</v>
      </c>
      <c r="ADU14" s="26">
        <v>34.6</v>
      </c>
      <c r="AEG14" s="26">
        <v>34.6</v>
      </c>
      <c r="AEH14" s="26">
        <v>34.6</v>
      </c>
      <c r="AEJ14" s="26">
        <v>34.6</v>
      </c>
      <c r="AEK14" s="26">
        <v>34.6</v>
      </c>
      <c r="AEN14" s="26">
        <v>34.6</v>
      </c>
      <c r="AEO14" s="26">
        <v>34.6</v>
      </c>
      <c r="AEP14" s="26">
        <v>34.6</v>
      </c>
      <c r="AER14" s="26">
        <v>34.6</v>
      </c>
      <c r="AES14" s="26">
        <v>34.6</v>
      </c>
      <c r="AET14" s="26">
        <v>34.6</v>
      </c>
      <c r="AEU14" s="26">
        <v>34.6</v>
      </c>
      <c r="AEV14" s="26">
        <v>34.6</v>
      </c>
      <c r="AEW14" s="26">
        <v>34.6</v>
      </c>
      <c r="AEX14" s="26">
        <v>34.6</v>
      </c>
      <c r="AEY14" s="26">
        <v>34.6</v>
      </c>
      <c r="AEZ14" s="26">
        <v>34.6</v>
      </c>
      <c r="AFA14" s="26">
        <v>34.6</v>
      </c>
      <c r="AFB14" s="26">
        <v>34.6</v>
      </c>
      <c r="AFC14" s="26">
        <v>34.6</v>
      </c>
      <c r="AFD14" s="26">
        <v>34.6</v>
      </c>
      <c r="AFE14" s="26">
        <v>34.6</v>
      </c>
      <c r="AFF14" s="26">
        <v>34.6</v>
      </c>
      <c r="AFG14" s="26">
        <v>34.6</v>
      </c>
      <c r="AFH14" s="26">
        <v>34.6</v>
      </c>
      <c r="AFI14" s="26">
        <v>34.6</v>
      </c>
      <c r="AFJ14" s="26">
        <v>34.6</v>
      </c>
      <c r="AFK14" s="26">
        <v>34.6</v>
      </c>
      <c r="AFL14" s="26">
        <v>34.6</v>
      </c>
      <c r="AFM14" s="26">
        <v>34.6</v>
      </c>
      <c r="AFN14" s="26">
        <v>34.6</v>
      </c>
      <c r="AFO14" s="26">
        <v>34.6</v>
      </c>
      <c r="AFP14" s="26">
        <v>34.6</v>
      </c>
      <c r="AFQ14" s="26">
        <v>34.6</v>
      </c>
      <c r="AFR14" s="26">
        <v>34.6</v>
      </c>
      <c r="AFS14" s="26">
        <v>34.6</v>
      </c>
      <c r="AFT14" s="26">
        <v>34.6</v>
      </c>
      <c r="AFU14" s="26">
        <v>34.6</v>
      </c>
      <c r="AFV14" s="26">
        <v>34.6</v>
      </c>
      <c r="AFX14" s="26">
        <v>34.6</v>
      </c>
      <c r="AFY14" s="26">
        <v>34.6</v>
      </c>
      <c r="AFZ14" s="26">
        <v>34.6</v>
      </c>
      <c r="AGA14" s="26">
        <v>34.6</v>
      </c>
      <c r="AGW14" s="26">
        <v>34.6</v>
      </c>
      <c r="AHI14" s="26">
        <v>34.6</v>
      </c>
      <c r="AHJ14" s="26">
        <v>34.6</v>
      </c>
      <c r="AHL14" s="26">
        <v>34.6</v>
      </c>
      <c r="AHM14" s="26">
        <v>34.6</v>
      </c>
      <c r="AHP14" s="26">
        <v>34.6</v>
      </c>
      <c r="AHQ14" s="26">
        <v>34.6</v>
      </c>
      <c r="AHR14" s="26">
        <v>34.6</v>
      </c>
      <c r="AHT14" s="26">
        <v>34.6</v>
      </c>
      <c r="AHU14" s="26">
        <v>34.6</v>
      </c>
      <c r="AHV14" s="26">
        <v>34.6</v>
      </c>
      <c r="AHW14" s="26">
        <v>34.6</v>
      </c>
      <c r="AHX14" s="26">
        <v>34.6</v>
      </c>
      <c r="AHY14" s="26">
        <v>34.6</v>
      </c>
      <c r="AHZ14" s="26">
        <v>34.6</v>
      </c>
      <c r="AIA14" s="26">
        <v>34.6</v>
      </c>
      <c r="AIB14" s="26">
        <v>34.6</v>
      </c>
      <c r="AIC14" s="26">
        <v>34.6</v>
      </c>
      <c r="AID14" s="26">
        <v>34.6</v>
      </c>
      <c r="AIE14" s="26">
        <v>34.6</v>
      </c>
      <c r="AIF14" s="26">
        <v>34.6</v>
      </c>
      <c r="AIG14" s="26">
        <v>34.6</v>
      </c>
      <c r="AIH14" s="26">
        <v>34.6</v>
      </c>
      <c r="AII14" s="26">
        <v>34.6</v>
      </c>
      <c r="AIJ14" s="26">
        <v>34.6</v>
      </c>
      <c r="AIK14" s="26">
        <v>34.6</v>
      </c>
      <c r="AIL14" s="26">
        <v>34.6</v>
      </c>
      <c r="AIM14" s="26">
        <v>34.6</v>
      </c>
      <c r="AIN14" s="26">
        <v>34.6</v>
      </c>
      <c r="AIO14" s="26">
        <v>34.6</v>
      </c>
      <c r="AIP14" s="26">
        <v>34.6</v>
      </c>
      <c r="AIQ14" s="26">
        <v>34.6</v>
      </c>
      <c r="AIR14" s="26">
        <v>34.6</v>
      </c>
      <c r="AIS14" s="26">
        <v>34.6</v>
      </c>
      <c r="AIT14" s="26">
        <v>34.6</v>
      </c>
      <c r="AIU14" s="26">
        <v>34.6</v>
      </c>
      <c r="AIV14" s="26">
        <v>34.6</v>
      </c>
      <c r="AIW14" s="26">
        <v>34.6</v>
      </c>
      <c r="AIX14" s="26">
        <v>34.6</v>
      </c>
      <c r="AIZ14" s="26">
        <v>34.6</v>
      </c>
      <c r="AJA14" s="26">
        <v>34.6</v>
      </c>
      <c r="AJB14" s="26">
        <v>34.6</v>
      </c>
    </row>
    <row r="15" spans="1:961">
      <c r="A15" s="26">
        <v>47.58</v>
      </c>
      <c r="E15" s="26">
        <v>47.58</v>
      </c>
      <c r="K15" s="26">
        <v>47.58</v>
      </c>
      <c r="M15" s="26">
        <v>47.58</v>
      </c>
      <c r="N15" s="26">
        <v>47.58</v>
      </c>
      <c r="O15" s="26">
        <v>47.58</v>
      </c>
      <c r="Q15" s="26">
        <v>47.58</v>
      </c>
      <c r="R15" s="26">
        <v>47.58</v>
      </c>
      <c r="V15" s="26">
        <v>47.58</v>
      </c>
      <c r="W15" s="26">
        <v>47.58</v>
      </c>
      <c r="X15" s="26">
        <v>47.58</v>
      </c>
      <c r="Z15" s="26">
        <v>47.58</v>
      </c>
      <c r="AA15" s="26">
        <v>47.58</v>
      </c>
      <c r="AB15" s="26">
        <v>47.58</v>
      </c>
      <c r="AC15" s="26">
        <v>47.58</v>
      </c>
      <c r="AD15" s="26">
        <v>47.58</v>
      </c>
      <c r="AE15" s="26">
        <v>47.58</v>
      </c>
      <c r="AF15" s="26">
        <v>47.58</v>
      </c>
      <c r="AH15" s="26">
        <v>47.58</v>
      </c>
      <c r="AI15" s="26">
        <v>47.58</v>
      </c>
      <c r="AJ15" s="26">
        <v>47.58</v>
      </c>
      <c r="AK15" s="26">
        <v>47.58</v>
      </c>
      <c r="AL15" s="26">
        <v>47.58</v>
      </c>
      <c r="AM15" s="26">
        <v>47.58</v>
      </c>
      <c r="AN15" s="26">
        <v>47.58</v>
      </c>
      <c r="AO15" s="26">
        <v>47.58</v>
      </c>
      <c r="AP15" s="26">
        <v>47.58</v>
      </c>
      <c r="AQ15" s="26">
        <v>47.58</v>
      </c>
      <c r="AR15" s="26">
        <v>47.58</v>
      </c>
      <c r="AS15" s="26">
        <v>47.58</v>
      </c>
      <c r="AT15" s="26">
        <v>47.58</v>
      </c>
      <c r="AU15" s="26">
        <v>47.58</v>
      </c>
      <c r="AV15" s="26">
        <v>47.58</v>
      </c>
      <c r="AW15" s="26">
        <v>47.58</v>
      </c>
      <c r="AX15" s="26">
        <v>47.58</v>
      </c>
      <c r="AY15" s="26">
        <v>47.58</v>
      </c>
      <c r="AZ15" s="26">
        <v>47.58</v>
      </c>
      <c r="BA15" s="26">
        <v>47.58</v>
      </c>
    </row>
    <row r="16" spans="1:961">
      <c r="A16" s="26">
        <v>43.25</v>
      </c>
      <c r="E16" s="26">
        <v>43.25</v>
      </c>
      <c r="K16" s="26">
        <v>43.25</v>
      </c>
      <c r="M16" s="26">
        <v>43.25</v>
      </c>
      <c r="N16" s="26">
        <v>43.25</v>
      </c>
      <c r="O16" s="26">
        <v>43.25</v>
      </c>
      <c r="Q16" s="26">
        <v>43.25</v>
      </c>
      <c r="R16" s="26">
        <v>43.25</v>
      </c>
      <c r="V16" s="26">
        <v>43.25</v>
      </c>
      <c r="W16" s="26">
        <v>43.25</v>
      </c>
      <c r="X16" s="26">
        <v>43.25</v>
      </c>
      <c r="Z16" s="26">
        <v>43.25</v>
      </c>
      <c r="AA16" s="26">
        <v>43.25</v>
      </c>
      <c r="AB16" s="26">
        <v>43.25</v>
      </c>
      <c r="AC16" s="26">
        <v>43.25</v>
      </c>
      <c r="AD16" s="26">
        <v>43.25</v>
      </c>
      <c r="AE16" s="26">
        <v>43.25</v>
      </c>
      <c r="AF16" s="26">
        <v>43.25</v>
      </c>
      <c r="AH16" s="26">
        <v>43.25</v>
      </c>
      <c r="AI16" s="26">
        <v>43.25</v>
      </c>
      <c r="AJ16" s="26">
        <v>43.25</v>
      </c>
      <c r="AK16" s="26">
        <v>43.25</v>
      </c>
      <c r="AL16" s="26">
        <v>43.25</v>
      </c>
      <c r="AM16" s="26">
        <v>43.25</v>
      </c>
      <c r="AN16" s="26">
        <v>43.25</v>
      </c>
      <c r="AO16" s="26">
        <v>43.25</v>
      </c>
      <c r="AP16" s="26">
        <v>43.25</v>
      </c>
      <c r="AQ16" s="26">
        <v>43.25</v>
      </c>
      <c r="AR16" s="26">
        <v>43.25</v>
      </c>
      <c r="AS16" s="26">
        <v>43.25</v>
      </c>
      <c r="AT16" s="26">
        <v>43.25</v>
      </c>
      <c r="AU16" s="26">
        <v>43.25</v>
      </c>
      <c r="AV16" s="26">
        <v>43.25</v>
      </c>
      <c r="AW16" s="26">
        <v>43.25</v>
      </c>
      <c r="AX16" s="26">
        <v>43.25</v>
      </c>
      <c r="AY16" s="26">
        <v>43.25</v>
      </c>
      <c r="AZ16" s="26">
        <v>43.25</v>
      </c>
      <c r="BA16" s="26">
        <v>43.25</v>
      </c>
    </row>
    <row r="17" spans="1:53">
      <c r="A17" s="26">
        <v>34.6</v>
      </c>
      <c r="E17" s="26">
        <v>34.6</v>
      </c>
      <c r="K17" s="26">
        <v>34.6</v>
      </c>
      <c r="M17" s="26">
        <v>34.6</v>
      </c>
      <c r="N17" s="26">
        <v>34.6</v>
      </c>
      <c r="O17" s="26">
        <v>34.6</v>
      </c>
      <c r="Q17" s="26">
        <v>34.6</v>
      </c>
      <c r="R17" s="26">
        <v>34.6</v>
      </c>
      <c r="V17" s="26">
        <v>34.6</v>
      </c>
      <c r="W17" s="26">
        <v>34.6</v>
      </c>
      <c r="X17" s="26">
        <v>34.6</v>
      </c>
      <c r="Z17" s="26">
        <v>34.6</v>
      </c>
      <c r="AA17" s="26">
        <v>34.6</v>
      </c>
      <c r="AB17" s="26">
        <v>34.6</v>
      </c>
      <c r="AC17" s="26">
        <v>34.6</v>
      </c>
      <c r="AD17" s="26">
        <v>34.6</v>
      </c>
      <c r="AE17" s="26">
        <v>34.6</v>
      </c>
      <c r="AF17" s="26">
        <v>34.6</v>
      </c>
      <c r="AH17" s="26">
        <v>34.6</v>
      </c>
      <c r="AI17" s="26">
        <v>34.6</v>
      </c>
      <c r="AJ17" s="26">
        <v>34.6</v>
      </c>
      <c r="AK17" s="26">
        <v>34.6</v>
      </c>
      <c r="AL17" s="26">
        <v>34.6</v>
      </c>
      <c r="AM17" s="26">
        <v>34.6</v>
      </c>
      <c r="AN17" s="26">
        <v>34.6</v>
      </c>
      <c r="AO17" s="26">
        <v>34.6</v>
      </c>
      <c r="AP17" s="26">
        <v>34.6</v>
      </c>
      <c r="AQ17" s="26">
        <v>34.6</v>
      </c>
      <c r="AR17" s="26">
        <v>34.6</v>
      </c>
      <c r="AS17" s="26">
        <v>34.6</v>
      </c>
      <c r="AT17" s="26">
        <v>34.6</v>
      </c>
      <c r="AU17" s="26">
        <v>34.6</v>
      </c>
      <c r="AV17" s="26">
        <v>34.6</v>
      </c>
      <c r="AW17" s="26">
        <v>34.6</v>
      </c>
      <c r="AX17" s="26">
        <v>34.6</v>
      </c>
      <c r="AY17" s="26">
        <v>34.6</v>
      </c>
      <c r="AZ17" s="26">
        <v>34.6</v>
      </c>
      <c r="BA17" s="26">
        <v>34.6</v>
      </c>
    </row>
  </sheetData>
  <sheetProtection algorithmName="SHA-512" hashValue="X+owT/7a5s4A9TCnOD8Dw1T3hUn7k4uee59LC69dUgm8QpnRvgCd+0Har+s2fSBE0lUZDd2q40rWZZcK3BmxMw==" saltValue="+kKJl4Ae7b2NGZO4NKrOrA==" spinCount="100000" sheet="1" objects="1" scenarios="1"/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1386"/>
  <sheetViews>
    <sheetView workbookViewId="0"/>
  </sheetViews>
  <sheetFormatPr baseColWidth="10" defaultRowHeight="15"/>
  <sheetData>
    <row r="1" spans="1:5">
      <c r="A1" t="s">
        <v>320</v>
      </c>
      <c r="B1" t="s">
        <v>321</v>
      </c>
      <c r="C1" t="s">
        <v>322</v>
      </c>
      <c r="D1" t="s">
        <v>323</v>
      </c>
      <c r="E1" t="s">
        <v>324</v>
      </c>
    </row>
    <row r="2" spans="1:5">
      <c r="A2">
        <v>2026</v>
      </c>
      <c r="B2">
        <v>4</v>
      </c>
      <c r="C2" t="s">
        <v>329</v>
      </c>
      <c r="D2" t="s">
        <v>330</v>
      </c>
      <c r="E2">
        <v>138.4</v>
      </c>
    </row>
    <row r="3" spans="1:5">
      <c r="A3">
        <v>2026</v>
      </c>
      <c r="B3">
        <v>5</v>
      </c>
      <c r="C3" t="s">
        <v>331</v>
      </c>
      <c r="D3" t="s">
        <v>330</v>
      </c>
      <c r="E3">
        <v>129.75</v>
      </c>
    </row>
    <row r="4" spans="1:5">
      <c r="A4">
        <v>2026</v>
      </c>
      <c r="B4">
        <v>8</v>
      </c>
      <c r="C4" t="s">
        <v>348</v>
      </c>
      <c r="D4" t="s">
        <v>330</v>
      </c>
      <c r="E4">
        <v>138.4</v>
      </c>
    </row>
    <row r="5" spans="1:5">
      <c r="A5">
        <v>2026</v>
      </c>
      <c r="B5">
        <v>7</v>
      </c>
      <c r="C5" t="s">
        <v>349</v>
      </c>
      <c r="D5" t="s">
        <v>330</v>
      </c>
      <c r="E5">
        <v>173</v>
      </c>
    </row>
    <row r="6" spans="1:5">
      <c r="A6">
        <v>2026</v>
      </c>
      <c r="B6">
        <v>4</v>
      </c>
      <c r="C6" t="s">
        <v>349</v>
      </c>
      <c r="D6" t="s">
        <v>330</v>
      </c>
      <c r="E6">
        <v>151.38</v>
      </c>
    </row>
    <row r="7" spans="1:5">
      <c r="A7">
        <v>2026</v>
      </c>
      <c r="B7">
        <v>8</v>
      </c>
      <c r="C7" t="s">
        <v>350</v>
      </c>
      <c r="D7" t="s">
        <v>330</v>
      </c>
      <c r="E7">
        <v>173</v>
      </c>
    </row>
    <row r="8" spans="1:5">
      <c r="A8">
        <v>2026</v>
      </c>
      <c r="B8">
        <v>3</v>
      </c>
      <c r="C8" t="s">
        <v>351</v>
      </c>
      <c r="D8" t="s">
        <v>330</v>
      </c>
      <c r="E8">
        <v>138.4</v>
      </c>
    </row>
    <row r="9" spans="1:5">
      <c r="A9">
        <v>2026</v>
      </c>
      <c r="B9">
        <v>3</v>
      </c>
      <c r="C9" t="s">
        <v>352</v>
      </c>
      <c r="D9" t="s">
        <v>330</v>
      </c>
      <c r="E9">
        <v>151.38</v>
      </c>
    </row>
    <row r="10" spans="1:5">
      <c r="A10">
        <v>2026</v>
      </c>
      <c r="B10">
        <v>2</v>
      </c>
      <c r="C10" t="s">
        <v>353</v>
      </c>
      <c r="D10" t="s">
        <v>330</v>
      </c>
      <c r="E10">
        <v>138.4</v>
      </c>
    </row>
    <row r="11" spans="1:5">
      <c r="A11">
        <v>2026</v>
      </c>
      <c r="B11">
        <v>2</v>
      </c>
      <c r="C11" t="s">
        <v>354</v>
      </c>
      <c r="D11" t="s">
        <v>330</v>
      </c>
      <c r="E11">
        <v>173</v>
      </c>
    </row>
    <row r="12" spans="1:5">
      <c r="A12">
        <v>2026</v>
      </c>
      <c r="B12">
        <v>5</v>
      </c>
      <c r="C12" t="s">
        <v>355</v>
      </c>
      <c r="D12" t="s">
        <v>330</v>
      </c>
      <c r="E12">
        <v>173</v>
      </c>
    </row>
    <row r="13" spans="1:5">
      <c r="A13">
        <v>2026</v>
      </c>
      <c r="B13">
        <v>5</v>
      </c>
      <c r="C13" t="s">
        <v>348</v>
      </c>
      <c r="D13" t="s">
        <v>330</v>
      </c>
      <c r="E13">
        <v>173</v>
      </c>
    </row>
    <row r="14" spans="1:5">
      <c r="A14">
        <v>2026</v>
      </c>
      <c r="B14">
        <v>4</v>
      </c>
      <c r="C14" t="s">
        <v>356</v>
      </c>
      <c r="D14" t="s">
        <v>330</v>
      </c>
      <c r="E14">
        <v>173</v>
      </c>
    </row>
    <row r="15" spans="1:5">
      <c r="A15">
        <v>2026</v>
      </c>
      <c r="B15">
        <v>4</v>
      </c>
      <c r="C15" t="s">
        <v>357</v>
      </c>
      <c r="D15" t="s">
        <v>330</v>
      </c>
      <c r="E15">
        <v>173</v>
      </c>
    </row>
    <row r="16" spans="1:5">
      <c r="A16">
        <v>2026</v>
      </c>
      <c r="B16">
        <v>4</v>
      </c>
      <c r="C16" t="s">
        <v>358</v>
      </c>
      <c r="D16" t="s">
        <v>330</v>
      </c>
      <c r="E16">
        <v>173</v>
      </c>
    </row>
    <row r="17" spans="1:5">
      <c r="A17">
        <v>2026</v>
      </c>
      <c r="B17">
        <v>4</v>
      </c>
      <c r="C17" t="s">
        <v>359</v>
      </c>
      <c r="D17" t="s">
        <v>360</v>
      </c>
      <c r="E17" t="s">
        <v>4</v>
      </c>
    </row>
    <row r="18" spans="1:5">
      <c r="A18">
        <v>2026</v>
      </c>
      <c r="B18">
        <v>4</v>
      </c>
      <c r="C18" t="s">
        <v>361</v>
      </c>
      <c r="D18" t="s">
        <v>360</v>
      </c>
      <c r="E18" t="s">
        <v>5</v>
      </c>
    </row>
    <row r="19" spans="1:5">
      <c r="A19">
        <v>2026</v>
      </c>
      <c r="B19">
        <v>1</v>
      </c>
      <c r="C19" t="s">
        <v>359</v>
      </c>
      <c r="D19" t="s">
        <v>330</v>
      </c>
      <c r="E19">
        <v>173</v>
      </c>
    </row>
    <row r="20" spans="1:5">
      <c r="A20">
        <v>2026</v>
      </c>
      <c r="B20">
        <v>1</v>
      </c>
      <c r="C20" t="s">
        <v>359</v>
      </c>
      <c r="D20" t="s">
        <v>360</v>
      </c>
      <c r="E20" t="s">
        <v>2</v>
      </c>
    </row>
    <row r="21" spans="1:5">
      <c r="A21">
        <v>2026</v>
      </c>
      <c r="B21">
        <v>1</v>
      </c>
      <c r="C21" t="s">
        <v>357</v>
      </c>
      <c r="D21" t="s">
        <v>330</v>
      </c>
      <c r="E21">
        <v>173</v>
      </c>
    </row>
    <row r="22" spans="1:5">
      <c r="A22">
        <v>2026</v>
      </c>
      <c r="B22">
        <v>5</v>
      </c>
      <c r="C22" t="s">
        <v>362</v>
      </c>
      <c r="D22" t="s">
        <v>330</v>
      </c>
      <c r="E22">
        <v>151.38</v>
      </c>
    </row>
    <row r="23" spans="1:5">
      <c r="A23">
        <v>2026</v>
      </c>
      <c r="B23">
        <v>5</v>
      </c>
      <c r="C23" t="s">
        <v>362</v>
      </c>
      <c r="D23" t="s">
        <v>360</v>
      </c>
      <c r="E23" t="s">
        <v>10</v>
      </c>
    </row>
    <row r="24" spans="1:5">
      <c r="A24">
        <v>2026</v>
      </c>
      <c r="B24">
        <v>6</v>
      </c>
      <c r="C24" t="s">
        <v>363</v>
      </c>
      <c r="D24" t="s">
        <v>330</v>
      </c>
      <c r="E24">
        <v>151.38</v>
      </c>
    </row>
    <row r="25" spans="1:5">
      <c r="A25">
        <v>2026</v>
      </c>
      <c r="B25">
        <v>6</v>
      </c>
      <c r="C25" t="s">
        <v>364</v>
      </c>
      <c r="D25" t="s">
        <v>360</v>
      </c>
      <c r="E25" t="s">
        <v>13</v>
      </c>
    </row>
    <row r="26" spans="1:5">
      <c r="A26">
        <v>2026</v>
      </c>
      <c r="B26">
        <v>1</v>
      </c>
      <c r="C26" t="s">
        <v>369</v>
      </c>
      <c r="D26" t="s">
        <v>360</v>
      </c>
      <c r="E26" t="s">
        <v>13</v>
      </c>
    </row>
    <row r="27" spans="1:5">
      <c r="A27">
        <v>2026</v>
      </c>
      <c r="B27">
        <v>1</v>
      </c>
      <c r="C27" t="s">
        <v>369</v>
      </c>
      <c r="D27" t="s">
        <v>330</v>
      </c>
      <c r="E27">
        <v>173</v>
      </c>
    </row>
    <row r="28" spans="1:5">
      <c r="A28">
        <v>2026</v>
      </c>
      <c r="B28">
        <v>1</v>
      </c>
      <c r="C28" t="s">
        <v>383</v>
      </c>
      <c r="D28" t="s">
        <v>330</v>
      </c>
      <c r="E28">
        <v>138.4</v>
      </c>
    </row>
    <row r="29" spans="1:5">
      <c r="A29">
        <v>2026</v>
      </c>
      <c r="B29">
        <v>1</v>
      </c>
      <c r="C29" t="s">
        <v>353</v>
      </c>
      <c r="D29" t="s">
        <v>330</v>
      </c>
      <c r="E29">
        <v>86.5</v>
      </c>
    </row>
    <row r="30" spans="1:5">
      <c r="A30">
        <v>2026</v>
      </c>
      <c r="B30">
        <v>1</v>
      </c>
      <c r="C30" t="s">
        <v>384</v>
      </c>
      <c r="D30" t="s">
        <v>330</v>
      </c>
      <c r="E30">
        <v>86.5</v>
      </c>
    </row>
    <row r="31" spans="1:5">
      <c r="A31">
        <v>2026</v>
      </c>
      <c r="B31">
        <v>1</v>
      </c>
      <c r="C31" t="s">
        <v>385</v>
      </c>
      <c r="D31" t="s">
        <v>330</v>
      </c>
      <c r="E31">
        <v>86.5</v>
      </c>
    </row>
    <row r="32" spans="1:5">
      <c r="A32">
        <v>2026</v>
      </c>
      <c r="B32">
        <v>1</v>
      </c>
      <c r="C32" t="s">
        <v>386</v>
      </c>
      <c r="D32" t="s">
        <v>330</v>
      </c>
      <c r="E32">
        <v>86.5</v>
      </c>
    </row>
    <row r="33" spans="1:5">
      <c r="A33">
        <v>2026</v>
      </c>
      <c r="B33">
        <v>1</v>
      </c>
      <c r="C33" t="s">
        <v>351</v>
      </c>
      <c r="D33" t="s">
        <v>330</v>
      </c>
      <c r="E33">
        <v>86.5</v>
      </c>
    </row>
    <row r="34" spans="1:5">
      <c r="A34">
        <v>2026</v>
      </c>
      <c r="B34">
        <v>1</v>
      </c>
      <c r="C34" t="s">
        <v>387</v>
      </c>
      <c r="D34" t="s">
        <v>330</v>
      </c>
      <c r="E34">
        <v>86.5</v>
      </c>
    </row>
    <row r="35" spans="1:5">
      <c r="A35">
        <v>2026</v>
      </c>
      <c r="B35">
        <v>1</v>
      </c>
      <c r="C35" t="s">
        <v>388</v>
      </c>
      <c r="D35" t="s">
        <v>330</v>
      </c>
      <c r="E35">
        <v>86.5</v>
      </c>
    </row>
    <row r="36" spans="1:5">
      <c r="A36">
        <v>2026</v>
      </c>
      <c r="B36">
        <v>1</v>
      </c>
      <c r="C36" t="s">
        <v>389</v>
      </c>
      <c r="D36" t="s">
        <v>330</v>
      </c>
      <c r="E36">
        <v>86.5</v>
      </c>
    </row>
    <row r="37" spans="1:5">
      <c r="A37">
        <v>2026</v>
      </c>
      <c r="B37">
        <v>1</v>
      </c>
      <c r="C37" t="s">
        <v>390</v>
      </c>
      <c r="D37" t="s">
        <v>330</v>
      </c>
      <c r="E37">
        <v>86.5</v>
      </c>
    </row>
    <row r="38" spans="1:5">
      <c r="A38">
        <v>2026</v>
      </c>
      <c r="B38">
        <v>1</v>
      </c>
      <c r="C38" t="s">
        <v>391</v>
      </c>
      <c r="D38" t="s">
        <v>330</v>
      </c>
      <c r="E38">
        <v>151.38</v>
      </c>
    </row>
    <row r="39" spans="1:5">
      <c r="A39">
        <v>2026</v>
      </c>
      <c r="B39">
        <v>1</v>
      </c>
      <c r="C39" t="s">
        <v>392</v>
      </c>
      <c r="D39" t="s">
        <v>330</v>
      </c>
      <c r="E39">
        <v>173</v>
      </c>
    </row>
    <row r="40" spans="1:5">
      <c r="A40">
        <v>2026</v>
      </c>
      <c r="B40">
        <v>1</v>
      </c>
      <c r="C40" t="s">
        <v>393</v>
      </c>
      <c r="D40" t="s">
        <v>330</v>
      </c>
      <c r="E40">
        <v>173</v>
      </c>
    </row>
    <row r="41" spans="1:5">
      <c r="A41">
        <v>2026</v>
      </c>
      <c r="B41">
        <v>1</v>
      </c>
      <c r="C41" t="s">
        <v>394</v>
      </c>
      <c r="D41" t="s">
        <v>330</v>
      </c>
      <c r="E41">
        <v>173</v>
      </c>
    </row>
    <row r="42" spans="1:5">
      <c r="A42">
        <v>2026</v>
      </c>
      <c r="B42">
        <v>1</v>
      </c>
      <c r="C42" t="s">
        <v>395</v>
      </c>
      <c r="D42" t="s">
        <v>330</v>
      </c>
      <c r="E42">
        <v>173</v>
      </c>
    </row>
    <row r="43" spans="1:5">
      <c r="A43">
        <v>2026</v>
      </c>
      <c r="B43">
        <v>1</v>
      </c>
      <c r="C43" t="s">
        <v>396</v>
      </c>
      <c r="D43" t="s">
        <v>330</v>
      </c>
      <c r="E43">
        <v>173</v>
      </c>
    </row>
    <row r="44" spans="1:5">
      <c r="A44">
        <v>2026</v>
      </c>
      <c r="B44">
        <v>1</v>
      </c>
      <c r="C44" t="s">
        <v>397</v>
      </c>
      <c r="D44" t="s">
        <v>330</v>
      </c>
      <c r="E44">
        <v>173</v>
      </c>
    </row>
    <row r="45" spans="1:5">
      <c r="A45">
        <v>2026</v>
      </c>
      <c r="B45">
        <v>1</v>
      </c>
      <c r="C45" t="s">
        <v>398</v>
      </c>
      <c r="D45" t="s">
        <v>330</v>
      </c>
      <c r="E45">
        <v>173</v>
      </c>
    </row>
    <row r="46" spans="1:5">
      <c r="A46">
        <v>2026</v>
      </c>
      <c r="B46">
        <v>1</v>
      </c>
      <c r="C46" t="s">
        <v>399</v>
      </c>
      <c r="D46" t="s">
        <v>330</v>
      </c>
      <c r="E46">
        <v>173</v>
      </c>
    </row>
    <row r="47" spans="1:5">
      <c r="A47">
        <v>2026</v>
      </c>
      <c r="B47">
        <v>1</v>
      </c>
      <c r="C47" t="s">
        <v>400</v>
      </c>
      <c r="D47" t="s">
        <v>330</v>
      </c>
      <c r="E47">
        <v>173</v>
      </c>
    </row>
    <row r="48" spans="1:5">
      <c r="A48">
        <v>2026</v>
      </c>
      <c r="B48">
        <v>1</v>
      </c>
      <c r="C48" t="s">
        <v>401</v>
      </c>
      <c r="D48" t="s">
        <v>330</v>
      </c>
      <c r="E48">
        <v>173</v>
      </c>
    </row>
    <row r="49" spans="1:5">
      <c r="A49">
        <v>2026</v>
      </c>
      <c r="B49">
        <v>1</v>
      </c>
      <c r="C49" t="s">
        <v>402</v>
      </c>
      <c r="D49" t="s">
        <v>330</v>
      </c>
      <c r="E49">
        <v>173</v>
      </c>
    </row>
    <row r="50" spans="1:5">
      <c r="A50">
        <v>2026</v>
      </c>
      <c r="B50">
        <v>1</v>
      </c>
      <c r="C50" t="s">
        <v>403</v>
      </c>
      <c r="D50" t="s">
        <v>330</v>
      </c>
      <c r="E50">
        <v>173</v>
      </c>
    </row>
    <row r="51" spans="1:5">
      <c r="A51">
        <v>2026</v>
      </c>
      <c r="B51">
        <v>1</v>
      </c>
      <c r="C51" t="s">
        <v>404</v>
      </c>
      <c r="D51" t="s">
        <v>330</v>
      </c>
      <c r="E51">
        <v>173</v>
      </c>
    </row>
    <row r="52" spans="1:5">
      <c r="A52">
        <v>2026</v>
      </c>
      <c r="B52">
        <v>1</v>
      </c>
      <c r="C52" t="s">
        <v>405</v>
      </c>
      <c r="D52" t="s">
        <v>330</v>
      </c>
      <c r="E52">
        <v>86.5</v>
      </c>
    </row>
    <row r="53" spans="1:5">
      <c r="A53">
        <v>2026</v>
      </c>
      <c r="B53">
        <v>1</v>
      </c>
      <c r="C53" t="s">
        <v>406</v>
      </c>
      <c r="D53" t="s">
        <v>330</v>
      </c>
      <c r="E53">
        <v>86.5</v>
      </c>
    </row>
    <row r="54" spans="1:5">
      <c r="A54">
        <v>2026</v>
      </c>
      <c r="B54">
        <v>1</v>
      </c>
      <c r="C54" t="s">
        <v>407</v>
      </c>
      <c r="D54" t="s">
        <v>330</v>
      </c>
      <c r="E54">
        <v>86.5</v>
      </c>
    </row>
    <row r="55" spans="1:5">
      <c r="A55">
        <v>2026</v>
      </c>
      <c r="B55">
        <v>1</v>
      </c>
      <c r="C55" t="s">
        <v>408</v>
      </c>
      <c r="D55" t="s">
        <v>330</v>
      </c>
      <c r="E55">
        <v>86.5</v>
      </c>
    </row>
    <row r="56" spans="1:5">
      <c r="A56">
        <v>2026</v>
      </c>
      <c r="B56">
        <v>1</v>
      </c>
      <c r="C56" t="s">
        <v>409</v>
      </c>
      <c r="D56" t="s">
        <v>330</v>
      </c>
      <c r="E56">
        <v>86.5</v>
      </c>
    </row>
    <row r="57" spans="1:5">
      <c r="A57">
        <v>2026</v>
      </c>
      <c r="B57">
        <v>1</v>
      </c>
      <c r="C57" t="s">
        <v>352</v>
      </c>
      <c r="D57" t="s">
        <v>330</v>
      </c>
      <c r="E57">
        <v>86.5</v>
      </c>
    </row>
    <row r="58" spans="1:5">
      <c r="A58">
        <v>2026</v>
      </c>
      <c r="B58">
        <v>1</v>
      </c>
      <c r="C58" t="s">
        <v>410</v>
      </c>
      <c r="D58" t="s">
        <v>330</v>
      </c>
      <c r="E58">
        <v>173</v>
      </c>
    </row>
    <row r="59" spans="1:5">
      <c r="A59">
        <v>2026</v>
      </c>
      <c r="B59">
        <v>7</v>
      </c>
      <c r="C59" t="s">
        <v>410</v>
      </c>
      <c r="D59" t="s">
        <v>330</v>
      </c>
      <c r="E59">
        <v>86.5</v>
      </c>
    </row>
    <row r="60" spans="1:5">
      <c r="A60">
        <v>2026</v>
      </c>
      <c r="B60">
        <v>7</v>
      </c>
      <c r="C60" t="s">
        <v>392</v>
      </c>
      <c r="D60" t="s">
        <v>330</v>
      </c>
      <c r="E60">
        <v>86.5</v>
      </c>
    </row>
    <row r="61" spans="1:5">
      <c r="A61">
        <v>2026</v>
      </c>
      <c r="B61">
        <v>7</v>
      </c>
      <c r="C61" t="s">
        <v>393</v>
      </c>
      <c r="D61" t="s">
        <v>330</v>
      </c>
      <c r="E61">
        <v>86.5</v>
      </c>
    </row>
    <row r="62" spans="1:5">
      <c r="A62">
        <v>2026</v>
      </c>
      <c r="B62">
        <v>7</v>
      </c>
      <c r="C62" t="s">
        <v>394</v>
      </c>
      <c r="D62" t="s">
        <v>330</v>
      </c>
      <c r="E62">
        <v>86.5</v>
      </c>
    </row>
    <row r="63" spans="1:5">
      <c r="A63">
        <v>2026</v>
      </c>
      <c r="B63">
        <v>7</v>
      </c>
      <c r="C63" t="s">
        <v>395</v>
      </c>
      <c r="D63" t="s">
        <v>330</v>
      </c>
      <c r="E63">
        <v>86.5</v>
      </c>
    </row>
    <row r="64" spans="1:5">
      <c r="A64">
        <v>2026</v>
      </c>
      <c r="B64">
        <v>7</v>
      </c>
      <c r="C64" t="s">
        <v>396</v>
      </c>
      <c r="D64" t="s">
        <v>330</v>
      </c>
      <c r="E64">
        <v>86.5</v>
      </c>
    </row>
    <row r="65" spans="1:5">
      <c r="A65">
        <v>2026</v>
      </c>
      <c r="B65">
        <v>7</v>
      </c>
      <c r="C65" t="s">
        <v>397</v>
      </c>
      <c r="D65" t="s">
        <v>330</v>
      </c>
      <c r="E65">
        <v>86.5</v>
      </c>
    </row>
    <row r="66" spans="1:5">
      <c r="A66">
        <v>2026</v>
      </c>
      <c r="B66">
        <v>7</v>
      </c>
      <c r="C66" t="s">
        <v>400</v>
      </c>
      <c r="D66" t="s">
        <v>330</v>
      </c>
      <c r="E66">
        <v>86.5</v>
      </c>
    </row>
    <row r="67" spans="1:5">
      <c r="A67">
        <v>2026</v>
      </c>
      <c r="B67">
        <v>7</v>
      </c>
      <c r="C67" t="s">
        <v>401</v>
      </c>
      <c r="D67" t="s">
        <v>330</v>
      </c>
      <c r="E67">
        <v>86.5</v>
      </c>
    </row>
    <row r="68" spans="1:5">
      <c r="A68">
        <v>2026</v>
      </c>
      <c r="B68">
        <v>7</v>
      </c>
      <c r="C68" t="s">
        <v>403</v>
      </c>
      <c r="D68" t="s">
        <v>330</v>
      </c>
      <c r="E68">
        <v>86.5</v>
      </c>
    </row>
    <row r="69" spans="1:5">
      <c r="A69">
        <v>2026</v>
      </c>
      <c r="B69">
        <v>7</v>
      </c>
      <c r="C69" t="s">
        <v>404</v>
      </c>
      <c r="D69" t="s">
        <v>330</v>
      </c>
      <c r="E69">
        <v>86.5</v>
      </c>
    </row>
    <row r="70" spans="1:5">
      <c r="A70">
        <v>2026</v>
      </c>
      <c r="B70">
        <v>7</v>
      </c>
      <c r="C70" t="s">
        <v>405</v>
      </c>
      <c r="D70" t="s">
        <v>330</v>
      </c>
      <c r="E70">
        <v>86.5</v>
      </c>
    </row>
    <row r="71" spans="1:5">
      <c r="A71">
        <v>2026</v>
      </c>
      <c r="B71">
        <v>7</v>
      </c>
      <c r="C71" t="s">
        <v>406</v>
      </c>
      <c r="D71" t="s">
        <v>330</v>
      </c>
      <c r="E71">
        <v>86.5</v>
      </c>
    </row>
    <row r="72" spans="1:5">
      <c r="A72">
        <v>2026</v>
      </c>
      <c r="B72">
        <v>4</v>
      </c>
      <c r="C72" t="s">
        <v>411</v>
      </c>
      <c r="D72" t="s">
        <v>330</v>
      </c>
      <c r="E72">
        <v>86.5</v>
      </c>
    </row>
    <row r="73" spans="1:5">
      <c r="A73">
        <v>2026</v>
      </c>
      <c r="B73">
        <v>4</v>
      </c>
      <c r="C73" t="s">
        <v>410</v>
      </c>
      <c r="D73" t="s">
        <v>330</v>
      </c>
      <c r="E73">
        <v>86.5</v>
      </c>
    </row>
    <row r="74" spans="1:5">
      <c r="A74">
        <v>2026</v>
      </c>
      <c r="B74">
        <v>4</v>
      </c>
      <c r="C74" t="s">
        <v>392</v>
      </c>
      <c r="D74" t="s">
        <v>330</v>
      </c>
      <c r="E74">
        <v>86.5</v>
      </c>
    </row>
    <row r="75" spans="1:5">
      <c r="A75">
        <v>2026</v>
      </c>
      <c r="B75">
        <v>4</v>
      </c>
      <c r="C75" t="s">
        <v>393</v>
      </c>
      <c r="D75" t="s">
        <v>330</v>
      </c>
      <c r="E75">
        <v>86.5</v>
      </c>
    </row>
    <row r="76" spans="1:5">
      <c r="A76">
        <v>2026</v>
      </c>
      <c r="B76">
        <v>4</v>
      </c>
      <c r="C76" t="s">
        <v>394</v>
      </c>
      <c r="D76" t="s">
        <v>330</v>
      </c>
      <c r="E76">
        <v>86.5</v>
      </c>
    </row>
    <row r="77" spans="1:5">
      <c r="A77">
        <v>2026</v>
      </c>
      <c r="B77">
        <v>4</v>
      </c>
      <c r="C77" t="s">
        <v>395</v>
      </c>
      <c r="D77" t="s">
        <v>330</v>
      </c>
      <c r="E77">
        <v>86.5</v>
      </c>
    </row>
    <row r="78" spans="1:5">
      <c r="A78">
        <v>2026</v>
      </c>
      <c r="B78">
        <v>4</v>
      </c>
      <c r="C78" t="s">
        <v>396</v>
      </c>
      <c r="D78" t="s">
        <v>330</v>
      </c>
      <c r="E78">
        <v>86.5</v>
      </c>
    </row>
    <row r="79" spans="1:5">
      <c r="A79">
        <v>2026</v>
      </c>
      <c r="B79">
        <v>4</v>
      </c>
      <c r="C79" t="s">
        <v>397</v>
      </c>
      <c r="D79" t="s">
        <v>330</v>
      </c>
      <c r="E79">
        <v>86.5</v>
      </c>
    </row>
    <row r="80" spans="1:5">
      <c r="A80">
        <v>2026</v>
      </c>
      <c r="B80">
        <v>4</v>
      </c>
      <c r="C80" t="s">
        <v>398</v>
      </c>
      <c r="D80" t="s">
        <v>330</v>
      </c>
      <c r="E80">
        <v>86.5</v>
      </c>
    </row>
    <row r="81" spans="1:5">
      <c r="A81">
        <v>2026</v>
      </c>
      <c r="B81">
        <v>4</v>
      </c>
      <c r="C81" t="s">
        <v>400</v>
      </c>
      <c r="D81" t="s">
        <v>330</v>
      </c>
      <c r="E81">
        <v>86.5</v>
      </c>
    </row>
    <row r="82" spans="1:5">
      <c r="A82">
        <v>2026</v>
      </c>
      <c r="B82">
        <v>4</v>
      </c>
      <c r="C82" t="s">
        <v>401</v>
      </c>
      <c r="D82" t="s">
        <v>330</v>
      </c>
      <c r="E82">
        <v>86.5</v>
      </c>
    </row>
    <row r="83" spans="1:5">
      <c r="A83">
        <v>2026</v>
      </c>
      <c r="B83">
        <v>4</v>
      </c>
      <c r="C83" t="s">
        <v>403</v>
      </c>
      <c r="D83" t="s">
        <v>330</v>
      </c>
      <c r="E83">
        <v>86.5</v>
      </c>
    </row>
    <row r="84" spans="1:5">
      <c r="A84">
        <v>2026</v>
      </c>
      <c r="B84">
        <v>4</v>
      </c>
      <c r="C84" t="s">
        <v>404</v>
      </c>
      <c r="D84" t="s">
        <v>330</v>
      </c>
      <c r="E84">
        <v>86.5</v>
      </c>
    </row>
    <row r="85" spans="1:5">
      <c r="A85">
        <v>2026</v>
      </c>
      <c r="B85">
        <v>4</v>
      </c>
      <c r="C85" t="s">
        <v>405</v>
      </c>
      <c r="D85" t="s">
        <v>330</v>
      </c>
      <c r="E85">
        <v>86.5</v>
      </c>
    </row>
    <row r="86" spans="1:5">
      <c r="A86">
        <v>2026</v>
      </c>
      <c r="B86">
        <v>1</v>
      </c>
      <c r="C86" t="s">
        <v>356</v>
      </c>
      <c r="D86" t="s">
        <v>330</v>
      </c>
      <c r="E86">
        <v>173</v>
      </c>
    </row>
    <row r="87" spans="1:5">
      <c r="A87">
        <v>2026</v>
      </c>
      <c r="B87">
        <v>1</v>
      </c>
      <c r="C87" t="s">
        <v>361</v>
      </c>
      <c r="D87" t="s">
        <v>330</v>
      </c>
      <c r="E87">
        <v>173</v>
      </c>
    </row>
    <row r="88" spans="1:5">
      <c r="A88">
        <v>2026</v>
      </c>
      <c r="B88">
        <v>1</v>
      </c>
      <c r="C88" t="s">
        <v>419</v>
      </c>
      <c r="D88" t="s">
        <v>330</v>
      </c>
      <c r="E88">
        <v>173</v>
      </c>
    </row>
    <row r="89" spans="1:5">
      <c r="A89">
        <v>2026</v>
      </c>
      <c r="B89">
        <v>1</v>
      </c>
      <c r="C89" t="s">
        <v>358</v>
      </c>
      <c r="D89" t="s">
        <v>330</v>
      </c>
      <c r="E89">
        <v>173</v>
      </c>
    </row>
    <row r="90" spans="1:5">
      <c r="A90">
        <v>2026</v>
      </c>
      <c r="B90">
        <v>1</v>
      </c>
      <c r="C90" t="s">
        <v>420</v>
      </c>
      <c r="D90" t="s">
        <v>330</v>
      </c>
      <c r="E90">
        <v>173</v>
      </c>
    </row>
    <row r="91" spans="1:5">
      <c r="A91">
        <v>2026</v>
      </c>
      <c r="B91">
        <v>1</v>
      </c>
      <c r="C91" t="s">
        <v>354</v>
      </c>
      <c r="D91" t="s">
        <v>330</v>
      </c>
      <c r="E91">
        <v>173</v>
      </c>
    </row>
    <row r="92" spans="1:5">
      <c r="A92">
        <v>2026</v>
      </c>
      <c r="B92">
        <v>1</v>
      </c>
      <c r="C92" t="s">
        <v>363</v>
      </c>
      <c r="D92" t="s">
        <v>330</v>
      </c>
      <c r="E92">
        <v>173</v>
      </c>
    </row>
    <row r="93" spans="1:5">
      <c r="A93">
        <v>2026</v>
      </c>
      <c r="B93">
        <v>1</v>
      </c>
      <c r="C93" t="s">
        <v>331</v>
      </c>
      <c r="D93" t="s">
        <v>330</v>
      </c>
      <c r="E93">
        <v>173</v>
      </c>
    </row>
    <row r="94" spans="1:5">
      <c r="A94">
        <v>2026</v>
      </c>
      <c r="B94">
        <v>1</v>
      </c>
      <c r="C94" t="s">
        <v>421</v>
      </c>
      <c r="D94" t="s">
        <v>330</v>
      </c>
      <c r="E94">
        <v>173</v>
      </c>
    </row>
    <row r="95" spans="1:5">
      <c r="A95">
        <v>2026</v>
      </c>
      <c r="B95">
        <v>1</v>
      </c>
      <c r="C95" t="s">
        <v>350</v>
      </c>
      <c r="D95" t="s">
        <v>330</v>
      </c>
      <c r="E95">
        <v>173</v>
      </c>
    </row>
    <row r="96" spans="1:5">
      <c r="A96">
        <v>2026</v>
      </c>
      <c r="B96">
        <v>1</v>
      </c>
      <c r="C96" t="s">
        <v>422</v>
      </c>
      <c r="D96" t="s">
        <v>330</v>
      </c>
      <c r="E96">
        <v>173</v>
      </c>
    </row>
    <row r="97" spans="1:5">
      <c r="A97">
        <v>2026</v>
      </c>
      <c r="B97">
        <v>1</v>
      </c>
      <c r="C97" t="s">
        <v>423</v>
      </c>
      <c r="D97" t="s">
        <v>330</v>
      </c>
      <c r="E97">
        <v>173</v>
      </c>
    </row>
    <row r="98" spans="1:5">
      <c r="A98">
        <v>2026</v>
      </c>
      <c r="B98">
        <v>1</v>
      </c>
      <c r="C98" t="s">
        <v>355</v>
      </c>
      <c r="D98" t="s">
        <v>330</v>
      </c>
      <c r="E98">
        <v>173</v>
      </c>
    </row>
    <row r="99" spans="1:5">
      <c r="A99">
        <v>2026</v>
      </c>
      <c r="B99">
        <v>1</v>
      </c>
      <c r="C99" t="s">
        <v>349</v>
      </c>
      <c r="D99" t="s">
        <v>330</v>
      </c>
      <c r="E99">
        <v>173</v>
      </c>
    </row>
    <row r="100" spans="1:5">
      <c r="A100">
        <v>2026</v>
      </c>
      <c r="B100">
        <v>1</v>
      </c>
      <c r="C100" t="s">
        <v>424</v>
      </c>
      <c r="D100" t="s">
        <v>330</v>
      </c>
      <c r="E100">
        <v>173</v>
      </c>
    </row>
    <row r="101" spans="1:5">
      <c r="A101">
        <v>2026</v>
      </c>
      <c r="B101">
        <v>1</v>
      </c>
      <c r="C101" t="s">
        <v>362</v>
      </c>
      <c r="D101" t="s">
        <v>330</v>
      </c>
      <c r="E101">
        <v>173</v>
      </c>
    </row>
    <row r="102" spans="1:5">
      <c r="A102">
        <v>2026</v>
      </c>
      <c r="B102">
        <v>1</v>
      </c>
      <c r="C102" t="s">
        <v>364</v>
      </c>
      <c r="D102" t="s">
        <v>330</v>
      </c>
      <c r="E102">
        <v>173</v>
      </c>
    </row>
    <row r="103" spans="1:5">
      <c r="A103">
        <v>2026</v>
      </c>
      <c r="B103">
        <v>1</v>
      </c>
      <c r="C103" t="s">
        <v>411</v>
      </c>
      <c r="D103" t="s">
        <v>330</v>
      </c>
      <c r="E103">
        <v>173</v>
      </c>
    </row>
    <row r="104" spans="1:5">
      <c r="A104">
        <v>2026</v>
      </c>
      <c r="B104">
        <v>2</v>
      </c>
      <c r="C104" t="s">
        <v>356</v>
      </c>
      <c r="D104" t="s">
        <v>360</v>
      </c>
      <c r="E104" t="s">
        <v>13</v>
      </c>
    </row>
    <row r="105" spans="1:5">
      <c r="A105">
        <v>2026</v>
      </c>
      <c r="B105">
        <v>2</v>
      </c>
      <c r="C105" t="s">
        <v>356</v>
      </c>
      <c r="D105" t="s">
        <v>330</v>
      </c>
      <c r="E105">
        <v>173</v>
      </c>
    </row>
    <row r="106" spans="1:5">
      <c r="A106">
        <v>2026</v>
      </c>
      <c r="B106">
        <v>2</v>
      </c>
      <c r="C106" t="s">
        <v>361</v>
      </c>
      <c r="D106" t="s">
        <v>360</v>
      </c>
      <c r="E106" t="s">
        <v>5</v>
      </c>
    </row>
    <row r="107" spans="1:5">
      <c r="A107">
        <v>2026</v>
      </c>
      <c r="B107">
        <v>2</v>
      </c>
      <c r="C107" t="s">
        <v>361</v>
      </c>
      <c r="D107" t="s">
        <v>330</v>
      </c>
      <c r="E107">
        <v>173</v>
      </c>
    </row>
    <row r="108" spans="1:5">
      <c r="A108">
        <v>2026</v>
      </c>
      <c r="B108">
        <v>2</v>
      </c>
      <c r="C108" t="s">
        <v>419</v>
      </c>
      <c r="D108" t="s">
        <v>360</v>
      </c>
      <c r="E108" t="s">
        <v>4</v>
      </c>
    </row>
    <row r="109" spans="1:5">
      <c r="A109">
        <v>2026</v>
      </c>
      <c r="B109">
        <v>2</v>
      </c>
      <c r="C109" t="s">
        <v>419</v>
      </c>
      <c r="D109" t="s">
        <v>330</v>
      </c>
      <c r="E109">
        <v>173</v>
      </c>
    </row>
    <row r="110" spans="1:5">
      <c r="A110">
        <v>2026</v>
      </c>
      <c r="B110">
        <v>2</v>
      </c>
      <c r="C110" t="s">
        <v>357</v>
      </c>
      <c r="D110" t="s">
        <v>360</v>
      </c>
      <c r="E110" t="s">
        <v>4</v>
      </c>
    </row>
    <row r="111" spans="1:5">
      <c r="A111">
        <v>2026</v>
      </c>
      <c r="B111">
        <v>2</v>
      </c>
      <c r="C111" t="s">
        <v>357</v>
      </c>
      <c r="D111" t="s">
        <v>330</v>
      </c>
      <c r="E111">
        <v>173</v>
      </c>
    </row>
    <row r="112" spans="1:5">
      <c r="A112">
        <v>2026</v>
      </c>
      <c r="B112">
        <v>2</v>
      </c>
      <c r="C112" t="s">
        <v>359</v>
      </c>
      <c r="D112" t="s">
        <v>360</v>
      </c>
      <c r="E112" t="s">
        <v>4</v>
      </c>
    </row>
    <row r="113" spans="1:5">
      <c r="A113">
        <v>2026</v>
      </c>
      <c r="B113">
        <v>2</v>
      </c>
      <c r="C113" t="s">
        <v>359</v>
      </c>
      <c r="D113" t="s">
        <v>330</v>
      </c>
      <c r="E113">
        <v>173</v>
      </c>
    </row>
    <row r="114" spans="1:5">
      <c r="A114">
        <v>2026</v>
      </c>
      <c r="B114">
        <v>2</v>
      </c>
      <c r="C114" t="s">
        <v>364</v>
      </c>
      <c r="D114" t="s">
        <v>360</v>
      </c>
      <c r="E114" t="s">
        <v>3</v>
      </c>
    </row>
    <row r="115" spans="1:5">
      <c r="A115">
        <v>2026</v>
      </c>
      <c r="B115">
        <v>2</v>
      </c>
      <c r="C115" t="s">
        <v>364</v>
      </c>
      <c r="D115" t="s">
        <v>330</v>
      </c>
      <c r="E115">
        <v>173</v>
      </c>
    </row>
    <row r="116" spans="1:5">
      <c r="A116">
        <v>2026</v>
      </c>
      <c r="B116">
        <v>2</v>
      </c>
      <c r="C116" t="s">
        <v>358</v>
      </c>
      <c r="D116" t="s">
        <v>360</v>
      </c>
      <c r="E116" t="s">
        <v>4</v>
      </c>
    </row>
    <row r="117" spans="1:5">
      <c r="A117">
        <v>2026</v>
      </c>
      <c r="B117">
        <v>2</v>
      </c>
      <c r="C117" t="s">
        <v>358</v>
      </c>
      <c r="D117" t="s">
        <v>330</v>
      </c>
      <c r="E117">
        <v>173</v>
      </c>
    </row>
    <row r="118" spans="1:5">
      <c r="A118">
        <v>2026</v>
      </c>
      <c r="B118">
        <v>2</v>
      </c>
      <c r="C118" t="s">
        <v>420</v>
      </c>
      <c r="D118" t="s">
        <v>360</v>
      </c>
      <c r="E118" t="s">
        <v>3</v>
      </c>
    </row>
    <row r="119" spans="1:5">
      <c r="A119">
        <v>2026</v>
      </c>
      <c r="B119">
        <v>2</v>
      </c>
      <c r="C119" t="s">
        <v>420</v>
      </c>
      <c r="D119" t="s">
        <v>330</v>
      </c>
      <c r="E119">
        <v>173</v>
      </c>
    </row>
    <row r="120" spans="1:5">
      <c r="A120">
        <v>2026</v>
      </c>
      <c r="B120">
        <v>2</v>
      </c>
      <c r="C120" t="s">
        <v>402</v>
      </c>
      <c r="D120" t="s">
        <v>360</v>
      </c>
      <c r="E120" t="s">
        <v>3</v>
      </c>
    </row>
    <row r="121" spans="1:5">
      <c r="A121">
        <v>2026</v>
      </c>
      <c r="B121">
        <v>2</v>
      </c>
      <c r="C121" t="s">
        <v>402</v>
      </c>
      <c r="D121" t="s">
        <v>330</v>
      </c>
      <c r="E121">
        <v>173</v>
      </c>
    </row>
    <row r="122" spans="1:5">
      <c r="A122">
        <v>2026</v>
      </c>
      <c r="B122">
        <v>2</v>
      </c>
      <c r="C122" t="s">
        <v>354</v>
      </c>
      <c r="D122" t="s">
        <v>360</v>
      </c>
      <c r="E122" t="s">
        <v>3</v>
      </c>
    </row>
    <row r="123" spans="1:5">
      <c r="A123">
        <v>2026</v>
      </c>
      <c r="B123">
        <v>2</v>
      </c>
      <c r="C123" t="s">
        <v>363</v>
      </c>
      <c r="D123" t="s">
        <v>360</v>
      </c>
      <c r="E123" t="s">
        <v>3</v>
      </c>
    </row>
    <row r="124" spans="1:5">
      <c r="A124">
        <v>2026</v>
      </c>
      <c r="B124">
        <v>2</v>
      </c>
      <c r="C124" t="s">
        <v>363</v>
      </c>
      <c r="D124" t="s">
        <v>330</v>
      </c>
      <c r="E124">
        <v>173</v>
      </c>
    </row>
    <row r="125" spans="1:5">
      <c r="A125">
        <v>2026</v>
      </c>
      <c r="B125">
        <v>2</v>
      </c>
      <c r="C125" t="s">
        <v>331</v>
      </c>
      <c r="D125" t="s">
        <v>360</v>
      </c>
      <c r="E125" t="s">
        <v>3</v>
      </c>
    </row>
    <row r="126" spans="1:5">
      <c r="A126">
        <v>2026</v>
      </c>
      <c r="B126">
        <v>2</v>
      </c>
      <c r="C126" t="s">
        <v>331</v>
      </c>
      <c r="D126" t="s">
        <v>330</v>
      </c>
      <c r="E126">
        <v>173</v>
      </c>
    </row>
    <row r="127" spans="1:5">
      <c r="A127">
        <v>2026</v>
      </c>
      <c r="B127">
        <v>2</v>
      </c>
      <c r="C127" t="s">
        <v>350</v>
      </c>
      <c r="D127" t="s">
        <v>360</v>
      </c>
      <c r="E127" t="s">
        <v>11</v>
      </c>
    </row>
    <row r="128" spans="1:5">
      <c r="A128">
        <v>2026</v>
      </c>
      <c r="B128">
        <v>2</v>
      </c>
      <c r="C128" t="s">
        <v>350</v>
      </c>
      <c r="D128" t="s">
        <v>330</v>
      </c>
      <c r="E128">
        <v>173</v>
      </c>
    </row>
    <row r="129" spans="1:5">
      <c r="A129">
        <v>2026</v>
      </c>
      <c r="B129">
        <v>2</v>
      </c>
      <c r="C129" t="s">
        <v>421</v>
      </c>
      <c r="D129" t="s">
        <v>360</v>
      </c>
      <c r="E129" t="s">
        <v>2</v>
      </c>
    </row>
    <row r="130" spans="1:5">
      <c r="A130">
        <v>2026</v>
      </c>
      <c r="B130">
        <v>2</v>
      </c>
      <c r="C130" t="s">
        <v>421</v>
      </c>
      <c r="D130" t="s">
        <v>330</v>
      </c>
      <c r="E130">
        <v>173</v>
      </c>
    </row>
    <row r="131" spans="1:5">
      <c r="A131">
        <v>2026</v>
      </c>
      <c r="B131">
        <v>2</v>
      </c>
      <c r="C131" t="s">
        <v>422</v>
      </c>
      <c r="D131" t="s">
        <v>360</v>
      </c>
      <c r="E131" t="s">
        <v>2</v>
      </c>
    </row>
    <row r="132" spans="1:5">
      <c r="A132">
        <v>2026</v>
      </c>
      <c r="B132">
        <v>2</v>
      </c>
      <c r="C132" t="s">
        <v>422</v>
      </c>
      <c r="D132" t="s">
        <v>330</v>
      </c>
      <c r="E132">
        <v>173</v>
      </c>
    </row>
    <row r="133" spans="1:5">
      <c r="A133">
        <v>2026</v>
      </c>
      <c r="B133">
        <v>2</v>
      </c>
      <c r="C133" t="s">
        <v>355</v>
      </c>
      <c r="D133" t="s">
        <v>360</v>
      </c>
      <c r="E133" t="s">
        <v>2</v>
      </c>
    </row>
    <row r="134" spans="1:5">
      <c r="A134">
        <v>2026</v>
      </c>
      <c r="B134">
        <v>2</v>
      </c>
      <c r="C134" t="s">
        <v>355</v>
      </c>
      <c r="D134" t="s">
        <v>330</v>
      </c>
      <c r="E134">
        <v>173</v>
      </c>
    </row>
    <row r="135" spans="1:5">
      <c r="A135">
        <v>2026</v>
      </c>
      <c r="B135">
        <v>2</v>
      </c>
      <c r="C135" t="s">
        <v>349</v>
      </c>
      <c r="D135" t="s">
        <v>360</v>
      </c>
      <c r="E135" t="s">
        <v>6</v>
      </c>
    </row>
    <row r="136" spans="1:5">
      <c r="A136">
        <v>2026</v>
      </c>
      <c r="B136">
        <v>2</v>
      </c>
      <c r="C136" t="s">
        <v>349</v>
      </c>
      <c r="D136" t="s">
        <v>330</v>
      </c>
      <c r="E136">
        <v>173</v>
      </c>
    </row>
    <row r="137" spans="1:5">
      <c r="A137">
        <v>2026</v>
      </c>
      <c r="B137">
        <v>2</v>
      </c>
      <c r="C137" t="s">
        <v>424</v>
      </c>
      <c r="D137" t="s">
        <v>360</v>
      </c>
      <c r="E137" t="s">
        <v>2</v>
      </c>
    </row>
    <row r="138" spans="1:5">
      <c r="A138">
        <v>2026</v>
      </c>
      <c r="B138">
        <v>2</v>
      </c>
      <c r="C138" t="s">
        <v>424</v>
      </c>
      <c r="D138" t="s">
        <v>330</v>
      </c>
      <c r="E138">
        <v>173</v>
      </c>
    </row>
    <row r="139" spans="1:5">
      <c r="A139">
        <v>2026</v>
      </c>
      <c r="B139">
        <v>2</v>
      </c>
      <c r="C139" t="s">
        <v>423</v>
      </c>
      <c r="D139" t="s">
        <v>360</v>
      </c>
      <c r="E139" t="s">
        <v>2</v>
      </c>
    </row>
    <row r="140" spans="1:5">
      <c r="A140">
        <v>2026</v>
      </c>
      <c r="B140">
        <v>2</v>
      </c>
      <c r="C140" t="s">
        <v>423</v>
      </c>
      <c r="D140" t="s">
        <v>330</v>
      </c>
      <c r="E140">
        <v>173</v>
      </c>
    </row>
    <row r="141" spans="1:5">
      <c r="A141">
        <v>2026</v>
      </c>
      <c r="B141">
        <v>2</v>
      </c>
      <c r="C141" t="s">
        <v>362</v>
      </c>
      <c r="D141" t="s">
        <v>360</v>
      </c>
      <c r="E141" t="s">
        <v>2</v>
      </c>
    </row>
    <row r="142" spans="1:5">
      <c r="A142">
        <v>2026</v>
      </c>
      <c r="B142">
        <v>2</v>
      </c>
      <c r="C142" t="s">
        <v>362</v>
      </c>
      <c r="D142" t="s">
        <v>330</v>
      </c>
      <c r="E142">
        <v>173</v>
      </c>
    </row>
    <row r="143" spans="1:5">
      <c r="A143">
        <v>2026</v>
      </c>
      <c r="B143">
        <v>2</v>
      </c>
      <c r="C143" t="s">
        <v>369</v>
      </c>
      <c r="D143" t="s">
        <v>360</v>
      </c>
      <c r="E143" t="s">
        <v>10</v>
      </c>
    </row>
    <row r="144" spans="1:5">
      <c r="A144">
        <v>2026</v>
      </c>
      <c r="B144">
        <v>2</v>
      </c>
      <c r="C144" t="s">
        <v>369</v>
      </c>
      <c r="D144" t="s">
        <v>330</v>
      </c>
      <c r="E144">
        <v>173</v>
      </c>
    </row>
    <row r="145" spans="1:5">
      <c r="A145">
        <v>2026</v>
      </c>
      <c r="B145">
        <v>2</v>
      </c>
      <c r="C145" t="s">
        <v>411</v>
      </c>
      <c r="D145" t="s">
        <v>360</v>
      </c>
      <c r="E145" t="s">
        <v>10</v>
      </c>
    </row>
    <row r="146" spans="1:5">
      <c r="A146">
        <v>2026</v>
      </c>
      <c r="B146">
        <v>2</v>
      </c>
      <c r="C146" t="s">
        <v>411</v>
      </c>
      <c r="D146" t="s">
        <v>330</v>
      </c>
      <c r="E146">
        <v>173</v>
      </c>
    </row>
    <row r="147" spans="1:5">
      <c r="A147">
        <v>2026</v>
      </c>
      <c r="B147">
        <v>2</v>
      </c>
      <c r="C147" t="s">
        <v>410</v>
      </c>
      <c r="D147" t="s">
        <v>360</v>
      </c>
      <c r="E147" t="s">
        <v>2</v>
      </c>
    </row>
    <row r="148" spans="1:5">
      <c r="A148">
        <v>2026</v>
      </c>
      <c r="B148">
        <v>2</v>
      </c>
      <c r="C148" t="s">
        <v>410</v>
      </c>
      <c r="D148" t="s">
        <v>330</v>
      </c>
      <c r="E148">
        <v>173</v>
      </c>
    </row>
    <row r="149" spans="1:5">
      <c r="A149">
        <v>2026</v>
      </c>
      <c r="B149">
        <v>2</v>
      </c>
      <c r="C149" t="s">
        <v>392</v>
      </c>
      <c r="D149" t="s">
        <v>360</v>
      </c>
      <c r="E149" t="s">
        <v>2</v>
      </c>
    </row>
    <row r="150" spans="1:5">
      <c r="A150">
        <v>2026</v>
      </c>
      <c r="B150">
        <v>2</v>
      </c>
      <c r="C150" t="s">
        <v>392</v>
      </c>
      <c r="D150" t="s">
        <v>330</v>
      </c>
      <c r="E150">
        <v>173</v>
      </c>
    </row>
    <row r="151" spans="1:5">
      <c r="A151">
        <v>2026</v>
      </c>
      <c r="B151">
        <v>2</v>
      </c>
      <c r="C151" t="s">
        <v>393</v>
      </c>
      <c r="D151" t="s">
        <v>360</v>
      </c>
      <c r="E151" t="s">
        <v>2</v>
      </c>
    </row>
    <row r="152" spans="1:5">
      <c r="A152">
        <v>2026</v>
      </c>
      <c r="B152">
        <v>2</v>
      </c>
      <c r="C152" t="s">
        <v>393</v>
      </c>
      <c r="D152" t="s">
        <v>330</v>
      </c>
      <c r="E152">
        <v>173</v>
      </c>
    </row>
    <row r="153" spans="1:5">
      <c r="A153">
        <v>2026</v>
      </c>
      <c r="B153">
        <v>2</v>
      </c>
      <c r="C153" t="s">
        <v>394</v>
      </c>
      <c r="D153" t="s">
        <v>360</v>
      </c>
      <c r="E153" t="s">
        <v>10</v>
      </c>
    </row>
    <row r="154" spans="1:5">
      <c r="A154">
        <v>2026</v>
      </c>
      <c r="B154">
        <v>2</v>
      </c>
      <c r="C154" t="s">
        <v>394</v>
      </c>
      <c r="D154" t="s">
        <v>330</v>
      </c>
      <c r="E154">
        <v>173</v>
      </c>
    </row>
    <row r="155" spans="1:5">
      <c r="A155">
        <v>2026</v>
      </c>
      <c r="B155">
        <v>2</v>
      </c>
      <c r="C155" t="s">
        <v>395</v>
      </c>
      <c r="D155" t="s">
        <v>360</v>
      </c>
      <c r="E155" t="s">
        <v>2</v>
      </c>
    </row>
    <row r="156" spans="1:5">
      <c r="A156">
        <v>2026</v>
      </c>
      <c r="B156">
        <v>2</v>
      </c>
      <c r="C156" t="s">
        <v>395</v>
      </c>
      <c r="D156" t="s">
        <v>330</v>
      </c>
      <c r="E156">
        <v>173</v>
      </c>
    </row>
    <row r="157" spans="1:5">
      <c r="A157">
        <v>2026</v>
      </c>
      <c r="B157">
        <v>2</v>
      </c>
      <c r="C157" t="s">
        <v>396</v>
      </c>
      <c r="D157" t="s">
        <v>360</v>
      </c>
      <c r="E157" t="s">
        <v>2</v>
      </c>
    </row>
    <row r="158" spans="1:5">
      <c r="A158">
        <v>2026</v>
      </c>
      <c r="B158">
        <v>2</v>
      </c>
      <c r="C158" t="s">
        <v>396</v>
      </c>
      <c r="D158" t="s">
        <v>330</v>
      </c>
      <c r="E158">
        <v>173</v>
      </c>
    </row>
    <row r="159" spans="1:5">
      <c r="A159">
        <v>2026</v>
      </c>
      <c r="B159">
        <v>2</v>
      </c>
      <c r="C159" t="s">
        <v>397</v>
      </c>
      <c r="D159" t="s">
        <v>360</v>
      </c>
      <c r="E159" t="s">
        <v>2</v>
      </c>
    </row>
    <row r="160" spans="1:5">
      <c r="A160">
        <v>2026</v>
      </c>
      <c r="B160">
        <v>2</v>
      </c>
      <c r="C160" t="s">
        <v>397</v>
      </c>
      <c r="D160" t="s">
        <v>330</v>
      </c>
      <c r="E160">
        <v>173</v>
      </c>
    </row>
    <row r="161" spans="1:5">
      <c r="A161">
        <v>2026</v>
      </c>
      <c r="B161">
        <v>2</v>
      </c>
      <c r="C161" t="s">
        <v>398</v>
      </c>
      <c r="D161" t="s">
        <v>360</v>
      </c>
      <c r="E161" t="s">
        <v>2</v>
      </c>
    </row>
    <row r="162" spans="1:5">
      <c r="A162">
        <v>2026</v>
      </c>
      <c r="B162">
        <v>2</v>
      </c>
      <c r="C162" t="s">
        <v>398</v>
      </c>
      <c r="D162" t="s">
        <v>330</v>
      </c>
      <c r="E162">
        <v>173</v>
      </c>
    </row>
    <row r="163" spans="1:5">
      <c r="A163">
        <v>2026</v>
      </c>
      <c r="B163">
        <v>2</v>
      </c>
      <c r="C163" t="s">
        <v>400</v>
      </c>
      <c r="D163" t="s">
        <v>360</v>
      </c>
      <c r="E163" t="s">
        <v>2</v>
      </c>
    </row>
    <row r="164" spans="1:5">
      <c r="A164">
        <v>2026</v>
      </c>
      <c r="B164">
        <v>2</v>
      </c>
      <c r="C164" t="s">
        <v>400</v>
      </c>
      <c r="D164" t="s">
        <v>330</v>
      </c>
      <c r="E164">
        <v>173</v>
      </c>
    </row>
    <row r="165" spans="1:5">
      <c r="A165">
        <v>2026</v>
      </c>
      <c r="B165">
        <v>2</v>
      </c>
      <c r="C165" t="s">
        <v>401</v>
      </c>
      <c r="D165" t="s">
        <v>360</v>
      </c>
      <c r="E165" t="s">
        <v>2</v>
      </c>
    </row>
    <row r="166" spans="1:5">
      <c r="A166">
        <v>2026</v>
      </c>
      <c r="B166">
        <v>2</v>
      </c>
      <c r="C166" t="s">
        <v>401</v>
      </c>
      <c r="D166" t="s">
        <v>330</v>
      </c>
      <c r="E166">
        <v>173</v>
      </c>
    </row>
    <row r="167" spans="1:5">
      <c r="A167">
        <v>2026</v>
      </c>
      <c r="B167">
        <v>2</v>
      </c>
      <c r="C167" t="s">
        <v>403</v>
      </c>
      <c r="D167" t="s">
        <v>360</v>
      </c>
      <c r="E167" t="s">
        <v>2</v>
      </c>
    </row>
    <row r="168" spans="1:5">
      <c r="A168">
        <v>2026</v>
      </c>
      <c r="B168">
        <v>2</v>
      </c>
      <c r="C168" t="s">
        <v>403</v>
      </c>
      <c r="D168" t="s">
        <v>330</v>
      </c>
      <c r="E168">
        <v>173</v>
      </c>
    </row>
    <row r="169" spans="1:5">
      <c r="A169">
        <v>2026</v>
      </c>
      <c r="B169">
        <v>2</v>
      </c>
      <c r="C169" t="s">
        <v>404</v>
      </c>
      <c r="D169" t="s">
        <v>360</v>
      </c>
      <c r="E169" t="s">
        <v>2</v>
      </c>
    </row>
    <row r="170" spans="1:5">
      <c r="A170">
        <v>2026</v>
      </c>
      <c r="B170">
        <v>2</v>
      </c>
      <c r="C170" t="s">
        <v>404</v>
      </c>
      <c r="D170" t="s">
        <v>330</v>
      </c>
      <c r="E170">
        <v>173</v>
      </c>
    </row>
    <row r="171" spans="1:5">
      <c r="A171">
        <v>2026</v>
      </c>
      <c r="B171">
        <v>2</v>
      </c>
      <c r="C171" t="s">
        <v>405</v>
      </c>
      <c r="D171" t="s">
        <v>360</v>
      </c>
      <c r="E171" t="s">
        <v>2</v>
      </c>
    </row>
    <row r="172" spans="1:5">
      <c r="A172">
        <v>2026</v>
      </c>
      <c r="B172">
        <v>2</v>
      </c>
      <c r="C172" t="s">
        <v>405</v>
      </c>
      <c r="D172" t="s">
        <v>330</v>
      </c>
      <c r="E172">
        <v>173</v>
      </c>
    </row>
    <row r="173" spans="1:5">
      <c r="A173">
        <v>2026</v>
      </c>
      <c r="B173">
        <v>2</v>
      </c>
      <c r="C173" t="s">
        <v>406</v>
      </c>
      <c r="D173" t="s">
        <v>360</v>
      </c>
      <c r="E173" t="s">
        <v>2</v>
      </c>
    </row>
    <row r="174" spans="1:5">
      <c r="A174">
        <v>2026</v>
      </c>
      <c r="B174">
        <v>2</v>
      </c>
      <c r="C174" t="s">
        <v>406</v>
      </c>
      <c r="D174" t="s">
        <v>330</v>
      </c>
      <c r="E174">
        <v>86.5</v>
      </c>
    </row>
    <row r="175" spans="1:5">
      <c r="A175">
        <v>2026</v>
      </c>
      <c r="B175">
        <v>2</v>
      </c>
      <c r="C175" t="s">
        <v>407</v>
      </c>
      <c r="D175" t="s">
        <v>360</v>
      </c>
      <c r="E175" t="s">
        <v>2</v>
      </c>
    </row>
    <row r="176" spans="1:5">
      <c r="A176">
        <v>2026</v>
      </c>
      <c r="B176">
        <v>2</v>
      </c>
      <c r="C176" t="s">
        <v>407</v>
      </c>
      <c r="D176" t="s">
        <v>330</v>
      </c>
      <c r="E176">
        <v>86.5</v>
      </c>
    </row>
    <row r="177" spans="1:5">
      <c r="A177">
        <v>2026</v>
      </c>
      <c r="B177">
        <v>2</v>
      </c>
      <c r="C177" t="s">
        <v>408</v>
      </c>
      <c r="D177" t="s">
        <v>360</v>
      </c>
      <c r="E177" t="s">
        <v>2</v>
      </c>
    </row>
    <row r="178" spans="1:5">
      <c r="A178">
        <v>2026</v>
      </c>
      <c r="B178">
        <v>2</v>
      </c>
      <c r="C178" t="s">
        <v>408</v>
      </c>
      <c r="D178" t="s">
        <v>330</v>
      </c>
      <c r="E178">
        <v>86.5</v>
      </c>
    </row>
    <row r="179" spans="1:5">
      <c r="A179">
        <v>2026</v>
      </c>
      <c r="B179">
        <v>2</v>
      </c>
      <c r="C179" t="s">
        <v>352</v>
      </c>
      <c r="D179" t="s">
        <v>360</v>
      </c>
      <c r="E179" t="s">
        <v>2</v>
      </c>
    </row>
    <row r="180" spans="1:5">
      <c r="A180">
        <v>2026</v>
      </c>
      <c r="B180">
        <v>2</v>
      </c>
      <c r="C180" t="s">
        <v>352</v>
      </c>
      <c r="D180" t="s">
        <v>330</v>
      </c>
      <c r="E180">
        <v>86.5</v>
      </c>
    </row>
    <row r="181" spans="1:5">
      <c r="A181">
        <v>2026</v>
      </c>
      <c r="B181">
        <v>2</v>
      </c>
      <c r="C181" t="s">
        <v>409</v>
      </c>
      <c r="D181" t="s">
        <v>360</v>
      </c>
      <c r="E181" t="s">
        <v>2</v>
      </c>
    </row>
    <row r="182" spans="1:5">
      <c r="A182">
        <v>2026</v>
      </c>
      <c r="B182">
        <v>2</v>
      </c>
      <c r="C182" t="s">
        <v>409</v>
      </c>
      <c r="D182" t="s">
        <v>330</v>
      </c>
      <c r="E182">
        <v>86.5</v>
      </c>
    </row>
    <row r="183" spans="1:5">
      <c r="A183">
        <v>2026</v>
      </c>
      <c r="B183">
        <v>2</v>
      </c>
      <c r="C183" t="s">
        <v>351</v>
      </c>
      <c r="D183" t="s">
        <v>360</v>
      </c>
      <c r="E183" t="s">
        <v>2</v>
      </c>
    </row>
    <row r="184" spans="1:5">
      <c r="A184">
        <v>2026</v>
      </c>
      <c r="B184">
        <v>2</v>
      </c>
      <c r="C184" t="s">
        <v>351</v>
      </c>
      <c r="D184" t="s">
        <v>330</v>
      </c>
      <c r="E184">
        <v>86.5</v>
      </c>
    </row>
    <row r="185" spans="1:5">
      <c r="A185">
        <v>2026</v>
      </c>
      <c r="B185">
        <v>2</v>
      </c>
      <c r="C185" t="s">
        <v>386</v>
      </c>
      <c r="D185" t="s">
        <v>360</v>
      </c>
      <c r="E185" t="s">
        <v>2</v>
      </c>
    </row>
    <row r="186" spans="1:5">
      <c r="A186">
        <v>2026</v>
      </c>
      <c r="B186">
        <v>2</v>
      </c>
      <c r="C186" t="s">
        <v>386</v>
      </c>
      <c r="D186" t="s">
        <v>330</v>
      </c>
      <c r="E186">
        <v>86.5</v>
      </c>
    </row>
    <row r="187" spans="1:5">
      <c r="A187">
        <v>2026</v>
      </c>
      <c r="B187">
        <v>2</v>
      </c>
      <c r="C187" t="s">
        <v>385</v>
      </c>
      <c r="D187" t="s">
        <v>360</v>
      </c>
      <c r="E187" t="s">
        <v>2</v>
      </c>
    </row>
    <row r="188" spans="1:5">
      <c r="A188">
        <v>2026</v>
      </c>
      <c r="B188">
        <v>2</v>
      </c>
      <c r="C188" t="s">
        <v>385</v>
      </c>
      <c r="D188" t="s">
        <v>330</v>
      </c>
      <c r="E188">
        <v>86.5</v>
      </c>
    </row>
    <row r="189" spans="1:5">
      <c r="A189">
        <v>2026</v>
      </c>
      <c r="B189">
        <v>2</v>
      </c>
      <c r="C189" t="s">
        <v>384</v>
      </c>
      <c r="D189" t="s">
        <v>360</v>
      </c>
      <c r="E189" t="s">
        <v>2</v>
      </c>
    </row>
    <row r="190" spans="1:5">
      <c r="A190">
        <v>2026</v>
      </c>
      <c r="B190">
        <v>2</v>
      </c>
      <c r="C190" t="s">
        <v>384</v>
      </c>
      <c r="D190" t="s">
        <v>330</v>
      </c>
      <c r="E190">
        <v>86.5</v>
      </c>
    </row>
    <row r="191" spans="1:5">
      <c r="A191">
        <v>2026</v>
      </c>
      <c r="B191">
        <v>2</v>
      </c>
      <c r="C191" t="s">
        <v>388</v>
      </c>
      <c r="D191" t="s">
        <v>360</v>
      </c>
      <c r="E191" t="s">
        <v>2</v>
      </c>
    </row>
    <row r="192" spans="1:5">
      <c r="A192">
        <v>2026</v>
      </c>
      <c r="B192">
        <v>2</v>
      </c>
      <c r="C192" t="s">
        <v>388</v>
      </c>
      <c r="D192" t="s">
        <v>330</v>
      </c>
      <c r="E192">
        <v>86.5</v>
      </c>
    </row>
    <row r="193" spans="1:5">
      <c r="A193">
        <v>2026</v>
      </c>
      <c r="B193">
        <v>2</v>
      </c>
      <c r="C193" t="s">
        <v>387</v>
      </c>
      <c r="D193" t="s">
        <v>360</v>
      </c>
      <c r="E193" t="s">
        <v>2</v>
      </c>
    </row>
    <row r="194" spans="1:5">
      <c r="A194">
        <v>2026</v>
      </c>
      <c r="B194">
        <v>2</v>
      </c>
      <c r="C194" t="s">
        <v>387</v>
      </c>
      <c r="D194" t="s">
        <v>330</v>
      </c>
      <c r="E194">
        <v>86.5</v>
      </c>
    </row>
    <row r="195" spans="1:5">
      <c r="A195">
        <v>2026</v>
      </c>
      <c r="B195">
        <v>2</v>
      </c>
      <c r="C195" t="s">
        <v>353</v>
      </c>
      <c r="D195" t="s">
        <v>360</v>
      </c>
      <c r="E195" t="s">
        <v>2</v>
      </c>
    </row>
    <row r="196" spans="1:5">
      <c r="A196">
        <v>2026</v>
      </c>
      <c r="B196">
        <v>2</v>
      </c>
      <c r="C196" t="s">
        <v>383</v>
      </c>
      <c r="D196" t="s">
        <v>360</v>
      </c>
      <c r="E196" t="s">
        <v>2</v>
      </c>
    </row>
    <row r="197" spans="1:5">
      <c r="A197">
        <v>2026</v>
      </c>
      <c r="B197">
        <v>2</v>
      </c>
      <c r="C197" t="s">
        <v>383</v>
      </c>
      <c r="D197" t="s">
        <v>330</v>
      </c>
      <c r="E197">
        <v>86.5</v>
      </c>
    </row>
    <row r="198" spans="1:5">
      <c r="A198">
        <v>2026</v>
      </c>
      <c r="B198">
        <v>2</v>
      </c>
      <c r="C198" t="s">
        <v>389</v>
      </c>
      <c r="D198" t="s">
        <v>360</v>
      </c>
      <c r="E198" t="s">
        <v>2</v>
      </c>
    </row>
    <row r="199" spans="1:5">
      <c r="A199">
        <v>2026</v>
      </c>
      <c r="B199">
        <v>2</v>
      </c>
      <c r="C199" t="s">
        <v>389</v>
      </c>
      <c r="D199" t="s">
        <v>330</v>
      </c>
      <c r="E199">
        <v>86.5</v>
      </c>
    </row>
    <row r="200" spans="1:5">
      <c r="A200">
        <v>2026</v>
      </c>
      <c r="B200">
        <v>2</v>
      </c>
      <c r="C200" t="s">
        <v>390</v>
      </c>
      <c r="D200" t="s">
        <v>360</v>
      </c>
      <c r="E200" t="s">
        <v>2</v>
      </c>
    </row>
    <row r="201" spans="1:5">
      <c r="A201">
        <v>2026</v>
      </c>
      <c r="B201">
        <v>2</v>
      </c>
      <c r="C201" t="s">
        <v>390</v>
      </c>
      <c r="D201" t="s">
        <v>330</v>
      </c>
      <c r="E201">
        <v>86.5</v>
      </c>
    </row>
    <row r="202" spans="1:5">
      <c r="A202">
        <v>2026</v>
      </c>
      <c r="B202">
        <v>2</v>
      </c>
      <c r="C202" t="s">
        <v>391</v>
      </c>
      <c r="D202" t="s">
        <v>360</v>
      </c>
      <c r="E202" t="s">
        <v>2</v>
      </c>
    </row>
    <row r="203" spans="1:5">
      <c r="A203">
        <v>2026</v>
      </c>
      <c r="B203">
        <v>2</v>
      </c>
      <c r="C203" t="s">
        <v>391</v>
      </c>
      <c r="D203" t="s">
        <v>330</v>
      </c>
      <c r="E203">
        <v>86.5</v>
      </c>
    </row>
    <row r="204" spans="1:5">
      <c r="A204">
        <v>2026</v>
      </c>
      <c r="B204">
        <v>2</v>
      </c>
      <c r="C204" t="s">
        <v>425</v>
      </c>
      <c r="D204" t="s">
        <v>360</v>
      </c>
      <c r="E204" t="s">
        <v>2</v>
      </c>
    </row>
    <row r="205" spans="1:5">
      <c r="A205">
        <v>2026</v>
      </c>
      <c r="B205">
        <v>2</v>
      </c>
      <c r="C205" t="s">
        <v>425</v>
      </c>
      <c r="D205" t="s">
        <v>330</v>
      </c>
      <c r="E205">
        <v>173</v>
      </c>
    </row>
    <row r="206" spans="1:5">
      <c r="A206">
        <v>2026</v>
      </c>
      <c r="B206">
        <v>2</v>
      </c>
      <c r="C206" t="s">
        <v>348</v>
      </c>
      <c r="D206" t="s">
        <v>360</v>
      </c>
      <c r="E206" t="s">
        <v>2</v>
      </c>
    </row>
    <row r="207" spans="1:5">
      <c r="A207">
        <v>2026</v>
      </c>
      <c r="B207">
        <v>2</v>
      </c>
      <c r="C207" t="s">
        <v>348</v>
      </c>
      <c r="D207" t="s">
        <v>330</v>
      </c>
      <c r="E207">
        <v>173</v>
      </c>
    </row>
    <row r="208" spans="1:5">
      <c r="A208">
        <v>2026</v>
      </c>
      <c r="B208">
        <v>2</v>
      </c>
      <c r="C208" t="s">
        <v>426</v>
      </c>
      <c r="D208" t="s">
        <v>360</v>
      </c>
      <c r="E208" t="s">
        <v>2</v>
      </c>
    </row>
    <row r="209" spans="1:5">
      <c r="A209">
        <v>2026</v>
      </c>
      <c r="B209">
        <v>2</v>
      </c>
      <c r="C209" t="s">
        <v>426</v>
      </c>
      <c r="D209" t="s">
        <v>330</v>
      </c>
      <c r="E209">
        <v>173</v>
      </c>
    </row>
    <row r="210" spans="1:5">
      <c r="A210">
        <v>2026</v>
      </c>
      <c r="B210">
        <v>2</v>
      </c>
      <c r="C210" t="s">
        <v>427</v>
      </c>
      <c r="D210" t="s">
        <v>360</v>
      </c>
      <c r="E210" t="s">
        <v>3</v>
      </c>
    </row>
    <row r="211" spans="1:5">
      <c r="A211">
        <v>2026</v>
      </c>
      <c r="B211">
        <v>2</v>
      </c>
      <c r="C211" t="s">
        <v>427</v>
      </c>
      <c r="D211" t="s">
        <v>330</v>
      </c>
      <c r="E211">
        <v>138.4</v>
      </c>
    </row>
    <row r="212" spans="1:5">
      <c r="A212">
        <v>2026</v>
      </c>
      <c r="B212">
        <v>2</v>
      </c>
      <c r="C212" t="s">
        <v>428</v>
      </c>
      <c r="D212" t="s">
        <v>360</v>
      </c>
      <c r="E212" t="s">
        <v>2</v>
      </c>
    </row>
    <row r="213" spans="1:5">
      <c r="A213">
        <v>2026</v>
      </c>
      <c r="B213">
        <v>2</v>
      </c>
      <c r="C213" t="s">
        <v>428</v>
      </c>
      <c r="D213" t="s">
        <v>330</v>
      </c>
      <c r="E213">
        <v>138.4</v>
      </c>
    </row>
    <row r="214" spans="1:5">
      <c r="A214">
        <v>2026</v>
      </c>
      <c r="B214">
        <v>2</v>
      </c>
      <c r="C214" t="s">
        <v>429</v>
      </c>
      <c r="D214" t="s">
        <v>360</v>
      </c>
      <c r="E214" t="s">
        <v>2</v>
      </c>
    </row>
    <row r="215" spans="1:5">
      <c r="A215">
        <v>2026</v>
      </c>
      <c r="B215">
        <v>2</v>
      </c>
      <c r="C215" t="s">
        <v>429</v>
      </c>
      <c r="D215" t="s">
        <v>330</v>
      </c>
      <c r="E215">
        <v>173</v>
      </c>
    </row>
    <row r="216" spans="1:5">
      <c r="A216">
        <v>2026</v>
      </c>
      <c r="B216">
        <v>2</v>
      </c>
      <c r="C216" t="s">
        <v>430</v>
      </c>
      <c r="D216" t="s">
        <v>360</v>
      </c>
      <c r="E216" t="s">
        <v>2</v>
      </c>
    </row>
    <row r="217" spans="1:5">
      <c r="A217">
        <v>2026</v>
      </c>
      <c r="B217">
        <v>2</v>
      </c>
      <c r="C217" t="s">
        <v>430</v>
      </c>
      <c r="D217" t="s">
        <v>330</v>
      </c>
      <c r="E217">
        <v>151.38</v>
      </c>
    </row>
    <row r="218" spans="1:5">
      <c r="A218">
        <v>2026</v>
      </c>
      <c r="B218">
        <v>2</v>
      </c>
      <c r="C218" t="s">
        <v>329</v>
      </c>
      <c r="D218" t="s">
        <v>360</v>
      </c>
      <c r="E218" t="s">
        <v>2</v>
      </c>
    </row>
    <row r="219" spans="1:5">
      <c r="A219">
        <v>2026</v>
      </c>
      <c r="B219">
        <v>2</v>
      </c>
      <c r="C219" t="s">
        <v>329</v>
      </c>
      <c r="D219" t="s">
        <v>330</v>
      </c>
      <c r="E219">
        <v>173</v>
      </c>
    </row>
    <row r="220" spans="1:5">
      <c r="A220">
        <v>2026</v>
      </c>
      <c r="B220">
        <v>3</v>
      </c>
      <c r="C220" t="s">
        <v>348</v>
      </c>
      <c r="D220" t="s">
        <v>360</v>
      </c>
      <c r="E220" t="s">
        <v>2</v>
      </c>
    </row>
    <row r="221" spans="1:5">
      <c r="A221">
        <v>2026</v>
      </c>
      <c r="B221">
        <v>3</v>
      </c>
      <c r="C221" t="s">
        <v>348</v>
      </c>
      <c r="D221" t="s">
        <v>330</v>
      </c>
      <c r="E221">
        <v>173</v>
      </c>
    </row>
    <row r="222" spans="1:5">
      <c r="A222">
        <v>2026</v>
      </c>
      <c r="B222">
        <v>3</v>
      </c>
      <c r="C222" t="s">
        <v>356</v>
      </c>
      <c r="D222" t="s">
        <v>360</v>
      </c>
      <c r="E222" t="s">
        <v>13</v>
      </c>
    </row>
    <row r="223" spans="1:5">
      <c r="A223">
        <v>2026</v>
      </c>
      <c r="B223">
        <v>3</v>
      </c>
      <c r="C223" t="s">
        <v>356</v>
      </c>
      <c r="D223" t="s">
        <v>330</v>
      </c>
      <c r="E223">
        <v>173</v>
      </c>
    </row>
    <row r="224" spans="1:5">
      <c r="A224">
        <v>2026</v>
      </c>
      <c r="B224">
        <v>3</v>
      </c>
      <c r="C224" t="s">
        <v>361</v>
      </c>
      <c r="D224" t="s">
        <v>360</v>
      </c>
      <c r="E224" t="s">
        <v>5</v>
      </c>
    </row>
    <row r="225" spans="1:5">
      <c r="A225">
        <v>2026</v>
      </c>
      <c r="B225">
        <v>3</v>
      </c>
      <c r="C225" t="s">
        <v>361</v>
      </c>
      <c r="D225" t="s">
        <v>330</v>
      </c>
      <c r="E225">
        <v>173</v>
      </c>
    </row>
    <row r="226" spans="1:5">
      <c r="A226">
        <v>2026</v>
      </c>
      <c r="B226">
        <v>3</v>
      </c>
      <c r="C226" t="s">
        <v>419</v>
      </c>
      <c r="D226" t="s">
        <v>360</v>
      </c>
      <c r="E226" t="s">
        <v>4</v>
      </c>
    </row>
    <row r="227" spans="1:5">
      <c r="A227">
        <v>2026</v>
      </c>
      <c r="B227">
        <v>3</v>
      </c>
      <c r="C227" t="s">
        <v>419</v>
      </c>
      <c r="D227" t="s">
        <v>330</v>
      </c>
      <c r="E227">
        <v>173</v>
      </c>
    </row>
    <row r="228" spans="1:5">
      <c r="A228">
        <v>2026</v>
      </c>
      <c r="B228">
        <v>3</v>
      </c>
      <c r="C228" t="s">
        <v>357</v>
      </c>
      <c r="D228" t="s">
        <v>360</v>
      </c>
      <c r="E228" t="s">
        <v>4</v>
      </c>
    </row>
    <row r="229" spans="1:5">
      <c r="A229">
        <v>2026</v>
      </c>
      <c r="B229">
        <v>3</v>
      </c>
      <c r="C229" t="s">
        <v>357</v>
      </c>
      <c r="D229" t="s">
        <v>330</v>
      </c>
      <c r="E229">
        <v>173</v>
      </c>
    </row>
    <row r="230" spans="1:5">
      <c r="A230">
        <v>2026</v>
      </c>
      <c r="B230">
        <v>3</v>
      </c>
      <c r="C230" t="s">
        <v>359</v>
      </c>
      <c r="D230" t="s">
        <v>360</v>
      </c>
      <c r="E230" t="s">
        <v>4</v>
      </c>
    </row>
    <row r="231" spans="1:5">
      <c r="A231">
        <v>2026</v>
      </c>
      <c r="B231">
        <v>3</v>
      </c>
      <c r="C231" t="s">
        <v>359</v>
      </c>
      <c r="D231" t="s">
        <v>330</v>
      </c>
      <c r="E231">
        <v>173</v>
      </c>
    </row>
    <row r="232" spans="1:5">
      <c r="A232">
        <v>2026</v>
      </c>
      <c r="B232">
        <v>3</v>
      </c>
      <c r="C232" t="s">
        <v>364</v>
      </c>
      <c r="D232" t="s">
        <v>360</v>
      </c>
      <c r="E232" t="s">
        <v>3</v>
      </c>
    </row>
    <row r="233" spans="1:5">
      <c r="A233">
        <v>2026</v>
      </c>
      <c r="B233">
        <v>3</v>
      </c>
      <c r="C233" t="s">
        <v>364</v>
      </c>
      <c r="D233" t="s">
        <v>330</v>
      </c>
      <c r="E233">
        <v>173</v>
      </c>
    </row>
    <row r="234" spans="1:5">
      <c r="A234">
        <v>2026</v>
      </c>
      <c r="B234">
        <v>3</v>
      </c>
      <c r="C234" t="s">
        <v>358</v>
      </c>
      <c r="D234" t="s">
        <v>360</v>
      </c>
      <c r="E234" t="s">
        <v>4</v>
      </c>
    </row>
    <row r="235" spans="1:5">
      <c r="A235">
        <v>2026</v>
      </c>
      <c r="B235">
        <v>3</v>
      </c>
      <c r="C235" t="s">
        <v>358</v>
      </c>
      <c r="D235" t="s">
        <v>330</v>
      </c>
      <c r="E235">
        <v>173</v>
      </c>
    </row>
    <row r="236" spans="1:5">
      <c r="A236">
        <v>2026</v>
      </c>
      <c r="B236">
        <v>3</v>
      </c>
      <c r="C236" t="s">
        <v>420</v>
      </c>
      <c r="D236" t="s">
        <v>360</v>
      </c>
      <c r="E236" t="s">
        <v>3</v>
      </c>
    </row>
    <row r="237" spans="1:5">
      <c r="A237">
        <v>2026</v>
      </c>
      <c r="B237">
        <v>3</v>
      </c>
      <c r="C237" t="s">
        <v>420</v>
      </c>
      <c r="D237" t="s">
        <v>330</v>
      </c>
      <c r="E237">
        <v>173</v>
      </c>
    </row>
    <row r="238" spans="1:5">
      <c r="A238">
        <v>2026</v>
      </c>
      <c r="B238">
        <v>3</v>
      </c>
      <c r="C238" t="s">
        <v>402</v>
      </c>
      <c r="D238" t="s">
        <v>360</v>
      </c>
      <c r="E238" t="s">
        <v>3</v>
      </c>
    </row>
    <row r="239" spans="1:5">
      <c r="A239">
        <v>2026</v>
      </c>
      <c r="B239">
        <v>3</v>
      </c>
      <c r="C239" t="s">
        <v>402</v>
      </c>
      <c r="D239" t="s">
        <v>330</v>
      </c>
      <c r="E239">
        <v>173</v>
      </c>
    </row>
    <row r="240" spans="1:5">
      <c r="A240">
        <v>2026</v>
      </c>
      <c r="B240">
        <v>3</v>
      </c>
      <c r="C240" t="s">
        <v>354</v>
      </c>
      <c r="D240" t="s">
        <v>360</v>
      </c>
      <c r="E240" t="s">
        <v>3</v>
      </c>
    </row>
    <row r="241" spans="1:5">
      <c r="A241">
        <v>2026</v>
      </c>
      <c r="B241">
        <v>3</v>
      </c>
      <c r="C241" t="s">
        <v>354</v>
      </c>
      <c r="D241" t="s">
        <v>330</v>
      </c>
      <c r="E241">
        <v>173</v>
      </c>
    </row>
    <row r="242" spans="1:5">
      <c r="A242">
        <v>2026</v>
      </c>
      <c r="B242">
        <v>3</v>
      </c>
      <c r="C242" t="s">
        <v>363</v>
      </c>
      <c r="D242" t="s">
        <v>360</v>
      </c>
      <c r="E242" t="s">
        <v>3</v>
      </c>
    </row>
    <row r="243" spans="1:5">
      <c r="A243">
        <v>2026</v>
      </c>
      <c r="B243">
        <v>3</v>
      </c>
      <c r="C243" t="s">
        <v>363</v>
      </c>
      <c r="D243" t="s">
        <v>330</v>
      </c>
      <c r="E243">
        <v>173</v>
      </c>
    </row>
    <row r="244" spans="1:5">
      <c r="A244">
        <v>2026</v>
      </c>
      <c r="B244">
        <v>3</v>
      </c>
      <c r="C244" t="s">
        <v>331</v>
      </c>
      <c r="D244" t="s">
        <v>360</v>
      </c>
      <c r="E244" t="s">
        <v>3</v>
      </c>
    </row>
    <row r="245" spans="1:5">
      <c r="A245">
        <v>2026</v>
      </c>
      <c r="B245">
        <v>3</v>
      </c>
      <c r="C245" t="s">
        <v>331</v>
      </c>
      <c r="D245" t="s">
        <v>330</v>
      </c>
      <c r="E245">
        <v>173</v>
      </c>
    </row>
    <row r="246" spans="1:5">
      <c r="A246">
        <v>2026</v>
      </c>
      <c r="B246">
        <v>3</v>
      </c>
      <c r="C246" t="s">
        <v>350</v>
      </c>
      <c r="D246" t="s">
        <v>360</v>
      </c>
      <c r="E246" t="s">
        <v>11</v>
      </c>
    </row>
    <row r="247" spans="1:5">
      <c r="A247">
        <v>2026</v>
      </c>
      <c r="B247">
        <v>3</v>
      </c>
      <c r="C247" t="s">
        <v>350</v>
      </c>
      <c r="D247" t="s">
        <v>330</v>
      </c>
      <c r="E247">
        <v>173</v>
      </c>
    </row>
    <row r="248" spans="1:5">
      <c r="A248">
        <v>2026</v>
      </c>
      <c r="B248">
        <v>3</v>
      </c>
      <c r="C248" t="s">
        <v>421</v>
      </c>
      <c r="D248" t="s">
        <v>360</v>
      </c>
      <c r="E248" t="s">
        <v>2</v>
      </c>
    </row>
    <row r="249" spans="1:5">
      <c r="A249">
        <v>2026</v>
      </c>
      <c r="B249">
        <v>3</v>
      </c>
      <c r="C249" t="s">
        <v>421</v>
      </c>
      <c r="D249" t="s">
        <v>330</v>
      </c>
      <c r="E249">
        <v>173</v>
      </c>
    </row>
    <row r="250" spans="1:5">
      <c r="A250">
        <v>2026</v>
      </c>
      <c r="B250">
        <v>3</v>
      </c>
      <c r="C250" t="s">
        <v>422</v>
      </c>
      <c r="D250" t="s">
        <v>360</v>
      </c>
      <c r="E250" t="s">
        <v>2</v>
      </c>
    </row>
    <row r="251" spans="1:5">
      <c r="A251">
        <v>2026</v>
      </c>
      <c r="B251">
        <v>3</v>
      </c>
      <c r="C251" t="s">
        <v>422</v>
      </c>
      <c r="D251" t="s">
        <v>330</v>
      </c>
      <c r="E251">
        <v>173</v>
      </c>
    </row>
    <row r="252" spans="1:5">
      <c r="A252">
        <v>2026</v>
      </c>
      <c r="B252">
        <v>3</v>
      </c>
      <c r="C252" t="s">
        <v>355</v>
      </c>
      <c r="D252" t="s">
        <v>360</v>
      </c>
      <c r="E252" t="s">
        <v>2</v>
      </c>
    </row>
    <row r="253" spans="1:5">
      <c r="A253">
        <v>2026</v>
      </c>
      <c r="B253">
        <v>3</v>
      </c>
      <c r="C253" t="s">
        <v>355</v>
      </c>
      <c r="D253" t="s">
        <v>330</v>
      </c>
      <c r="E253">
        <v>173</v>
      </c>
    </row>
    <row r="254" spans="1:5">
      <c r="A254">
        <v>2026</v>
      </c>
      <c r="B254">
        <v>3</v>
      </c>
      <c r="C254" t="s">
        <v>349</v>
      </c>
      <c r="D254" t="s">
        <v>360</v>
      </c>
      <c r="E254" t="s">
        <v>6</v>
      </c>
    </row>
    <row r="255" spans="1:5">
      <c r="A255">
        <v>2026</v>
      </c>
      <c r="B255">
        <v>3</v>
      </c>
      <c r="C255" t="s">
        <v>349</v>
      </c>
      <c r="D255" t="s">
        <v>330</v>
      </c>
      <c r="E255">
        <v>173</v>
      </c>
    </row>
    <row r="256" spans="1:5">
      <c r="A256">
        <v>2026</v>
      </c>
      <c r="B256">
        <v>3</v>
      </c>
      <c r="C256" t="s">
        <v>424</v>
      </c>
      <c r="D256" t="s">
        <v>360</v>
      </c>
      <c r="E256" t="s">
        <v>2</v>
      </c>
    </row>
    <row r="257" spans="1:5">
      <c r="A257">
        <v>2026</v>
      </c>
      <c r="B257">
        <v>3</v>
      </c>
      <c r="C257" t="s">
        <v>424</v>
      </c>
      <c r="D257" t="s">
        <v>330</v>
      </c>
      <c r="E257">
        <v>173</v>
      </c>
    </row>
    <row r="258" spans="1:5">
      <c r="A258">
        <v>2026</v>
      </c>
      <c r="B258">
        <v>3</v>
      </c>
      <c r="C258" t="s">
        <v>423</v>
      </c>
      <c r="D258" t="s">
        <v>360</v>
      </c>
      <c r="E258" t="s">
        <v>2</v>
      </c>
    </row>
    <row r="259" spans="1:5">
      <c r="A259">
        <v>2026</v>
      </c>
      <c r="B259">
        <v>3</v>
      </c>
      <c r="C259" t="s">
        <v>423</v>
      </c>
      <c r="D259" t="s">
        <v>330</v>
      </c>
      <c r="E259">
        <v>173</v>
      </c>
    </row>
    <row r="260" spans="1:5">
      <c r="A260">
        <v>2026</v>
      </c>
      <c r="B260">
        <v>3</v>
      </c>
      <c r="C260" t="s">
        <v>362</v>
      </c>
      <c r="D260" t="s">
        <v>360</v>
      </c>
      <c r="E260" t="s">
        <v>2</v>
      </c>
    </row>
    <row r="261" spans="1:5">
      <c r="A261">
        <v>2026</v>
      </c>
      <c r="B261">
        <v>3</v>
      </c>
      <c r="C261" t="s">
        <v>362</v>
      </c>
      <c r="D261" t="s">
        <v>330</v>
      </c>
      <c r="E261">
        <v>173</v>
      </c>
    </row>
    <row r="262" spans="1:5">
      <c r="A262">
        <v>2026</v>
      </c>
      <c r="B262">
        <v>3</v>
      </c>
      <c r="C262" t="s">
        <v>369</v>
      </c>
      <c r="D262" t="s">
        <v>360</v>
      </c>
      <c r="E262" t="s">
        <v>10</v>
      </c>
    </row>
    <row r="263" spans="1:5">
      <c r="A263">
        <v>2026</v>
      </c>
      <c r="B263">
        <v>3</v>
      </c>
      <c r="C263" t="s">
        <v>369</v>
      </c>
      <c r="D263" t="s">
        <v>330</v>
      </c>
      <c r="E263">
        <v>173</v>
      </c>
    </row>
    <row r="264" spans="1:5">
      <c r="A264">
        <v>2026</v>
      </c>
      <c r="B264">
        <v>3</v>
      </c>
      <c r="C264" t="s">
        <v>411</v>
      </c>
      <c r="D264" t="s">
        <v>360</v>
      </c>
      <c r="E264" t="s">
        <v>10</v>
      </c>
    </row>
    <row r="265" spans="1:5">
      <c r="A265">
        <v>2026</v>
      </c>
      <c r="B265">
        <v>3</v>
      </c>
      <c r="C265" t="s">
        <v>411</v>
      </c>
      <c r="D265" t="s">
        <v>330</v>
      </c>
      <c r="E265">
        <v>173</v>
      </c>
    </row>
    <row r="266" spans="1:5">
      <c r="A266">
        <v>2026</v>
      </c>
      <c r="B266">
        <v>3</v>
      </c>
      <c r="C266" t="s">
        <v>410</v>
      </c>
      <c r="D266" t="s">
        <v>360</v>
      </c>
      <c r="E266" t="s">
        <v>2</v>
      </c>
    </row>
    <row r="267" spans="1:5">
      <c r="A267">
        <v>2026</v>
      </c>
      <c r="B267">
        <v>3</v>
      </c>
      <c r="C267" t="s">
        <v>410</v>
      </c>
      <c r="D267" t="s">
        <v>330</v>
      </c>
      <c r="E267">
        <v>173</v>
      </c>
    </row>
    <row r="268" spans="1:5">
      <c r="A268">
        <v>2026</v>
      </c>
      <c r="B268">
        <v>3</v>
      </c>
      <c r="C268" t="s">
        <v>392</v>
      </c>
      <c r="D268" t="s">
        <v>360</v>
      </c>
      <c r="E268" t="s">
        <v>2</v>
      </c>
    </row>
    <row r="269" spans="1:5">
      <c r="A269">
        <v>2026</v>
      </c>
      <c r="B269">
        <v>3</v>
      </c>
      <c r="C269" t="s">
        <v>392</v>
      </c>
      <c r="D269" t="s">
        <v>330</v>
      </c>
      <c r="E269">
        <v>173</v>
      </c>
    </row>
    <row r="270" spans="1:5">
      <c r="A270">
        <v>2026</v>
      </c>
      <c r="B270">
        <v>3</v>
      </c>
      <c r="C270" t="s">
        <v>393</v>
      </c>
      <c r="D270" t="s">
        <v>360</v>
      </c>
      <c r="E270" t="s">
        <v>2</v>
      </c>
    </row>
    <row r="271" spans="1:5">
      <c r="A271">
        <v>2026</v>
      </c>
      <c r="B271">
        <v>3</v>
      </c>
      <c r="C271" t="s">
        <v>393</v>
      </c>
      <c r="D271" t="s">
        <v>330</v>
      </c>
      <c r="E271">
        <v>173</v>
      </c>
    </row>
    <row r="272" spans="1:5">
      <c r="A272">
        <v>2026</v>
      </c>
      <c r="B272">
        <v>3</v>
      </c>
      <c r="C272" t="s">
        <v>394</v>
      </c>
      <c r="D272" t="s">
        <v>360</v>
      </c>
      <c r="E272" t="s">
        <v>10</v>
      </c>
    </row>
    <row r="273" spans="1:5">
      <c r="A273">
        <v>2026</v>
      </c>
      <c r="B273">
        <v>3</v>
      </c>
      <c r="C273" t="s">
        <v>394</v>
      </c>
      <c r="D273" t="s">
        <v>330</v>
      </c>
      <c r="E273">
        <v>173</v>
      </c>
    </row>
    <row r="274" spans="1:5">
      <c r="A274">
        <v>2026</v>
      </c>
      <c r="B274">
        <v>3</v>
      </c>
      <c r="C274" t="s">
        <v>395</v>
      </c>
      <c r="D274" t="s">
        <v>360</v>
      </c>
      <c r="E274" t="s">
        <v>2</v>
      </c>
    </row>
    <row r="275" spans="1:5">
      <c r="A275">
        <v>2026</v>
      </c>
      <c r="B275">
        <v>3</v>
      </c>
      <c r="C275" t="s">
        <v>395</v>
      </c>
      <c r="D275" t="s">
        <v>330</v>
      </c>
      <c r="E275">
        <v>173</v>
      </c>
    </row>
    <row r="276" spans="1:5">
      <c r="A276">
        <v>2026</v>
      </c>
      <c r="B276">
        <v>3</v>
      </c>
      <c r="C276" t="s">
        <v>396</v>
      </c>
      <c r="D276" t="s">
        <v>360</v>
      </c>
      <c r="E276" t="s">
        <v>2</v>
      </c>
    </row>
    <row r="277" spans="1:5">
      <c r="A277">
        <v>2026</v>
      </c>
      <c r="B277">
        <v>3</v>
      </c>
      <c r="C277" t="s">
        <v>396</v>
      </c>
      <c r="D277" t="s">
        <v>330</v>
      </c>
      <c r="E277">
        <v>173</v>
      </c>
    </row>
    <row r="278" spans="1:5">
      <c r="A278">
        <v>2026</v>
      </c>
      <c r="B278">
        <v>3</v>
      </c>
      <c r="C278" t="s">
        <v>397</v>
      </c>
      <c r="D278" t="s">
        <v>360</v>
      </c>
      <c r="E278" t="s">
        <v>2</v>
      </c>
    </row>
    <row r="279" spans="1:5">
      <c r="A279">
        <v>2026</v>
      </c>
      <c r="B279">
        <v>3</v>
      </c>
      <c r="C279" t="s">
        <v>397</v>
      </c>
      <c r="D279" t="s">
        <v>330</v>
      </c>
      <c r="E279">
        <v>173</v>
      </c>
    </row>
    <row r="280" spans="1:5">
      <c r="A280">
        <v>2026</v>
      </c>
      <c r="B280">
        <v>3</v>
      </c>
      <c r="C280" t="s">
        <v>398</v>
      </c>
      <c r="D280" t="s">
        <v>360</v>
      </c>
      <c r="E280" t="s">
        <v>2</v>
      </c>
    </row>
    <row r="281" spans="1:5">
      <c r="A281">
        <v>2026</v>
      </c>
      <c r="B281">
        <v>3</v>
      </c>
      <c r="C281" t="s">
        <v>398</v>
      </c>
      <c r="D281" t="s">
        <v>330</v>
      </c>
      <c r="E281">
        <v>173</v>
      </c>
    </row>
    <row r="282" spans="1:5">
      <c r="A282">
        <v>2026</v>
      </c>
      <c r="B282">
        <v>3</v>
      </c>
      <c r="C282" t="s">
        <v>400</v>
      </c>
      <c r="D282" t="s">
        <v>360</v>
      </c>
      <c r="E282" t="s">
        <v>2</v>
      </c>
    </row>
    <row r="283" spans="1:5">
      <c r="A283">
        <v>2026</v>
      </c>
      <c r="B283">
        <v>3</v>
      </c>
      <c r="C283" t="s">
        <v>400</v>
      </c>
      <c r="D283" t="s">
        <v>330</v>
      </c>
      <c r="E283">
        <v>173</v>
      </c>
    </row>
    <row r="284" spans="1:5">
      <c r="A284">
        <v>2026</v>
      </c>
      <c r="B284">
        <v>3</v>
      </c>
      <c r="C284" t="s">
        <v>401</v>
      </c>
      <c r="D284" t="s">
        <v>360</v>
      </c>
      <c r="E284" t="s">
        <v>2</v>
      </c>
    </row>
    <row r="285" spans="1:5">
      <c r="A285">
        <v>2026</v>
      </c>
      <c r="B285">
        <v>3</v>
      </c>
      <c r="C285" t="s">
        <v>401</v>
      </c>
      <c r="D285" t="s">
        <v>330</v>
      </c>
      <c r="E285">
        <v>173</v>
      </c>
    </row>
    <row r="286" spans="1:5">
      <c r="A286">
        <v>2026</v>
      </c>
      <c r="B286">
        <v>3</v>
      </c>
      <c r="C286" t="s">
        <v>403</v>
      </c>
      <c r="D286" t="s">
        <v>360</v>
      </c>
      <c r="E286" t="s">
        <v>2</v>
      </c>
    </row>
    <row r="287" spans="1:5">
      <c r="A287">
        <v>2026</v>
      </c>
      <c r="B287">
        <v>3</v>
      </c>
      <c r="C287" t="s">
        <v>403</v>
      </c>
      <c r="D287" t="s">
        <v>330</v>
      </c>
      <c r="E287">
        <v>173</v>
      </c>
    </row>
    <row r="288" spans="1:5">
      <c r="A288">
        <v>2026</v>
      </c>
      <c r="B288">
        <v>3</v>
      </c>
      <c r="C288" t="s">
        <v>404</v>
      </c>
      <c r="D288" t="s">
        <v>360</v>
      </c>
      <c r="E288" t="s">
        <v>2</v>
      </c>
    </row>
    <row r="289" spans="1:5">
      <c r="A289">
        <v>2026</v>
      </c>
      <c r="B289">
        <v>3</v>
      </c>
      <c r="C289" t="s">
        <v>404</v>
      </c>
      <c r="D289" t="s">
        <v>330</v>
      </c>
      <c r="E289">
        <v>173</v>
      </c>
    </row>
    <row r="290" spans="1:5">
      <c r="A290">
        <v>2026</v>
      </c>
      <c r="B290">
        <v>3</v>
      </c>
      <c r="C290" t="s">
        <v>405</v>
      </c>
      <c r="D290" t="s">
        <v>360</v>
      </c>
      <c r="E290" t="s">
        <v>2</v>
      </c>
    </row>
    <row r="291" spans="1:5">
      <c r="A291">
        <v>2026</v>
      </c>
      <c r="B291">
        <v>3</v>
      </c>
      <c r="C291" t="s">
        <v>405</v>
      </c>
      <c r="D291" t="s">
        <v>330</v>
      </c>
      <c r="E291">
        <v>173</v>
      </c>
    </row>
    <row r="292" spans="1:5">
      <c r="A292">
        <v>2026</v>
      </c>
      <c r="B292">
        <v>3</v>
      </c>
      <c r="C292" t="s">
        <v>406</v>
      </c>
      <c r="D292" t="s">
        <v>360</v>
      </c>
      <c r="E292" t="s">
        <v>2</v>
      </c>
    </row>
    <row r="293" spans="1:5">
      <c r="A293">
        <v>2026</v>
      </c>
      <c r="B293">
        <v>3</v>
      </c>
      <c r="C293" t="s">
        <v>406</v>
      </c>
      <c r="D293" t="s">
        <v>330</v>
      </c>
      <c r="E293">
        <v>86.5</v>
      </c>
    </row>
    <row r="294" spans="1:5">
      <c r="A294">
        <v>2026</v>
      </c>
      <c r="B294">
        <v>3</v>
      </c>
      <c r="C294" t="s">
        <v>407</v>
      </c>
      <c r="D294" t="s">
        <v>360</v>
      </c>
      <c r="E294" t="s">
        <v>2</v>
      </c>
    </row>
    <row r="295" spans="1:5">
      <c r="A295">
        <v>2026</v>
      </c>
      <c r="B295">
        <v>3</v>
      </c>
      <c r="C295" t="s">
        <v>407</v>
      </c>
      <c r="D295" t="s">
        <v>330</v>
      </c>
      <c r="E295">
        <v>86.5</v>
      </c>
    </row>
    <row r="296" spans="1:5">
      <c r="A296">
        <v>2026</v>
      </c>
      <c r="B296">
        <v>3</v>
      </c>
      <c r="C296" t="s">
        <v>408</v>
      </c>
      <c r="D296" t="s">
        <v>360</v>
      </c>
      <c r="E296" t="s">
        <v>2</v>
      </c>
    </row>
    <row r="297" spans="1:5">
      <c r="A297">
        <v>2026</v>
      </c>
      <c r="B297">
        <v>3</v>
      </c>
      <c r="C297" t="s">
        <v>408</v>
      </c>
      <c r="D297" t="s">
        <v>330</v>
      </c>
      <c r="E297">
        <v>86.5</v>
      </c>
    </row>
    <row r="298" spans="1:5">
      <c r="A298">
        <v>2026</v>
      </c>
      <c r="B298">
        <v>3</v>
      </c>
      <c r="C298" t="s">
        <v>352</v>
      </c>
      <c r="D298" t="s">
        <v>360</v>
      </c>
      <c r="E298" t="s">
        <v>2</v>
      </c>
    </row>
    <row r="299" spans="1:5">
      <c r="A299">
        <v>2026</v>
      </c>
      <c r="B299">
        <v>3</v>
      </c>
      <c r="C299" t="s">
        <v>409</v>
      </c>
      <c r="D299" t="s">
        <v>360</v>
      </c>
      <c r="E299" t="s">
        <v>2</v>
      </c>
    </row>
    <row r="300" spans="1:5">
      <c r="A300">
        <v>2026</v>
      </c>
      <c r="B300">
        <v>3</v>
      </c>
      <c r="C300" t="s">
        <v>409</v>
      </c>
      <c r="D300" t="s">
        <v>330</v>
      </c>
      <c r="E300">
        <v>86.5</v>
      </c>
    </row>
    <row r="301" spans="1:5">
      <c r="A301">
        <v>2026</v>
      </c>
      <c r="B301">
        <v>3</v>
      </c>
      <c r="C301" t="s">
        <v>351</v>
      </c>
      <c r="D301" t="s">
        <v>360</v>
      </c>
      <c r="E301" t="s">
        <v>2</v>
      </c>
    </row>
    <row r="302" spans="1:5">
      <c r="A302">
        <v>2026</v>
      </c>
      <c r="B302">
        <v>3</v>
      </c>
      <c r="C302" t="s">
        <v>386</v>
      </c>
      <c r="D302" t="s">
        <v>360</v>
      </c>
      <c r="E302" t="s">
        <v>2</v>
      </c>
    </row>
    <row r="303" spans="1:5">
      <c r="A303">
        <v>2026</v>
      </c>
      <c r="B303">
        <v>3</v>
      </c>
      <c r="C303" t="s">
        <v>386</v>
      </c>
      <c r="D303" t="s">
        <v>330</v>
      </c>
      <c r="E303">
        <v>86.5</v>
      </c>
    </row>
    <row r="304" spans="1:5">
      <c r="A304">
        <v>2026</v>
      </c>
      <c r="B304">
        <v>3</v>
      </c>
      <c r="C304" t="s">
        <v>385</v>
      </c>
      <c r="D304" t="s">
        <v>360</v>
      </c>
      <c r="E304" t="s">
        <v>2</v>
      </c>
    </row>
    <row r="305" spans="1:5">
      <c r="A305">
        <v>2026</v>
      </c>
      <c r="B305">
        <v>3</v>
      </c>
      <c r="C305" t="s">
        <v>385</v>
      </c>
      <c r="D305" t="s">
        <v>330</v>
      </c>
      <c r="E305">
        <v>86.5</v>
      </c>
    </row>
    <row r="306" spans="1:5">
      <c r="A306">
        <v>2026</v>
      </c>
      <c r="B306">
        <v>3</v>
      </c>
      <c r="C306" t="s">
        <v>384</v>
      </c>
      <c r="D306" t="s">
        <v>360</v>
      </c>
      <c r="E306" t="s">
        <v>2</v>
      </c>
    </row>
    <row r="307" spans="1:5">
      <c r="A307">
        <v>2026</v>
      </c>
      <c r="B307">
        <v>3</v>
      </c>
      <c r="C307" t="s">
        <v>384</v>
      </c>
      <c r="D307" t="s">
        <v>330</v>
      </c>
      <c r="E307">
        <v>86.5</v>
      </c>
    </row>
    <row r="308" spans="1:5">
      <c r="A308">
        <v>2026</v>
      </c>
      <c r="B308">
        <v>3</v>
      </c>
      <c r="C308" t="s">
        <v>388</v>
      </c>
      <c r="D308" t="s">
        <v>360</v>
      </c>
      <c r="E308" t="s">
        <v>2</v>
      </c>
    </row>
    <row r="309" spans="1:5">
      <c r="A309">
        <v>2026</v>
      </c>
      <c r="B309">
        <v>3</v>
      </c>
      <c r="C309" t="s">
        <v>388</v>
      </c>
      <c r="D309" t="s">
        <v>330</v>
      </c>
      <c r="E309">
        <v>86.5</v>
      </c>
    </row>
    <row r="310" spans="1:5">
      <c r="A310">
        <v>2026</v>
      </c>
      <c r="B310">
        <v>3</v>
      </c>
      <c r="C310" t="s">
        <v>387</v>
      </c>
      <c r="D310" t="s">
        <v>360</v>
      </c>
      <c r="E310" t="s">
        <v>2</v>
      </c>
    </row>
    <row r="311" spans="1:5">
      <c r="A311">
        <v>2026</v>
      </c>
      <c r="B311">
        <v>3</v>
      </c>
      <c r="C311" t="s">
        <v>387</v>
      </c>
      <c r="D311" t="s">
        <v>330</v>
      </c>
      <c r="E311">
        <v>86.5</v>
      </c>
    </row>
    <row r="312" spans="1:5">
      <c r="A312">
        <v>2026</v>
      </c>
      <c r="B312">
        <v>3</v>
      </c>
      <c r="C312" t="s">
        <v>353</v>
      </c>
      <c r="D312" t="s">
        <v>360</v>
      </c>
      <c r="E312" t="s">
        <v>2</v>
      </c>
    </row>
    <row r="313" spans="1:5">
      <c r="A313">
        <v>2026</v>
      </c>
      <c r="B313">
        <v>3</v>
      </c>
      <c r="C313" t="s">
        <v>353</v>
      </c>
      <c r="D313" t="s">
        <v>330</v>
      </c>
      <c r="E313">
        <v>86.5</v>
      </c>
    </row>
    <row r="314" spans="1:5">
      <c r="A314">
        <v>2026</v>
      </c>
      <c r="B314">
        <v>3</v>
      </c>
      <c r="C314" t="s">
        <v>383</v>
      </c>
      <c r="D314" t="s">
        <v>360</v>
      </c>
      <c r="E314" t="s">
        <v>2</v>
      </c>
    </row>
    <row r="315" spans="1:5">
      <c r="A315">
        <v>2026</v>
      </c>
      <c r="B315">
        <v>3</v>
      </c>
      <c r="C315" t="s">
        <v>383</v>
      </c>
      <c r="D315" t="s">
        <v>330</v>
      </c>
      <c r="E315">
        <v>86.5</v>
      </c>
    </row>
    <row r="316" spans="1:5">
      <c r="A316">
        <v>2026</v>
      </c>
      <c r="B316">
        <v>3</v>
      </c>
      <c r="C316" t="s">
        <v>389</v>
      </c>
      <c r="D316" t="s">
        <v>360</v>
      </c>
      <c r="E316" t="s">
        <v>2</v>
      </c>
    </row>
    <row r="317" spans="1:5">
      <c r="A317">
        <v>2026</v>
      </c>
      <c r="B317">
        <v>3</v>
      </c>
      <c r="C317" t="s">
        <v>389</v>
      </c>
      <c r="D317" t="s">
        <v>330</v>
      </c>
      <c r="E317">
        <v>86.5</v>
      </c>
    </row>
    <row r="318" spans="1:5">
      <c r="A318">
        <v>2026</v>
      </c>
      <c r="B318">
        <v>3</v>
      </c>
      <c r="C318" t="s">
        <v>390</v>
      </c>
      <c r="D318" t="s">
        <v>360</v>
      </c>
      <c r="E318" t="s">
        <v>2</v>
      </c>
    </row>
    <row r="319" spans="1:5">
      <c r="A319">
        <v>2026</v>
      </c>
      <c r="B319">
        <v>3</v>
      </c>
      <c r="C319" t="s">
        <v>390</v>
      </c>
      <c r="D319" t="s">
        <v>330</v>
      </c>
      <c r="E319">
        <v>86.5</v>
      </c>
    </row>
    <row r="320" spans="1:5">
      <c r="A320">
        <v>2026</v>
      </c>
      <c r="B320">
        <v>3</v>
      </c>
      <c r="C320" t="s">
        <v>391</v>
      </c>
      <c r="D320" t="s">
        <v>360</v>
      </c>
      <c r="E320" t="s">
        <v>2</v>
      </c>
    </row>
    <row r="321" spans="1:5">
      <c r="A321">
        <v>2026</v>
      </c>
      <c r="B321">
        <v>3</v>
      </c>
      <c r="C321" t="s">
        <v>391</v>
      </c>
      <c r="D321" t="s">
        <v>330</v>
      </c>
      <c r="E321">
        <v>86.5</v>
      </c>
    </row>
    <row r="322" spans="1:5">
      <c r="A322">
        <v>2026</v>
      </c>
      <c r="B322">
        <v>3</v>
      </c>
      <c r="C322" t="s">
        <v>431</v>
      </c>
      <c r="D322" t="s">
        <v>360</v>
      </c>
      <c r="E322" t="s">
        <v>2</v>
      </c>
    </row>
    <row r="323" spans="1:5">
      <c r="A323">
        <v>2026</v>
      </c>
      <c r="B323">
        <v>3</v>
      </c>
      <c r="C323" t="s">
        <v>431</v>
      </c>
      <c r="D323" t="s">
        <v>330</v>
      </c>
      <c r="E323">
        <v>173</v>
      </c>
    </row>
    <row r="324" spans="1:5">
      <c r="A324">
        <v>2026</v>
      </c>
      <c r="B324">
        <v>3</v>
      </c>
      <c r="C324" t="s">
        <v>425</v>
      </c>
      <c r="D324" t="s">
        <v>360</v>
      </c>
      <c r="E324" t="s">
        <v>2</v>
      </c>
    </row>
    <row r="325" spans="1:5">
      <c r="A325">
        <v>2026</v>
      </c>
      <c r="B325">
        <v>3</v>
      </c>
      <c r="C325" t="s">
        <v>425</v>
      </c>
      <c r="D325" t="s">
        <v>330</v>
      </c>
      <c r="E325">
        <v>173</v>
      </c>
    </row>
    <row r="326" spans="1:5">
      <c r="A326">
        <v>2026</v>
      </c>
      <c r="B326">
        <v>3</v>
      </c>
      <c r="C326" t="s">
        <v>429</v>
      </c>
      <c r="D326" t="s">
        <v>360</v>
      </c>
      <c r="E326" t="s">
        <v>2</v>
      </c>
    </row>
    <row r="327" spans="1:5">
      <c r="A327">
        <v>2026</v>
      </c>
      <c r="B327">
        <v>3</v>
      </c>
      <c r="C327" t="s">
        <v>429</v>
      </c>
      <c r="D327" t="s">
        <v>330</v>
      </c>
      <c r="E327">
        <v>173</v>
      </c>
    </row>
    <row r="328" spans="1:5">
      <c r="A328">
        <v>2026</v>
      </c>
      <c r="B328">
        <v>3</v>
      </c>
      <c r="C328" t="s">
        <v>426</v>
      </c>
      <c r="D328" t="s">
        <v>360</v>
      </c>
      <c r="E328" t="s">
        <v>2</v>
      </c>
    </row>
    <row r="329" spans="1:5">
      <c r="A329">
        <v>2026</v>
      </c>
      <c r="B329">
        <v>3</v>
      </c>
      <c r="C329" t="s">
        <v>426</v>
      </c>
      <c r="D329" t="s">
        <v>330</v>
      </c>
      <c r="E329">
        <v>173</v>
      </c>
    </row>
    <row r="330" spans="1:5">
      <c r="A330">
        <v>2026</v>
      </c>
      <c r="B330">
        <v>3</v>
      </c>
      <c r="C330" t="s">
        <v>427</v>
      </c>
      <c r="D330" t="s">
        <v>360</v>
      </c>
      <c r="E330" t="s">
        <v>3</v>
      </c>
    </row>
    <row r="331" spans="1:5">
      <c r="A331">
        <v>2026</v>
      </c>
      <c r="B331">
        <v>3</v>
      </c>
      <c r="C331" t="s">
        <v>427</v>
      </c>
      <c r="D331" t="s">
        <v>330</v>
      </c>
      <c r="E331">
        <v>138.4</v>
      </c>
    </row>
    <row r="332" spans="1:5">
      <c r="A332">
        <v>2026</v>
      </c>
      <c r="B332">
        <v>3</v>
      </c>
      <c r="C332" t="s">
        <v>428</v>
      </c>
      <c r="D332" t="s">
        <v>360</v>
      </c>
      <c r="E332" t="s">
        <v>2</v>
      </c>
    </row>
    <row r="333" spans="1:5">
      <c r="A333">
        <v>2026</v>
      </c>
      <c r="B333">
        <v>3</v>
      </c>
      <c r="C333" t="s">
        <v>428</v>
      </c>
      <c r="D333" t="s">
        <v>330</v>
      </c>
      <c r="E333">
        <v>138.4</v>
      </c>
    </row>
    <row r="334" spans="1:5">
      <c r="A334">
        <v>2026</v>
      </c>
      <c r="B334">
        <v>3</v>
      </c>
      <c r="C334" t="s">
        <v>329</v>
      </c>
      <c r="D334" t="s">
        <v>360</v>
      </c>
      <c r="E334" t="s">
        <v>2</v>
      </c>
    </row>
    <row r="335" spans="1:5">
      <c r="A335">
        <v>2026</v>
      </c>
      <c r="B335">
        <v>3</v>
      </c>
      <c r="C335" t="s">
        <v>329</v>
      </c>
      <c r="D335" t="s">
        <v>330</v>
      </c>
      <c r="E335">
        <v>173</v>
      </c>
    </row>
    <row r="336" spans="1:5">
      <c r="A336">
        <v>2026</v>
      </c>
      <c r="B336">
        <v>3</v>
      </c>
      <c r="C336" t="s">
        <v>432</v>
      </c>
      <c r="D336" t="s">
        <v>360</v>
      </c>
      <c r="E336" t="s">
        <v>2</v>
      </c>
    </row>
    <row r="337" spans="1:5">
      <c r="A337">
        <v>2026</v>
      </c>
      <c r="B337">
        <v>3</v>
      </c>
      <c r="C337" t="s">
        <v>432</v>
      </c>
      <c r="D337" t="s">
        <v>330</v>
      </c>
      <c r="E337">
        <v>173</v>
      </c>
    </row>
    <row r="338" spans="1:5">
      <c r="A338">
        <v>2026</v>
      </c>
      <c r="B338">
        <v>4</v>
      </c>
      <c r="C338" t="s">
        <v>348</v>
      </c>
      <c r="D338" t="s">
        <v>360</v>
      </c>
      <c r="E338" t="s">
        <v>2</v>
      </c>
    </row>
    <row r="339" spans="1:5">
      <c r="A339">
        <v>2026</v>
      </c>
      <c r="B339">
        <v>4</v>
      </c>
      <c r="C339" t="s">
        <v>348</v>
      </c>
      <c r="D339" t="s">
        <v>330</v>
      </c>
      <c r="E339">
        <v>173</v>
      </c>
    </row>
    <row r="340" spans="1:5">
      <c r="A340">
        <v>2026</v>
      </c>
      <c r="B340">
        <v>4</v>
      </c>
      <c r="C340" t="s">
        <v>356</v>
      </c>
      <c r="D340" t="s">
        <v>360</v>
      </c>
      <c r="E340" t="s">
        <v>13</v>
      </c>
    </row>
    <row r="341" spans="1:5">
      <c r="A341">
        <v>2026</v>
      </c>
      <c r="B341">
        <v>4</v>
      </c>
      <c r="C341" t="s">
        <v>361</v>
      </c>
      <c r="D341" t="s">
        <v>330</v>
      </c>
      <c r="E341">
        <v>173</v>
      </c>
    </row>
    <row r="342" spans="1:5">
      <c r="A342">
        <v>2026</v>
      </c>
      <c r="B342">
        <v>4</v>
      </c>
      <c r="C342" t="s">
        <v>419</v>
      </c>
      <c r="D342" t="s">
        <v>360</v>
      </c>
      <c r="E342" t="s">
        <v>4</v>
      </c>
    </row>
    <row r="343" spans="1:5">
      <c r="A343">
        <v>2026</v>
      </c>
      <c r="B343">
        <v>4</v>
      </c>
      <c r="C343" t="s">
        <v>419</v>
      </c>
      <c r="D343" t="s">
        <v>330</v>
      </c>
      <c r="E343">
        <v>173</v>
      </c>
    </row>
    <row r="344" spans="1:5">
      <c r="A344">
        <v>2026</v>
      </c>
      <c r="B344">
        <v>4</v>
      </c>
      <c r="C344" t="s">
        <v>357</v>
      </c>
      <c r="D344" t="s">
        <v>360</v>
      </c>
      <c r="E344" t="s">
        <v>4</v>
      </c>
    </row>
    <row r="345" spans="1:5">
      <c r="A345">
        <v>2026</v>
      </c>
      <c r="B345">
        <v>4</v>
      </c>
      <c r="C345" t="s">
        <v>359</v>
      </c>
      <c r="D345" t="s">
        <v>330</v>
      </c>
      <c r="E345">
        <v>173</v>
      </c>
    </row>
    <row r="346" spans="1:5">
      <c r="A346">
        <v>2026</v>
      </c>
      <c r="B346">
        <v>4</v>
      </c>
      <c r="C346" t="s">
        <v>364</v>
      </c>
      <c r="D346" t="s">
        <v>360</v>
      </c>
      <c r="E346" t="s">
        <v>3</v>
      </c>
    </row>
    <row r="347" spans="1:5">
      <c r="A347">
        <v>2026</v>
      </c>
      <c r="B347">
        <v>4</v>
      </c>
      <c r="C347" t="s">
        <v>364</v>
      </c>
      <c r="D347" t="s">
        <v>330</v>
      </c>
      <c r="E347">
        <v>173</v>
      </c>
    </row>
    <row r="348" spans="1:5">
      <c r="A348">
        <v>2026</v>
      </c>
      <c r="B348">
        <v>4</v>
      </c>
      <c r="C348" t="s">
        <v>358</v>
      </c>
      <c r="D348" t="s">
        <v>360</v>
      </c>
      <c r="E348" t="s">
        <v>4</v>
      </c>
    </row>
    <row r="349" spans="1:5">
      <c r="A349">
        <v>2026</v>
      </c>
      <c r="B349">
        <v>4</v>
      </c>
      <c r="C349" t="s">
        <v>420</v>
      </c>
      <c r="D349" t="s">
        <v>360</v>
      </c>
      <c r="E349" t="s">
        <v>3</v>
      </c>
    </row>
    <row r="350" spans="1:5">
      <c r="A350">
        <v>2026</v>
      </c>
      <c r="B350">
        <v>4</v>
      </c>
      <c r="C350" t="s">
        <v>420</v>
      </c>
      <c r="D350" t="s">
        <v>330</v>
      </c>
      <c r="E350">
        <v>173</v>
      </c>
    </row>
    <row r="351" spans="1:5">
      <c r="A351">
        <v>2026</v>
      </c>
      <c r="B351">
        <v>4</v>
      </c>
      <c r="C351" t="s">
        <v>402</v>
      </c>
      <c r="D351" t="s">
        <v>360</v>
      </c>
      <c r="E351" t="s">
        <v>3</v>
      </c>
    </row>
    <row r="352" spans="1:5">
      <c r="A352">
        <v>2026</v>
      </c>
      <c r="B352">
        <v>4</v>
      </c>
      <c r="C352" t="s">
        <v>402</v>
      </c>
      <c r="D352" t="s">
        <v>330</v>
      </c>
      <c r="E352">
        <v>173</v>
      </c>
    </row>
    <row r="353" spans="1:5">
      <c r="A353">
        <v>2026</v>
      </c>
      <c r="B353">
        <v>4</v>
      </c>
      <c r="C353" t="s">
        <v>354</v>
      </c>
      <c r="D353" t="s">
        <v>360</v>
      </c>
      <c r="E353" t="s">
        <v>3</v>
      </c>
    </row>
    <row r="354" spans="1:5">
      <c r="A354">
        <v>2026</v>
      </c>
      <c r="B354">
        <v>4</v>
      </c>
      <c r="C354" t="s">
        <v>354</v>
      </c>
      <c r="D354" t="s">
        <v>330</v>
      </c>
      <c r="E354">
        <v>173</v>
      </c>
    </row>
    <row r="355" spans="1:5">
      <c r="A355">
        <v>2026</v>
      </c>
      <c r="B355">
        <v>4</v>
      </c>
      <c r="C355" t="s">
        <v>363</v>
      </c>
      <c r="D355" t="s">
        <v>360</v>
      </c>
      <c r="E355" t="s">
        <v>3</v>
      </c>
    </row>
    <row r="356" spans="1:5">
      <c r="A356">
        <v>2026</v>
      </c>
      <c r="B356">
        <v>4</v>
      </c>
      <c r="C356" t="s">
        <v>363</v>
      </c>
      <c r="D356" t="s">
        <v>330</v>
      </c>
      <c r="E356">
        <v>173</v>
      </c>
    </row>
    <row r="357" spans="1:5">
      <c r="A357">
        <v>2026</v>
      </c>
      <c r="B357">
        <v>4</v>
      </c>
      <c r="C357" t="s">
        <v>331</v>
      </c>
      <c r="D357" t="s">
        <v>360</v>
      </c>
      <c r="E357" t="s">
        <v>3</v>
      </c>
    </row>
    <row r="358" spans="1:5">
      <c r="A358">
        <v>2026</v>
      </c>
      <c r="B358">
        <v>4</v>
      </c>
      <c r="C358" t="s">
        <v>331</v>
      </c>
      <c r="D358" t="s">
        <v>330</v>
      </c>
      <c r="E358">
        <v>173</v>
      </c>
    </row>
    <row r="359" spans="1:5">
      <c r="A359">
        <v>2026</v>
      </c>
      <c r="B359">
        <v>4</v>
      </c>
      <c r="C359" t="s">
        <v>350</v>
      </c>
      <c r="D359" t="s">
        <v>360</v>
      </c>
      <c r="E359" t="s">
        <v>11</v>
      </c>
    </row>
    <row r="360" spans="1:5">
      <c r="A360">
        <v>2026</v>
      </c>
      <c r="B360">
        <v>4</v>
      </c>
      <c r="C360" t="s">
        <v>350</v>
      </c>
      <c r="D360" t="s">
        <v>330</v>
      </c>
      <c r="E360">
        <v>173</v>
      </c>
    </row>
    <row r="361" spans="1:5">
      <c r="A361">
        <v>2026</v>
      </c>
      <c r="B361">
        <v>4</v>
      </c>
      <c r="C361" t="s">
        <v>421</v>
      </c>
      <c r="D361" t="s">
        <v>360</v>
      </c>
      <c r="E361" t="s">
        <v>2</v>
      </c>
    </row>
    <row r="362" spans="1:5">
      <c r="A362">
        <v>2026</v>
      </c>
      <c r="B362">
        <v>4</v>
      </c>
      <c r="C362" t="s">
        <v>421</v>
      </c>
      <c r="D362" t="s">
        <v>330</v>
      </c>
      <c r="E362">
        <v>173</v>
      </c>
    </row>
    <row r="363" spans="1:5">
      <c r="A363">
        <v>2026</v>
      </c>
      <c r="B363">
        <v>4</v>
      </c>
      <c r="C363" t="s">
        <v>422</v>
      </c>
      <c r="D363" t="s">
        <v>360</v>
      </c>
      <c r="E363" t="s">
        <v>2</v>
      </c>
    </row>
    <row r="364" spans="1:5">
      <c r="A364">
        <v>2026</v>
      </c>
      <c r="B364">
        <v>4</v>
      </c>
      <c r="C364" t="s">
        <v>422</v>
      </c>
      <c r="D364" t="s">
        <v>330</v>
      </c>
      <c r="E364">
        <v>173</v>
      </c>
    </row>
    <row r="365" spans="1:5">
      <c r="A365">
        <v>2026</v>
      </c>
      <c r="B365">
        <v>4</v>
      </c>
      <c r="C365" t="s">
        <v>355</v>
      </c>
      <c r="D365" t="s">
        <v>360</v>
      </c>
      <c r="E365" t="s">
        <v>2</v>
      </c>
    </row>
    <row r="366" spans="1:5">
      <c r="A366">
        <v>2026</v>
      </c>
      <c r="B366">
        <v>4</v>
      </c>
      <c r="C366" t="s">
        <v>355</v>
      </c>
      <c r="D366" t="s">
        <v>330</v>
      </c>
      <c r="E366">
        <v>173</v>
      </c>
    </row>
    <row r="367" spans="1:5">
      <c r="A367">
        <v>2026</v>
      </c>
      <c r="B367">
        <v>4</v>
      </c>
      <c r="C367" t="s">
        <v>349</v>
      </c>
      <c r="D367" t="s">
        <v>360</v>
      </c>
      <c r="E367" t="s">
        <v>6</v>
      </c>
    </row>
    <row r="368" spans="1:5">
      <c r="A368">
        <v>2026</v>
      </c>
      <c r="B368">
        <v>4</v>
      </c>
      <c r="C368" t="s">
        <v>424</v>
      </c>
      <c r="D368" t="s">
        <v>360</v>
      </c>
      <c r="E368" t="s">
        <v>3</v>
      </c>
    </row>
    <row r="369" spans="1:5">
      <c r="A369">
        <v>2026</v>
      </c>
      <c r="B369">
        <v>4</v>
      </c>
      <c r="C369" t="s">
        <v>424</v>
      </c>
      <c r="D369" t="s">
        <v>330</v>
      </c>
      <c r="E369">
        <v>173</v>
      </c>
    </row>
    <row r="370" spans="1:5">
      <c r="A370">
        <v>2026</v>
      </c>
      <c r="B370">
        <v>4</v>
      </c>
      <c r="C370" t="s">
        <v>423</v>
      </c>
      <c r="D370" t="s">
        <v>360</v>
      </c>
      <c r="E370" t="s">
        <v>2</v>
      </c>
    </row>
    <row r="371" spans="1:5">
      <c r="A371">
        <v>2026</v>
      </c>
      <c r="B371">
        <v>4</v>
      </c>
      <c r="C371" t="s">
        <v>423</v>
      </c>
      <c r="D371" t="s">
        <v>330</v>
      </c>
      <c r="E371">
        <v>173</v>
      </c>
    </row>
    <row r="372" spans="1:5">
      <c r="A372">
        <v>2026</v>
      </c>
      <c r="B372">
        <v>4</v>
      </c>
      <c r="C372" t="s">
        <v>362</v>
      </c>
      <c r="D372" t="s">
        <v>360</v>
      </c>
      <c r="E372" t="s">
        <v>2</v>
      </c>
    </row>
    <row r="373" spans="1:5">
      <c r="A373">
        <v>2026</v>
      </c>
      <c r="B373">
        <v>4</v>
      </c>
      <c r="C373" t="s">
        <v>362</v>
      </c>
      <c r="D373" t="s">
        <v>330</v>
      </c>
      <c r="E373">
        <v>173</v>
      </c>
    </row>
    <row r="374" spans="1:5">
      <c r="A374">
        <v>2026</v>
      </c>
      <c r="B374">
        <v>4</v>
      </c>
      <c r="C374" t="s">
        <v>369</v>
      </c>
      <c r="D374" t="s">
        <v>360</v>
      </c>
      <c r="E374" t="s">
        <v>10</v>
      </c>
    </row>
    <row r="375" spans="1:5">
      <c r="A375">
        <v>2026</v>
      </c>
      <c r="B375">
        <v>4</v>
      </c>
      <c r="C375" t="s">
        <v>369</v>
      </c>
      <c r="D375" t="s">
        <v>330</v>
      </c>
      <c r="E375">
        <v>173</v>
      </c>
    </row>
    <row r="376" spans="1:5">
      <c r="A376">
        <v>2026</v>
      </c>
      <c r="B376">
        <v>4</v>
      </c>
      <c r="C376" t="s">
        <v>411</v>
      </c>
      <c r="D376" t="s">
        <v>360</v>
      </c>
      <c r="E376" t="s">
        <v>10</v>
      </c>
    </row>
    <row r="377" spans="1:5">
      <c r="A377">
        <v>2026</v>
      </c>
      <c r="B377">
        <v>4</v>
      </c>
      <c r="C377" t="s">
        <v>410</v>
      </c>
      <c r="D377" t="s">
        <v>360</v>
      </c>
      <c r="E377" t="s">
        <v>2</v>
      </c>
    </row>
    <row r="378" spans="1:5">
      <c r="A378">
        <v>2026</v>
      </c>
      <c r="B378">
        <v>4</v>
      </c>
      <c r="C378" t="s">
        <v>392</v>
      </c>
      <c r="D378" t="s">
        <v>360</v>
      </c>
      <c r="E378" t="s">
        <v>2</v>
      </c>
    </row>
    <row r="379" spans="1:5">
      <c r="A379">
        <v>2026</v>
      </c>
      <c r="B379">
        <v>4</v>
      </c>
      <c r="C379" t="s">
        <v>393</v>
      </c>
      <c r="D379" t="s">
        <v>360</v>
      </c>
      <c r="E379" t="s">
        <v>2</v>
      </c>
    </row>
    <row r="380" spans="1:5">
      <c r="A380">
        <v>2026</v>
      </c>
      <c r="B380">
        <v>4</v>
      </c>
      <c r="C380" t="s">
        <v>394</v>
      </c>
      <c r="D380" t="s">
        <v>360</v>
      </c>
      <c r="E380" t="s">
        <v>10</v>
      </c>
    </row>
    <row r="381" spans="1:5">
      <c r="A381">
        <v>2026</v>
      </c>
      <c r="B381">
        <v>4</v>
      </c>
      <c r="C381" t="s">
        <v>395</v>
      </c>
      <c r="D381" t="s">
        <v>360</v>
      </c>
      <c r="E381" t="s">
        <v>2</v>
      </c>
    </row>
    <row r="382" spans="1:5">
      <c r="A382">
        <v>2026</v>
      </c>
      <c r="B382">
        <v>4</v>
      </c>
      <c r="C382" t="s">
        <v>396</v>
      </c>
      <c r="D382" t="s">
        <v>360</v>
      </c>
      <c r="E382" t="s">
        <v>2</v>
      </c>
    </row>
    <row r="383" spans="1:5">
      <c r="A383">
        <v>2026</v>
      </c>
      <c r="B383">
        <v>4</v>
      </c>
      <c r="C383" t="s">
        <v>397</v>
      </c>
      <c r="D383" t="s">
        <v>360</v>
      </c>
      <c r="E383" t="s">
        <v>2</v>
      </c>
    </row>
    <row r="384" spans="1:5">
      <c r="A384">
        <v>2026</v>
      </c>
      <c r="B384">
        <v>4</v>
      </c>
      <c r="C384" t="s">
        <v>398</v>
      </c>
      <c r="D384" t="s">
        <v>360</v>
      </c>
      <c r="E384" t="s">
        <v>2</v>
      </c>
    </row>
    <row r="385" spans="1:5">
      <c r="A385">
        <v>2026</v>
      </c>
      <c r="B385">
        <v>4</v>
      </c>
      <c r="C385" t="s">
        <v>400</v>
      </c>
      <c r="D385" t="s">
        <v>360</v>
      </c>
      <c r="E385" t="s">
        <v>2</v>
      </c>
    </row>
    <row r="386" spans="1:5">
      <c r="A386">
        <v>2026</v>
      </c>
      <c r="B386">
        <v>4</v>
      </c>
      <c r="C386" t="s">
        <v>401</v>
      </c>
      <c r="D386" t="s">
        <v>360</v>
      </c>
      <c r="E386" t="s">
        <v>2</v>
      </c>
    </row>
    <row r="387" spans="1:5">
      <c r="A387">
        <v>2026</v>
      </c>
      <c r="B387">
        <v>4</v>
      </c>
      <c r="C387" t="s">
        <v>403</v>
      </c>
      <c r="D387" t="s">
        <v>360</v>
      </c>
      <c r="E387" t="s">
        <v>2</v>
      </c>
    </row>
    <row r="388" spans="1:5">
      <c r="A388">
        <v>2026</v>
      </c>
      <c r="B388">
        <v>4</v>
      </c>
      <c r="C388" t="s">
        <v>404</v>
      </c>
      <c r="D388" t="s">
        <v>360</v>
      </c>
      <c r="E388" t="s">
        <v>2</v>
      </c>
    </row>
    <row r="389" spans="1:5">
      <c r="A389">
        <v>2026</v>
      </c>
      <c r="B389">
        <v>4</v>
      </c>
      <c r="C389" t="s">
        <v>405</v>
      </c>
      <c r="D389" t="s">
        <v>360</v>
      </c>
      <c r="E389" t="s">
        <v>2</v>
      </c>
    </row>
    <row r="390" spans="1:5">
      <c r="A390">
        <v>2026</v>
      </c>
      <c r="B390">
        <v>4</v>
      </c>
      <c r="C390" t="s">
        <v>406</v>
      </c>
      <c r="D390" t="s">
        <v>360</v>
      </c>
      <c r="E390" t="s">
        <v>2</v>
      </c>
    </row>
    <row r="391" spans="1:5">
      <c r="A391">
        <v>2026</v>
      </c>
      <c r="B391">
        <v>4</v>
      </c>
      <c r="C391" t="s">
        <v>406</v>
      </c>
      <c r="D391" t="s">
        <v>330</v>
      </c>
      <c r="E391">
        <v>86.5</v>
      </c>
    </row>
    <row r="392" spans="1:5">
      <c r="A392">
        <v>2026</v>
      </c>
      <c r="B392">
        <v>4</v>
      </c>
      <c r="C392" t="s">
        <v>407</v>
      </c>
      <c r="D392" t="s">
        <v>360</v>
      </c>
      <c r="E392" t="s">
        <v>2</v>
      </c>
    </row>
    <row r="393" spans="1:5">
      <c r="A393">
        <v>2026</v>
      </c>
      <c r="B393">
        <v>4</v>
      </c>
      <c r="C393" t="s">
        <v>407</v>
      </c>
      <c r="D393" t="s">
        <v>330</v>
      </c>
      <c r="E393">
        <v>86.5</v>
      </c>
    </row>
    <row r="394" spans="1:5">
      <c r="A394">
        <v>2026</v>
      </c>
      <c r="B394">
        <v>4</v>
      </c>
      <c r="C394" t="s">
        <v>408</v>
      </c>
      <c r="D394" t="s">
        <v>360</v>
      </c>
      <c r="E394" t="s">
        <v>2</v>
      </c>
    </row>
    <row r="395" spans="1:5">
      <c r="A395">
        <v>2026</v>
      </c>
      <c r="B395">
        <v>4</v>
      </c>
      <c r="C395" t="s">
        <v>408</v>
      </c>
      <c r="D395" t="s">
        <v>330</v>
      </c>
      <c r="E395">
        <v>86.5</v>
      </c>
    </row>
    <row r="396" spans="1:5">
      <c r="A396">
        <v>2026</v>
      </c>
      <c r="B396">
        <v>4</v>
      </c>
      <c r="C396" t="s">
        <v>352</v>
      </c>
      <c r="D396" t="s">
        <v>360</v>
      </c>
      <c r="E396" t="s">
        <v>2</v>
      </c>
    </row>
    <row r="397" spans="1:5">
      <c r="A397">
        <v>2026</v>
      </c>
      <c r="B397">
        <v>4</v>
      </c>
      <c r="C397" t="s">
        <v>352</v>
      </c>
      <c r="D397" t="s">
        <v>330</v>
      </c>
      <c r="E397">
        <v>86.5</v>
      </c>
    </row>
    <row r="398" spans="1:5">
      <c r="A398">
        <v>2026</v>
      </c>
      <c r="B398">
        <v>4</v>
      </c>
      <c r="C398" t="s">
        <v>409</v>
      </c>
      <c r="D398" t="s">
        <v>360</v>
      </c>
      <c r="E398" t="s">
        <v>2</v>
      </c>
    </row>
    <row r="399" spans="1:5">
      <c r="A399">
        <v>2026</v>
      </c>
      <c r="B399">
        <v>4</v>
      </c>
      <c r="C399" t="s">
        <v>409</v>
      </c>
      <c r="D399" t="s">
        <v>330</v>
      </c>
      <c r="E399">
        <v>86.5</v>
      </c>
    </row>
    <row r="400" spans="1:5">
      <c r="A400">
        <v>2026</v>
      </c>
      <c r="B400">
        <v>4</v>
      </c>
      <c r="C400" t="s">
        <v>351</v>
      </c>
      <c r="D400" t="s">
        <v>360</v>
      </c>
      <c r="E400" t="s">
        <v>2</v>
      </c>
    </row>
    <row r="401" spans="1:5">
      <c r="A401">
        <v>2026</v>
      </c>
      <c r="B401">
        <v>4</v>
      </c>
      <c r="C401" t="s">
        <v>351</v>
      </c>
      <c r="D401" t="s">
        <v>330</v>
      </c>
      <c r="E401">
        <v>86.5</v>
      </c>
    </row>
    <row r="402" spans="1:5">
      <c r="A402">
        <v>2026</v>
      </c>
      <c r="B402">
        <v>4</v>
      </c>
      <c r="C402" t="s">
        <v>386</v>
      </c>
      <c r="D402" t="s">
        <v>360</v>
      </c>
      <c r="E402" t="s">
        <v>2</v>
      </c>
    </row>
    <row r="403" spans="1:5">
      <c r="A403">
        <v>2026</v>
      </c>
      <c r="B403">
        <v>4</v>
      </c>
      <c r="C403" t="s">
        <v>386</v>
      </c>
      <c r="D403" t="s">
        <v>330</v>
      </c>
      <c r="E403">
        <v>86.5</v>
      </c>
    </row>
    <row r="404" spans="1:5">
      <c r="A404">
        <v>2026</v>
      </c>
      <c r="B404">
        <v>4</v>
      </c>
      <c r="C404" t="s">
        <v>385</v>
      </c>
      <c r="D404" t="s">
        <v>360</v>
      </c>
      <c r="E404" t="s">
        <v>2</v>
      </c>
    </row>
    <row r="405" spans="1:5">
      <c r="A405">
        <v>2026</v>
      </c>
      <c r="B405">
        <v>4</v>
      </c>
      <c r="C405" t="s">
        <v>385</v>
      </c>
      <c r="D405" t="s">
        <v>330</v>
      </c>
      <c r="E405">
        <v>86.5</v>
      </c>
    </row>
    <row r="406" spans="1:5">
      <c r="A406">
        <v>2026</v>
      </c>
      <c r="B406">
        <v>4</v>
      </c>
      <c r="C406" t="s">
        <v>384</v>
      </c>
      <c r="D406" t="s">
        <v>360</v>
      </c>
      <c r="E406" t="s">
        <v>2</v>
      </c>
    </row>
    <row r="407" spans="1:5">
      <c r="A407">
        <v>2026</v>
      </c>
      <c r="B407">
        <v>4</v>
      </c>
      <c r="C407" t="s">
        <v>384</v>
      </c>
      <c r="D407" t="s">
        <v>330</v>
      </c>
      <c r="E407">
        <v>86.5</v>
      </c>
    </row>
    <row r="408" spans="1:5">
      <c r="A408">
        <v>2026</v>
      </c>
      <c r="B408">
        <v>4</v>
      </c>
      <c r="C408" t="s">
        <v>388</v>
      </c>
      <c r="D408" t="s">
        <v>360</v>
      </c>
      <c r="E408" t="s">
        <v>2</v>
      </c>
    </row>
    <row r="409" spans="1:5">
      <c r="A409">
        <v>2026</v>
      </c>
      <c r="B409">
        <v>4</v>
      </c>
      <c r="C409" t="s">
        <v>388</v>
      </c>
      <c r="D409" t="s">
        <v>330</v>
      </c>
      <c r="E409">
        <v>86.5</v>
      </c>
    </row>
    <row r="410" spans="1:5">
      <c r="A410">
        <v>2026</v>
      </c>
      <c r="B410">
        <v>4</v>
      </c>
      <c r="C410" t="s">
        <v>387</v>
      </c>
      <c r="D410" t="s">
        <v>360</v>
      </c>
      <c r="E410" t="s">
        <v>2</v>
      </c>
    </row>
    <row r="411" spans="1:5">
      <c r="A411">
        <v>2026</v>
      </c>
      <c r="B411">
        <v>4</v>
      </c>
      <c r="C411" t="s">
        <v>387</v>
      </c>
      <c r="D411" t="s">
        <v>330</v>
      </c>
      <c r="E411">
        <v>86.5</v>
      </c>
    </row>
    <row r="412" spans="1:5">
      <c r="A412">
        <v>2026</v>
      </c>
      <c r="B412">
        <v>4</v>
      </c>
      <c r="C412" t="s">
        <v>353</v>
      </c>
      <c r="D412" t="s">
        <v>360</v>
      </c>
      <c r="E412" t="s">
        <v>2</v>
      </c>
    </row>
    <row r="413" spans="1:5">
      <c r="A413">
        <v>2026</v>
      </c>
      <c r="B413">
        <v>4</v>
      </c>
      <c r="C413" t="s">
        <v>353</v>
      </c>
      <c r="D413" t="s">
        <v>330</v>
      </c>
      <c r="E413">
        <v>86.5</v>
      </c>
    </row>
    <row r="414" spans="1:5">
      <c r="A414">
        <v>2026</v>
      </c>
      <c r="B414">
        <v>4</v>
      </c>
      <c r="C414" t="s">
        <v>383</v>
      </c>
      <c r="D414" t="s">
        <v>360</v>
      </c>
      <c r="E414" t="s">
        <v>2</v>
      </c>
    </row>
    <row r="415" spans="1:5">
      <c r="A415">
        <v>2026</v>
      </c>
      <c r="B415">
        <v>4</v>
      </c>
      <c r="C415" t="s">
        <v>383</v>
      </c>
      <c r="D415" t="s">
        <v>330</v>
      </c>
      <c r="E415">
        <v>86.5</v>
      </c>
    </row>
    <row r="416" spans="1:5">
      <c r="A416">
        <v>2026</v>
      </c>
      <c r="B416">
        <v>4</v>
      </c>
      <c r="C416" t="s">
        <v>389</v>
      </c>
      <c r="D416" t="s">
        <v>360</v>
      </c>
      <c r="E416" t="s">
        <v>2</v>
      </c>
    </row>
    <row r="417" spans="1:5">
      <c r="A417">
        <v>2026</v>
      </c>
      <c r="B417">
        <v>4</v>
      </c>
      <c r="C417" t="s">
        <v>389</v>
      </c>
      <c r="D417" t="s">
        <v>330</v>
      </c>
      <c r="E417">
        <v>86.5</v>
      </c>
    </row>
    <row r="418" spans="1:5">
      <c r="A418">
        <v>2026</v>
      </c>
      <c r="B418">
        <v>4</v>
      </c>
      <c r="C418" t="s">
        <v>390</v>
      </c>
      <c r="D418" t="s">
        <v>360</v>
      </c>
      <c r="E418" t="s">
        <v>2</v>
      </c>
    </row>
    <row r="419" spans="1:5">
      <c r="A419">
        <v>2026</v>
      </c>
      <c r="B419">
        <v>4</v>
      </c>
      <c r="C419" t="s">
        <v>390</v>
      </c>
      <c r="D419" t="s">
        <v>330</v>
      </c>
      <c r="E419">
        <v>86.5</v>
      </c>
    </row>
    <row r="420" spans="1:5">
      <c r="A420">
        <v>2026</v>
      </c>
      <c r="B420">
        <v>4</v>
      </c>
      <c r="C420" t="s">
        <v>431</v>
      </c>
      <c r="D420" t="s">
        <v>360</v>
      </c>
      <c r="E420" t="s">
        <v>2</v>
      </c>
    </row>
    <row r="421" spans="1:5">
      <c r="A421">
        <v>2026</v>
      </c>
      <c r="B421">
        <v>4</v>
      </c>
      <c r="C421" t="s">
        <v>431</v>
      </c>
      <c r="D421" t="s">
        <v>330</v>
      </c>
      <c r="E421">
        <v>173</v>
      </c>
    </row>
    <row r="422" spans="1:5">
      <c r="A422">
        <v>2026</v>
      </c>
      <c r="B422">
        <v>4</v>
      </c>
      <c r="C422" t="s">
        <v>433</v>
      </c>
      <c r="D422" t="s">
        <v>360</v>
      </c>
      <c r="E422" t="s">
        <v>2</v>
      </c>
    </row>
    <row r="423" spans="1:5">
      <c r="A423">
        <v>2026</v>
      </c>
      <c r="B423">
        <v>4</v>
      </c>
      <c r="C423" t="s">
        <v>433</v>
      </c>
      <c r="D423" t="s">
        <v>330</v>
      </c>
      <c r="E423">
        <v>173</v>
      </c>
    </row>
    <row r="424" spans="1:5">
      <c r="A424">
        <v>2026</v>
      </c>
      <c r="B424">
        <v>4</v>
      </c>
      <c r="C424" t="s">
        <v>425</v>
      </c>
      <c r="D424" t="s">
        <v>360</v>
      </c>
      <c r="E424" t="s">
        <v>2</v>
      </c>
    </row>
    <row r="425" spans="1:5">
      <c r="A425">
        <v>2026</v>
      </c>
      <c r="B425">
        <v>4</v>
      </c>
      <c r="C425" t="s">
        <v>425</v>
      </c>
      <c r="D425" t="s">
        <v>330</v>
      </c>
      <c r="E425">
        <v>173</v>
      </c>
    </row>
    <row r="426" spans="1:5">
      <c r="A426">
        <v>2026</v>
      </c>
      <c r="B426">
        <v>4</v>
      </c>
      <c r="C426" t="s">
        <v>429</v>
      </c>
      <c r="D426" t="s">
        <v>360</v>
      </c>
      <c r="E426" t="s">
        <v>2</v>
      </c>
    </row>
    <row r="427" spans="1:5">
      <c r="A427">
        <v>2026</v>
      </c>
      <c r="B427">
        <v>4</v>
      </c>
      <c r="C427" t="s">
        <v>429</v>
      </c>
      <c r="D427" t="s">
        <v>330</v>
      </c>
      <c r="E427">
        <v>173</v>
      </c>
    </row>
    <row r="428" spans="1:5">
      <c r="A428">
        <v>2026</v>
      </c>
      <c r="B428">
        <v>4</v>
      </c>
      <c r="C428" t="s">
        <v>426</v>
      </c>
      <c r="D428" t="s">
        <v>360</v>
      </c>
      <c r="E428" t="s">
        <v>2</v>
      </c>
    </row>
    <row r="429" spans="1:5">
      <c r="A429">
        <v>2026</v>
      </c>
      <c r="B429">
        <v>4</v>
      </c>
      <c r="C429" t="s">
        <v>426</v>
      </c>
      <c r="D429" t="s">
        <v>330</v>
      </c>
      <c r="E429">
        <v>173</v>
      </c>
    </row>
    <row r="430" spans="1:5">
      <c r="A430">
        <v>2026</v>
      </c>
      <c r="B430">
        <v>4</v>
      </c>
      <c r="C430" t="s">
        <v>427</v>
      </c>
      <c r="D430" t="s">
        <v>360</v>
      </c>
      <c r="E430" t="s">
        <v>3</v>
      </c>
    </row>
    <row r="431" spans="1:5">
      <c r="A431">
        <v>2026</v>
      </c>
      <c r="B431">
        <v>4</v>
      </c>
      <c r="C431" t="s">
        <v>427</v>
      </c>
      <c r="D431" t="s">
        <v>330</v>
      </c>
      <c r="E431">
        <v>138.4</v>
      </c>
    </row>
    <row r="432" spans="1:5">
      <c r="A432">
        <v>2026</v>
      </c>
      <c r="B432">
        <v>4</v>
      </c>
      <c r="C432" t="s">
        <v>428</v>
      </c>
      <c r="D432" t="s">
        <v>360</v>
      </c>
      <c r="E432" t="s">
        <v>2</v>
      </c>
    </row>
    <row r="433" spans="1:5">
      <c r="A433">
        <v>2026</v>
      </c>
      <c r="B433">
        <v>4</v>
      </c>
      <c r="C433" t="s">
        <v>428</v>
      </c>
      <c r="D433" t="s">
        <v>330</v>
      </c>
      <c r="E433">
        <v>138.4</v>
      </c>
    </row>
    <row r="434" spans="1:5">
      <c r="A434">
        <v>2026</v>
      </c>
      <c r="B434">
        <v>4</v>
      </c>
      <c r="C434" t="s">
        <v>329</v>
      </c>
      <c r="D434" t="s">
        <v>360</v>
      </c>
      <c r="E434" t="s">
        <v>2</v>
      </c>
    </row>
    <row r="435" spans="1:5">
      <c r="A435">
        <v>2026</v>
      </c>
      <c r="B435">
        <v>4</v>
      </c>
      <c r="C435" t="s">
        <v>432</v>
      </c>
      <c r="D435" t="s">
        <v>360</v>
      </c>
      <c r="E435" t="s">
        <v>2</v>
      </c>
    </row>
    <row r="436" spans="1:5">
      <c r="A436">
        <v>2026</v>
      </c>
      <c r="B436">
        <v>4</v>
      </c>
      <c r="C436" t="s">
        <v>432</v>
      </c>
      <c r="D436" t="s">
        <v>330</v>
      </c>
      <c r="E436">
        <v>64</v>
      </c>
    </row>
    <row r="437" spans="1:5">
      <c r="A437">
        <v>2026</v>
      </c>
      <c r="B437">
        <v>5</v>
      </c>
      <c r="C437" t="s">
        <v>348</v>
      </c>
      <c r="D437" t="s">
        <v>360</v>
      </c>
      <c r="E437" t="s">
        <v>2</v>
      </c>
    </row>
    <row r="438" spans="1:5">
      <c r="A438">
        <v>2026</v>
      </c>
      <c r="B438">
        <v>5</v>
      </c>
      <c r="C438" t="s">
        <v>356</v>
      </c>
      <c r="D438" t="s">
        <v>360</v>
      </c>
      <c r="E438" t="s">
        <v>2</v>
      </c>
    </row>
    <row r="439" spans="1:5">
      <c r="A439">
        <v>2026</v>
      </c>
      <c r="B439">
        <v>5</v>
      </c>
      <c r="C439" t="s">
        <v>356</v>
      </c>
      <c r="D439" t="s">
        <v>330</v>
      </c>
      <c r="E439">
        <v>173</v>
      </c>
    </row>
    <row r="440" spans="1:5">
      <c r="A440">
        <v>2026</v>
      </c>
      <c r="B440">
        <v>5</v>
      </c>
      <c r="C440" t="s">
        <v>361</v>
      </c>
      <c r="D440" t="s">
        <v>360</v>
      </c>
      <c r="E440" t="s">
        <v>3</v>
      </c>
    </row>
    <row r="441" spans="1:5">
      <c r="A441">
        <v>2026</v>
      </c>
      <c r="B441">
        <v>5</v>
      </c>
      <c r="C441" t="s">
        <v>361</v>
      </c>
      <c r="D441" t="s">
        <v>330</v>
      </c>
      <c r="E441">
        <v>173</v>
      </c>
    </row>
    <row r="442" spans="1:5">
      <c r="A442">
        <v>2026</v>
      </c>
      <c r="B442">
        <v>5</v>
      </c>
      <c r="C442" t="s">
        <v>419</v>
      </c>
      <c r="D442" t="s">
        <v>360</v>
      </c>
      <c r="E442" t="s">
        <v>4</v>
      </c>
    </row>
    <row r="443" spans="1:5">
      <c r="A443">
        <v>2026</v>
      </c>
      <c r="B443">
        <v>5</v>
      </c>
      <c r="C443" t="s">
        <v>419</v>
      </c>
      <c r="D443" t="s">
        <v>330</v>
      </c>
      <c r="E443">
        <v>173</v>
      </c>
    </row>
    <row r="444" spans="1:5">
      <c r="A444">
        <v>2026</v>
      </c>
      <c r="B444">
        <v>5</v>
      </c>
      <c r="C444" t="s">
        <v>357</v>
      </c>
      <c r="D444" t="s">
        <v>360</v>
      </c>
      <c r="E444" t="s">
        <v>4</v>
      </c>
    </row>
    <row r="445" spans="1:5">
      <c r="A445">
        <v>2026</v>
      </c>
      <c r="B445">
        <v>5</v>
      </c>
      <c r="C445" t="s">
        <v>357</v>
      </c>
      <c r="D445" t="s">
        <v>330</v>
      </c>
      <c r="E445">
        <v>173</v>
      </c>
    </row>
    <row r="446" spans="1:5">
      <c r="A446">
        <v>2026</v>
      </c>
      <c r="B446">
        <v>5</v>
      </c>
      <c r="C446" t="s">
        <v>359</v>
      </c>
      <c r="D446" t="s">
        <v>360</v>
      </c>
      <c r="E446" t="s">
        <v>4</v>
      </c>
    </row>
    <row r="447" spans="1:5">
      <c r="A447">
        <v>2026</v>
      </c>
      <c r="B447">
        <v>5</v>
      </c>
      <c r="C447" t="s">
        <v>359</v>
      </c>
      <c r="D447" t="s">
        <v>330</v>
      </c>
      <c r="E447">
        <v>173</v>
      </c>
    </row>
    <row r="448" spans="1:5">
      <c r="A448">
        <v>2026</v>
      </c>
      <c r="B448">
        <v>5</v>
      </c>
      <c r="C448" t="s">
        <v>364</v>
      </c>
      <c r="D448" t="s">
        <v>360</v>
      </c>
      <c r="E448" t="s">
        <v>3</v>
      </c>
    </row>
    <row r="449" spans="1:5">
      <c r="A449">
        <v>2026</v>
      </c>
      <c r="B449">
        <v>5</v>
      </c>
      <c r="C449" t="s">
        <v>364</v>
      </c>
      <c r="D449" t="s">
        <v>330</v>
      </c>
      <c r="E449">
        <v>173</v>
      </c>
    </row>
    <row r="450" spans="1:5">
      <c r="A450">
        <v>2026</v>
      </c>
      <c r="B450">
        <v>5</v>
      </c>
      <c r="C450" t="s">
        <v>358</v>
      </c>
      <c r="D450" t="s">
        <v>360</v>
      </c>
      <c r="E450" t="s">
        <v>4</v>
      </c>
    </row>
    <row r="451" spans="1:5">
      <c r="A451">
        <v>2026</v>
      </c>
      <c r="B451">
        <v>5</v>
      </c>
      <c r="C451" t="s">
        <v>358</v>
      </c>
      <c r="D451" t="s">
        <v>330</v>
      </c>
      <c r="E451">
        <v>173</v>
      </c>
    </row>
    <row r="452" spans="1:5">
      <c r="A452">
        <v>2026</v>
      </c>
      <c r="B452">
        <v>5</v>
      </c>
      <c r="C452" t="s">
        <v>420</v>
      </c>
      <c r="D452" t="s">
        <v>360</v>
      </c>
      <c r="E452" t="s">
        <v>3</v>
      </c>
    </row>
    <row r="453" spans="1:5">
      <c r="A453">
        <v>2026</v>
      </c>
      <c r="B453">
        <v>5</v>
      </c>
      <c r="C453" t="s">
        <v>420</v>
      </c>
      <c r="D453" t="s">
        <v>330</v>
      </c>
      <c r="E453">
        <v>173</v>
      </c>
    </row>
    <row r="454" spans="1:5">
      <c r="A454">
        <v>2026</v>
      </c>
      <c r="B454">
        <v>5</v>
      </c>
      <c r="C454" t="s">
        <v>402</v>
      </c>
      <c r="D454" t="s">
        <v>360</v>
      </c>
      <c r="E454" t="s">
        <v>3</v>
      </c>
    </row>
    <row r="455" spans="1:5">
      <c r="A455">
        <v>2026</v>
      </c>
      <c r="B455">
        <v>5</v>
      </c>
      <c r="C455" t="s">
        <v>402</v>
      </c>
      <c r="D455" t="s">
        <v>330</v>
      </c>
      <c r="E455">
        <v>173</v>
      </c>
    </row>
    <row r="456" spans="1:5">
      <c r="A456">
        <v>2026</v>
      </c>
      <c r="B456">
        <v>5</v>
      </c>
      <c r="C456" t="s">
        <v>354</v>
      </c>
      <c r="D456" t="s">
        <v>360</v>
      </c>
      <c r="E456" t="s">
        <v>3</v>
      </c>
    </row>
    <row r="457" spans="1:5">
      <c r="A457">
        <v>2026</v>
      </c>
      <c r="B457">
        <v>5</v>
      </c>
      <c r="C457" t="s">
        <v>354</v>
      </c>
      <c r="D457" t="s">
        <v>330</v>
      </c>
      <c r="E457">
        <v>173</v>
      </c>
    </row>
    <row r="458" spans="1:5">
      <c r="A458">
        <v>2026</v>
      </c>
      <c r="B458">
        <v>5</v>
      </c>
      <c r="C458" t="s">
        <v>363</v>
      </c>
      <c r="D458" t="s">
        <v>360</v>
      </c>
      <c r="E458" t="s">
        <v>3</v>
      </c>
    </row>
    <row r="459" spans="1:5">
      <c r="A459">
        <v>2026</v>
      </c>
      <c r="B459">
        <v>5</v>
      </c>
      <c r="C459" t="s">
        <v>363</v>
      </c>
      <c r="D459" t="s">
        <v>330</v>
      </c>
      <c r="E459">
        <v>173</v>
      </c>
    </row>
    <row r="460" spans="1:5">
      <c r="A460">
        <v>2026</v>
      </c>
      <c r="B460">
        <v>5</v>
      </c>
      <c r="C460" t="s">
        <v>331</v>
      </c>
      <c r="D460" t="s">
        <v>360</v>
      </c>
      <c r="E460" t="s">
        <v>3</v>
      </c>
    </row>
    <row r="461" spans="1:5">
      <c r="A461">
        <v>2026</v>
      </c>
      <c r="B461">
        <v>5</v>
      </c>
      <c r="C461" t="s">
        <v>350</v>
      </c>
      <c r="D461" t="s">
        <v>360</v>
      </c>
      <c r="E461" t="s">
        <v>11</v>
      </c>
    </row>
    <row r="462" spans="1:5">
      <c r="A462">
        <v>2026</v>
      </c>
      <c r="B462">
        <v>5</v>
      </c>
      <c r="C462" t="s">
        <v>350</v>
      </c>
      <c r="D462" t="s">
        <v>330</v>
      </c>
      <c r="E462">
        <v>173</v>
      </c>
    </row>
    <row r="463" spans="1:5">
      <c r="A463">
        <v>2026</v>
      </c>
      <c r="B463">
        <v>5</v>
      </c>
      <c r="C463" t="s">
        <v>421</v>
      </c>
      <c r="D463" t="s">
        <v>360</v>
      </c>
      <c r="E463" t="s">
        <v>2</v>
      </c>
    </row>
    <row r="464" spans="1:5">
      <c r="A464">
        <v>2026</v>
      </c>
      <c r="B464">
        <v>5</v>
      </c>
      <c r="C464" t="s">
        <v>421</v>
      </c>
      <c r="D464" t="s">
        <v>330</v>
      </c>
      <c r="E464">
        <v>173</v>
      </c>
    </row>
    <row r="465" spans="1:5">
      <c r="A465">
        <v>2026</v>
      </c>
      <c r="B465">
        <v>5</v>
      </c>
      <c r="C465" t="s">
        <v>422</v>
      </c>
      <c r="D465" t="s">
        <v>360</v>
      </c>
      <c r="E465" t="s">
        <v>2</v>
      </c>
    </row>
    <row r="466" spans="1:5">
      <c r="A466">
        <v>2026</v>
      </c>
      <c r="B466">
        <v>5</v>
      </c>
      <c r="C466" t="s">
        <v>422</v>
      </c>
      <c r="D466" t="s">
        <v>330</v>
      </c>
      <c r="E466">
        <v>173</v>
      </c>
    </row>
    <row r="467" spans="1:5">
      <c r="A467">
        <v>2026</v>
      </c>
      <c r="B467">
        <v>5</v>
      </c>
      <c r="C467" t="s">
        <v>355</v>
      </c>
      <c r="D467" t="s">
        <v>360</v>
      </c>
      <c r="E467" t="s">
        <v>2</v>
      </c>
    </row>
    <row r="468" spans="1:5">
      <c r="A468">
        <v>2026</v>
      </c>
      <c r="B468">
        <v>5</v>
      </c>
      <c r="C468" t="s">
        <v>349</v>
      </c>
      <c r="D468" t="s">
        <v>360</v>
      </c>
      <c r="E468" t="s">
        <v>6</v>
      </c>
    </row>
    <row r="469" spans="1:5">
      <c r="A469">
        <v>2026</v>
      </c>
      <c r="B469">
        <v>5</v>
      </c>
      <c r="C469" t="s">
        <v>349</v>
      </c>
      <c r="D469" t="s">
        <v>330</v>
      </c>
      <c r="E469">
        <v>173</v>
      </c>
    </row>
    <row r="470" spans="1:5">
      <c r="A470">
        <v>2026</v>
      </c>
      <c r="B470">
        <v>5</v>
      </c>
      <c r="C470" t="s">
        <v>424</v>
      </c>
      <c r="D470" t="s">
        <v>360</v>
      </c>
      <c r="E470" t="s">
        <v>2</v>
      </c>
    </row>
    <row r="471" spans="1:5">
      <c r="A471">
        <v>2026</v>
      </c>
      <c r="B471">
        <v>5</v>
      </c>
      <c r="C471" t="s">
        <v>424</v>
      </c>
      <c r="D471" t="s">
        <v>330</v>
      </c>
      <c r="E471">
        <v>173</v>
      </c>
    </row>
    <row r="472" spans="1:5">
      <c r="A472">
        <v>2026</v>
      </c>
      <c r="B472">
        <v>5</v>
      </c>
      <c r="C472" t="s">
        <v>423</v>
      </c>
      <c r="D472" t="s">
        <v>360</v>
      </c>
      <c r="E472" t="s">
        <v>2</v>
      </c>
    </row>
    <row r="473" spans="1:5">
      <c r="A473">
        <v>2026</v>
      </c>
      <c r="B473">
        <v>5</v>
      </c>
      <c r="C473" t="s">
        <v>423</v>
      </c>
      <c r="D473" t="s">
        <v>330</v>
      </c>
      <c r="E473">
        <v>173</v>
      </c>
    </row>
    <row r="474" spans="1:5">
      <c r="A474">
        <v>2026</v>
      </c>
      <c r="B474">
        <v>5</v>
      </c>
      <c r="C474" t="s">
        <v>369</v>
      </c>
      <c r="D474" t="s">
        <v>360</v>
      </c>
      <c r="E474" t="s">
        <v>10</v>
      </c>
    </row>
    <row r="475" spans="1:5">
      <c r="A475">
        <v>2026</v>
      </c>
      <c r="B475">
        <v>5</v>
      </c>
      <c r="C475" t="s">
        <v>369</v>
      </c>
      <c r="D475" t="s">
        <v>330</v>
      </c>
      <c r="E475">
        <v>173</v>
      </c>
    </row>
    <row r="476" spans="1:5">
      <c r="A476">
        <v>2026</v>
      </c>
      <c r="B476">
        <v>5</v>
      </c>
      <c r="C476" t="s">
        <v>411</v>
      </c>
      <c r="D476" t="s">
        <v>360</v>
      </c>
      <c r="E476" t="s">
        <v>4</v>
      </c>
    </row>
    <row r="477" spans="1:5">
      <c r="A477">
        <v>2026</v>
      </c>
      <c r="B477">
        <v>5</v>
      </c>
      <c r="C477" t="s">
        <v>411</v>
      </c>
      <c r="D477" t="s">
        <v>330</v>
      </c>
      <c r="E477">
        <v>151.38</v>
      </c>
    </row>
    <row r="478" spans="1:5">
      <c r="A478">
        <v>2026</v>
      </c>
      <c r="B478">
        <v>5</v>
      </c>
      <c r="C478" t="s">
        <v>410</v>
      </c>
      <c r="D478" t="s">
        <v>360</v>
      </c>
      <c r="E478" t="s">
        <v>2</v>
      </c>
    </row>
    <row r="479" spans="1:5">
      <c r="A479">
        <v>2026</v>
      </c>
      <c r="B479">
        <v>5</v>
      </c>
      <c r="C479" t="s">
        <v>410</v>
      </c>
      <c r="D479" t="s">
        <v>330</v>
      </c>
      <c r="E479">
        <v>173</v>
      </c>
    </row>
    <row r="480" spans="1:5">
      <c r="A480">
        <v>2026</v>
      </c>
      <c r="B480">
        <v>5</v>
      </c>
      <c r="C480" t="s">
        <v>392</v>
      </c>
      <c r="D480" t="s">
        <v>360</v>
      </c>
      <c r="E480" t="s">
        <v>2</v>
      </c>
    </row>
    <row r="481" spans="1:5">
      <c r="A481">
        <v>2026</v>
      </c>
      <c r="B481">
        <v>5</v>
      </c>
      <c r="C481" t="s">
        <v>392</v>
      </c>
      <c r="D481" t="s">
        <v>330</v>
      </c>
      <c r="E481">
        <v>173</v>
      </c>
    </row>
    <row r="482" spans="1:5">
      <c r="A482">
        <v>2026</v>
      </c>
      <c r="B482">
        <v>5</v>
      </c>
      <c r="C482" t="s">
        <v>393</v>
      </c>
      <c r="D482" t="s">
        <v>360</v>
      </c>
      <c r="E482" t="s">
        <v>2</v>
      </c>
    </row>
    <row r="483" spans="1:5">
      <c r="A483">
        <v>2026</v>
      </c>
      <c r="B483">
        <v>5</v>
      </c>
      <c r="C483" t="s">
        <v>393</v>
      </c>
      <c r="D483" t="s">
        <v>330</v>
      </c>
      <c r="E483">
        <v>173</v>
      </c>
    </row>
    <row r="484" spans="1:5">
      <c r="A484">
        <v>2026</v>
      </c>
      <c r="B484">
        <v>5</v>
      </c>
      <c r="C484" t="s">
        <v>394</v>
      </c>
      <c r="D484" t="s">
        <v>360</v>
      </c>
      <c r="E484" t="s">
        <v>10</v>
      </c>
    </row>
    <row r="485" spans="1:5">
      <c r="A485">
        <v>2026</v>
      </c>
      <c r="B485">
        <v>5</v>
      </c>
      <c r="C485" t="s">
        <v>394</v>
      </c>
      <c r="D485" t="s">
        <v>330</v>
      </c>
      <c r="E485">
        <v>173</v>
      </c>
    </row>
    <row r="486" spans="1:5">
      <c r="A486">
        <v>2026</v>
      </c>
      <c r="B486">
        <v>5</v>
      </c>
      <c r="C486" t="s">
        <v>395</v>
      </c>
      <c r="D486" t="s">
        <v>360</v>
      </c>
      <c r="E486" t="s">
        <v>2</v>
      </c>
    </row>
    <row r="487" spans="1:5">
      <c r="A487">
        <v>2026</v>
      </c>
      <c r="B487">
        <v>5</v>
      </c>
      <c r="C487" t="s">
        <v>395</v>
      </c>
      <c r="D487" t="s">
        <v>330</v>
      </c>
      <c r="E487">
        <v>151.38</v>
      </c>
    </row>
    <row r="488" spans="1:5">
      <c r="A488">
        <v>2026</v>
      </c>
      <c r="B488">
        <v>5</v>
      </c>
      <c r="C488" t="s">
        <v>396</v>
      </c>
      <c r="D488" t="s">
        <v>360</v>
      </c>
      <c r="E488" t="s">
        <v>2</v>
      </c>
    </row>
    <row r="489" spans="1:5">
      <c r="A489">
        <v>2026</v>
      </c>
      <c r="B489">
        <v>5</v>
      </c>
      <c r="C489" t="s">
        <v>396</v>
      </c>
      <c r="D489" t="s">
        <v>330</v>
      </c>
      <c r="E489">
        <v>173</v>
      </c>
    </row>
    <row r="490" spans="1:5">
      <c r="A490">
        <v>2026</v>
      </c>
      <c r="B490">
        <v>5</v>
      </c>
      <c r="C490" t="s">
        <v>397</v>
      </c>
      <c r="D490" t="s">
        <v>360</v>
      </c>
      <c r="E490" t="s">
        <v>2</v>
      </c>
    </row>
    <row r="491" spans="1:5">
      <c r="A491">
        <v>2026</v>
      </c>
      <c r="B491">
        <v>5</v>
      </c>
      <c r="C491" t="s">
        <v>397</v>
      </c>
      <c r="D491" t="s">
        <v>330</v>
      </c>
      <c r="E491">
        <v>173</v>
      </c>
    </row>
    <row r="492" spans="1:5">
      <c r="A492">
        <v>2026</v>
      </c>
      <c r="B492">
        <v>5</v>
      </c>
      <c r="C492" t="s">
        <v>398</v>
      </c>
      <c r="D492" t="s">
        <v>360</v>
      </c>
      <c r="E492" t="s">
        <v>2</v>
      </c>
    </row>
    <row r="493" spans="1:5">
      <c r="A493">
        <v>2026</v>
      </c>
      <c r="B493">
        <v>5</v>
      </c>
      <c r="C493" t="s">
        <v>398</v>
      </c>
      <c r="D493" t="s">
        <v>330</v>
      </c>
      <c r="E493">
        <v>173</v>
      </c>
    </row>
    <row r="494" spans="1:5">
      <c r="A494">
        <v>2026</v>
      </c>
      <c r="B494">
        <v>5</v>
      </c>
      <c r="C494" t="s">
        <v>400</v>
      </c>
      <c r="D494" t="s">
        <v>360</v>
      </c>
      <c r="E494" t="s">
        <v>2</v>
      </c>
    </row>
    <row r="495" spans="1:5">
      <c r="A495">
        <v>2026</v>
      </c>
      <c r="B495">
        <v>5</v>
      </c>
      <c r="C495" t="s">
        <v>400</v>
      </c>
      <c r="D495" t="s">
        <v>330</v>
      </c>
      <c r="E495">
        <v>173</v>
      </c>
    </row>
    <row r="496" spans="1:5">
      <c r="A496">
        <v>2026</v>
      </c>
      <c r="B496">
        <v>5</v>
      </c>
      <c r="C496" t="s">
        <v>401</v>
      </c>
      <c r="D496" t="s">
        <v>360</v>
      </c>
      <c r="E496" t="s">
        <v>2</v>
      </c>
    </row>
    <row r="497" spans="1:5">
      <c r="A497">
        <v>2026</v>
      </c>
      <c r="B497">
        <v>5</v>
      </c>
      <c r="C497" t="s">
        <v>401</v>
      </c>
      <c r="D497" t="s">
        <v>330</v>
      </c>
      <c r="E497">
        <v>108.13</v>
      </c>
    </row>
    <row r="498" spans="1:5">
      <c r="A498">
        <v>2026</v>
      </c>
      <c r="B498">
        <v>5</v>
      </c>
      <c r="C498" t="s">
        <v>403</v>
      </c>
      <c r="D498" t="s">
        <v>360</v>
      </c>
      <c r="E498" t="s">
        <v>2</v>
      </c>
    </row>
    <row r="499" spans="1:5">
      <c r="A499">
        <v>2026</v>
      </c>
      <c r="B499">
        <v>5</v>
      </c>
      <c r="C499" t="s">
        <v>403</v>
      </c>
      <c r="D499" t="s">
        <v>330</v>
      </c>
      <c r="E499">
        <v>173</v>
      </c>
    </row>
    <row r="500" spans="1:5">
      <c r="A500">
        <v>2026</v>
      </c>
      <c r="B500">
        <v>5</v>
      </c>
      <c r="C500" t="s">
        <v>404</v>
      </c>
      <c r="D500" t="s">
        <v>360</v>
      </c>
      <c r="E500" t="s">
        <v>2</v>
      </c>
    </row>
    <row r="501" spans="1:5">
      <c r="A501">
        <v>2026</v>
      </c>
      <c r="B501">
        <v>5</v>
      </c>
      <c r="C501" t="s">
        <v>404</v>
      </c>
      <c r="D501" t="s">
        <v>330</v>
      </c>
      <c r="E501">
        <v>173</v>
      </c>
    </row>
    <row r="502" spans="1:5">
      <c r="A502">
        <v>2026</v>
      </c>
      <c r="B502">
        <v>5</v>
      </c>
      <c r="C502" t="s">
        <v>405</v>
      </c>
      <c r="D502" t="s">
        <v>360</v>
      </c>
      <c r="E502" t="s">
        <v>2</v>
      </c>
    </row>
    <row r="503" spans="1:5">
      <c r="A503">
        <v>2026</v>
      </c>
      <c r="B503">
        <v>5</v>
      </c>
      <c r="C503" t="s">
        <v>405</v>
      </c>
      <c r="D503" t="s">
        <v>330</v>
      </c>
      <c r="E503">
        <v>173</v>
      </c>
    </row>
    <row r="504" spans="1:5">
      <c r="A504">
        <v>2026</v>
      </c>
      <c r="B504">
        <v>5</v>
      </c>
      <c r="C504" t="s">
        <v>406</v>
      </c>
      <c r="D504" t="s">
        <v>360</v>
      </c>
      <c r="E504" t="s">
        <v>2</v>
      </c>
    </row>
    <row r="505" spans="1:5">
      <c r="A505">
        <v>2026</v>
      </c>
      <c r="B505">
        <v>5</v>
      </c>
      <c r="C505" t="s">
        <v>406</v>
      </c>
      <c r="D505" t="s">
        <v>330</v>
      </c>
      <c r="E505">
        <v>173</v>
      </c>
    </row>
    <row r="506" spans="1:5">
      <c r="A506">
        <v>2026</v>
      </c>
      <c r="B506">
        <v>5</v>
      </c>
      <c r="C506" t="s">
        <v>407</v>
      </c>
      <c r="D506" t="s">
        <v>360</v>
      </c>
      <c r="E506" t="s">
        <v>2</v>
      </c>
    </row>
    <row r="507" spans="1:5">
      <c r="A507">
        <v>2026</v>
      </c>
      <c r="B507">
        <v>5</v>
      </c>
      <c r="C507" t="s">
        <v>407</v>
      </c>
      <c r="D507" t="s">
        <v>330</v>
      </c>
      <c r="E507">
        <v>173</v>
      </c>
    </row>
    <row r="508" spans="1:5">
      <c r="A508">
        <v>2026</v>
      </c>
      <c r="B508">
        <v>5</v>
      </c>
      <c r="C508" t="s">
        <v>408</v>
      </c>
      <c r="D508" t="s">
        <v>360</v>
      </c>
      <c r="E508" t="s">
        <v>2</v>
      </c>
    </row>
    <row r="509" spans="1:5">
      <c r="A509">
        <v>2026</v>
      </c>
      <c r="B509">
        <v>5</v>
      </c>
      <c r="C509" t="s">
        <v>408</v>
      </c>
      <c r="D509" t="s">
        <v>330</v>
      </c>
      <c r="E509">
        <v>173</v>
      </c>
    </row>
    <row r="510" spans="1:5">
      <c r="A510">
        <v>2026</v>
      </c>
      <c r="B510">
        <v>5</v>
      </c>
      <c r="C510" t="s">
        <v>352</v>
      </c>
      <c r="D510" t="s">
        <v>360</v>
      </c>
      <c r="E510" t="s">
        <v>2</v>
      </c>
    </row>
    <row r="511" spans="1:5">
      <c r="A511">
        <v>2026</v>
      </c>
      <c r="B511">
        <v>5</v>
      </c>
      <c r="C511" t="s">
        <v>352</v>
      </c>
      <c r="D511" t="s">
        <v>330</v>
      </c>
      <c r="E511">
        <v>173</v>
      </c>
    </row>
    <row r="512" spans="1:5">
      <c r="A512">
        <v>2026</v>
      </c>
      <c r="B512">
        <v>5</v>
      </c>
      <c r="C512" t="s">
        <v>409</v>
      </c>
      <c r="D512" t="s">
        <v>360</v>
      </c>
      <c r="E512" t="s">
        <v>2</v>
      </c>
    </row>
    <row r="513" spans="1:5">
      <c r="A513">
        <v>2026</v>
      </c>
      <c r="B513">
        <v>5</v>
      </c>
      <c r="C513" t="s">
        <v>409</v>
      </c>
      <c r="D513" t="s">
        <v>330</v>
      </c>
      <c r="E513">
        <v>86.5</v>
      </c>
    </row>
    <row r="514" spans="1:5">
      <c r="A514">
        <v>2026</v>
      </c>
      <c r="B514">
        <v>5</v>
      </c>
      <c r="C514" t="s">
        <v>351</v>
      </c>
      <c r="D514" t="s">
        <v>360</v>
      </c>
      <c r="E514" t="s">
        <v>2</v>
      </c>
    </row>
    <row r="515" spans="1:5">
      <c r="A515">
        <v>2026</v>
      </c>
      <c r="B515">
        <v>5</v>
      </c>
      <c r="C515" t="s">
        <v>351</v>
      </c>
      <c r="D515" t="s">
        <v>330</v>
      </c>
      <c r="E515">
        <v>86.5</v>
      </c>
    </row>
    <row r="516" spans="1:5">
      <c r="A516">
        <v>2026</v>
      </c>
      <c r="B516">
        <v>5</v>
      </c>
      <c r="C516" t="s">
        <v>386</v>
      </c>
      <c r="D516" t="s">
        <v>360</v>
      </c>
      <c r="E516" t="s">
        <v>2</v>
      </c>
    </row>
    <row r="517" spans="1:5">
      <c r="A517">
        <v>2026</v>
      </c>
      <c r="B517">
        <v>5</v>
      </c>
      <c r="C517" t="s">
        <v>386</v>
      </c>
      <c r="D517" t="s">
        <v>330</v>
      </c>
      <c r="E517">
        <v>86.5</v>
      </c>
    </row>
    <row r="518" spans="1:5">
      <c r="A518">
        <v>2026</v>
      </c>
      <c r="B518">
        <v>5</v>
      </c>
      <c r="C518" t="s">
        <v>385</v>
      </c>
      <c r="D518" t="s">
        <v>360</v>
      </c>
      <c r="E518" t="s">
        <v>2</v>
      </c>
    </row>
    <row r="519" spans="1:5">
      <c r="A519">
        <v>2026</v>
      </c>
      <c r="B519">
        <v>5</v>
      </c>
      <c r="C519" t="s">
        <v>385</v>
      </c>
      <c r="D519" t="s">
        <v>330</v>
      </c>
      <c r="E519">
        <v>86.5</v>
      </c>
    </row>
    <row r="520" spans="1:5">
      <c r="A520">
        <v>2026</v>
      </c>
      <c r="B520">
        <v>5</v>
      </c>
      <c r="C520" t="s">
        <v>384</v>
      </c>
      <c r="D520" t="s">
        <v>360</v>
      </c>
      <c r="E520" t="s">
        <v>2</v>
      </c>
    </row>
    <row r="521" spans="1:5">
      <c r="A521">
        <v>2026</v>
      </c>
      <c r="B521">
        <v>5</v>
      </c>
      <c r="C521" t="s">
        <v>384</v>
      </c>
      <c r="D521" t="s">
        <v>330</v>
      </c>
      <c r="E521">
        <v>86.5</v>
      </c>
    </row>
    <row r="522" spans="1:5">
      <c r="A522">
        <v>2026</v>
      </c>
      <c r="B522">
        <v>5</v>
      </c>
      <c r="C522" t="s">
        <v>388</v>
      </c>
      <c r="D522" t="s">
        <v>360</v>
      </c>
      <c r="E522" t="s">
        <v>2</v>
      </c>
    </row>
    <row r="523" spans="1:5">
      <c r="A523">
        <v>2026</v>
      </c>
      <c r="B523">
        <v>5</v>
      </c>
      <c r="C523" t="s">
        <v>388</v>
      </c>
      <c r="D523" t="s">
        <v>330</v>
      </c>
      <c r="E523">
        <v>86.5</v>
      </c>
    </row>
    <row r="524" spans="1:5">
      <c r="A524">
        <v>2026</v>
      </c>
      <c r="B524">
        <v>5</v>
      </c>
      <c r="C524" t="s">
        <v>387</v>
      </c>
      <c r="D524" t="s">
        <v>360</v>
      </c>
      <c r="E524" t="s">
        <v>2</v>
      </c>
    </row>
    <row r="525" spans="1:5">
      <c r="A525">
        <v>2026</v>
      </c>
      <c r="B525">
        <v>5</v>
      </c>
      <c r="C525" t="s">
        <v>387</v>
      </c>
      <c r="D525" t="s">
        <v>330</v>
      </c>
      <c r="E525">
        <v>86.5</v>
      </c>
    </row>
    <row r="526" spans="1:5">
      <c r="A526">
        <v>2026</v>
      </c>
      <c r="B526">
        <v>5</v>
      </c>
      <c r="C526" t="s">
        <v>353</v>
      </c>
      <c r="D526" t="s">
        <v>360</v>
      </c>
      <c r="E526" t="s">
        <v>2</v>
      </c>
    </row>
    <row r="527" spans="1:5">
      <c r="A527">
        <v>2026</v>
      </c>
      <c r="B527">
        <v>5</v>
      </c>
      <c r="C527" t="s">
        <v>353</v>
      </c>
      <c r="D527" t="s">
        <v>330</v>
      </c>
      <c r="E527">
        <v>86.5</v>
      </c>
    </row>
    <row r="528" spans="1:5">
      <c r="A528">
        <v>2026</v>
      </c>
      <c r="B528">
        <v>5</v>
      </c>
      <c r="C528" t="s">
        <v>383</v>
      </c>
      <c r="D528" t="s">
        <v>360</v>
      </c>
      <c r="E528" t="s">
        <v>2</v>
      </c>
    </row>
    <row r="529" spans="1:5">
      <c r="A529">
        <v>2026</v>
      </c>
      <c r="B529">
        <v>5</v>
      </c>
      <c r="C529" t="s">
        <v>383</v>
      </c>
      <c r="D529" t="s">
        <v>330</v>
      </c>
      <c r="E529">
        <v>86.5</v>
      </c>
    </row>
    <row r="530" spans="1:5">
      <c r="A530">
        <v>2026</v>
      </c>
      <c r="B530">
        <v>5</v>
      </c>
      <c r="C530" t="s">
        <v>389</v>
      </c>
      <c r="D530" t="s">
        <v>360</v>
      </c>
      <c r="E530" t="s">
        <v>2</v>
      </c>
    </row>
    <row r="531" spans="1:5">
      <c r="A531">
        <v>2026</v>
      </c>
      <c r="B531">
        <v>5</v>
      </c>
      <c r="C531" t="s">
        <v>389</v>
      </c>
      <c r="D531" t="s">
        <v>330</v>
      </c>
      <c r="E531">
        <v>86.5</v>
      </c>
    </row>
    <row r="532" spans="1:5">
      <c r="A532">
        <v>2026</v>
      </c>
      <c r="B532">
        <v>5</v>
      </c>
      <c r="C532" t="s">
        <v>390</v>
      </c>
      <c r="D532" t="s">
        <v>360</v>
      </c>
      <c r="E532" t="s">
        <v>2</v>
      </c>
    </row>
    <row r="533" spans="1:5">
      <c r="A533">
        <v>2026</v>
      </c>
      <c r="B533">
        <v>5</v>
      </c>
      <c r="C533" t="s">
        <v>390</v>
      </c>
      <c r="D533" t="s">
        <v>330</v>
      </c>
      <c r="E533">
        <v>86.5</v>
      </c>
    </row>
    <row r="534" spans="1:5">
      <c r="A534">
        <v>2026</v>
      </c>
      <c r="B534">
        <v>5</v>
      </c>
      <c r="C534" t="s">
        <v>431</v>
      </c>
      <c r="D534" t="s">
        <v>360</v>
      </c>
      <c r="E534" t="s">
        <v>2</v>
      </c>
    </row>
    <row r="535" spans="1:5">
      <c r="A535">
        <v>2026</v>
      </c>
      <c r="B535">
        <v>5</v>
      </c>
      <c r="C535" t="s">
        <v>431</v>
      </c>
      <c r="D535" t="s">
        <v>330</v>
      </c>
      <c r="E535">
        <v>173</v>
      </c>
    </row>
    <row r="536" spans="1:5">
      <c r="A536">
        <v>2026</v>
      </c>
      <c r="B536">
        <v>5</v>
      </c>
      <c r="C536" t="s">
        <v>434</v>
      </c>
      <c r="D536" t="s">
        <v>360</v>
      </c>
      <c r="E536" t="s">
        <v>2</v>
      </c>
    </row>
    <row r="537" spans="1:5">
      <c r="A537">
        <v>2026</v>
      </c>
      <c r="B537">
        <v>5</v>
      </c>
      <c r="C537" t="s">
        <v>434</v>
      </c>
      <c r="D537" t="s">
        <v>330</v>
      </c>
      <c r="E537">
        <v>173</v>
      </c>
    </row>
    <row r="538" spans="1:5">
      <c r="A538">
        <v>2026</v>
      </c>
      <c r="B538">
        <v>5</v>
      </c>
      <c r="C538" t="s">
        <v>433</v>
      </c>
      <c r="D538" t="s">
        <v>360</v>
      </c>
      <c r="E538" t="s">
        <v>2</v>
      </c>
    </row>
    <row r="539" spans="1:5">
      <c r="A539">
        <v>2026</v>
      </c>
      <c r="B539">
        <v>5</v>
      </c>
      <c r="C539" t="s">
        <v>433</v>
      </c>
      <c r="D539" t="s">
        <v>330</v>
      </c>
      <c r="E539">
        <v>173</v>
      </c>
    </row>
    <row r="540" spans="1:5">
      <c r="A540">
        <v>2026</v>
      </c>
      <c r="B540">
        <v>5</v>
      </c>
      <c r="C540" t="s">
        <v>425</v>
      </c>
      <c r="D540" t="s">
        <v>360</v>
      </c>
      <c r="E540" t="s">
        <v>2</v>
      </c>
    </row>
    <row r="541" spans="1:5">
      <c r="A541">
        <v>2026</v>
      </c>
      <c r="B541">
        <v>5</v>
      </c>
      <c r="C541" t="s">
        <v>425</v>
      </c>
      <c r="D541" t="s">
        <v>330</v>
      </c>
      <c r="E541">
        <v>173</v>
      </c>
    </row>
    <row r="542" spans="1:5">
      <c r="A542">
        <v>2026</v>
      </c>
      <c r="B542">
        <v>5</v>
      </c>
      <c r="C542" t="s">
        <v>429</v>
      </c>
      <c r="D542" t="s">
        <v>360</v>
      </c>
      <c r="E542" t="s">
        <v>2</v>
      </c>
    </row>
    <row r="543" spans="1:5">
      <c r="A543">
        <v>2026</v>
      </c>
      <c r="B543">
        <v>5</v>
      </c>
      <c r="C543" t="s">
        <v>429</v>
      </c>
      <c r="D543" t="s">
        <v>330</v>
      </c>
      <c r="E543">
        <v>173</v>
      </c>
    </row>
    <row r="544" spans="1:5">
      <c r="A544">
        <v>2026</v>
      </c>
      <c r="B544">
        <v>5</v>
      </c>
      <c r="C544" t="s">
        <v>435</v>
      </c>
      <c r="D544" t="s">
        <v>360</v>
      </c>
      <c r="E544" t="s">
        <v>2</v>
      </c>
    </row>
    <row r="545" spans="1:5">
      <c r="A545">
        <v>2026</v>
      </c>
      <c r="B545">
        <v>5</v>
      </c>
      <c r="C545" t="s">
        <v>435</v>
      </c>
      <c r="D545" t="s">
        <v>330</v>
      </c>
      <c r="E545">
        <v>173</v>
      </c>
    </row>
    <row r="546" spans="1:5">
      <c r="A546">
        <v>2026</v>
      </c>
      <c r="B546">
        <v>5</v>
      </c>
      <c r="C546" t="s">
        <v>426</v>
      </c>
      <c r="D546" t="s">
        <v>360</v>
      </c>
      <c r="E546" t="s">
        <v>2</v>
      </c>
    </row>
    <row r="547" spans="1:5">
      <c r="A547">
        <v>2026</v>
      </c>
      <c r="B547">
        <v>5</v>
      </c>
      <c r="C547" t="s">
        <v>426</v>
      </c>
      <c r="D547" t="s">
        <v>330</v>
      </c>
      <c r="E547">
        <v>173</v>
      </c>
    </row>
    <row r="548" spans="1:5">
      <c r="A548">
        <v>2026</v>
      </c>
      <c r="B548">
        <v>5</v>
      </c>
      <c r="C548" t="s">
        <v>427</v>
      </c>
      <c r="D548" t="s">
        <v>360</v>
      </c>
      <c r="E548" t="s">
        <v>3</v>
      </c>
    </row>
    <row r="549" spans="1:5">
      <c r="A549">
        <v>2026</v>
      </c>
      <c r="B549">
        <v>5</v>
      </c>
      <c r="C549" t="s">
        <v>427</v>
      </c>
      <c r="D549" t="s">
        <v>330</v>
      </c>
      <c r="E549">
        <v>138.4</v>
      </c>
    </row>
    <row r="550" spans="1:5">
      <c r="A550">
        <v>2026</v>
      </c>
      <c r="B550">
        <v>5</v>
      </c>
      <c r="C550" t="s">
        <v>428</v>
      </c>
      <c r="D550" t="s">
        <v>360</v>
      </c>
      <c r="E550" t="s">
        <v>2</v>
      </c>
    </row>
    <row r="551" spans="1:5">
      <c r="A551">
        <v>2026</v>
      </c>
      <c r="B551">
        <v>5</v>
      </c>
      <c r="C551" t="s">
        <v>428</v>
      </c>
      <c r="D551" t="s">
        <v>330</v>
      </c>
      <c r="E551">
        <v>138.4</v>
      </c>
    </row>
    <row r="552" spans="1:5">
      <c r="A552">
        <v>2026</v>
      </c>
      <c r="B552">
        <v>5</v>
      </c>
      <c r="C552" t="s">
        <v>329</v>
      </c>
      <c r="D552" t="s">
        <v>360</v>
      </c>
      <c r="E552" t="s">
        <v>2</v>
      </c>
    </row>
    <row r="553" spans="1:5">
      <c r="A553">
        <v>2026</v>
      </c>
      <c r="B553">
        <v>5</v>
      </c>
      <c r="C553" t="s">
        <v>329</v>
      </c>
      <c r="D553" t="s">
        <v>330</v>
      </c>
      <c r="E553">
        <v>173</v>
      </c>
    </row>
    <row r="554" spans="1:5">
      <c r="A554">
        <v>2026</v>
      </c>
      <c r="B554">
        <v>5</v>
      </c>
      <c r="C554" t="s">
        <v>432</v>
      </c>
      <c r="D554" t="s">
        <v>360</v>
      </c>
      <c r="E554" t="s">
        <v>2</v>
      </c>
    </row>
    <row r="555" spans="1:5">
      <c r="A555">
        <v>2026</v>
      </c>
      <c r="B555">
        <v>5</v>
      </c>
      <c r="C555" t="s">
        <v>432</v>
      </c>
      <c r="D555" t="s">
        <v>330</v>
      </c>
      <c r="E555">
        <v>173</v>
      </c>
    </row>
    <row r="556" spans="1:5">
      <c r="A556">
        <v>2026</v>
      </c>
      <c r="B556">
        <v>6</v>
      </c>
      <c r="C556" t="s">
        <v>348</v>
      </c>
      <c r="D556" t="s">
        <v>360</v>
      </c>
      <c r="E556" t="s">
        <v>2</v>
      </c>
    </row>
    <row r="557" spans="1:5">
      <c r="A557">
        <v>2026</v>
      </c>
      <c r="B557">
        <v>6</v>
      </c>
      <c r="C557" t="s">
        <v>348</v>
      </c>
      <c r="D557" t="s">
        <v>330</v>
      </c>
      <c r="E557">
        <v>173</v>
      </c>
    </row>
    <row r="558" spans="1:5">
      <c r="A558">
        <v>2026</v>
      </c>
      <c r="B558">
        <v>6</v>
      </c>
      <c r="C558" t="s">
        <v>356</v>
      </c>
      <c r="D558" t="s">
        <v>360</v>
      </c>
      <c r="E558" t="s">
        <v>13</v>
      </c>
    </row>
    <row r="559" spans="1:5">
      <c r="A559">
        <v>2026</v>
      </c>
      <c r="B559">
        <v>6</v>
      </c>
      <c r="C559" t="s">
        <v>356</v>
      </c>
      <c r="D559" t="s">
        <v>330</v>
      </c>
      <c r="E559">
        <v>173</v>
      </c>
    </row>
    <row r="560" spans="1:5">
      <c r="A560">
        <v>2026</v>
      </c>
      <c r="B560">
        <v>6</v>
      </c>
      <c r="C560" t="s">
        <v>361</v>
      </c>
      <c r="D560" t="s">
        <v>360</v>
      </c>
      <c r="E560" t="s">
        <v>5</v>
      </c>
    </row>
    <row r="561" spans="1:5">
      <c r="A561">
        <v>2026</v>
      </c>
      <c r="B561">
        <v>6</v>
      </c>
      <c r="C561" t="s">
        <v>361</v>
      </c>
      <c r="D561" t="s">
        <v>330</v>
      </c>
      <c r="E561">
        <v>173</v>
      </c>
    </row>
    <row r="562" spans="1:5">
      <c r="A562">
        <v>2026</v>
      </c>
      <c r="B562">
        <v>6</v>
      </c>
      <c r="C562" t="s">
        <v>419</v>
      </c>
      <c r="D562" t="s">
        <v>360</v>
      </c>
      <c r="E562" t="s">
        <v>4</v>
      </c>
    </row>
    <row r="563" spans="1:5">
      <c r="A563">
        <v>2026</v>
      </c>
      <c r="B563">
        <v>6</v>
      </c>
      <c r="C563" t="s">
        <v>419</v>
      </c>
      <c r="D563" t="s">
        <v>330</v>
      </c>
      <c r="E563">
        <v>151.38</v>
      </c>
    </row>
    <row r="564" spans="1:5">
      <c r="A564">
        <v>2026</v>
      </c>
      <c r="B564">
        <v>6</v>
      </c>
      <c r="C564" t="s">
        <v>357</v>
      </c>
      <c r="D564" t="s">
        <v>360</v>
      </c>
      <c r="E564" t="s">
        <v>4</v>
      </c>
    </row>
    <row r="565" spans="1:5">
      <c r="A565">
        <v>2026</v>
      </c>
      <c r="B565">
        <v>6</v>
      </c>
      <c r="C565" t="s">
        <v>357</v>
      </c>
      <c r="D565" t="s">
        <v>330</v>
      </c>
      <c r="E565">
        <v>173</v>
      </c>
    </row>
    <row r="566" spans="1:5">
      <c r="A566">
        <v>2026</v>
      </c>
      <c r="B566">
        <v>6</v>
      </c>
      <c r="C566" t="s">
        <v>359</v>
      </c>
      <c r="D566" t="s">
        <v>360</v>
      </c>
      <c r="E566" t="s">
        <v>4</v>
      </c>
    </row>
    <row r="567" spans="1:5">
      <c r="A567">
        <v>2026</v>
      </c>
      <c r="B567">
        <v>6</v>
      </c>
      <c r="C567" t="s">
        <v>359</v>
      </c>
      <c r="D567" t="s">
        <v>330</v>
      </c>
      <c r="E567">
        <v>173</v>
      </c>
    </row>
    <row r="568" spans="1:5">
      <c r="A568">
        <v>2026</v>
      </c>
      <c r="B568">
        <v>6</v>
      </c>
      <c r="C568" t="s">
        <v>364</v>
      </c>
      <c r="D568" t="s">
        <v>330</v>
      </c>
      <c r="E568">
        <v>173</v>
      </c>
    </row>
    <row r="569" spans="1:5">
      <c r="A569">
        <v>2026</v>
      </c>
      <c r="B569">
        <v>6</v>
      </c>
      <c r="C569" t="s">
        <v>358</v>
      </c>
      <c r="D569" t="s">
        <v>360</v>
      </c>
      <c r="E569" t="s">
        <v>4</v>
      </c>
    </row>
    <row r="570" spans="1:5">
      <c r="A570">
        <v>2026</v>
      </c>
      <c r="B570">
        <v>6</v>
      </c>
      <c r="C570" t="s">
        <v>358</v>
      </c>
      <c r="D570" t="s">
        <v>330</v>
      </c>
      <c r="E570">
        <v>173</v>
      </c>
    </row>
    <row r="571" spans="1:5">
      <c r="A571">
        <v>2026</v>
      </c>
      <c r="B571">
        <v>6</v>
      </c>
      <c r="C571" t="s">
        <v>420</v>
      </c>
      <c r="D571" t="s">
        <v>360</v>
      </c>
      <c r="E571" t="s">
        <v>3</v>
      </c>
    </row>
    <row r="572" spans="1:5">
      <c r="A572">
        <v>2026</v>
      </c>
      <c r="B572">
        <v>6</v>
      </c>
      <c r="C572" t="s">
        <v>420</v>
      </c>
      <c r="D572" t="s">
        <v>330</v>
      </c>
      <c r="E572">
        <v>173</v>
      </c>
    </row>
    <row r="573" spans="1:5">
      <c r="A573">
        <v>2026</v>
      </c>
      <c r="B573">
        <v>6</v>
      </c>
      <c r="C573" t="s">
        <v>402</v>
      </c>
      <c r="D573" t="s">
        <v>360</v>
      </c>
      <c r="E573" t="s">
        <v>3</v>
      </c>
    </row>
    <row r="574" spans="1:5">
      <c r="A574">
        <v>2026</v>
      </c>
      <c r="B574">
        <v>6</v>
      </c>
      <c r="C574" t="s">
        <v>402</v>
      </c>
      <c r="D574" t="s">
        <v>330</v>
      </c>
      <c r="E574">
        <v>173</v>
      </c>
    </row>
    <row r="575" spans="1:5">
      <c r="A575">
        <v>2026</v>
      </c>
      <c r="B575">
        <v>6</v>
      </c>
      <c r="C575" t="s">
        <v>354</v>
      </c>
      <c r="D575" t="s">
        <v>360</v>
      </c>
      <c r="E575" t="s">
        <v>3</v>
      </c>
    </row>
    <row r="576" spans="1:5">
      <c r="A576">
        <v>2026</v>
      </c>
      <c r="B576">
        <v>6</v>
      </c>
      <c r="C576" t="s">
        <v>354</v>
      </c>
      <c r="D576" t="s">
        <v>330</v>
      </c>
      <c r="E576">
        <v>173</v>
      </c>
    </row>
    <row r="577" spans="1:5">
      <c r="A577">
        <v>2026</v>
      </c>
      <c r="B577">
        <v>6</v>
      </c>
      <c r="C577" t="s">
        <v>363</v>
      </c>
      <c r="D577" t="s">
        <v>360</v>
      </c>
      <c r="E577" t="s">
        <v>3</v>
      </c>
    </row>
    <row r="578" spans="1:5">
      <c r="A578">
        <v>2026</v>
      </c>
      <c r="B578">
        <v>6</v>
      </c>
      <c r="C578" t="s">
        <v>331</v>
      </c>
      <c r="D578" t="s">
        <v>360</v>
      </c>
      <c r="E578" t="s">
        <v>3</v>
      </c>
    </row>
    <row r="579" spans="1:5">
      <c r="A579">
        <v>2026</v>
      </c>
      <c r="B579">
        <v>6</v>
      </c>
      <c r="C579" t="s">
        <v>331</v>
      </c>
      <c r="D579" t="s">
        <v>330</v>
      </c>
      <c r="E579">
        <v>173</v>
      </c>
    </row>
    <row r="580" spans="1:5">
      <c r="A580">
        <v>2026</v>
      </c>
      <c r="B580">
        <v>6</v>
      </c>
      <c r="C580" t="s">
        <v>350</v>
      </c>
      <c r="D580" t="s">
        <v>360</v>
      </c>
      <c r="E580" t="s">
        <v>11</v>
      </c>
    </row>
    <row r="581" spans="1:5">
      <c r="A581">
        <v>2026</v>
      </c>
      <c r="B581">
        <v>6</v>
      </c>
      <c r="C581" t="s">
        <v>350</v>
      </c>
      <c r="D581" t="s">
        <v>330</v>
      </c>
      <c r="E581">
        <v>173</v>
      </c>
    </row>
    <row r="582" spans="1:5">
      <c r="A582">
        <v>2026</v>
      </c>
      <c r="B582">
        <v>6</v>
      </c>
      <c r="C582" t="s">
        <v>421</v>
      </c>
      <c r="D582" t="s">
        <v>360</v>
      </c>
      <c r="E582" t="s">
        <v>2</v>
      </c>
    </row>
    <row r="583" spans="1:5">
      <c r="A583">
        <v>2026</v>
      </c>
      <c r="B583">
        <v>6</v>
      </c>
      <c r="C583" t="s">
        <v>421</v>
      </c>
      <c r="D583" t="s">
        <v>330</v>
      </c>
      <c r="E583">
        <v>173</v>
      </c>
    </row>
    <row r="584" spans="1:5">
      <c r="A584">
        <v>2026</v>
      </c>
      <c r="B584">
        <v>6</v>
      </c>
      <c r="C584" t="s">
        <v>422</v>
      </c>
      <c r="D584" t="s">
        <v>360</v>
      </c>
      <c r="E584" t="s">
        <v>2</v>
      </c>
    </row>
    <row r="585" spans="1:5">
      <c r="A585">
        <v>2026</v>
      </c>
      <c r="B585">
        <v>6</v>
      </c>
      <c r="C585" t="s">
        <v>422</v>
      </c>
      <c r="D585" t="s">
        <v>330</v>
      </c>
      <c r="E585">
        <v>173</v>
      </c>
    </row>
    <row r="586" spans="1:5">
      <c r="A586">
        <v>2026</v>
      </c>
      <c r="B586">
        <v>6</v>
      </c>
      <c r="C586" t="s">
        <v>355</v>
      </c>
      <c r="D586" t="s">
        <v>360</v>
      </c>
      <c r="E586" t="s">
        <v>2</v>
      </c>
    </row>
    <row r="587" spans="1:5">
      <c r="A587">
        <v>2026</v>
      </c>
      <c r="B587">
        <v>6</v>
      </c>
      <c r="C587" t="s">
        <v>355</v>
      </c>
      <c r="D587" t="s">
        <v>330</v>
      </c>
      <c r="E587">
        <v>173</v>
      </c>
    </row>
    <row r="588" spans="1:5">
      <c r="A588">
        <v>2026</v>
      </c>
      <c r="B588">
        <v>6</v>
      </c>
      <c r="C588" t="s">
        <v>349</v>
      </c>
      <c r="D588" t="s">
        <v>360</v>
      </c>
      <c r="E588" t="s">
        <v>6</v>
      </c>
    </row>
    <row r="589" spans="1:5">
      <c r="A589">
        <v>2026</v>
      </c>
      <c r="B589">
        <v>6</v>
      </c>
      <c r="C589" t="s">
        <v>349</v>
      </c>
      <c r="D589" t="s">
        <v>330</v>
      </c>
      <c r="E589">
        <v>173</v>
      </c>
    </row>
    <row r="590" spans="1:5">
      <c r="A590">
        <v>2026</v>
      </c>
      <c r="B590">
        <v>6</v>
      </c>
      <c r="C590" t="s">
        <v>424</v>
      </c>
      <c r="D590" t="s">
        <v>360</v>
      </c>
      <c r="E590" t="s">
        <v>2</v>
      </c>
    </row>
    <row r="591" spans="1:5">
      <c r="A591">
        <v>2026</v>
      </c>
      <c r="B591">
        <v>6</v>
      </c>
      <c r="C591" t="s">
        <v>424</v>
      </c>
      <c r="D591" t="s">
        <v>330</v>
      </c>
      <c r="E591">
        <v>173</v>
      </c>
    </row>
    <row r="592" spans="1:5">
      <c r="A592">
        <v>2026</v>
      </c>
      <c r="B592">
        <v>6</v>
      </c>
      <c r="C592" t="s">
        <v>423</v>
      </c>
      <c r="D592" t="s">
        <v>360</v>
      </c>
      <c r="E592" t="s">
        <v>2</v>
      </c>
    </row>
    <row r="593" spans="1:5">
      <c r="A593">
        <v>2026</v>
      </c>
      <c r="B593">
        <v>6</v>
      </c>
      <c r="C593" t="s">
        <v>423</v>
      </c>
      <c r="D593" t="s">
        <v>330</v>
      </c>
      <c r="E593">
        <v>173</v>
      </c>
    </row>
    <row r="594" spans="1:5">
      <c r="A594">
        <v>2026</v>
      </c>
      <c r="B594">
        <v>6</v>
      </c>
      <c r="C594" t="s">
        <v>362</v>
      </c>
      <c r="D594" t="s">
        <v>360</v>
      </c>
      <c r="E594" t="s">
        <v>2</v>
      </c>
    </row>
    <row r="595" spans="1:5">
      <c r="A595">
        <v>2026</v>
      </c>
      <c r="B595">
        <v>6</v>
      </c>
      <c r="C595" t="s">
        <v>362</v>
      </c>
      <c r="D595" t="s">
        <v>330</v>
      </c>
      <c r="E595">
        <v>173</v>
      </c>
    </row>
    <row r="596" spans="1:5">
      <c r="A596">
        <v>2026</v>
      </c>
      <c r="B596">
        <v>6</v>
      </c>
      <c r="C596" t="s">
        <v>369</v>
      </c>
      <c r="D596" t="s">
        <v>360</v>
      </c>
      <c r="E596" t="s">
        <v>10</v>
      </c>
    </row>
    <row r="597" spans="1:5">
      <c r="A597">
        <v>2026</v>
      </c>
      <c r="B597">
        <v>6</v>
      </c>
      <c r="C597" t="s">
        <v>369</v>
      </c>
      <c r="D597" t="s">
        <v>330</v>
      </c>
      <c r="E597">
        <v>173</v>
      </c>
    </row>
    <row r="598" spans="1:5">
      <c r="A598">
        <v>2026</v>
      </c>
      <c r="B598">
        <v>6</v>
      </c>
      <c r="C598" t="s">
        <v>411</v>
      </c>
      <c r="D598" t="s">
        <v>360</v>
      </c>
      <c r="E598" t="s">
        <v>10</v>
      </c>
    </row>
    <row r="599" spans="1:5">
      <c r="A599">
        <v>2026</v>
      </c>
      <c r="B599">
        <v>6</v>
      </c>
      <c r="C599" t="s">
        <v>411</v>
      </c>
      <c r="D599" t="s">
        <v>330</v>
      </c>
      <c r="E599">
        <v>173</v>
      </c>
    </row>
    <row r="600" spans="1:5">
      <c r="A600">
        <v>2026</v>
      </c>
      <c r="B600">
        <v>6</v>
      </c>
      <c r="C600" t="s">
        <v>410</v>
      </c>
      <c r="D600" t="s">
        <v>360</v>
      </c>
      <c r="E600" t="s">
        <v>2</v>
      </c>
    </row>
    <row r="601" spans="1:5">
      <c r="A601">
        <v>2026</v>
      </c>
      <c r="B601">
        <v>6</v>
      </c>
      <c r="C601" t="s">
        <v>410</v>
      </c>
      <c r="D601" t="s">
        <v>330</v>
      </c>
      <c r="E601">
        <v>173</v>
      </c>
    </row>
    <row r="602" spans="1:5">
      <c r="A602">
        <v>2026</v>
      </c>
      <c r="B602">
        <v>6</v>
      </c>
      <c r="C602" t="s">
        <v>392</v>
      </c>
      <c r="D602" t="s">
        <v>360</v>
      </c>
      <c r="E602" t="s">
        <v>2</v>
      </c>
    </row>
    <row r="603" spans="1:5">
      <c r="A603">
        <v>2026</v>
      </c>
      <c r="B603">
        <v>6</v>
      </c>
      <c r="C603" t="s">
        <v>392</v>
      </c>
      <c r="D603" t="s">
        <v>330</v>
      </c>
      <c r="E603">
        <v>173</v>
      </c>
    </row>
    <row r="604" spans="1:5">
      <c r="A604">
        <v>2026</v>
      </c>
      <c r="B604">
        <v>6</v>
      </c>
      <c r="C604" t="s">
        <v>393</v>
      </c>
      <c r="D604" t="s">
        <v>360</v>
      </c>
      <c r="E604" t="s">
        <v>2</v>
      </c>
    </row>
    <row r="605" spans="1:5">
      <c r="A605">
        <v>2026</v>
      </c>
      <c r="B605">
        <v>6</v>
      </c>
      <c r="C605" t="s">
        <v>393</v>
      </c>
      <c r="D605" t="s">
        <v>330</v>
      </c>
      <c r="E605">
        <v>173</v>
      </c>
    </row>
    <row r="606" spans="1:5">
      <c r="A606">
        <v>2026</v>
      </c>
      <c r="B606">
        <v>6</v>
      </c>
      <c r="C606" t="s">
        <v>394</v>
      </c>
      <c r="D606" t="s">
        <v>360</v>
      </c>
      <c r="E606" t="s">
        <v>10</v>
      </c>
    </row>
    <row r="607" spans="1:5">
      <c r="A607">
        <v>2026</v>
      </c>
      <c r="B607">
        <v>6</v>
      </c>
      <c r="C607" t="s">
        <v>394</v>
      </c>
      <c r="D607" t="s">
        <v>330</v>
      </c>
      <c r="E607">
        <v>173</v>
      </c>
    </row>
    <row r="608" spans="1:5">
      <c r="A608">
        <v>2026</v>
      </c>
      <c r="B608">
        <v>6</v>
      </c>
      <c r="C608" t="s">
        <v>395</v>
      </c>
      <c r="D608" t="s">
        <v>360</v>
      </c>
      <c r="E608" t="s">
        <v>2</v>
      </c>
    </row>
    <row r="609" spans="1:5">
      <c r="A609">
        <v>2026</v>
      </c>
      <c r="B609">
        <v>6</v>
      </c>
      <c r="C609" t="s">
        <v>395</v>
      </c>
      <c r="D609" t="s">
        <v>330</v>
      </c>
      <c r="E609">
        <v>173</v>
      </c>
    </row>
    <row r="610" spans="1:5">
      <c r="A610">
        <v>2026</v>
      </c>
      <c r="B610">
        <v>6</v>
      </c>
      <c r="C610" t="s">
        <v>396</v>
      </c>
      <c r="D610" t="s">
        <v>360</v>
      </c>
      <c r="E610" t="s">
        <v>2</v>
      </c>
    </row>
    <row r="611" spans="1:5">
      <c r="A611">
        <v>2026</v>
      </c>
      <c r="B611">
        <v>6</v>
      </c>
      <c r="C611" t="s">
        <v>396</v>
      </c>
      <c r="D611" t="s">
        <v>330</v>
      </c>
      <c r="E611">
        <v>173</v>
      </c>
    </row>
    <row r="612" spans="1:5">
      <c r="A612">
        <v>2026</v>
      </c>
      <c r="B612">
        <v>6</v>
      </c>
      <c r="C612" t="s">
        <v>397</v>
      </c>
      <c r="D612" t="s">
        <v>360</v>
      </c>
      <c r="E612" t="s">
        <v>2</v>
      </c>
    </row>
    <row r="613" spans="1:5">
      <c r="A613">
        <v>2026</v>
      </c>
      <c r="B613">
        <v>6</v>
      </c>
      <c r="C613" t="s">
        <v>397</v>
      </c>
      <c r="D613" t="s">
        <v>330</v>
      </c>
      <c r="E613">
        <v>173</v>
      </c>
    </row>
    <row r="614" spans="1:5">
      <c r="A614">
        <v>2026</v>
      </c>
      <c r="B614">
        <v>6</v>
      </c>
      <c r="C614" t="s">
        <v>398</v>
      </c>
      <c r="D614" t="s">
        <v>360</v>
      </c>
      <c r="E614" t="s">
        <v>2</v>
      </c>
    </row>
    <row r="615" spans="1:5">
      <c r="A615">
        <v>2026</v>
      </c>
      <c r="B615">
        <v>6</v>
      </c>
      <c r="C615" t="s">
        <v>398</v>
      </c>
      <c r="D615" t="s">
        <v>330</v>
      </c>
      <c r="E615">
        <v>173</v>
      </c>
    </row>
    <row r="616" spans="1:5">
      <c r="A616">
        <v>2026</v>
      </c>
      <c r="B616">
        <v>6</v>
      </c>
      <c r="C616" t="s">
        <v>400</v>
      </c>
      <c r="D616" t="s">
        <v>360</v>
      </c>
      <c r="E616" t="s">
        <v>2</v>
      </c>
    </row>
    <row r="617" spans="1:5">
      <c r="A617">
        <v>2026</v>
      </c>
      <c r="B617">
        <v>6</v>
      </c>
      <c r="C617" t="s">
        <v>400</v>
      </c>
      <c r="D617" t="s">
        <v>330</v>
      </c>
      <c r="E617">
        <v>173</v>
      </c>
    </row>
    <row r="618" spans="1:5">
      <c r="A618">
        <v>2026</v>
      </c>
      <c r="B618">
        <v>6</v>
      </c>
      <c r="C618" t="s">
        <v>401</v>
      </c>
      <c r="D618" t="s">
        <v>360</v>
      </c>
      <c r="E618" t="s">
        <v>2</v>
      </c>
    </row>
    <row r="619" spans="1:5">
      <c r="A619">
        <v>2026</v>
      </c>
      <c r="B619">
        <v>6</v>
      </c>
      <c r="C619" t="s">
        <v>401</v>
      </c>
      <c r="D619" t="s">
        <v>330</v>
      </c>
      <c r="E619">
        <v>173</v>
      </c>
    </row>
    <row r="620" spans="1:5">
      <c r="A620">
        <v>2026</v>
      </c>
      <c r="B620">
        <v>6</v>
      </c>
      <c r="C620" t="s">
        <v>403</v>
      </c>
      <c r="D620" t="s">
        <v>360</v>
      </c>
      <c r="E620" t="s">
        <v>2</v>
      </c>
    </row>
    <row r="621" spans="1:5">
      <c r="A621">
        <v>2026</v>
      </c>
      <c r="B621">
        <v>6</v>
      </c>
      <c r="C621" t="s">
        <v>403</v>
      </c>
      <c r="D621" t="s">
        <v>330</v>
      </c>
      <c r="E621">
        <v>173</v>
      </c>
    </row>
    <row r="622" spans="1:5">
      <c r="A622">
        <v>2026</v>
      </c>
      <c r="B622">
        <v>6</v>
      </c>
      <c r="C622" t="s">
        <v>404</v>
      </c>
      <c r="D622" t="s">
        <v>360</v>
      </c>
      <c r="E622" t="s">
        <v>2</v>
      </c>
    </row>
    <row r="623" spans="1:5">
      <c r="A623">
        <v>2026</v>
      </c>
      <c r="B623">
        <v>6</v>
      </c>
      <c r="C623" t="s">
        <v>404</v>
      </c>
      <c r="D623" t="s">
        <v>330</v>
      </c>
      <c r="E623">
        <v>173</v>
      </c>
    </row>
    <row r="624" spans="1:5">
      <c r="A624">
        <v>2026</v>
      </c>
      <c r="B624">
        <v>6</v>
      </c>
      <c r="C624" t="s">
        <v>405</v>
      </c>
      <c r="D624" t="s">
        <v>360</v>
      </c>
      <c r="E624" t="s">
        <v>2</v>
      </c>
    </row>
    <row r="625" spans="1:5">
      <c r="A625">
        <v>2026</v>
      </c>
      <c r="B625">
        <v>6</v>
      </c>
      <c r="C625" t="s">
        <v>405</v>
      </c>
      <c r="D625" t="s">
        <v>330</v>
      </c>
      <c r="E625">
        <v>173</v>
      </c>
    </row>
    <row r="626" spans="1:5">
      <c r="A626">
        <v>2026</v>
      </c>
      <c r="B626">
        <v>6</v>
      </c>
      <c r="C626" t="s">
        <v>406</v>
      </c>
      <c r="D626" t="s">
        <v>360</v>
      </c>
      <c r="E626" t="s">
        <v>2</v>
      </c>
    </row>
    <row r="627" spans="1:5">
      <c r="A627">
        <v>2026</v>
      </c>
      <c r="B627">
        <v>6</v>
      </c>
      <c r="C627" t="s">
        <v>406</v>
      </c>
      <c r="D627" t="s">
        <v>330</v>
      </c>
      <c r="E627">
        <v>86.5</v>
      </c>
    </row>
    <row r="628" spans="1:5">
      <c r="A628">
        <v>2026</v>
      </c>
      <c r="B628">
        <v>6</v>
      </c>
      <c r="C628" t="s">
        <v>407</v>
      </c>
      <c r="D628" t="s">
        <v>360</v>
      </c>
      <c r="E628" t="s">
        <v>2</v>
      </c>
    </row>
    <row r="629" spans="1:5">
      <c r="A629">
        <v>2026</v>
      </c>
      <c r="B629">
        <v>6</v>
      </c>
      <c r="C629" t="s">
        <v>407</v>
      </c>
      <c r="D629" t="s">
        <v>330</v>
      </c>
      <c r="E629">
        <v>86.5</v>
      </c>
    </row>
    <row r="630" spans="1:5">
      <c r="A630">
        <v>2026</v>
      </c>
      <c r="B630">
        <v>6</v>
      </c>
      <c r="C630" t="s">
        <v>408</v>
      </c>
      <c r="D630" t="s">
        <v>360</v>
      </c>
      <c r="E630" t="s">
        <v>2</v>
      </c>
    </row>
    <row r="631" spans="1:5">
      <c r="A631">
        <v>2026</v>
      </c>
      <c r="B631">
        <v>6</v>
      </c>
      <c r="C631" t="s">
        <v>408</v>
      </c>
      <c r="D631" t="s">
        <v>330</v>
      </c>
      <c r="E631">
        <v>86.5</v>
      </c>
    </row>
    <row r="632" spans="1:5">
      <c r="A632">
        <v>2026</v>
      </c>
      <c r="B632">
        <v>6</v>
      </c>
      <c r="C632" t="s">
        <v>352</v>
      </c>
      <c r="D632" t="s">
        <v>360</v>
      </c>
      <c r="E632" t="s">
        <v>2</v>
      </c>
    </row>
    <row r="633" spans="1:5">
      <c r="A633">
        <v>2026</v>
      </c>
      <c r="B633">
        <v>6</v>
      </c>
      <c r="C633" t="s">
        <v>352</v>
      </c>
      <c r="D633" t="s">
        <v>330</v>
      </c>
      <c r="E633">
        <v>86.5</v>
      </c>
    </row>
    <row r="634" spans="1:5">
      <c r="A634">
        <v>2026</v>
      </c>
      <c r="B634">
        <v>6</v>
      </c>
      <c r="C634" t="s">
        <v>409</v>
      </c>
      <c r="D634" t="s">
        <v>360</v>
      </c>
      <c r="E634" t="s">
        <v>2</v>
      </c>
    </row>
    <row r="635" spans="1:5">
      <c r="A635">
        <v>2026</v>
      </c>
      <c r="B635">
        <v>6</v>
      </c>
      <c r="C635" t="s">
        <v>409</v>
      </c>
      <c r="D635" t="s">
        <v>330</v>
      </c>
      <c r="E635">
        <v>86.5</v>
      </c>
    </row>
    <row r="636" spans="1:5">
      <c r="A636">
        <v>2026</v>
      </c>
      <c r="B636">
        <v>6</v>
      </c>
      <c r="C636" t="s">
        <v>351</v>
      </c>
      <c r="D636" t="s">
        <v>360</v>
      </c>
      <c r="E636" t="s">
        <v>2</v>
      </c>
    </row>
    <row r="637" spans="1:5">
      <c r="A637">
        <v>2026</v>
      </c>
      <c r="B637">
        <v>6</v>
      </c>
      <c r="C637" t="s">
        <v>351</v>
      </c>
      <c r="D637" t="s">
        <v>330</v>
      </c>
      <c r="E637">
        <v>86.5</v>
      </c>
    </row>
    <row r="638" spans="1:5">
      <c r="A638">
        <v>2026</v>
      </c>
      <c r="B638">
        <v>6</v>
      </c>
      <c r="C638" t="s">
        <v>386</v>
      </c>
      <c r="D638" t="s">
        <v>360</v>
      </c>
      <c r="E638" t="s">
        <v>2</v>
      </c>
    </row>
    <row r="639" spans="1:5">
      <c r="A639">
        <v>2026</v>
      </c>
      <c r="B639">
        <v>6</v>
      </c>
      <c r="C639" t="s">
        <v>386</v>
      </c>
      <c r="D639" t="s">
        <v>330</v>
      </c>
      <c r="E639">
        <v>86.5</v>
      </c>
    </row>
    <row r="640" spans="1:5">
      <c r="A640">
        <v>2026</v>
      </c>
      <c r="B640">
        <v>6</v>
      </c>
      <c r="C640" t="s">
        <v>385</v>
      </c>
      <c r="D640" t="s">
        <v>360</v>
      </c>
      <c r="E640" t="s">
        <v>2</v>
      </c>
    </row>
    <row r="641" spans="1:5">
      <c r="A641">
        <v>2026</v>
      </c>
      <c r="B641">
        <v>6</v>
      </c>
      <c r="C641" t="s">
        <v>385</v>
      </c>
      <c r="D641" t="s">
        <v>330</v>
      </c>
      <c r="E641">
        <v>86.5</v>
      </c>
    </row>
    <row r="642" spans="1:5">
      <c r="A642">
        <v>2026</v>
      </c>
      <c r="B642">
        <v>6</v>
      </c>
      <c r="C642" t="s">
        <v>384</v>
      </c>
      <c r="D642" t="s">
        <v>360</v>
      </c>
      <c r="E642" t="s">
        <v>2</v>
      </c>
    </row>
    <row r="643" spans="1:5">
      <c r="A643">
        <v>2026</v>
      </c>
      <c r="B643">
        <v>6</v>
      </c>
      <c r="C643" t="s">
        <v>384</v>
      </c>
      <c r="D643" t="s">
        <v>330</v>
      </c>
      <c r="E643">
        <v>86.5</v>
      </c>
    </row>
    <row r="644" spans="1:5">
      <c r="A644">
        <v>2026</v>
      </c>
      <c r="B644">
        <v>6</v>
      </c>
      <c r="C644" t="s">
        <v>388</v>
      </c>
      <c r="D644" t="s">
        <v>360</v>
      </c>
      <c r="E644" t="s">
        <v>2</v>
      </c>
    </row>
    <row r="645" spans="1:5">
      <c r="A645">
        <v>2026</v>
      </c>
      <c r="B645">
        <v>6</v>
      </c>
      <c r="C645" t="s">
        <v>388</v>
      </c>
      <c r="D645" t="s">
        <v>330</v>
      </c>
      <c r="E645">
        <v>86.5</v>
      </c>
    </row>
    <row r="646" spans="1:5">
      <c r="A646">
        <v>2026</v>
      </c>
      <c r="B646">
        <v>6</v>
      </c>
      <c r="C646" t="s">
        <v>387</v>
      </c>
      <c r="D646" t="s">
        <v>360</v>
      </c>
      <c r="E646" t="s">
        <v>2</v>
      </c>
    </row>
    <row r="647" spans="1:5">
      <c r="A647">
        <v>2026</v>
      </c>
      <c r="B647">
        <v>6</v>
      </c>
      <c r="C647" t="s">
        <v>387</v>
      </c>
      <c r="D647" t="s">
        <v>330</v>
      </c>
      <c r="E647">
        <v>86.5</v>
      </c>
    </row>
    <row r="648" spans="1:5">
      <c r="A648">
        <v>2026</v>
      </c>
      <c r="B648">
        <v>6</v>
      </c>
      <c r="C648" t="s">
        <v>353</v>
      </c>
      <c r="D648" t="s">
        <v>360</v>
      </c>
      <c r="E648" t="s">
        <v>2</v>
      </c>
    </row>
    <row r="649" spans="1:5">
      <c r="A649">
        <v>2026</v>
      </c>
      <c r="B649">
        <v>6</v>
      </c>
      <c r="C649" t="s">
        <v>353</v>
      </c>
      <c r="D649" t="s">
        <v>330</v>
      </c>
      <c r="E649">
        <v>86.5</v>
      </c>
    </row>
    <row r="650" spans="1:5">
      <c r="A650">
        <v>2026</v>
      </c>
      <c r="B650">
        <v>6</v>
      </c>
      <c r="C650" t="s">
        <v>383</v>
      </c>
      <c r="D650" t="s">
        <v>360</v>
      </c>
      <c r="E650" t="s">
        <v>2</v>
      </c>
    </row>
    <row r="651" spans="1:5">
      <c r="A651">
        <v>2026</v>
      </c>
      <c r="B651">
        <v>6</v>
      </c>
      <c r="C651" t="s">
        <v>383</v>
      </c>
      <c r="D651" t="s">
        <v>330</v>
      </c>
      <c r="E651">
        <v>86.5</v>
      </c>
    </row>
    <row r="652" spans="1:5">
      <c r="A652">
        <v>2026</v>
      </c>
      <c r="B652">
        <v>6</v>
      </c>
      <c r="C652" t="s">
        <v>389</v>
      </c>
      <c r="D652" t="s">
        <v>360</v>
      </c>
      <c r="E652" t="s">
        <v>2</v>
      </c>
    </row>
    <row r="653" spans="1:5">
      <c r="A653">
        <v>2026</v>
      </c>
      <c r="B653">
        <v>6</v>
      </c>
      <c r="C653" t="s">
        <v>389</v>
      </c>
      <c r="D653" t="s">
        <v>330</v>
      </c>
      <c r="E653">
        <v>86.5</v>
      </c>
    </row>
    <row r="654" spans="1:5">
      <c r="A654">
        <v>2026</v>
      </c>
      <c r="B654">
        <v>6</v>
      </c>
      <c r="C654" t="s">
        <v>390</v>
      </c>
      <c r="D654" t="s">
        <v>360</v>
      </c>
      <c r="E654" t="s">
        <v>2</v>
      </c>
    </row>
    <row r="655" spans="1:5">
      <c r="A655">
        <v>2026</v>
      </c>
      <c r="B655">
        <v>6</v>
      </c>
      <c r="C655" t="s">
        <v>390</v>
      </c>
      <c r="D655" t="s">
        <v>330</v>
      </c>
      <c r="E655">
        <v>86.5</v>
      </c>
    </row>
    <row r="656" spans="1:5">
      <c r="A656">
        <v>2026</v>
      </c>
      <c r="B656">
        <v>6</v>
      </c>
      <c r="C656" t="s">
        <v>431</v>
      </c>
      <c r="D656" t="s">
        <v>360</v>
      </c>
      <c r="E656" t="s">
        <v>2</v>
      </c>
    </row>
    <row r="657" spans="1:5">
      <c r="A657">
        <v>2026</v>
      </c>
      <c r="B657">
        <v>6</v>
      </c>
      <c r="C657" t="s">
        <v>431</v>
      </c>
      <c r="D657" t="s">
        <v>330</v>
      </c>
      <c r="E657">
        <v>173</v>
      </c>
    </row>
    <row r="658" spans="1:5">
      <c r="A658">
        <v>2026</v>
      </c>
      <c r="B658">
        <v>6</v>
      </c>
      <c r="C658" t="s">
        <v>434</v>
      </c>
      <c r="D658" t="s">
        <v>360</v>
      </c>
      <c r="E658" t="s">
        <v>2</v>
      </c>
    </row>
    <row r="659" spans="1:5">
      <c r="A659">
        <v>2026</v>
      </c>
      <c r="B659">
        <v>6</v>
      </c>
      <c r="C659" t="s">
        <v>434</v>
      </c>
      <c r="D659" t="s">
        <v>330</v>
      </c>
      <c r="E659">
        <v>173</v>
      </c>
    </row>
    <row r="660" spans="1:5">
      <c r="A660">
        <v>2026</v>
      </c>
      <c r="B660">
        <v>6</v>
      </c>
      <c r="C660" t="s">
        <v>433</v>
      </c>
      <c r="D660" t="s">
        <v>360</v>
      </c>
      <c r="E660" t="s">
        <v>2</v>
      </c>
    </row>
    <row r="661" spans="1:5">
      <c r="A661">
        <v>2026</v>
      </c>
      <c r="B661">
        <v>6</v>
      </c>
      <c r="C661" t="s">
        <v>433</v>
      </c>
      <c r="D661" t="s">
        <v>330</v>
      </c>
      <c r="E661">
        <v>173</v>
      </c>
    </row>
    <row r="662" spans="1:5">
      <c r="A662">
        <v>2026</v>
      </c>
      <c r="B662">
        <v>6</v>
      </c>
      <c r="C662" t="s">
        <v>425</v>
      </c>
      <c r="D662" t="s">
        <v>360</v>
      </c>
      <c r="E662" t="s">
        <v>2</v>
      </c>
    </row>
    <row r="663" spans="1:5">
      <c r="A663">
        <v>2026</v>
      </c>
      <c r="B663">
        <v>6</v>
      </c>
      <c r="C663" t="s">
        <v>425</v>
      </c>
      <c r="D663" t="s">
        <v>330</v>
      </c>
      <c r="E663">
        <v>173</v>
      </c>
    </row>
    <row r="664" spans="1:5">
      <c r="A664">
        <v>2026</v>
      </c>
      <c r="B664">
        <v>6</v>
      </c>
      <c r="C664" t="s">
        <v>429</v>
      </c>
      <c r="D664" t="s">
        <v>360</v>
      </c>
      <c r="E664" t="s">
        <v>2</v>
      </c>
    </row>
    <row r="665" spans="1:5">
      <c r="A665">
        <v>2026</v>
      </c>
      <c r="B665">
        <v>6</v>
      </c>
      <c r="C665" t="s">
        <v>429</v>
      </c>
      <c r="D665" t="s">
        <v>330</v>
      </c>
      <c r="E665">
        <v>173</v>
      </c>
    </row>
    <row r="666" spans="1:5">
      <c r="A666">
        <v>2026</v>
      </c>
      <c r="B666">
        <v>6</v>
      </c>
      <c r="C666" t="s">
        <v>435</v>
      </c>
      <c r="D666" t="s">
        <v>360</v>
      </c>
      <c r="E666" t="s">
        <v>2</v>
      </c>
    </row>
    <row r="667" spans="1:5">
      <c r="A667">
        <v>2026</v>
      </c>
      <c r="B667">
        <v>6</v>
      </c>
      <c r="C667" t="s">
        <v>435</v>
      </c>
      <c r="D667" t="s">
        <v>330</v>
      </c>
      <c r="E667">
        <v>173</v>
      </c>
    </row>
    <row r="668" spans="1:5">
      <c r="A668">
        <v>2026</v>
      </c>
      <c r="B668">
        <v>6</v>
      </c>
      <c r="C668" t="s">
        <v>426</v>
      </c>
      <c r="D668" t="s">
        <v>360</v>
      </c>
      <c r="E668" t="s">
        <v>2</v>
      </c>
    </row>
    <row r="669" spans="1:5">
      <c r="A669">
        <v>2026</v>
      </c>
      <c r="B669">
        <v>6</v>
      </c>
      <c r="C669" t="s">
        <v>426</v>
      </c>
      <c r="D669" t="s">
        <v>330</v>
      </c>
      <c r="E669">
        <v>173</v>
      </c>
    </row>
    <row r="670" spans="1:5">
      <c r="A670">
        <v>2026</v>
      </c>
      <c r="B670">
        <v>6</v>
      </c>
      <c r="C670" t="s">
        <v>427</v>
      </c>
      <c r="D670" t="s">
        <v>360</v>
      </c>
      <c r="E670" t="s">
        <v>3</v>
      </c>
    </row>
    <row r="671" spans="1:5">
      <c r="A671">
        <v>2026</v>
      </c>
      <c r="B671">
        <v>6</v>
      </c>
      <c r="C671" t="s">
        <v>427</v>
      </c>
      <c r="D671" t="s">
        <v>330</v>
      </c>
      <c r="E671">
        <v>138.4</v>
      </c>
    </row>
    <row r="672" spans="1:5">
      <c r="A672">
        <v>2026</v>
      </c>
      <c r="B672">
        <v>6</v>
      </c>
      <c r="C672" t="s">
        <v>428</v>
      </c>
      <c r="D672" t="s">
        <v>360</v>
      </c>
      <c r="E672" t="s">
        <v>2</v>
      </c>
    </row>
    <row r="673" spans="1:5">
      <c r="A673">
        <v>2026</v>
      </c>
      <c r="B673">
        <v>6</v>
      </c>
      <c r="C673" t="s">
        <v>428</v>
      </c>
      <c r="D673" t="s">
        <v>330</v>
      </c>
      <c r="E673">
        <v>138.4</v>
      </c>
    </row>
    <row r="674" spans="1:5">
      <c r="A674">
        <v>2026</v>
      </c>
      <c r="B674">
        <v>6</v>
      </c>
      <c r="C674" t="s">
        <v>329</v>
      </c>
      <c r="D674" t="s">
        <v>360</v>
      </c>
      <c r="E674" t="s">
        <v>2</v>
      </c>
    </row>
    <row r="675" spans="1:5">
      <c r="A675">
        <v>2026</v>
      </c>
      <c r="B675">
        <v>6</v>
      </c>
      <c r="C675" t="s">
        <v>329</v>
      </c>
      <c r="D675" t="s">
        <v>330</v>
      </c>
      <c r="E675">
        <v>173</v>
      </c>
    </row>
    <row r="676" spans="1:5">
      <c r="A676">
        <v>2026</v>
      </c>
      <c r="B676">
        <v>6</v>
      </c>
      <c r="C676" t="s">
        <v>432</v>
      </c>
      <c r="D676" t="s">
        <v>360</v>
      </c>
      <c r="E676" t="s">
        <v>2</v>
      </c>
    </row>
    <row r="677" spans="1:5">
      <c r="A677">
        <v>2026</v>
      </c>
      <c r="B677">
        <v>6</v>
      </c>
      <c r="C677" t="s">
        <v>432</v>
      </c>
      <c r="D677" t="s">
        <v>330</v>
      </c>
      <c r="E677">
        <v>173</v>
      </c>
    </row>
    <row r="678" spans="1:5">
      <c r="A678">
        <v>2026</v>
      </c>
      <c r="B678">
        <v>7</v>
      </c>
      <c r="C678" t="s">
        <v>348</v>
      </c>
      <c r="D678" t="s">
        <v>360</v>
      </c>
      <c r="E678" t="s">
        <v>2</v>
      </c>
    </row>
    <row r="679" spans="1:5">
      <c r="A679">
        <v>2026</v>
      </c>
      <c r="B679">
        <v>7</v>
      </c>
      <c r="C679" t="s">
        <v>348</v>
      </c>
      <c r="D679" t="s">
        <v>330</v>
      </c>
      <c r="E679">
        <v>173</v>
      </c>
    </row>
    <row r="680" spans="1:5">
      <c r="A680">
        <v>2026</v>
      </c>
      <c r="B680">
        <v>7</v>
      </c>
      <c r="C680" t="s">
        <v>356</v>
      </c>
      <c r="D680" t="s">
        <v>360</v>
      </c>
      <c r="E680" t="s">
        <v>13</v>
      </c>
    </row>
    <row r="681" spans="1:5">
      <c r="A681">
        <v>2026</v>
      </c>
      <c r="B681">
        <v>7</v>
      </c>
      <c r="C681" t="s">
        <v>356</v>
      </c>
      <c r="D681" t="s">
        <v>330</v>
      </c>
      <c r="E681">
        <v>173</v>
      </c>
    </row>
    <row r="682" spans="1:5">
      <c r="A682">
        <v>2026</v>
      </c>
      <c r="B682">
        <v>7</v>
      </c>
      <c r="C682" t="s">
        <v>361</v>
      </c>
      <c r="D682" t="s">
        <v>360</v>
      </c>
      <c r="E682" t="s">
        <v>5</v>
      </c>
    </row>
    <row r="683" spans="1:5">
      <c r="A683">
        <v>2026</v>
      </c>
      <c r="B683">
        <v>7</v>
      </c>
      <c r="C683" t="s">
        <v>361</v>
      </c>
      <c r="D683" t="s">
        <v>330</v>
      </c>
      <c r="E683">
        <v>173</v>
      </c>
    </row>
    <row r="684" spans="1:5">
      <c r="A684">
        <v>2026</v>
      </c>
      <c r="B684">
        <v>7</v>
      </c>
      <c r="C684" t="s">
        <v>357</v>
      </c>
      <c r="D684" t="s">
        <v>360</v>
      </c>
      <c r="E684" t="s">
        <v>4</v>
      </c>
    </row>
    <row r="685" spans="1:5">
      <c r="A685">
        <v>2026</v>
      </c>
      <c r="B685">
        <v>7</v>
      </c>
      <c r="C685" t="s">
        <v>357</v>
      </c>
      <c r="D685" t="s">
        <v>330</v>
      </c>
      <c r="E685">
        <v>173</v>
      </c>
    </row>
    <row r="686" spans="1:5">
      <c r="A686">
        <v>2026</v>
      </c>
      <c r="B686">
        <v>7</v>
      </c>
      <c r="C686" t="s">
        <v>359</v>
      </c>
      <c r="D686" t="s">
        <v>360</v>
      </c>
      <c r="E686" t="s">
        <v>4</v>
      </c>
    </row>
    <row r="687" spans="1:5">
      <c r="A687">
        <v>2026</v>
      </c>
      <c r="B687">
        <v>7</v>
      </c>
      <c r="C687" t="s">
        <v>359</v>
      </c>
      <c r="D687" t="s">
        <v>330</v>
      </c>
      <c r="E687">
        <v>173</v>
      </c>
    </row>
    <row r="688" spans="1:5">
      <c r="A688">
        <v>2026</v>
      </c>
      <c r="B688">
        <v>7</v>
      </c>
      <c r="C688" t="s">
        <v>364</v>
      </c>
      <c r="D688" t="s">
        <v>360</v>
      </c>
      <c r="E688" t="s">
        <v>13</v>
      </c>
    </row>
    <row r="689" spans="1:5">
      <c r="A689">
        <v>2026</v>
      </c>
      <c r="B689">
        <v>7</v>
      </c>
      <c r="C689" t="s">
        <v>364</v>
      </c>
      <c r="D689" t="s">
        <v>330</v>
      </c>
      <c r="E689">
        <v>173</v>
      </c>
    </row>
    <row r="690" spans="1:5">
      <c r="A690">
        <v>2026</v>
      </c>
      <c r="B690">
        <v>7</v>
      </c>
      <c r="C690" t="s">
        <v>358</v>
      </c>
      <c r="D690" t="s">
        <v>360</v>
      </c>
      <c r="E690" t="s">
        <v>4</v>
      </c>
    </row>
    <row r="691" spans="1:5">
      <c r="A691">
        <v>2026</v>
      </c>
      <c r="B691">
        <v>7</v>
      </c>
      <c r="C691" t="s">
        <v>358</v>
      </c>
      <c r="D691" t="s">
        <v>330</v>
      </c>
      <c r="E691">
        <v>173</v>
      </c>
    </row>
    <row r="692" spans="1:5">
      <c r="A692">
        <v>2026</v>
      </c>
      <c r="B692">
        <v>7</v>
      </c>
      <c r="C692" t="s">
        <v>420</v>
      </c>
      <c r="D692" t="s">
        <v>360</v>
      </c>
      <c r="E692" t="s">
        <v>3</v>
      </c>
    </row>
    <row r="693" spans="1:5">
      <c r="A693">
        <v>2026</v>
      </c>
      <c r="B693">
        <v>7</v>
      </c>
      <c r="C693" t="s">
        <v>420</v>
      </c>
      <c r="D693" t="s">
        <v>330</v>
      </c>
      <c r="E693">
        <v>173</v>
      </c>
    </row>
    <row r="694" spans="1:5">
      <c r="A694">
        <v>2026</v>
      </c>
      <c r="B694">
        <v>7</v>
      </c>
      <c r="C694" t="s">
        <v>402</v>
      </c>
      <c r="D694" t="s">
        <v>360</v>
      </c>
      <c r="E694" t="s">
        <v>3</v>
      </c>
    </row>
    <row r="695" spans="1:5">
      <c r="A695">
        <v>2026</v>
      </c>
      <c r="B695">
        <v>7</v>
      </c>
      <c r="C695" t="s">
        <v>402</v>
      </c>
      <c r="D695" t="s">
        <v>330</v>
      </c>
      <c r="E695">
        <v>173</v>
      </c>
    </row>
    <row r="696" spans="1:5">
      <c r="A696">
        <v>2026</v>
      </c>
      <c r="B696">
        <v>7</v>
      </c>
      <c r="C696" t="s">
        <v>354</v>
      </c>
      <c r="D696" t="s">
        <v>360</v>
      </c>
      <c r="E696" t="s">
        <v>3</v>
      </c>
    </row>
    <row r="697" spans="1:5">
      <c r="A697">
        <v>2026</v>
      </c>
      <c r="B697">
        <v>7</v>
      </c>
      <c r="C697" t="s">
        <v>354</v>
      </c>
      <c r="D697" t="s">
        <v>330</v>
      </c>
      <c r="E697">
        <v>173</v>
      </c>
    </row>
    <row r="698" spans="1:5">
      <c r="A698">
        <v>2026</v>
      </c>
      <c r="B698">
        <v>7</v>
      </c>
      <c r="C698" t="s">
        <v>363</v>
      </c>
      <c r="D698" t="s">
        <v>360</v>
      </c>
      <c r="E698" t="s">
        <v>3</v>
      </c>
    </row>
    <row r="699" spans="1:5">
      <c r="A699">
        <v>2026</v>
      </c>
      <c r="B699">
        <v>7</v>
      </c>
      <c r="C699" t="s">
        <v>363</v>
      </c>
      <c r="D699" t="s">
        <v>330</v>
      </c>
      <c r="E699">
        <v>151.38</v>
      </c>
    </row>
    <row r="700" spans="1:5">
      <c r="A700">
        <v>2026</v>
      </c>
      <c r="B700">
        <v>7</v>
      </c>
      <c r="C700" t="s">
        <v>331</v>
      </c>
      <c r="D700" t="s">
        <v>360</v>
      </c>
      <c r="E700" t="s">
        <v>3</v>
      </c>
    </row>
    <row r="701" spans="1:5">
      <c r="A701">
        <v>2026</v>
      </c>
      <c r="B701">
        <v>7</v>
      </c>
      <c r="C701" t="s">
        <v>331</v>
      </c>
      <c r="D701" t="s">
        <v>330</v>
      </c>
      <c r="E701">
        <v>173</v>
      </c>
    </row>
    <row r="702" spans="1:5">
      <c r="A702">
        <v>2026</v>
      </c>
      <c r="B702">
        <v>7</v>
      </c>
      <c r="C702" t="s">
        <v>350</v>
      </c>
      <c r="D702" t="s">
        <v>360</v>
      </c>
      <c r="E702" t="s">
        <v>11</v>
      </c>
    </row>
    <row r="703" spans="1:5">
      <c r="A703">
        <v>2026</v>
      </c>
      <c r="B703">
        <v>7</v>
      </c>
      <c r="C703" t="s">
        <v>350</v>
      </c>
      <c r="D703" t="s">
        <v>330</v>
      </c>
      <c r="E703">
        <v>173</v>
      </c>
    </row>
    <row r="704" spans="1:5">
      <c r="A704">
        <v>2026</v>
      </c>
      <c r="B704">
        <v>7</v>
      </c>
      <c r="C704" t="s">
        <v>421</v>
      </c>
      <c r="D704" t="s">
        <v>360</v>
      </c>
      <c r="E704" t="s">
        <v>2</v>
      </c>
    </row>
    <row r="705" spans="1:5">
      <c r="A705">
        <v>2026</v>
      </c>
      <c r="B705">
        <v>7</v>
      </c>
      <c r="C705" t="s">
        <v>421</v>
      </c>
      <c r="D705" t="s">
        <v>330</v>
      </c>
      <c r="E705">
        <v>173</v>
      </c>
    </row>
    <row r="706" spans="1:5">
      <c r="A706">
        <v>2026</v>
      </c>
      <c r="B706">
        <v>7</v>
      </c>
      <c r="C706" t="s">
        <v>422</v>
      </c>
      <c r="D706" t="s">
        <v>360</v>
      </c>
      <c r="E706" t="s">
        <v>2</v>
      </c>
    </row>
    <row r="707" spans="1:5">
      <c r="A707">
        <v>2026</v>
      </c>
      <c r="B707">
        <v>7</v>
      </c>
      <c r="C707" t="s">
        <v>422</v>
      </c>
      <c r="D707" t="s">
        <v>330</v>
      </c>
      <c r="E707">
        <v>173</v>
      </c>
    </row>
    <row r="708" spans="1:5">
      <c r="A708">
        <v>2026</v>
      </c>
      <c r="B708">
        <v>7</v>
      </c>
      <c r="C708" t="s">
        <v>355</v>
      </c>
      <c r="D708" t="s">
        <v>360</v>
      </c>
      <c r="E708" t="s">
        <v>2</v>
      </c>
    </row>
    <row r="709" spans="1:5">
      <c r="A709">
        <v>2026</v>
      </c>
      <c r="B709">
        <v>7</v>
      </c>
      <c r="C709" t="s">
        <v>355</v>
      </c>
      <c r="D709" t="s">
        <v>330</v>
      </c>
      <c r="E709">
        <v>173</v>
      </c>
    </row>
    <row r="710" spans="1:5">
      <c r="A710">
        <v>2026</v>
      </c>
      <c r="B710">
        <v>7</v>
      </c>
      <c r="C710" t="s">
        <v>349</v>
      </c>
      <c r="D710" t="s">
        <v>360</v>
      </c>
      <c r="E710" t="s">
        <v>6</v>
      </c>
    </row>
    <row r="711" spans="1:5">
      <c r="A711">
        <v>2026</v>
      </c>
      <c r="B711">
        <v>7</v>
      </c>
      <c r="C711" t="s">
        <v>424</v>
      </c>
      <c r="D711" t="s">
        <v>360</v>
      </c>
      <c r="E711" t="s">
        <v>2</v>
      </c>
    </row>
    <row r="712" spans="1:5">
      <c r="A712">
        <v>2026</v>
      </c>
      <c r="B712">
        <v>7</v>
      </c>
      <c r="C712" t="s">
        <v>424</v>
      </c>
      <c r="D712" t="s">
        <v>330</v>
      </c>
      <c r="E712">
        <v>173</v>
      </c>
    </row>
    <row r="713" spans="1:5">
      <c r="A713">
        <v>2026</v>
      </c>
      <c r="B713">
        <v>7</v>
      </c>
      <c r="C713" t="s">
        <v>423</v>
      </c>
      <c r="D713" t="s">
        <v>360</v>
      </c>
      <c r="E713" t="s">
        <v>2</v>
      </c>
    </row>
    <row r="714" spans="1:5">
      <c r="A714">
        <v>2026</v>
      </c>
      <c r="B714">
        <v>7</v>
      </c>
      <c r="C714" t="s">
        <v>423</v>
      </c>
      <c r="D714" t="s">
        <v>330</v>
      </c>
      <c r="E714">
        <v>173</v>
      </c>
    </row>
    <row r="715" spans="1:5">
      <c r="A715">
        <v>2026</v>
      </c>
      <c r="B715">
        <v>7</v>
      </c>
      <c r="C715" t="s">
        <v>362</v>
      </c>
      <c r="D715" t="s">
        <v>360</v>
      </c>
      <c r="E715" t="s">
        <v>2</v>
      </c>
    </row>
    <row r="716" spans="1:5">
      <c r="A716">
        <v>2026</v>
      </c>
      <c r="B716">
        <v>7</v>
      </c>
      <c r="C716" t="s">
        <v>362</v>
      </c>
      <c r="D716" t="s">
        <v>330</v>
      </c>
      <c r="E716">
        <v>173</v>
      </c>
    </row>
    <row r="717" spans="1:5">
      <c r="A717">
        <v>2026</v>
      </c>
      <c r="B717">
        <v>7</v>
      </c>
      <c r="C717" t="s">
        <v>369</v>
      </c>
      <c r="D717" t="s">
        <v>360</v>
      </c>
      <c r="E717" t="s">
        <v>10</v>
      </c>
    </row>
    <row r="718" spans="1:5">
      <c r="A718">
        <v>2026</v>
      </c>
      <c r="B718">
        <v>7</v>
      </c>
      <c r="C718" t="s">
        <v>369</v>
      </c>
      <c r="D718" t="s">
        <v>330</v>
      </c>
      <c r="E718">
        <v>173</v>
      </c>
    </row>
    <row r="719" spans="1:5">
      <c r="A719">
        <v>2026</v>
      </c>
      <c r="B719">
        <v>7</v>
      </c>
      <c r="C719" t="s">
        <v>411</v>
      </c>
      <c r="D719" t="s">
        <v>360</v>
      </c>
      <c r="E719" t="s">
        <v>10</v>
      </c>
    </row>
    <row r="720" spans="1:5">
      <c r="A720">
        <v>2026</v>
      </c>
      <c r="B720">
        <v>7</v>
      </c>
      <c r="C720" t="s">
        <v>411</v>
      </c>
      <c r="D720" t="s">
        <v>330</v>
      </c>
      <c r="E720">
        <v>173</v>
      </c>
    </row>
    <row r="721" spans="1:5">
      <c r="A721">
        <v>2026</v>
      </c>
      <c r="B721">
        <v>7</v>
      </c>
      <c r="C721" t="s">
        <v>410</v>
      </c>
      <c r="D721" t="s">
        <v>360</v>
      </c>
      <c r="E721" t="s">
        <v>2</v>
      </c>
    </row>
    <row r="722" spans="1:5">
      <c r="A722">
        <v>2026</v>
      </c>
      <c r="B722">
        <v>7</v>
      </c>
      <c r="C722" t="s">
        <v>392</v>
      </c>
      <c r="D722" t="s">
        <v>360</v>
      </c>
      <c r="E722" t="s">
        <v>2</v>
      </c>
    </row>
    <row r="723" spans="1:5">
      <c r="A723">
        <v>2026</v>
      </c>
      <c r="B723">
        <v>7</v>
      </c>
      <c r="C723" t="s">
        <v>393</v>
      </c>
      <c r="D723" t="s">
        <v>360</v>
      </c>
      <c r="E723" t="s">
        <v>2</v>
      </c>
    </row>
    <row r="724" spans="1:5">
      <c r="A724">
        <v>2026</v>
      </c>
      <c r="B724">
        <v>7</v>
      </c>
      <c r="C724" t="s">
        <v>394</v>
      </c>
      <c r="D724" t="s">
        <v>360</v>
      </c>
      <c r="E724" t="s">
        <v>10</v>
      </c>
    </row>
    <row r="725" spans="1:5">
      <c r="A725">
        <v>2026</v>
      </c>
      <c r="B725">
        <v>7</v>
      </c>
      <c r="C725" t="s">
        <v>395</v>
      </c>
      <c r="D725" t="s">
        <v>360</v>
      </c>
      <c r="E725" t="s">
        <v>2</v>
      </c>
    </row>
    <row r="726" spans="1:5">
      <c r="A726">
        <v>2026</v>
      </c>
      <c r="B726">
        <v>7</v>
      </c>
      <c r="C726" t="s">
        <v>396</v>
      </c>
      <c r="D726" t="s">
        <v>360</v>
      </c>
      <c r="E726" t="s">
        <v>2</v>
      </c>
    </row>
    <row r="727" spans="1:5">
      <c r="A727">
        <v>2026</v>
      </c>
      <c r="B727">
        <v>7</v>
      </c>
      <c r="C727" t="s">
        <v>397</v>
      </c>
      <c r="D727" t="s">
        <v>360</v>
      </c>
      <c r="E727" t="s">
        <v>2</v>
      </c>
    </row>
    <row r="728" spans="1:5">
      <c r="A728">
        <v>2026</v>
      </c>
      <c r="B728">
        <v>7</v>
      </c>
      <c r="C728" t="s">
        <v>398</v>
      </c>
      <c r="D728" t="s">
        <v>360</v>
      </c>
      <c r="E728" t="s">
        <v>2</v>
      </c>
    </row>
    <row r="729" spans="1:5">
      <c r="A729">
        <v>2026</v>
      </c>
      <c r="B729">
        <v>7</v>
      </c>
      <c r="C729" t="s">
        <v>398</v>
      </c>
      <c r="D729" t="s">
        <v>330</v>
      </c>
      <c r="E729">
        <v>173</v>
      </c>
    </row>
    <row r="730" spans="1:5">
      <c r="A730">
        <v>2026</v>
      </c>
      <c r="B730">
        <v>7</v>
      </c>
      <c r="C730" t="s">
        <v>400</v>
      </c>
      <c r="D730" t="s">
        <v>360</v>
      </c>
      <c r="E730" t="s">
        <v>2</v>
      </c>
    </row>
    <row r="731" spans="1:5">
      <c r="A731">
        <v>2026</v>
      </c>
      <c r="B731">
        <v>7</v>
      </c>
      <c r="C731" t="s">
        <v>401</v>
      </c>
      <c r="D731" t="s">
        <v>360</v>
      </c>
      <c r="E731" t="s">
        <v>2</v>
      </c>
    </row>
    <row r="732" spans="1:5">
      <c r="A732">
        <v>2026</v>
      </c>
      <c r="B732">
        <v>7</v>
      </c>
      <c r="C732" t="s">
        <v>403</v>
      </c>
      <c r="D732" t="s">
        <v>360</v>
      </c>
      <c r="E732" t="s">
        <v>2</v>
      </c>
    </row>
    <row r="733" spans="1:5">
      <c r="A733">
        <v>2026</v>
      </c>
      <c r="B733">
        <v>7</v>
      </c>
      <c r="C733" t="s">
        <v>404</v>
      </c>
      <c r="D733" t="s">
        <v>360</v>
      </c>
      <c r="E733" t="s">
        <v>2</v>
      </c>
    </row>
    <row r="734" spans="1:5">
      <c r="A734">
        <v>2026</v>
      </c>
      <c r="B734">
        <v>7</v>
      </c>
      <c r="C734" t="s">
        <v>405</v>
      </c>
      <c r="D734" t="s">
        <v>360</v>
      </c>
      <c r="E734" t="s">
        <v>2</v>
      </c>
    </row>
    <row r="735" spans="1:5">
      <c r="A735">
        <v>2026</v>
      </c>
      <c r="B735">
        <v>7</v>
      </c>
      <c r="C735" t="s">
        <v>406</v>
      </c>
      <c r="D735" t="s">
        <v>360</v>
      </c>
      <c r="E735" t="s">
        <v>2</v>
      </c>
    </row>
    <row r="736" spans="1:5">
      <c r="A736">
        <v>2026</v>
      </c>
      <c r="B736">
        <v>7</v>
      </c>
      <c r="C736" t="s">
        <v>407</v>
      </c>
      <c r="D736" t="s">
        <v>360</v>
      </c>
      <c r="E736" t="s">
        <v>2</v>
      </c>
    </row>
    <row r="737" spans="1:5">
      <c r="A737">
        <v>2026</v>
      </c>
      <c r="B737">
        <v>7</v>
      </c>
      <c r="C737" t="s">
        <v>407</v>
      </c>
      <c r="D737" t="s">
        <v>330</v>
      </c>
      <c r="E737">
        <v>86.5</v>
      </c>
    </row>
    <row r="738" spans="1:5">
      <c r="A738">
        <v>2026</v>
      </c>
      <c r="B738">
        <v>7</v>
      </c>
      <c r="C738" t="s">
        <v>408</v>
      </c>
      <c r="D738" t="s">
        <v>360</v>
      </c>
      <c r="E738" t="s">
        <v>2</v>
      </c>
    </row>
    <row r="739" spans="1:5">
      <c r="A739">
        <v>2026</v>
      </c>
      <c r="B739">
        <v>7</v>
      </c>
      <c r="C739" t="s">
        <v>408</v>
      </c>
      <c r="D739" t="s">
        <v>330</v>
      </c>
      <c r="E739">
        <v>86.5</v>
      </c>
    </row>
    <row r="740" spans="1:5">
      <c r="A740">
        <v>2026</v>
      </c>
      <c r="B740">
        <v>7</v>
      </c>
      <c r="C740" t="s">
        <v>352</v>
      </c>
      <c r="D740" t="s">
        <v>360</v>
      </c>
      <c r="E740" t="s">
        <v>2</v>
      </c>
    </row>
    <row r="741" spans="1:5">
      <c r="A741">
        <v>2026</v>
      </c>
      <c r="B741">
        <v>7</v>
      </c>
      <c r="C741" t="s">
        <v>352</v>
      </c>
      <c r="D741" t="s">
        <v>330</v>
      </c>
      <c r="E741">
        <v>86.5</v>
      </c>
    </row>
    <row r="742" spans="1:5">
      <c r="A742">
        <v>2026</v>
      </c>
      <c r="B742">
        <v>7</v>
      </c>
      <c r="C742" t="s">
        <v>409</v>
      </c>
      <c r="D742" t="s">
        <v>360</v>
      </c>
      <c r="E742" t="s">
        <v>2</v>
      </c>
    </row>
    <row r="743" spans="1:5">
      <c r="A743">
        <v>2026</v>
      </c>
      <c r="B743">
        <v>7</v>
      </c>
      <c r="C743" t="s">
        <v>409</v>
      </c>
      <c r="D743" t="s">
        <v>330</v>
      </c>
      <c r="E743">
        <v>86.5</v>
      </c>
    </row>
    <row r="744" spans="1:5">
      <c r="A744">
        <v>2026</v>
      </c>
      <c r="B744">
        <v>7</v>
      </c>
      <c r="C744" t="s">
        <v>351</v>
      </c>
      <c r="D744" t="s">
        <v>360</v>
      </c>
      <c r="E744" t="s">
        <v>2</v>
      </c>
    </row>
    <row r="745" spans="1:5">
      <c r="A745">
        <v>2026</v>
      </c>
      <c r="B745">
        <v>7</v>
      </c>
      <c r="C745" t="s">
        <v>351</v>
      </c>
      <c r="D745" t="s">
        <v>330</v>
      </c>
      <c r="E745">
        <v>86.5</v>
      </c>
    </row>
    <row r="746" spans="1:5">
      <c r="A746">
        <v>2026</v>
      </c>
      <c r="B746">
        <v>7</v>
      </c>
      <c r="C746" t="s">
        <v>386</v>
      </c>
      <c r="D746" t="s">
        <v>360</v>
      </c>
      <c r="E746" t="s">
        <v>2</v>
      </c>
    </row>
    <row r="747" spans="1:5">
      <c r="A747">
        <v>2026</v>
      </c>
      <c r="B747">
        <v>7</v>
      </c>
      <c r="C747" t="s">
        <v>386</v>
      </c>
      <c r="D747" t="s">
        <v>330</v>
      </c>
      <c r="E747">
        <v>86.5</v>
      </c>
    </row>
    <row r="748" spans="1:5">
      <c r="A748">
        <v>2026</v>
      </c>
      <c r="B748">
        <v>7</v>
      </c>
      <c r="C748" t="s">
        <v>385</v>
      </c>
      <c r="D748" t="s">
        <v>360</v>
      </c>
      <c r="E748" t="s">
        <v>2</v>
      </c>
    </row>
    <row r="749" spans="1:5">
      <c r="A749">
        <v>2026</v>
      </c>
      <c r="B749">
        <v>7</v>
      </c>
      <c r="C749" t="s">
        <v>385</v>
      </c>
      <c r="D749" t="s">
        <v>330</v>
      </c>
      <c r="E749">
        <v>86.5</v>
      </c>
    </row>
    <row r="750" spans="1:5">
      <c r="A750">
        <v>2026</v>
      </c>
      <c r="B750">
        <v>7</v>
      </c>
      <c r="C750" t="s">
        <v>384</v>
      </c>
      <c r="D750" t="s">
        <v>360</v>
      </c>
      <c r="E750" t="s">
        <v>2</v>
      </c>
    </row>
    <row r="751" spans="1:5">
      <c r="A751">
        <v>2026</v>
      </c>
      <c r="B751">
        <v>7</v>
      </c>
      <c r="C751" t="s">
        <v>384</v>
      </c>
      <c r="D751" t="s">
        <v>330</v>
      </c>
      <c r="E751">
        <v>86.5</v>
      </c>
    </row>
    <row r="752" spans="1:5">
      <c r="A752">
        <v>2026</v>
      </c>
      <c r="B752">
        <v>7</v>
      </c>
      <c r="C752" t="s">
        <v>388</v>
      </c>
      <c r="D752" t="s">
        <v>360</v>
      </c>
      <c r="E752" t="s">
        <v>2</v>
      </c>
    </row>
    <row r="753" spans="1:5">
      <c r="A753">
        <v>2026</v>
      </c>
      <c r="B753">
        <v>7</v>
      </c>
      <c r="C753" t="s">
        <v>388</v>
      </c>
      <c r="D753" t="s">
        <v>330</v>
      </c>
      <c r="E753">
        <v>86.5</v>
      </c>
    </row>
    <row r="754" spans="1:5">
      <c r="A754">
        <v>2026</v>
      </c>
      <c r="B754">
        <v>7</v>
      </c>
      <c r="C754" t="s">
        <v>387</v>
      </c>
      <c r="D754" t="s">
        <v>360</v>
      </c>
      <c r="E754" t="s">
        <v>2</v>
      </c>
    </row>
    <row r="755" spans="1:5">
      <c r="A755">
        <v>2026</v>
      </c>
      <c r="B755">
        <v>7</v>
      </c>
      <c r="C755" t="s">
        <v>387</v>
      </c>
      <c r="D755" t="s">
        <v>330</v>
      </c>
      <c r="E755">
        <v>86.5</v>
      </c>
    </row>
    <row r="756" spans="1:5">
      <c r="A756">
        <v>2026</v>
      </c>
      <c r="B756">
        <v>7</v>
      </c>
      <c r="C756" t="s">
        <v>353</v>
      </c>
      <c r="D756" t="s">
        <v>360</v>
      </c>
      <c r="E756" t="s">
        <v>2</v>
      </c>
    </row>
    <row r="757" spans="1:5">
      <c r="A757">
        <v>2026</v>
      </c>
      <c r="B757">
        <v>7</v>
      </c>
      <c r="C757" t="s">
        <v>353</v>
      </c>
      <c r="D757" t="s">
        <v>330</v>
      </c>
      <c r="E757">
        <v>86.5</v>
      </c>
    </row>
    <row r="758" spans="1:5">
      <c r="A758">
        <v>2026</v>
      </c>
      <c r="B758">
        <v>7</v>
      </c>
      <c r="C758" t="s">
        <v>383</v>
      </c>
      <c r="D758" t="s">
        <v>360</v>
      </c>
      <c r="E758" t="s">
        <v>2</v>
      </c>
    </row>
    <row r="759" spans="1:5">
      <c r="A759">
        <v>2026</v>
      </c>
      <c r="B759">
        <v>7</v>
      </c>
      <c r="C759" t="s">
        <v>383</v>
      </c>
      <c r="D759" t="s">
        <v>330</v>
      </c>
      <c r="E759">
        <v>86.5</v>
      </c>
    </row>
    <row r="760" spans="1:5">
      <c r="A760">
        <v>2026</v>
      </c>
      <c r="B760">
        <v>7</v>
      </c>
      <c r="C760" t="s">
        <v>389</v>
      </c>
      <c r="D760" t="s">
        <v>360</v>
      </c>
      <c r="E760" t="s">
        <v>2</v>
      </c>
    </row>
    <row r="761" spans="1:5">
      <c r="A761">
        <v>2026</v>
      </c>
      <c r="B761">
        <v>7</v>
      </c>
      <c r="C761" t="s">
        <v>389</v>
      </c>
      <c r="D761" t="s">
        <v>330</v>
      </c>
      <c r="E761">
        <v>86.5</v>
      </c>
    </row>
    <row r="762" spans="1:5">
      <c r="A762">
        <v>2026</v>
      </c>
      <c r="B762">
        <v>7</v>
      </c>
      <c r="C762" t="s">
        <v>390</v>
      </c>
      <c r="D762" t="s">
        <v>360</v>
      </c>
      <c r="E762" t="s">
        <v>2</v>
      </c>
    </row>
    <row r="763" spans="1:5">
      <c r="A763">
        <v>2026</v>
      </c>
      <c r="B763">
        <v>7</v>
      </c>
      <c r="C763" t="s">
        <v>390</v>
      </c>
      <c r="D763" t="s">
        <v>330</v>
      </c>
      <c r="E763">
        <v>86.5</v>
      </c>
    </row>
    <row r="764" spans="1:5">
      <c r="A764">
        <v>2026</v>
      </c>
      <c r="B764">
        <v>7</v>
      </c>
      <c r="C764" t="s">
        <v>431</v>
      </c>
      <c r="D764" t="s">
        <v>360</v>
      </c>
      <c r="E764" t="s">
        <v>2</v>
      </c>
    </row>
    <row r="765" spans="1:5">
      <c r="A765">
        <v>2026</v>
      </c>
      <c r="B765">
        <v>7</v>
      </c>
      <c r="C765" t="s">
        <v>431</v>
      </c>
      <c r="D765" t="s">
        <v>330</v>
      </c>
      <c r="E765">
        <v>173</v>
      </c>
    </row>
    <row r="766" spans="1:5">
      <c r="A766">
        <v>2026</v>
      </c>
      <c r="B766">
        <v>7</v>
      </c>
      <c r="C766" t="s">
        <v>434</v>
      </c>
      <c r="D766" t="s">
        <v>360</v>
      </c>
      <c r="E766" t="s">
        <v>2</v>
      </c>
    </row>
    <row r="767" spans="1:5">
      <c r="A767">
        <v>2026</v>
      </c>
      <c r="B767">
        <v>7</v>
      </c>
      <c r="C767" t="s">
        <v>434</v>
      </c>
      <c r="D767" t="s">
        <v>330</v>
      </c>
      <c r="E767">
        <v>173</v>
      </c>
    </row>
    <row r="768" spans="1:5">
      <c r="A768">
        <v>2026</v>
      </c>
      <c r="B768">
        <v>7</v>
      </c>
      <c r="C768" t="s">
        <v>433</v>
      </c>
      <c r="D768" t="s">
        <v>360</v>
      </c>
      <c r="E768" t="s">
        <v>2</v>
      </c>
    </row>
    <row r="769" spans="1:5">
      <c r="A769">
        <v>2026</v>
      </c>
      <c r="B769">
        <v>7</v>
      </c>
      <c r="C769" t="s">
        <v>433</v>
      </c>
      <c r="D769" t="s">
        <v>330</v>
      </c>
      <c r="E769">
        <v>173</v>
      </c>
    </row>
    <row r="770" spans="1:5">
      <c r="A770">
        <v>2026</v>
      </c>
      <c r="B770">
        <v>7</v>
      </c>
      <c r="C770" t="s">
        <v>425</v>
      </c>
      <c r="D770" t="s">
        <v>360</v>
      </c>
      <c r="E770" t="s">
        <v>2</v>
      </c>
    </row>
    <row r="771" spans="1:5">
      <c r="A771">
        <v>2026</v>
      </c>
      <c r="B771">
        <v>7</v>
      </c>
      <c r="C771" t="s">
        <v>425</v>
      </c>
      <c r="D771" t="s">
        <v>330</v>
      </c>
      <c r="E771">
        <v>173</v>
      </c>
    </row>
    <row r="772" spans="1:5">
      <c r="A772">
        <v>2026</v>
      </c>
      <c r="B772">
        <v>7</v>
      </c>
      <c r="C772" t="s">
        <v>429</v>
      </c>
      <c r="D772" t="s">
        <v>360</v>
      </c>
      <c r="E772" t="s">
        <v>2</v>
      </c>
    </row>
    <row r="773" spans="1:5">
      <c r="A773">
        <v>2026</v>
      </c>
      <c r="B773">
        <v>7</v>
      </c>
      <c r="C773" t="s">
        <v>429</v>
      </c>
      <c r="D773" t="s">
        <v>330</v>
      </c>
      <c r="E773">
        <v>173</v>
      </c>
    </row>
    <row r="774" spans="1:5">
      <c r="A774">
        <v>2026</v>
      </c>
      <c r="B774">
        <v>7</v>
      </c>
      <c r="C774" t="s">
        <v>435</v>
      </c>
      <c r="D774" t="s">
        <v>360</v>
      </c>
      <c r="E774" t="s">
        <v>2</v>
      </c>
    </row>
    <row r="775" spans="1:5">
      <c r="A775">
        <v>2026</v>
      </c>
      <c r="B775">
        <v>7</v>
      </c>
      <c r="C775" t="s">
        <v>435</v>
      </c>
      <c r="D775" t="s">
        <v>330</v>
      </c>
      <c r="E775">
        <v>173</v>
      </c>
    </row>
    <row r="776" spans="1:5">
      <c r="A776">
        <v>2026</v>
      </c>
      <c r="B776">
        <v>7</v>
      </c>
      <c r="C776" t="s">
        <v>426</v>
      </c>
      <c r="D776" t="s">
        <v>360</v>
      </c>
      <c r="E776" t="s">
        <v>2</v>
      </c>
    </row>
    <row r="777" spans="1:5">
      <c r="A777">
        <v>2026</v>
      </c>
      <c r="B777">
        <v>7</v>
      </c>
      <c r="C777" t="s">
        <v>426</v>
      </c>
      <c r="D777" t="s">
        <v>330</v>
      </c>
      <c r="E777">
        <v>173</v>
      </c>
    </row>
    <row r="778" spans="1:5">
      <c r="A778">
        <v>2026</v>
      </c>
      <c r="B778">
        <v>7</v>
      </c>
      <c r="C778" t="s">
        <v>427</v>
      </c>
      <c r="D778" t="s">
        <v>360</v>
      </c>
      <c r="E778" t="s">
        <v>3</v>
      </c>
    </row>
    <row r="779" spans="1:5">
      <c r="A779">
        <v>2026</v>
      </c>
      <c r="B779">
        <v>7</v>
      </c>
      <c r="C779" t="s">
        <v>427</v>
      </c>
      <c r="D779" t="s">
        <v>330</v>
      </c>
      <c r="E779">
        <v>138.4</v>
      </c>
    </row>
    <row r="780" spans="1:5">
      <c r="A780">
        <v>2026</v>
      </c>
      <c r="B780">
        <v>7</v>
      </c>
      <c r="C780" t="s">
        <v>428</v>
      </c>
      <c r="D780" t="s">
        <v>360</v>
      </c>
      <c r="E780" t="s">
        <v>2</v>
      </c>
    </row>
    <row r="781" spans="1:5">
      <c r="A781">
        <v>2026</v>
      </c>
      <c r="B781">
        <v>7</v>
      </c>
      <c r="C781" t="s">
        <v>428</v>
      </c>
      <c r="D781" t="s">
        <v>330</v>
      </c>
      <c r="E781">
        <v>138.4</v>
      </c>
    </row>
    <row r="782" spans="1:5">
      <c r="A782">
        <v>2026</v>
      </c>
      <c r="B782">
        <v>7</v>
      </c>
      <c r="C782" t="s">
        <v>329</v>
      </c>
      <c r="D782" t="s">
        <v>360</v>
      </c>
      <c r="E782" t="s">
        <v>2</v>
      </c>
    </row>
    <row r="783" spans="1:5">
      <c r="A783">
        <v>2026</v>
      </c>
      <c r="B783">
        <v>7</v>
      </c>
      <c r="C783" t="s">
        <v>329</v>
      </c>
      <c r="D783" t="s">
        <v>330</v>
      </c>
      <c r="E783">
        <v>173</v>
      </c>
    </row>
    <row r="784" spans="1:5">
      <c r="A784">
        <v>2026</v>
      </c>
      <c r="B784">
        <v>7</v>
      </c>
      <c r="C784" t="s">
        <v>432</v>
      </c>
      <c r="D784" t="s">
        <v>360</v>
      </c>
      <c r="E784" t="s">
        <v>2</v>
      </c>
    </row>
    <row r="785" spans="1:5">
      <c r="A785">
        <v>2026</v>
      </c>
      <c r="B785">
        <v>7</v>
      </c>
      <c r="C785" t="s">
        <v>432</v>
      </c>
      <c r="D785" t="s">
        <v>330</v>
      </c>
      <c r="E785">
        <v>173</v>
      </c>
    </row>
    <row r="786" spans="1:5">
      <c r="A786">
        <v>2026</v>
      </c>
      <c r="B786">
        <v>8</v>
      </c>
      <c r="C786" t="s">
        <v>348</v>
      </c>
      <c r="D786" t="s">
        <v>360</v>
      </c>
      <c r="E786" t="s">
        <v>2</v>
      </c>
    </row>
    <row r="787" spans="1:5">
      <c r="A787">
        <v>2026</v>
      </c>
      <c r="B787">
        <v>8</v>
      </c>
      <c r="C787" t="s">
        <v>356</v>
      </c>
      <c r="D787" t="s">
        <v>360</v>
      </c>
      <c r="E787" t="s">
        <v>13</v>
      </c>
    </row>
    <row r="788" spans="1:5">
      <c r="A788">
        <v>2026</v>
      </c>
      <c r="B788">
        <v>8</v>
      </c>
      <c r="C788" t="s">
        <v>356</v>
      </c>
      <c r="D788" t="s">
        <v>330</v>
      </c>
      <c r="E788">
        <v>173</v>
      </c>
    </row>
    <row r="789" spans="1:5">
      <c r="A789">
        <v>2026</v>
      </c>
      <c r="B789">
        <v>8</v>
      </c>
      <c r="C789" t="s">
        <v>361</v>
      </c>
      <c r="D789" t="s">
        <v>360</v>
      </c>
      <c r="E789" t="s">
        <v>5</v>
      </c>
    </row>
    <row r="790" spans="1:5">
      <c r="A790">
        <v>2026</v>
      </c>
      <c r="B790">
        <v>8</v>
      </c>
      <c r="C790" t="s">
        <v>361</v>
      </c>
      <c r="D790" t="s">
        <v>330</v>
      </c>
      <c r="E790">
        <v>173</v>
      </c>
    </row>
    <row r="791" spans="1:5">
      <c r="A791">
        <v>2026</v>
      </c>
      <c r="B791">
        <v>8</v>
      </c>
      <c r="C791" t="s">
        <v>357</v>
      </c>
      <c r="D791" t="s">
        <v>360</v>
      </c>
      <c r="E791" t="s">
        <v>4</v>
      </c>
    </row>
    <row r="792" spans="1:5">
      <c r="A792">
        <v>2026</v>
      </c>
      <c r="B792">
        <v>8</v>
      </c>
      <c r="C792" t="s">
        <v>357</v>
      </c>
      <c r="D792" t="s">
        <v>330</v>
      </c>
      <c r="E792">
        <v>173</v>
      </c>
    </row>
    <row r="793" spans="1:5">
      <c r="A793">
        <v>2026</v>
      </c>
      <c r="B793">
        <v>8</v>
      </c>
      <c r="C793" t="s">
        <v>359</v>
      </c>
      <c r="D793" t="s">
        <v>360</v>
      </c>
      <c r="E793" t="s">
        <v>4</v>
      </c>
    </row>
    <row r="794" spans="1:5">
      <c r="A794">
        <v>2026</v>
      </c>
      <c r="B794">
        <v>8</v>
      </c>
      <c r="C794" t="s">
        <v>359</v>
      </c>
      <c r="D794" t="s">
        <v>330</v>
      </c>
      <c r="E794">
        <v>173</v>
      </c>
    </row>
    <row r="795" spans="1:5">
      <c r="A795">
        <v>2026</v>
      </c>
      <c r="B795">
        <v>8</v>
      </c>
      <c r="C795" t="s">
        <v>364</v>
      </c>
      <c r="D795" t="s">
        <v>360</v>
      </c>
      <c r="E795" t="s">
        <v>13</v>
      </c>
    </row>
    <row r="796" spans="1:5">
      <c r="A796">
        <v>2026</v>
      </c>
      <c r="B796">
        <v>8</v>
      </c>
      <c r="C796" t="s">
        <v>364</v>
      </c>
      <c r="D796" t="s">
        <v>330</v>
      </c>
      <c r="E796">
        <v>173</v>
      </c>
    </row>
    <row r="797" spans="1:5">
      <c r="A797">
        <v>2026</v>
      </c>
      <c r="B797">
        <v>8</v>
      </c>
      <c r="C797" t="s">
        <v>358</v>
      </c>
      <c r="D797" t="s">
        <v>360</v>
      </c>
      <c r="E797" t="s">
        <v>4</v>
      </c>
    </row>
    <row r="798" spans="1:5">
      <c r="A798">
        <v>2026</v>
      </c>
      <c r="B798">
        <v>8</v>
      </c>
      <c r="C798" t="s">
        <v>358</v>
      </c>
      <c r="D798" t="s">
        <v>330</v>
      </c>
      <c r="E798">
        <v>173</v>
      </c>
    </row>
    <row r="799" spans="1:5">
      <c r="A799">
        <v>2026</v>
      </c>
      <c r="B799">
        <v>8</v>
      </c>
      <c r="C799" t="s">
        <v>420</v>
      </c>
      <c r="D799" t="s">
        <v>360</v>
      </c>
      <c r="E799" t="s">
        <v>3</v>
      </c>
    </row>
    <row r="800" spans="1:5">
      <c r="A800">
        <v>2026</v>
      </c>
      <c r="B800">
        <v>8</v>
      </c>
      <c r="C800" t="s">
        <v>420</v>
      </c>
      <c r="D800" t="s">
        <v>330</v>
      </c>
      <c r="E800">
        <v>173</v>
      </c>
    </row>
    <row r="801" spans="1:5">
      <c r="A801">
        <v>2026</v>
      </c>
      <c r="B801">
        <v>8</v>
      </c>
      <c r="C801" t="s">
        <v>402</v>
      </c>
      <c r="D801" t="s">
        <v>360</v>
      </c>
      <c r="E801" t="s">
        <v>3</v>
      </c>
    </row>
    <row r="802" spans="1:5">
      <c r="A802">
        <v>2026</v>
      </c>
      <c r="B802">
        <v>8</v>
      </c>
      <c r="C802" t="s">
        <v>402</v>
      </c>
      <c r="D802" t="s">
        <v>330</v>
      </c>
      <c r="E802">
        <v>173</v>
      </c>
    </row>
    <row r="803" spans="1:5">
      <c r="A803">
        <v>2026</v>
      </c>
      <c r="B803">
        <v>8</v>
      </c>
      <c r="C803" t="s">
        <v>354</v>
      </c>
      <c r="D803" t="s">
        <v>360</v>
      </c>
      <c r="E803" t="s">
        <v>3</v>
      </c>
    </row>
    <row r="804" spans="1:5">
      <c r="A804">
        <v>2026</v>
      </c>
      <c r="B804">
        <v>8</v>
      </c>
      <c r="C804" t="s">
        <v>354</v>
      </c>
      <c r="D804" t="s">
        <v>330</v>
      </c>
      <c r="E804">
        <v>173</v>
      </c>
    </row>
    <row r="805" spans="1:5">
      <c r="A805">
        <v>2026</v>
      </c>
      <c r="B805">
        <v>8</v>
      </c>
      <c r="C805" t="s">
        <v>363</v>
      </c>
      <c r="D805" t="s">
        <v>360</v>
      </c>
      <c r="E805" t="s">
        <v>3</v>
      </c>
    </row>
    <row r="806" spans="1:5">
      <c r="A806">
        <v>2026</v>
      </c>
      <c r="B806">
        <v>8</v>
      </c>
      <c r="C806" t="s">
        <v>363</v>
      </c>
      <c r="D806" t="s">
        <v>330</v>
      </c>
      <c r="E806">
        <v>151.38</v>
      </c>
    </row>
    <row r="807" spans="1:5">
      <c r="A807">
        <v>2026</v>
      </c>
      <c r="B807">
        <v>8</v>
      </c>
      <c r="C807" t="s">
        <v>331</v>
      </c>
      <c r="D807" t="s">
        <v>360</v>
      </c>
      <c r="E807" t="s">
        <v>3</v>
      </c>
    </row>
    <row r="808" spans="1:5">
      <c r="A808">
        <v>2026</v>
      </c>
      <c r="B808">
        <v>8</v>
      </c>
      <c r="C808" t="s">
        <v>331</v>
      </c>
      <c r="D808" t="s">
        <v>330</v>
      </c>
      <c r="E808">
        <v>173</v>
      </c>
    </row>
    <row r="809" spans="1:5">
      <c r="A809">
        <v>2026</v>
      </c>
      <c r="B809">
        <v>8</v>
      </c>
      <c r="C809" t="s">
        <v>350</v>
      </c>
      <c r="D809" t="s">
        <v>360</v>
      </c>
      <c r="E809" t="s">
        <v>11</v>
      </c>
    </row>
    <row r="810" spans="1:5">
      <c r="A810">
        <v>2026</v>
      </c>
      <c r="B810">
        <v>8</v>
      </c>
      <c r="C810" t="s">
        <v>421</v>
      </c>
      <c r="D810" t="s">
        <v>360</v>
      </c>
      <c r="E810" t="s">
        <v>2</v>
      </c>
    </row>
    <row r="811" spans="1:5">
      <c r="A811">
        <v>2026</v>
      </c>
      <c r="B811">
        <v>8</v>
      </c>
      <c r="C811" t="s">
        <v>421</v>
      </c>
      <c r="D811" t="s">
        <v>330</v>
      </c>
      <c r="E811">
        <v>173</v>
      </c>
    </row>
    <row r="812" spans="1:5">
      <c r="A812">
        <v>2026</v>
      </c>
      <c r="B812">
        <v>8</v>
      </c>
      <c r="C812" t="s">
        <v>422</v>
      </c>
      <c r="D812" t="s">
        <v>360</v>
      </c>
      <c r="E812" t="s">
        <v>2</v>
      </c>
    </row>
    <row r="813" spans="1:5">
      <c r="A813">
        <v>2026</v>
      </c>
      <c r="B813">
        <v>8</v>
      </c>
      <c r="C813" t="s">
        <v>422</v>
      </c>
      <c r="D813" t="s">
        <v>330</v>
      </c>
      <c r="E813">
        <v>173</v>
      </c>
    </row>
    <row r="814" spans="1:5">
      <c r="A814">
        <v>2026</v>
      </c>
      <c r="B814">
        <v>8</v>
      </c>
      <c r="C814" t="s">
        <v>355</v>
      </c>
      <c r="D814" t="s">
        <v>360</v>
      </c>
      <c r="E814" t="s">
        <v>2</v>
      </c>
    </row>
    <row r="815" spans="1:5">
      <c r="A815">
        <v>2026</v>
      </c>
      <c r="B815">
        <v>8</v>
      </c>
      <c r="C815" t="s">
        <v>355</v>
      </c>
      <c r="D815" t="s">
        <v>330</v>
      </c>
      <c r="E815">
        <v>173</v>
      </c>
    </row>
    <row r="816" spans="1:5">
      <c r="A816">
        <v>2026</v>
      </c>
      <c r="B816">
        <v>8</v>
      </c>
      <c r="C816" t="s">
        <v>349</v>
      </c>
      <c r="D816" t="s">
        <v>360</v>
      </c>
      <c r="E816" t="s">
        <v>6</v>
      </c>
    </row>
    <row r="817" spans="1:5">
      <c r="A817">
        <v>2026</v>
      </c>
      <c r="B817">
        <v>8</v>
      </c>
      <c r="C817" t="s">
        <v>349</v>
      </c>
      <c r="D817" t="s">
        <v>330</v>
      </c>
      <c r="E817">
        <v>173</v>
      </c>
    </row>
    <row r="818" spans="1:5">
      <c r="A818">
        <v>2026</v>
      </c>
      <c r="B818">
        <v>8</v>
      </c>
      <c r="C818" t="s">
        <v>424</v>
      </c>
      <c r="D818" t="s">
        <v>360</v>
      </c>
      <c r="E818" t="s">
        <v>2</v>
      </c>
    </row>
    <row r="819" spans="1:5">
      <c r="A819">
        <v>2026</v>
      </c>
      <c r="B819">
        <v>8</v>
      </c>
      <c r="C819" t="s">
        <v>424</v>
      </c>
      <c r="D819" t="s">
        <v>330</v>
      </c>
      <c r="E819">
        <v>173</v>
      </c>
    </row>
    <row r="820" spans="1:5">
      <c r="A820">
        <v>2026</v>
      </c>
      <c r="B820">
        <v>8</v>
      </c>
      <c r="C820" t="s">
        <v>423</v>
      </c>
      <c r="D820" t="s">
        <v>360</v>
      </c>
      <c r="E820" t="s">
        <v>2</v>
      </c>
    </row>
    <row r="821" spans="1:5">
      <c r="A821">
        <v>2026</v>
      </c>
      <c r="B821">
        <v>8</v>
      </c>
      <c r="C821" t="s">
        <v>423</v>
      </c>
      <c r="D821" t="s">
        <v>330</v>
      </c>
      <c r="E821">
        <v>173</v>
      </c>
    </row>
    <row r="822" spans="1:5">
      <c r="A822">
        <v>2026</v>
      </c>
      <c r="B822">
        <v>8</v>
      </c>
      <c r="C822" t="s">
        <v>362</v>
      </c>
      <c r="D822" t="s">
        <v>360</v>
      </c>
      <c r="E822" t="s">
        <v>2</v>
      </c>
    </row>
    <row r="823" spans="1:5">
      <c r="A823">
        <v>2026</v>
      </c>
      <c r="B823">
        <v>8</v>
      </c>
      <c r="C823" t="s">
        <v>362</v>
      </c>
      <c r="D823" t="s">
        <v>330</v>
      </c>
      <c r="E823">
        <v>173</v>
      </c>
    </row>
    <row r="824" spans="1:5">
      <c r="A824">
        <v>2026</v>
      </c>
      <c r="B824">
        <v>8</v>
      </c>
      <c r="C824" t="s">
        <v>369</v>
      </c>
      <c r="D824" t="s">
        <v>360</v>
      </c>
      <c r="E824" t="s">
        <v>10</v>
      </c>
    </row>
    <row r="825" spans="1:5">
      <c r="A825">
        <v>2026</v>
      </c>
      <c r="B825">
        <v>8</v>
      </c>
      <c r="C825" t="s">
        <v>369</v>
      </c>
      <c r="D825" t="s">
        <v>330</v>
      </c>
      <c r="E825">
        <v>173</v>
      </c>
    </row>
    <row r="826" spans="1:5">
      <c r="A826">
        <v>2026</v>
      </c>
      <c r="B826">
        <v>8</v>
      </c>
      <c r="C826" t="s">
        <v>411</v>
      </c>
      <c r="D826" t="s">
        <v>360</v>
      </c>
      <c r="E826" t="s">
        <v>10</v>
      </c>
    </row>
    <row r="827" spans="1:5">
      <c r="A827">
        <v>2026</v>
      </c>
      <c r="B827">
        <v>8</v>
      </c>
      <c r="C827" t="s">
        <v>411</v>
      </c>
      <c r="D827" t="s">
        <v>330</v>
      </c>
      <c r="E827">
        <v>173</v>
      </c>
    </row>
    <row r="828" spans="1:5">
      <c r="A828">
        <v>2026</v>
      </c>
      <c r="B828">
        <v>8</v>
      </c>
      <c r="C828" t="s">
        <v>410</v>
      </c>
      <c r="D828" t="s">
        <v>360</v>
      </c>
      <c r="E828" t="s">
        <v>2</v>
      </c>
    </row>
    <row r="829" spans="1:5">
      <c r="A829">
        <v>2026</v>
      </c>
      <c r="B829">
        <v>8</v>
      </c>
      <c r="C829" t="s">
        <v>410</v>
      </c>
      <c r="D829" t="s">
        <v>330</v>
      </c>
      <c r="E829">
        <v>86.5</v>
      </c>
    </row>
    <row r="830" spans="1:5">
      <c r="A830">
        <v>2026</v>
      </c>
      <c r="B830">
        <v>8</v>
      </c>
      <c r="C830" t="s">
        <v>392</v>
      </c>
      <c r="D830" t="s">
        <v>360</v>
      </c>
      <c r="E830" t="s">
        <v>2</v>
      </c>
    </row>
    <row r="831" spans="1:5">
      <c r="A831">
        <v>2026</v>
      </c>
      <c r="B831">
        <v>8</v>
      </c>
      <c r="C831" t="s">
        <v>392</v>
      </c>
      <c r="D831" t="s">
        <v>330</v>
      </c>
      <c r="E831">
        <v>86.5</v>
      </c>
    </row>
    <row r="832" spans="1:5">
      <c r="A832">
        <v>2026</v>
      </c>
      <c r="B832">
        <v>8</v>
      </c>
      <c r="C832" t="s">
        <v>393</v>
      </c>
      <c r="D832" t="s">
        <v>360</v>
      </c>
      <c r="E832" t="s">
        <v>2</v>
      </c>
    </row>
    <row r="833" spans="1:5">
      <c r="A833">
        <v>2026</v>
      </c>
      <c r="B833">
        <v>8</v>
      </c>
      <c r="C833" t="s">
        <v>393</v>
      </c>
      <c r="D833" t="s">
        <v>330</v>
      </c>
      <c r="E833">
        <v>86.5</v>
      </c>
    </row>
    <row r="834" spans="1:5">
      <c r="A834">
        <v>2026</v>
      </c>
      <c r="B834">
        <v>8</v>
      </c>
      <c r="C834" t="s">
        <v>394</v>
      </c>
      <c r="D834" t="s">
        <v>360</v>
      </c>
      <c r="E834" t="s">
        <v>10</v>
      </c>
    </row>
    <row r="835" spans="1:5">
      <c r="A835">
        <v>2026</v>
      </c>
      <c r="B835">
        <v>8</v>
      </c>
      <c r="C835" t="s">
        <v>394</v>
      </c>
      <c r="D835" t="s">
        <v>330</v>
      </c>
      <c r="E835">
        <v>86.5</v>
      </c>
    </row>
    <row r="836" spans="1:5">
      <c r="A836">
        <v>2026</v>
      </c>
      <c r="B836">
        <v>8</v>
      </c>
      <c r="C836" t="s">
        <v>395</v>
      </c>
      <c r="D836" t="s">
        <v>360</v>
      </c>
      <c r="E836" t="s">
        <v>2</v>
      </c>
    </row>
    <row r="837" spans="1:5">
      <c r="A837">
        <v>2026</v>
      </c>
      <c r="B837">
        <v>8</v>
      </c>
      <c r="C837" t="s">
        <v>395</v>
      </c>
      <c r="D837" t="s">
        <v>330</v>
      </c>
      <c r="E837">
        <v>86.5</v>
      </c>
    </row>
    <row r="838" spans="1:5">
      <c r="A838">
        <v>2026</v>
      </c>
      <c r="B838">
        <v>8</v>
      </c>
      <c r="C838" t="s">
        <v>396</v>
      </c>
      <c r="D838" t="s">
        <v>360</v>
      </c>
      <c r="E838" t="s">
        <v>2</v>
      </c>
    </row>
    <row r="839" spans="1:5">
      <c r="A839">
        <v>2026</v>
      </c>
      <c r="B839">
        <v>8</v>
      </c>
      <c r="C839" t="s">
        <v>396</v>
      </c>
      <c r="D839" t="s">
        <v>330</v>
      </c>
      <c r="E839">
        <v>86.5</v>
      </c>
    </row>
    <row r="840" spans="1:5">
      <c r="A840">
        <v>2026</v>
      </c>
      <c r="B840">
        <v>8</v>
      </c>
      <c r="C840" t="s">
        <v>397</v>
      </c>
      <c r="D840" t="s">
        <v>360</v>
      </c>
      <c r="E840" t="s">
        <v>2</v>
      </c>
    </row>
    <row r="841" spans="1:5">
      <c r="A841">
        <v>2026</v>
      </c>
      <c r="B841">
        <v>8</v>
      </c>
      <c r="C841" t="s">
        <v>397</v>
      </c>
      <c r="D841" t="s">
        <v>330</v>
      </c>
      <c r="E841">
        <v>86.5</v>
      </c>
    </row>
    <row r="842" spans="1:5">
      <c r="A842">
        <v>2026</v>
      </c>
      <c r="B842">
        <v>8</v>
      </c>
      <c r="C842" t="s">
        <v>398</v>
      </c>
      <c r="D842" t="s">
        <v>360</v>
      </c>
      <c r="E842" t="s">
        <v>2</v>
      </c>
    </row>
    <row r="843" spans="1:5">
      <c r="A843">
        <v>2026</v>
      </c>
      <c r="B843">
        <v>8</v>
      </c>
      <c r="C843" t="s">
        <v>398</v>
      </c>
      <c r="D843" t="s">
        <v>330</v>
      </c>
      <c r="E843">
        <v>173</v>
      </c>
    </row>
    <row r="844" spans="1:5">
      <c r="A844">
        <v>2026</v>
      </c>
      <c r="B844">
        <v>8</v>
      </c>
      <c r="C844" t="s">
        <v>400</v>
      </c>
      <c r="D844" t="s">
        <v>360</v>
      </c>
      <c r="E844" t="s">
        <v>2</v>
      </c>
    </row>
    <row r="845" spans="1:5">
      <c r="A845">
        <v>2026</v>
      </c>
      <c r="B845">
        <v>8</v>
      </c>
      <c r="C845" t="s">
        <v>400</v>
      </c>
      <c r="D845" t="s">
        <v>330</v>
      </c>
      <c r="E845">
        <v>86.5</v>
      </c>
    </row>
    <row r="846" spans="1:5">
      <c r="A846">
        <v>2026</v>
      </c>
      <c r="B846">
        <v>8</v>
      </c>
      <c r="C846" t="s">
        <v>401</v>
      </c>
      <c r="D846" t="s">
        <v>360</v>
      </c>
      <c r="E846" t="s">
        <v>2</v>
      </c>
    </row>
    <row r="847" spans="1:5">
      <c r="A847">
        <v>2026</v>
      </c>
      <c r="B847">
        <v>8</v>
      </c>
      <c r="C847" t="s">
        <v>401</v>
      </c>
      <c r="D847" t="s">
        <v>330</v>
      </c>
      <c r="E847">
        <v>86.5</v>
      </c>
    </row>
    <row r="848" spans="1:5">
      <c r="A848">
        <v>2026</v>
      </c>
      <c r="B848">
        <v>8</v>
      </c>
      <c r="C848" t="s">
        <v>403</v>
      </c>
      <c r="D848" t="s">
        <v>360</v>
      </c>
      <c r="E848" t="s">
        <v>2</v>
      </c>
    </row>
    <row r="849" spans="1:5">
      <c r="A849">
        <v>2026</v>
      </c>
      <c r="B849">
        <v>8</v>
      </c>
      <c r="C849" t="s">
        <v>403</v>
      </c>
      <c r="D849" t="s">
        <v>330</v>
      </c>
      <c r="E849">
        <v>86.5</v>
      </c>
    </row>
    <row r="850" spans="1:5">
      <c r="A850">
        <v>2026</v>
      </c>
      <c r="B850">
        <v>8</v>
      </c>
      <c r="C850" t="s">
        <v>404</v>
      </c>
      <c r="D850" t="s">
        <v>360</v>
      </c>
      <c r="E850" t="s">
        <v>2</v>
      </c>
    </row>
    <row r="851" spans="1:5">
      <c r="A851">
        <v>2026</v>
      </c>
      <c r="B851">
        <v>8</v>
      </c>
      <c r="C851" t="s">
        <v>404</v>
      </c>
      <c r="D851" t="s">
        <v>330</v>
      </c>
      <c r="E851">
        <v>86.5</v>
      </c>
    </row>
    <row r="852" spans="1:5">
      <c r="A852">
        <v>2026</v>
      </c>
      <c r="B852">
        <v>8</v>
      </c>
      <c r="C852" t="s">
        <v>405</v>
      </c>
      <c r="D852" t="s">
        <v>360</v>
      </c>
      <c r="E852" t="s">
        <v>2</v>
      </c>
    </row>
    <row r="853" spans="1:5">
      <c r="A853">
        <v>2026</v>
      </c>
      <c r="B853">
        <v>8</v>
      </c>
      <c r="C853" t="s">
        <v>405</v>
      </c>
      <c r="D853" t="s">
        <v>330</v>
      </c>
      <c r="E853">
        <v>86.5</v>
      </c>
    </row>
    <row r="854" spans="1:5">
      <c r="A854">
        <v>2026</v>
      </c>
      <c r="B854">
        <v>8</v>
      </c>
      <c r="C854" t="s">
        <v>406</v>
      </c>
      <c r="D854" t="s">
        <v>360</v>
      </c>
      <c r="E854" t="s">
        <v>2</v>
      </c>
    </row>
    <row r="855" spans="1:5">
      <c r="A855">
        <v>2026</v>
      </c>
      <c r="B855">
        <v>8</v>
      </c>
      <c r="C855" t="s">
        <v>406</v>
      </c>
      <c r="D855" t="s">
        <v>330</v>
      </c>
      <c r="E855">
        <v>86.5</v>
      </c>
    </row>
    <row r="856" spans="1:5">
      <c r="A856">
        <v>2026</v>
      </c>
      <c r="B856">
        <v>8</v>
      </c>
      <c r="C856" t="s">
        <v>407</v>
      </c>
      <c r="D856" t="s">
        <v>360</v>
      </c>
      <c r="E856" t="s">
        <v>2</v>
      </c>
    </row>
    <row r="857" spans="1:5">
      <c r="A857">
        <v>2026</v>
      </c>
      <c r="B857">
        <v>8</v>
      </c>
      <c r="C857" t="s">
        <v>407</v>
      </c>
      <c r="D857" t="s">
        <v>330</v>
      </c>
      <c r="E857">
        <v>86.5</v>
      </c>
    </row>
    <row r="858" spans="1:5">
      <c r="A858">
        <v>2026</v>
      </c>
      <c r="B858">
        <v>8</v>
      </c>
      <c r="C858" t="s">
        <v>408</v>
      </c>
      <c r="D858" t="s">
        <v>360</v>
      </c>
      <c r="E858" t="s">
        <v>2</v>
      </c>
    </row>
    <row r="859" spans="1:5">
      <c r="A859">
        <v>2026</v>
      </c>
      <c r="B859">
        <v>8</v>
      </c>
      <c r="C859" t="s">
        <v>408</v>
      </c>
      <c r="D859" t="s">
        <v>330</v>
      </c>
      <c r="E859">
        <v>86.5</v>
      </c>
    </row>
    <row r="860" spans="1:5">
      <c r="A860">
        <v>2026</v>
      </c>
      <c r="B860">
        <v>8</v>
      </c>
      <c r="C860" t="s">
        <v>352</v>
      </c>
      <c r="D860" t="s">
        <v>360</v>
      </c>
      <c r="E860" t="s">
        <v>2</v>
      </c>
    </row>
    <row r="861" spans="1:5">
      <c r="A861">
        <v>2026</v>
      </c>
      <c r="B861">
        <v>8</v>
      </c>
      <c r="C861" t="s">
        <v>352</v>
      </c>
      <c r="D861" t="s">
        <v>330</v>
      </c>
      <c r="E861">
        <v>86.5</v>
      </c>
    </row>
    <row r="862" spans="1:5">
      <c r="A862">
        <v>2026</v>
      </c>
      <c r="B862">
        <v>8</v>
      </c>
      <c r="C862" t="s">
        <v>409</v>
      </c>
      <c r="D862" t="s">
        <v>360</v>
      </c>
      <c r="E862" t="s">
        <v>2</v>
      </c>
    </row>
    <row r="863" spans="1:5">
      <c r="A863">
        <v>2026</v>
      </c>
      <c r="B863">
        <v>8</v>
      </c>
      <c r="C863" t="s">
        <v>409</v>
      </c>
      <c r="D863" t="s">
        <v>330</v>
      </c>
      <c r="E863">
        <v>86.5</v>
      </c>
    </row>
    <row r="864" spans="1:5">
      <c r="A864">
        <v>2026</v>
      </c>
      <c r="B864">
        <v>8</v>
      </c>
      <c r="C864" t="s">
        <v>351</v>
      </c>
      <c r="D864" t="s">
        <v>360</v>
      </c>
      <c r="E864" t="s">
        <v>2</v>
      </c>
    </row>
    <row r="865" spans="1:5">
      <c r="A865">
        <v>2026</v>
      </c>
      <c r="B865">
        <v>8</v>
      </c>
      <c r="C865" t="s">
        <v>351</v>
      </c>
      <c r="D865" t="s">
        <v>330</v>
      </c>
      <c r="E865">
        <v>86.5</v>
      </c>
    </row>
    <row r="866" spans="1:5">
      <c r="A866">
        <v>2026</v>
      </c>
      <c r="B866">
        <v>8</v>
      </c>
      <c r="C866" t="s">
        <v>386</v>
      </c>
      <c r="D866" t="s">
        <v>360</v>
      </c>
      <c r="E866" t="s">
        <v>2</v>
      </c>
    </row>
    <row r="867" spans="1:5">
      <c r="A867">
        <v>2026</v>
      </c>
      <c r="B867">
        <v>8</v>
      </c>
      <c r="C867" t="s">
        <v>386</v>
      </c>
      <c r="D867" t="s">
        <v>330</v>
      </c>
      <c r="E867">
        <v>86.5</v>
      </c>
    </row>
    <row r="868" spans="1:5">
      <c r="A868">
        <v>2026</v>
      </c>
      <c r="B868">
        <v>8</v>
      </c>
      <c r="C868" t="s">
        <v>385</v>
      </c>
      <c r="D868" t="s">
        <v>360</v>
      </c>
      <c r="E868" t="s">
        <v>2</v>
      </c>
    </row>
    <row r="869" spans="1:5">
      <c r="A869">
        <v>2026</v>
      </c>
      <c r="B869">
        <v>8</v>
      </c>
      <c r="C869" t="s">
        <v>385</v>
      </c>
      <c r="D869" t="s">
        <v>330</v>
      </c>
      <c r="E869">
        <v>86.5</v>
      </c>
    </row>
    <row r="870" spans="1:5">
      <c r="A870">
        <v>2026</v>
      </c>
      <c r="B870">
        <v>8</v>
      </c>
      <c r="C870" t="s">
        <v>384</v>
      </c>
      <c r="D870" t="s">
        <v>360</v>
      </c>
      <c r="E870" t="s">
        <v>2</v>
      </c>
    </row>
    <row r="871" spans="1:5">
      <c r="A871">
        <v>2026</v>
      </c>
      <c r="B871">
        <v>8</v>
      </c>
      <c r="C871" t="s">
        <v>384</v>
      </c>
      <c r="D871" t="s">
        <v>330</v>
      </c>
      <c r="E871">
        <v>86.5</v>
      </c>
    </row>
    <row r="872" spans="1:5">
      <c r="A872">
        <v>2026</v>
      </c>
      <c r="B872">
        <v>8</v>
      </c>
      <c r="C872" t="s">
        <v>388</v>
      </c>
      <c r="D872" t="s">
        <v>360</v>
      </c>
      <c r="E872" t="s">
        <v>2</v>
      </c>
    </row>
    <row r="873" spans="1:5">
      <c r="A873">
        <v>2026</v>
      </c>
      <c r="B873">
        <v>8</v>
      </c>
      <c r="C873" t="s">
        <v>388</v>
      </c>
      <c r="D873" t="s">
        <v>330</v>
      </c>
      <c r="E873">
        <v>86.5</v>
      </c>
    </row>
    <row r="874" spans="1:5">
      <c r="A874">
        <v>2026</v>
      </c>
      <c r="B874">
        <v>8</v>
      </c>
      <c r="C874" t="s">
        <v>387</v>
      </c>
      <c r="D874" t="s">
        <v>360</v>
      </c>
      <c r="E874" t="s">
        <v>2</v>
      </c>
    </row>
    <row r="875" spans="1:5">
      <c r="A875">
        <v>2026</v>
      </c>
      <c r="B875">
        <v>8</v>
      </c>
      <c r="C875" t="s">
        <v>387</v>
      </c>
      <c r="D875" t="s">
        <v>330</v>
      </c>
      <c r="E875">
        <v>86.5</v>
      </c>
    </row>
    <row r="876" spans="1:5">
      <c r="A876">
        <v>2026</v>
      </c>
      <c r="B876">
        <v>8</v>
      </c>
      <c r="C876" t="s">
        <v>353</v>
      </c>
      <c r="D876" t="s">
        <v>360</v>
      </c>
      <c r="E876" t="s">
        <v>2</v>
      </c>
    </row>
    <row r="877" spans="1:5">
      <c r="A877">
        <v>2026</v>
      </c>
      <c r="B877">
        <v>8</v>
      </c>
      <c r="C877" t="s">
        <v>353</v>
      </c>
      <c r="D877" t="s">
        <v>330</v>
      </c>
      <c r="E877">
        <v>86.5</v>
      </c>
    </row>
    <row r="878" spans="1:5">
      <c r="A878">
        <v>2026</v>
      </c>
      <c r="B878">
        <v>8</v>
      </c>
      <c r="C878" t="s">
        <v>383</v>
      </c>
      <c r="D878" t="s">
        <v>360</v>
      </c>
      <c r="E878" t="s">
        <v>2</v>
      </c>
    </row>
    <row r="879" spans="1:5">
      <c r="A879">
        <v>2026</v>
      </c>
      <c r="B879">
        <v>8</v>
      </c>
      <c r="C879" t="s">
        <v>383</v>
      </c>
      <c r="D879" t="s">
        <v>330</v>
      </c>
      <c r="E879">
        <v>86.5</v>
      </c>
    </row>
    <row r="880" spans="1:5">
      <c r="A880">
        <v>2026</v>
      </c>
      <c r="B880">
        <v>8</v>
      </c>
      <c r="C880" t="s">
        <v>389</v>
      </c>
      <c r="D880" t="s">
        <v>360</v>
      </c>
      <c r="E880" t="s">
        <v>2</v>
      </c>
    </row>
    <row r="881" spans="1:5">
      <c r="A881">
        <v>2026</v>
      </c>
      <c r="B881">
        <v>8</v>
      </c>
      <c r="C881" t="s">
        <v>389</v>
      </c>
      <c r="D881" t="s">
        <v>330</v>
      </c>
      <c r="E881">
        <v>86.5</v>
      </c>
    </row>
    <row r="882" spans="1:5">
      <c r="A882">
        <v>2026</v>
      </c>
      <c r="B882">
        <v>8</v>
      </c>
      <c r="C882" t="s">
        <v>390</v>
      </c>
      <c r="D882" t="s">
        <v>360</v>
      </c>
      <c r="E882" t="s">
        <v>2</v>
      </c>
    </row>
    <row r="883" spans="1:5">
      <c r="A883">
        <v>2026</v>
      </c>
      <c r="B883">
        <v>8</v>
      </c>
      <c r="C883" t="s">
        <v>390</v>
      </c>
      <c r="D883" t="s">
        <v>330</v>
      </c>
      <c r="E883">
        <v>86.5</v>
      </c>
    </row>
    <row r="884" spans="1:5">
      <c r="A884">
        <v>2026</v>
      </c>
      <c r="B884">
        <v>8</v>
      </c>
      <c r="C884" t="s">
        <v>431</v>
      </c>
      <c r="D884" t="s">
        <v>360</v>
      </c>
      <c r="E884" t="s">
        <v>2</v>
      </c>
    </row>
    <row r="885" spans="1:5">
      <c r="A885">
        <v>2026</v>
      </c>
      <c r="B885">
        <v>8</v>
      </c>
      <c r="C885" t="s">
        <v>431</v>
      </c>
      <c r="D885" t="s">
        <v>330</v>
      </c>
      <c r="E885">
        <v>173</v>
      </c>
    </row>
    <row r="886" spans="1:5">
      <c r="A886">
        <v>2026</v>
      </c>
      <c r="B886">
        <v>8</v>
      </c>
      <c r="C886" t="s">
        <v>434</v>
      </c>
      <c r="D886" t="s">
        <v>360</v>
      </c>
      <c r="E886" t="s">
        <v>2</v>
      </c>
    </row>
    <row r="887" spans="1:5">
      <c r="A887">
        <v>2026</v>
      </c>
      <c r="B887">
        <v>8</v>
      </c>
      <c r="C887" t="s">
        <v>434</v>
      </c>
      <c r="D887" t="s">
        <v>330</v>
      </c>
      <c r="E887">
        <v>173</v>
      </c>
    </row>
    <row r="888" spans="1:5">
      <c r="A888">
        <v>2026</v>
      </c>
      <c r="B888">
        <v>8</v>
      </c>
      <c r="C888" t="s">
        <v>433</v>
      </c>
      <c r="D888" t="s">
        <v>360</v>
      </c>
      <c r="E888" t="s">
        <v>2</v>
      </c>
    </row>
    <row r="889" spans="1:5">
      <c r="A889">
        <v>2026</v>
      </c>
      <c r="B889">
        <v>8</v>
      </c>
      <c r="C889" t="s">
        <v>433</v>
      </c>
      <c r="D889" t="s">
        <v>330</v>
      </c>
      <c r="E889">
        <v>173</v>
      </c>
    </row>
    <row r="890" spans="1:5">
      <c r="A890">
        <v>2026</v>
      </c>
      <c r="B890">
        <v>8</v>
      </c>
      <c r="C890" t="s">
        <v>425</v>
      </c>
      <c r="D890" t="s">
        <v>360</v>
      </c>
      <c r="E890" t="s">
        <v>2</v>
      </c>
    </row>
    <row r="891" spans="1:5">
      <c r="A891">
        <v>2026</v>
      </c>
      <c r="B891">
        <v>8</v>
      </c>
      <c r="C891" t="s">
        <v>425</v>
      </c>
      <c r="D891" t="s">
        <v>330</v>
      </c>
      <c r="E891">
        <v>173</v>
      </c>
    </row>
    <row r="892" spans="1:5">
      <c r="A892">
        <v>2026</v>
      </c>
      <c r="B892">
        <v>8</v>
      </c>
      <c r="C892" t="s">
        <v>429</v>
      </c>
      <c r="D892" t="s">
        <v>360</v>
      </c>
      <c r="E892" t="s">
        <v>2</v>
      </c>
    </row>
    <row r="893" spans="1:5">
      <c r="A893">
        <v>2026</v>
      </c>
      <c r="B893">
        <v>8</v>
      </c>
      <c r="C893" t="s">
        <v>429</v>
      </c>
      <c r="D893" t="s">
        <v>330</v>
      </c>
      <c r="E893">
        <v>173</v>
      </c>
    </row>
    <row r="894" spans="1:5">
      <c r="A894">
        <v>2026</v>
      </c>
      <c r="B894">
        <v>8</v>
      </c>
      <c r="C894" t="s">
        <v>435</v>
      </c>
      <c r="D894" t="s">
        <v>360</v>
      </c>
      <c r="E894" t="s">
        <v>2</v>
      </c>
    </row>
    <row r="895" spans="1:5">
      <c r="A895">
        <v>2026</v>
      </c>
      <c r="B895">
        <v>8</v>
      </c>
      <c r="C895" t="s">
        <v>435</v>
      </c>
      <c r="D895" t="s">
        <v>330</v>
      </c>
      <c r="E895">
        <v>173</v>
      </c>
    </row>
    <row r="896" spans="1:5">
      <c r="A896">
        <v>2026</v>
      </c>
      <c r="B896">
        <v>8</v>
      </c>
      <c r="C896" t="s">
        <v>426</v>
      </c>
      <c r="D896" t="s">
        <v>360</v>
      </c>
      <c r="E896" t="s">
        <v>2</v>
      </c>
    </row>
    <row r="897" spans="1:5">
      <c r="A897">
        <v>2026</v>
      </c>
      <c r="B897">
        <v>8</v>
      </c>
      <c r="C897" t="s">
        <v>426</v>
      </c>
      <c r="D897" t="s">
        <v>330</v>
      </c>
      <c r="E897">
        <v>173</v>
      </c>
    </row>
    <row r="898" spans="1:5">
      <c r="A898">
        <v>2026</v>
      </c>
      <c r="B898">
        <v>8</v>
      </c>
      <c r="C898" t="s">
        <v>427</v>
      </c>
      <c r="D898" t="s">
        <v>360</v>
      </c>
      <c r="E898" t="s">
        <v>3</v>
      </c>
    </row>
    <row r="899" spans="1:5">
      <c r="A899">
        <v>2026</v>
      </c>
      <c r="B899">
        <v>8</v>
      </c>
      <c r="C899" t="s">
        <v>427</v>
      </c>
      <c r="D899" t="s">
        <v>330</v>
      </c>
      <c r="E899">
        <v>138.4</v>
      </c>
    </row>
    <row r="900" spans="1:5">
      <c r="A900">
        <v>2026</v>
      </c>
      <c r="B900">
        <v>8</v>
      </c>
      <c r="C900" t="s">
        <v>428</v>
      </c>
      <c r="D900" t="s">
        <v>360</v>
      </c>
      <c r="E900" t="s">
        <v>2</v>
      </c>
    </row>
    <row r="901" spans="1:5">
      <c r="A901">
        <v>2026</v>
      </c>
      <c r="B901">
        <v>8</v>
      </c>
      <c r="C901" t="s">
        <v>428</v>
      </c>
      <c r="D901" t="s">
        <v>330</v>
      </c>
      <c r="E901">
        <v>138.4</v>
      </c>
    </row>
    <row r="902" spans="1:5">
      <c r="A902">
        <v>2026</v>
      </c>
      <c r="B902">
        <v>8</v>
      </c>
      <c r="C902" t="s">
        <v>329</v>
      </c>
      <c r="D902" t="s">
        <v>360</v>
      </c>
      <c r="E902" t="s">
        <v>2</v>
      </c>
    </row>
    <row r="903" spans="1:5">
      <c r="A903">
        <v>2026</v>
      </c>
      <c r="B903">
        <v>8</v>
      </c>
      <c r="C903" t="s">
        <v>329</v>
      </c>
      <c r="D903" t="s">
        <v>330</v>
      </c>
      <c r="E903">
        <v>173</v>
      </c>
    </row>
    <row r="904" spans="1:5">
      <c r="A904">
        <v>2026</v>
      </c>
      <c r="B904">
        <v>8</v>
      </c>
      <c r="C904" t="s">
        <v>432</v>
      </c>
      <c r="D904" t="s">
        <v>360</v>
      </c>
      <c r="E904" t="s">
        <v>2</v>
      </c>
    </row>
    <row r="905" spans="1:5">
      <c r="A905">
        <v>2026</v>
      </c>
      <c r="B905">
        <v>8</v>
      </c>
      <c r="C905" t="s">
        <v>432</v>
      </c>
      <c r="D905" t="s">
        <v>330</v>
      </c>
      <c r="E905">
        <v>173</v>
      </c>
    </row>
    <row r="906" spans="1:5">
      <c r="A906">
        <v>2026</v>
      </c>
      <c r="B906">
        <v>9</v>
      </c>
      <c r="C906" t="s">
        <v>348</v>
      </c>
      <c r="D906" t="s">
        <v>360</v>
      </c>
      <c r="E906" t="s">
        <v>2</v>
      </c>
    </row>
    <row r="907" spans="1:5">
      <c r="A907">
        <v>2026</v>
      </c>
      <c r="B907">
        <v>9</v>
      </c>
      <c r="C907" t="s">
        <v>348</v>
      </c>
      <c r="D907" t="s">
        <v>330</v>
      </c>
      <c r="E907">
        <v>138.4</v>
      </c>
    </row>
    <row r="908" spans="1:5">
      <c r="A908">
        <v>2026</v>
      </c>
      <c r="B908">
        <v>9</v>
      </c>
      <c r="C908" t="s">
        <v>356</v>
      </c>
      <c r="D908" t="s">
        <v>360</v>
      </c>
      <c r="E908" t="s">
        <v>13</v>
      </c>
    </row>
    <row r="909" spans="1:5">
      <c r="A909">
        <v>2026</v>
      </c>
      <c r="B909">
        <v>9</v>
      </c>
      <c r="C909" t="s">
        <v>356</v>
      </c>
      <c r="D909" t="s">
        <v>330</v>
      </c>
      <c r="E909">
        <v>173</v>
      </c>
    </row>
    <row r="910" spans="1:5">
      <c r="A910">
        <v>2026</v>
      </c>
      <c r="B910">
        <v>9</v>
      </c>
      <c r="C910" t="s">
        <v>361</v>
      </c>
      <c r="D910" t="s">
        <v>360</v>
      </c>
      <c r="E910" t="s">
        <v>5</v>
      </c>
    </row>
    <row r="911" spans="1:5">
      <c r="A911">
        <v>2026</v>
      </c>
      <c r="B911">
        <v>9</v>
      </c>
      <c r="C911" t="s">
        <v>361</v>
      </c>
      <c r="D911" t="s">
        <v>330</v>
      </c>
      <c r="E911">
        <v>173</v>
      </c>
    </row>
    <row r="912" spans="1:5">
      <c r="A912">
        <v>2026</v>
      </c>
      <c r="B912">
        <v>9</v>
      </c>
      <c r="C912" t="s">
        <v>357</v>
      </c>
      <c r="D912" t="s">
        <v>360</v>
      </c>
      <c r="E912" t="s">
        <v>4</v>
      </c>
    </row>
    <row r="913" spans="1:5">
      <c r="A913">
        <v>2026</v>
      </c>
      <c r="B913">
        <v>9</v>
      </c>
      <c r="C913" t="s">
        <v>357</v>
      </c>
      <c r="D913" t="s">
        <v>330</v>
      </c>
      <c r="E913">
        <v>173</v>
      </c>
    </row>
    <row r="914" spans="1:5">
      <c r="A914">
        <v>2026</v>
      </c>
      <c r="B914">
        <v>9</v>
      </c>
      <c r="C914" t="s">
        <v>359</v>
      </c>
      <c r="D914" t="s">
        <v>360</v>
      </c>
      <c r="E914" t="s">
        <v>4</v>
      </c>
    </row>
    <row r="915" spans="1:5">
      <c r="A915">
        <v>2026</v>
      </c>
      <c r="B915">
        <v>9</v>
      </c>
      <c r="C915" t="s">
        <v>359</v>
      </c>
      <c r="D915" t="s">
        <v>330</v>
      </c>
      <c r="E915">
        <v>173</v>
      </c>
    </row>
    <row r="916" spans="1:5">
      <c r="A916">
        <v>2026</v>
      </c>
      <c r="B916">
        <v>9</v>
      </c>
      <c r="C916" t="s">
        <v>364</v>
      </c>
      <c r="D916" t="s">
        <v>360</v>
      </c>
      <c r="E916" t="s">
        <v>13</v>
      </c>
    </row>
    <row r="917" spans="1:5">
      <c r="A917">
        <v>2026</v>
      </c>
      <c r="B917">
        <v>9</v>
      </c>
      <c r="C917" t="s">
        <v>364</v>
      </c>
      <c r="D917" t="s">
        <v>330</v>
      </c>
      <c r="E917">
        <v>173</v>
      </c>
    </row>
    <row r="918" spans="1:5">
      <c r="A918">
        <v>2026</v>
      </c>
      <c r="B918">
        <v>9</v>
      </c>
      <c r="C918" t="s">
        <v>358</v>
      </c>
      <c r="D918" t="s">
        <v>360</v>
      </c>
      <c r="E918" t="s">
        <v>4</v>
      </c>
    </row>
    <row r="919" spans="1:5">
      <c r="A919">
        <v>2026</v>
      </c>
      <c r="B919">
        <v>9</v>
      </c>
      <c r="C919" t="s">
        <v>358</v>
      </c>
      <c r="D919" t="s">
        <v>330</v>
      </c>
      <c r="E919">
        <v>173</v>
      </c>
    </row>
    <row r="920" spans="1:5">
      <c r="A920">
        <v>2026</v>
      </c>
      <c r="B920">
        <v>9</v>
      </c>
      <c r="C920" t="s">
        <v>420</v>
      </c>
      <c r="D920" t="s">
        <v>360</v>
      </c>
      <c r="E920" t="s">
        <v>3</v>
      </c>
    </row>
    <row r="921" spans="1:5">
      <c r="A921">
        <v>2026</v>
      </c>
      <c r="B921">
        <v>9</v>
      </c>
      <c r="C921" t="s">
        <v>420</v>
      </c>
      <c r="D921" t="s">
        <v>330</v>
      </c>
      <c r="E921">
        <v>173</v>
      </c>
    </row>
    <row r="922" spans="1:5">
      <c r="A922">
        <v>2026</v>
      </c>
      <c r="B922">
        <v>9</v>
      </c>
      <c r="C922" t="s">
        <v>402</v>
      </c>
      <c r="D922" t="s">
        <v>360</v>
      </c>
      <c r="E922" t="s">
        <v>3</v>
      </c>
    </row>
    <row r="923" spans="1:5">
      <c r="A923">
        <v>2026</v>
      </c>
      <c r="B923">
        <v>9</v>
      </c>
      <c r="C923" t="s">
        <v>402</v>
      </c>
      <c r="D923" t="s">
        <v>330</v>
      </c>
      <c r="E923">
        <v>173</v>
      </c>
    </row>
    <row r="924" spans="1:5">
      <c r="A924">
        <v>2026</v>
      </c>
      <c r="B924">
        <v>9</v>
      </c>
      <c r="C924" t="s">
        <v>354</v>
      </c>
      <c r="D924" t="s">
        <v>360</v>
      </c>
      <c r="E924" t="s">
        <v>3</v>
      </c>
    </row>
    <row r="925" spans="1:5">
      <c r="A925">
        <v>2026</v>
      </c>
      <c r="B925">
        <v>9</v>
      </c>
      <c r="C925" t="s">
        <v>354</v>
      </c>
      <c r="D925" t="s">
        <v>330</v>
      </c>
      <c r="E925">
        <v>173</v>
      </c>
    </row>
    <row r="926" spans="1:5">
      <c r="A926">
        <v>2026</v>
      </c>
      <c r="B926">
        <v>9</v>
      </c>
      <c r="C926" t="s">
        <v>363</v>
      </c>
      <c r="D926" t="s">
        <v>360</v>
      </c>
      <c r="E926" t="s">
        <v>3</v>
      </c>
    </row>
    <row r="927" spans="1:5">
      <c r="A927">
        <v>2026</v>
      </c>
      <c r="B927">
        <v>9</v>
      </c>
      <c r="C927" t="s">
        <v>363</v>
      </c>
      <c r="D927" t="s">
        <v>330</v>
      </c>
      <c r="E927">
        <v>151.38</v>
      </c>
    </row>
    <row r="928" spans="1:5">
      <c r="A928">
        <v>2026</v>
      </c>
      <c r="B928">
        <v>9</v>
      </c>
      <c r="C928" t="s">
        <v>331</v>
      </c>
      <c r="D928" t="s">
        <v>360</v>
      </c>
      <c r="E928" t="s">
        <v>3</v>
      </c>
    </row>
    <row r="929" spans="1:5">
      <c r="A929">
        <v>2026</v>
      </c>
      <c r="B929">
        <v>9</v>
      </c>
      <c r="C929" t="s">
        <v>331</v>
      </c>
      <c r="D929" t="s">
        <v>330</v>
      </c>
      <c r="E929">
        <v>173</v>
      </c>
    </row>
    <row r="930" spans="1:5">
      <c r="A930">
        <v>2026</v>
      </c>
      <c r="B930">
        <v>9</v>
      </c>
      <c r="C930" t="s">
        <v>350</v>
      </c>
      <c r="D930" t="s">
        <v>360</v>
      </c>
      <c r="E930" t="s">
        <v>11</v>
      </c>
    </row>
    <row r="931" spans="1:5">
      <c r="A931">
        <v>2026</v>
      </c>
      <c r="B931">
        <v>9</v>
      </c>
      <c r="C931" t="s">
        <v>350</v>
      </c>
      <c r="D931" t="s">
        <v>330</v>
      </c>
      <c r="E931">
        <v>173</v>
      </c>
    </row>
    <row r="932" spans="1:5">
      <c r="A932">
        <v>2026</v>
      </c>
      <c r="B932">
        <v>9</v>
      </c>
      <c r="C932" t="s">
        <v>421</v>
      </c>
      <c r="D932" t="s">
        <v>360</v>
      </c>
      <c r="E932" t="s">
        <v>2</v>
      </c>
    </row>
    <row r="933" spans="1:5">
      <c r="A933">
        <v>2026</v>
      </c>
      <c r="B933">
        <v>9</v>
      </c>
      <c r="C933" t="s">
        <v>421</v>
      </c>
      <c r="D933" t="s">
        <v>330</v>
      </c>
      <c r="E933">
        <v>173</v>
      </c>
    </row>
    <row r="934" spans="1:5">
      <c r="A934">
        <v>2026</v>
      </c>
      <c r="B934">
        <v>9</v>
      </c>
      <c r="C934" t="s">
        <v>422</v>
      </c>
      <c r="D934" t="s">
        <v>360</v>
      </c>
      <c r="E934" t="s">
        <v>2</v>
      </c>
    </row>
    <row r="935" spans="1:5">
      <c r="A935">
        <v>2026</v>
      </c>
      <c r="B935">
        <v>9</v>
      </c>
      <c r="C935" t="s">
        <v>422</v>
      </c>
      <c r="D935" t="s">
        <v>330</v>
      </c>
      <c r="E935">
        <v>173</v>
      </c>
    </row>
    <row r="936" spans="1:5">
      <c r="A936">
        <v>2026</v>
      </c>
      <c r="B936">
        <v>9</v>
      </c>
      <c r="C936" t="s">
        <v>355</v>
      </c>
      <c r="D936" t="s">
        <v>360</v>
      </c>
      <c r="E936" t="s">
        <v>2</v>
      </c>
    </row>
    <row r="937" spans="1:5">
      <c r="A937">
        <v>2026</v>
      </c>
      <c r="B937">
        <v>9</v>
      </c>
      <c r="C937" t="s">
        <v>355</v>
      </c>
      <c r="D937" t="s">
        <v>330</v>
      </c>
      <c r="E937">
        <v>173</v>
      </c>
    </row>
    <row r="938" spans="1:5">
      <c r="A938">
        <v>2026</v>
      </c>
      <c r="B938">
        <v>9</v>
      </c>
      <c r="C938" t="s">
        <v>349</v>
      </c>
      <c r="D938" t="s">
        <v>360</v>
      </c>
      <c r="E938" t="s">
        <v>6</v>
      </c>
    </row>
    <row r="939" spans="1:5">
      <c r="A939">
        <v>2026</v>
      </c>
      <c r="B939">
        <v>9</v>
      </c>
      <c r="C939" t="s">
        <v>349</v>
      </c>
      <c r="D939" t="s">
        <v>330</v>
      </c>
      <c r="E939">
        <v>173</v>
      </c>
    </row>
    <row r="940" spans="1:5">
      <c r="A940">
        <v>2026</v>
      </c>
      <c r="B940">
        <v>9</v>
      </c>
      <c r="C940" t="s">
        <v>424</v>
      </c>
      <c r="D940" t="s">
        <v>360</v>
      </c>
      <c r="E940" t="s">
        <v>2</v>
      </c>
    </row>
    <row r="941" spans="1:5">
      <c r="A941">
        <v>2026</v>
      </c>
      <c r="B941">
        <v>9</v>
      </c>
      <c r="C941" t="s">
        <v>424</v>
      </c>
      <c r="D941" t="s">
        <v>330</v>
      </c>
      <c r="E941">
        <v>173</v>
      </c>
    </row>
    <row r="942" spans="1:5">
      <c r="A942">
        <v>2026</v>
      </c>
      <c r="B942">
        <v>9</v>
      </c>
      <c r="C942" t="s">
        <v>423</v>
      </c>
      <c r="D942" t="s">
        <v>360</v>
      </c>
      <c r="E942" t="s">
        <v>2</v>
      </c>
    </row>
    <row r="943" spans="1:5">
      <c r="A943">
        <v>2026</v>
      </c>
      <c r="B943">
        <v>9</v>
      </c>
      <c r="C943" t="s">
        <v>423</v>
      </c>
      <c r="D943" t="s">
        <v>330</v>
      </c>
      <c r="E943">
        <v>173</v>
      </c>
    </row>
    <row r="944" spans="1:5">
      <c r="A944">
        <v>2026</v>
      </c>
      <c r="B944">
        <v>9</v>
      </c>
      <c r="C944" t="s">
        <v>362</v>
      </c>
      <c r="D944" t="s">
        <v>360</v>
      </c>
      <c r="E944" t="s">
        <v>2</v>
      </c>
    </row>
    <row r="945" spans="1:5">
      <c r="A945">
        <v>2026</v>
      </c>
      <c r="B945">
        <v>9</v>
      </c>
      <c r="C945" t="s">
        <v>362</v>
      </c>
      <c r="D945" t="s">
        <v>330</v>
      </c>
      <c r="E945">
        <v>173</v>
      </c>
    </row>
    <row r="946" spans="1:5">
      <c r="A946">
        <v>2026</v>
      </c>
      <c r="B946">
        <v>9</v>
      </c>
      <c r="C946" t="s">
        <v>369</v>
      </c>
      <c r="D946" t="s">
        <v>360</v>
      </c>
      <c r="E946" t="s">
        <v>10</v>
      </c>
    </row>
    <row r="947" spans="1:5">
      <c r="A947">
        <v>2026</v>
      </c>
      <c r="B947">
        <v>9</v>
      </c>
      <c r="C947" t="s">
        <v>369</v>
      </c>
      <c r="D947" t="s">
        <v>330</v>
      </c>
      <c r="E947">
        <v>173</v>
      </c>
    </row>
    <row r="948" spans="1:5">
      <c r="A948">
        <v>2026</v>
      </c>
      <c r="B948">
        <v>9</v>
      </c>
      <c r="C948" t="s">
        <v>411</v>
      </c>
      <c r="D948" t="s">
        <v>360</v>
      </c>
      <c r="E948" t="s">
        <v>10</v>
      </c>
    </row>
    <row r="949" spans="1:5">
      <c r="A949">
        <v>2026</v>
      </c>
      <c r="B949">
        <v>9</v>
      </c>
      <c r="C949" t="s">
        <v>411</v>
      </c>
      <c r="D949" t="s">
        <v>330</v>
      </c>
      <c r="E949">
        <v>173</v>
      </c>
    </row>
    <row r="950" spans="1:5">
      <c r="A950">
        <v>2026</v>
      </c>
      <c r="B950">
        <v>9</v>
      </c>
      <c r="C950" t="s">
        <v>410</v>
      </c>
      <c r="D950" t="s">
        <v>360</v>
      </c>
      <c r="E950" t="s">
        <v>2</v>
      </c>
    </row>
    <row r="951" spans="1:5">
      <c r="A951">
        <v>2026</v>
      </c>
      <c r="B951">
        <v>9</v>
      </c>
      <c r="C951" t="s">
        <v>410</v>
      </c>
      <c r="D951" t="s">
        <v>330</v>
      </c>
      <c r="E951">
        <v>86.5</v>
      </c>
    </row>
    <row r="952" spans="1:5">
      <c r="A952">
        <v>2026</v>
      </c>
      <c r="B952">
        <v>9</v>
      </c>
      <c r="C952" t="s">
        <v>392</v>
      </c>
      <c r="D952" t="s">
        <v>360</v>
      </c>
      <c r="E952" t="s">
        <v>2</v>
      </c>
    </row>
    <row r="953" spans="1:5">
      <c r="A953">
        <v>2026</v>
      </c>
      <c r="B953">
        <v>9</v>
      </c>
      <c r="C953" t="s">
        <v>392</v>
      </c>
      <c r="D953" t="s">
        <v>330</v>
      </c>
      <c r="E953">
        <v>86.5</v>
      </c>
    </row>
    <row r="954" spans="1:5">
      <c r="A954">
        <v>2026</v>
      </c>
      <c r="B954">
        <v>9</v>
      </c>
      <c r="C954" t="s">
        <v>393</v>
      </c>
      <c r="D954" t="s">
        <v>360</v>
      </c>
      <c r="E954" t="s">
        <v>2</v>
      </c>
    </row>
    <row r="955" spans="1:5">
      <c r="A955">
        <v>2026</v>
      </c>
      <c r="B955">
        <v>9</v>
      </c>
      <c r="C955" t="s">
        <v>393</v>
      </c>
      <c r="D955" t="s">
        <v>330</v>
      </c>
      <c r="E955">
        <v>86.5</v>
      </c>
    </row>
    <row r="956" spans="1:5">
      <c r="A956">
        <v>2026</v>
      </c>
      <c r="B956">
        <v>9</v>
      </c>
      <c r="C956" t="s">
        <v>394</v>
      </c>
      <c r="D956" t="s">
        <v>360</v>
      </c>
      <c r="E956" t="s">
        <v>10</v>
      </c>
    </row>
    <row r="957" spans="1:5">
      <c r="A957">
        <v>2026</v>
      </c>
      <c r="B957">
        <v>9</v>
      </c>
      <c r="C957" t="s">
        <v>394</v>
      </c>
      <c r="D957" t="s">
        <v>330</v>
      </c>
      <c r="E957">
        <v>86.5</v>
      </c>
    </row>
    <row r="958" spans="1:5">
      <c r="A958">
        <v>2026</v>
      </c>
      <c r="B958">
        <v>9</v>
      </c>
      <c r="C958" t="s">
        <v>395</v>
      </c>
      <c r="D958" t="s">
        <v>360</v>
      </c>
      <c r="E958" t="s">
        <v>2</v>
      </c>
    </row>
    <row r="959" spans="1:5">
      <c r="A959">
        <v>2026</v>
      </c>
      <c r="B959">
        <v>9</v>
      </c>
      <c r="C959" t="s">
        <v>395</v>
      </c>
      <c r="D959" t="s">
        <v>330</v>
      </c>
      <c r="E959">
        <v>86.5</v>
      </c>
    </row>
    <row r="960" spans="1:5">
      <c r="A960">
        <v>2026</v>
      </c>
      <c r="B960">
        <v>9</v>
      </c>
      <c r="C960" t="s">
        <v>396</v>
      </c>
      <c r="D960" t="s">
        <v>360</v>
      </c>
      <c r="E960" t="s">
        <v>2</v>
      </c>
    </row>
    <row r="961" spans="1:5">
      <c r="A961">
        <v>2026</v>
      </c>
      <c r="B961">
        <v>9</v>
      </c>
      <c r="C961" t="s">
        <v>396</v>
      </c>
      <c r="D961" t="s">
        <v>330</v>
      </c>
      <c r="E961">
        <v>86.5</v>
      </c>
    </row>
    <row r="962" spans="1:5">
      <c r="A962">
        <v>2026</v>
      </c>
      <c r="B962">
        <v>9</v>
      </c>
      <c r="C962" t="s">
        <v>397</v>
      </c>
      <c r="D962" t="s">
        <v>360</v>
      </c>
      <c r="E962" t="s">
        <v>2</v>
      </c>
    </row>
    <row r="963" spans="1:5">
      <c r="A963">
        <v>2026</v>
      </c>
      <c r="B963">
        <v>9</v>
      </c>
      <c r="C963" t="s">
        <v>397</v>
      </c>
      <c r="D963" t="s">
        <v>330</v>
      </c>
      <c r="E963">
        <v>86.5</v>
      </c>
    </row>
    <row r="964" spans="1:5">
      <c r="A964">
        <v>2026</v>
      </c>
      <c r="B964">
        <v>9</v>
      </c>
      <c r="C964" t="s">
        <v>398</v>
      </c>
      <c r="D964" t="s">
        <v>360</v>
      </c>
      <c r="E964" t="s">
        <v>2</v>
      </c>
    </row>
    <row r="965" spans="1:5">
      <c r="A965">
        <v>2026</v>
      </c>
      <c r="B965">
        <v>9</v>
      </c>
      <c r="C965" t="s">
        <v>398</v>
      </c>
      <c r="D965" t="s">
        <v>330</v>
      </c>
      <c r="E965">
        <v>173</v>
      </c>
    </row>
    <row r="966" spans="1:5">
      <c r="A966">
        <v>2026</v>
      </c>
      <c r="B966">
        <v>9</v>
      </c>
      <c r="C966" t="s">
        <v>400</v>
      </c>
      <c r="D966" t="s">
        <v>360</v>
      </c>
      <c r="E966" t="s">
        <v>2</v>
      </c>
    </row>
    <row r="967" spans="1:5">
      <c r="A967">
        <v>2026</v>
      </c>
      <c r="B967">
        <v>9</v>
      </c>
      <c r="C967" t="s">
        <v>400</v>
      </c>
      <c r="D967" t="s">
        <v>330</v>
      </c>
      <c r="E967">
        <v>86.5</v>
      </c>
    </row>
    <row r="968" spans="1:5">
      <c r="A968">
        <v>2026</v>
      </c>
      <c r="B968">
        <v>9</v>
      </c>
      <c r="C968" t="s">
        <v>401</v>
      </c>
      <c r="D968" t="s">
        <v>360</v>
      </c>
      <c r="E968" t="s">
        <v>2</v>
      </c>
    </row>
    <row r="969" spans="1:5">
      <c r="A969">
        <v>2026</v>
      </c>
      <c r="B969">
        <v>9</v>
      </c>
      <c r="C969" t="s">
        <v>401</v>
      </c>
      <c r="D969" t="s">
        <v>330</v>
      </c>
      <c r="E969">
        <v>86.5</v>
      </c>
    </row>
    <row r="970" spans="1:5">
      <c r="A970">
        <v>2026</v>
      </c>
      <c r="B970">
        <v>9</v>
      </c>
      <c r="C970" t="s">
        <v>403</v>
      </c>
      <c r="D970" t="s">
        <v>360</v>
      </c>
      <c r="E970" t="s">
        <v>2</v>
      </c>
    </row>
    <row r="971" spans="1:5">
      <c r="A971">
        <v>2026</v>
      </c>
      <c r="B971">
        <v>9</v>
      </c>
      <c r="C971" t="s">
        <v>403</v>
      </c>
      <c r="D971" t="s">
        <v>330</v>
      </c>
      <c r="E971">
        <v>86.5</v>
      </c>
    </row>
    <row r="972" spans="1:5">
      <c r="A972">
        <v>2026</v>
      </c>
      <c r="B972">
        <v>9</v>
      </c>
      <c r="C972" t="s">
        <v>404</v>
      </c>
      <c r="D972" t="s">
        <v>360</v>
      </c>
      <c r="E972" t="s">
        <v>2</v>
      </c>
    </row>
    <row r="973" spans="1:5">
      <c r="A973">
        <v>2026</v>
      </c>
      <c r="B973">
        <v>9</v>
      </c>
      <c r="C973" t="s">
        <v>404</v>
      </c>
      <c r="D973" t="s">
        <v>330</v>
      </c>
      <c r="E973">
        <v>86.5</v>
      </c>
    </row>
    <row r="974" spans="1:5">
      <c r="A974">
        <v>2026</v>
      </c>
      <c r="B974">
        <v>9</v>
      </c>
      <c r="C974" t="s">
        <v>405</v>
      </c>
      <c r="D974" t="s">
        <v>360</v>
      </c>
      <c r="E974" t="s">
        <v>2</v>
      </c>
    </row>
    <row r="975" spans="1:5">
      <c r="A975">
        <v>2026</v>
      </c>
      <c r="B975">
        <v>9</v>
      </c>
      <c r="C975" t="s">
        <v>405</v>
      </c>
      <c r="D975" t="s">
        <v>330</v>
      </c>
      <c r="E975">
        <v>86.5</v>
      </c>
    </row>
    <row r="976" spans="1:5">
      <c r="A976">
        <v>2026</v>
      </c>
      <c r="B976">
        <v>9</v>
      </c>
      <c r="C976" t="s">
        <v>406</v>
      </c>
      <c r="D976" t="s">
        <v>360</v>
      </c>
      <c r="E976" t="s">
        <v>2</v>
      </c>
    </row>
    <row r="977" spans="1:5">
      <c r="A977">
        <v>2026</v>
      </c>
      <c r="B977">
        <v>9</v>
      </c>
      <c r="C977" t="s">
        <v>406</v>
      </c>
      <c r="D977" t="s">
        <v>330</v>
      </c>
      <c r="E977">
        <v>86.5</v>
      </c>
    </row>
    <row r="978" spans="1:5">
      <c r="A978">
        <v>2026</v>
      </c>
      <c r="B978">
        <v>9</v>
      </c>
      <c r="C978" t="s">
        <v>407</v>
      </c>
      <c r="D978" t="s">
        <v>360</v>
      </c>
      <c r="E978" t="s">
        <v>2</v>
      </c>
    </row>
    <row r="979" spans="1:5">
      <c r="A979">
        <v>2026</v>
      </c>
      <c r="B979">
        <v>9</v>
      </c>
      <c r="C979" t="s">
        <v>407</v>
      </c>
      <c r="D979" t="s">
        <v>330</v>
      </c>
      <c r="E979">
        <v>86.5</v>
      </c>
    </row>
    <row r="980" spans="1:5">
      <c r="A980">
        <v>2026</v>
      </c>
      <c r="B980">
        <v>9</v>
      </c>
      <c r="C980" t="s">
        <v>408</v>
      </c>
      <c r="D980" t="s">
        <v>360</v>
      </c>
      <c r="E980" t="s">
        <v>2</v>
      </c>
    </row>
    <row r="981" spans="1:5">
      <c r="A981">
        <v>2026</v>
      </c>
      <c r="B981">
        <v>9</v>
      </c>
      <c r="C981" t="s">
        <v>408</v>
      </c>
      <c r="D981" t="s">
        <v>330</v>
      </c>
      <c r="E981">
        <v>86.5</v>
      </c>
    </row>
    <row r="982" spans="1:5">
      <c r="A982">
        <v>2026</v>
      </c>
      <c r="B982">
        <v>9</v>
      </c>
      <c r="C982" t="s">
        <v>352</v>
      </c>
      <c r="D982" t="s">
        <v>360</v>
      </c>
      <c r="E982" t="s">
        <v>2</v>
      </c>
    </row>
    <row r="983" spans="1:5">
      <c r="A983">
        <v>2026</v>
      </c>
      <c r="B983">
        <v>9</v>
      </c>
      <c r="C983" t="s">
        <v>352</v>
      </c>
      <c r="D983" t="s">
        <v>330</v>
      </c>
      <c r="E983">
        <v>86.5</v>
      </c>
    </row>
    <row r="984" spans="1:5">
      <c r="A984">
        <v>2026</v>
      </c>
      <c r="B984">
        <v>9</v>
      </c>
      <c r="C984" t="s">
        <v>409</v>
      </c>
      <c r="D984" t="s">
        <v>360</v>
      </c>
      <c r="E984" t="s">
        <v>2</v>
      </c>
    </row>
    <row r="985" spans="1:5">
      <c r="A985">
        <v>2026</v>
      </c>
      <c r="B985">
        <v>9</v>
      </c>
      <c r="C985" t="s">
        <v>409</v>
      </c>
      <c r="D985" t="s">
        <v>330</v>
      </c>
      <c r="E985">
        <v>86.5</v>
      </c>
    </row>
    <row r="986" spans="1:5">
      <c r="A986">
        <v>2026</v>
      </c>
      <c r="B986">
        <v>9</v>
      </c>
      <c r="C986" t="s">
        <v>351</v>
      </c>
      <c r="D986" t="s">
        <v>360</v>
      </c>
      <c r="E986" t="s">
        <v>2</v>
      </c>
    </row>
    <row r="987" spans="1:5">
      <c r="A987">
        <v>2026</v>
      </c>
      <c r="B987">
        <v>9</v>
      </c>
      <c r="C987" t="s">
        <v>351</v>
      </c>
      <c r="D987" t="s">
        <v>330</v>
      </c>
      <c r="E987">
        <v>86.5</v>
      </c>
    </row>
    <row r="988" spans="1:5">
      <c r="A988">
        <v>2026</v>
      </c>
      <c r="B988">
        <v>9</v>
      </c>
      <c r="C988" t="s">
        <v>386</v>
      </c>
      <c r="D988" t="s">
        <v>360</v>
      </c>
      <c r="E988" t="s">
        <v>2</v>
      </c>
    </row>
    <row r="989" spans="1:5">
      <c r="A989">
        <v>2026</v>
      </c>
      <c r="B989">
        <v>9</v>
      </c>
      <c r="C989" t="s">
        <v>386</v>
      </c>
      <c r="D989" t="s">
        <v>330</v>
      </c>
      <c r="E989">
        <v>86.5</v>
      </c>
    </row>
    <row r="990" spans="1:5">
      <c r="A990">
        <v>2026</v>
      </c>
      <c r="B990">
        <v>9</v>
      </c>
      <c r="C990" t="s">
        <v>385</v>
      </c>
      <c r="D990" t="s">
        <v>360</v>
      </c>
      <c r="E990" t="s">
        <v>2</v>
      </c>
    </row>
    <row r="991" spans="1:5">
      <c r="A991">
        <v>2026</v>
      </c>
      <c r="B991">
        <v>9</v>
      </c>
      <c r="C991" t="s">
        <v>385</v>
      </c>
      <c r="D991" t="s">
        <v>330</v>
      </c>
      <c r="E991">
        <v>86.5</v>
      </c>
    </row>
    <row r="992" spans="1:5">
      <c r="A992">
        <v>2026</v>
      </c>
      <c r="B992">
        <v>9</v>
      </c>
      <c r="C992" t="s">
        <v>384</v>
      </c>
      <c r="D992" t="s">
        <v>360</v>
      </c>
      <c r="E992" t="s">
        <v>2</v>
      </c>
    </row>
    <row r="993" spans="1:5">
      <c r="A993">
        <v>2026</v>
      </c>
      <c r="B993">
        <v>9</v>
      </c>
      <c r="C993" t="s">
        <v>384</v>
      </c>
      <c r="D993" t="s">
        <v>330</v>
      </c>
      <c r="E993">
        <v>86.5</v>
      </c>
    </row>
    <row r="994" spans="1:5">
      <c r="A994">
        <v>2026</v>
      </c>
      <c r="B994">
        <v>9</v>
      </c>
      <c r="C994" t="s">
        <v>388</v>
      </c>
      <c r="D994" t="s">
        <v>360</v>
      </c>
      <c r="E994" t="s">
        <v>2</v>
      </c>
    </row>
    <row r="995" spans="1:5">
      <c r="A995">
        <v>2026</v>
      </c>
      <c r="B995">
        <v>9</v>
      </c>
      <c r="C995" t="s">
        <v>388</v>
      </c>
      <c r="D995" t="s">
        <v>330</v>
      </c>
      <c r="E995">
        <v>86.5</v>
      </c>
    </row>
    <row r="996" spans="1:5">
      <c r="A996">
        <v>2026</v>
      </c>
      <c r="B996">
        <v>9</v>
      </c>
      <c r="C996" t="s">
        <v>387</v>
      </c>
      <c r="D996" t="s">
        <v>360</v>
      </c>
      <c r="E996" t="s">
        <v>2</v>
      </c>
    </row>
    <row r="997" spans="1:5">
      <c r="A997">
        <v>2026</v>
      </c>
      <c r="B997">
        <v>9</v>
      </c>
      <c r="C997" t="s">
        <v>387</v>
      </c>
      <c r="D997" t="s">
        <v>330</v>
      </c>
      <c r="E997">
        <v>86.5</v>
      </c>
    </row>
    <row r="998" spans="1:5">
      <c r="A998">
        <v>2026</v>
      </c>
      <c r="B998">
        <v>9</v>
      </c>
      <c r="C998" t="s">
        <v>353</v>
      </c>
      <c r="D998" t="s">
        <v>360</v>
      </c>
      <c r="E998" t="s">
        <v>2</v>
      </c>
    </row>
    <row r="999" spans="1:5">
      <c r="A999">
        <v>2026</v>
      </c>
      <c r="B999">
        <v>9</v>
      </c>
      <c r="C999" t="s">
        <v>353</v>
      </c>
      <c r="D999" t="s">
        <v>330</v>
      </c>
      <c r="E999">
        <v>86.5</v>
      </c>
    </row>
    <row r="1000" spans="1:5">
      <c r="A1000">
        <v>2026</v>
      </c>
      <c r="B1000">
        <v>9</v>
      </c>
      <c r="C1000" t="s">
        <v>383</v>
      </c>
      <c r="D1000" t="s">
        <v>360</v>
      </c>
      <c r="E1000" t="s">
        <v>2</v>
      </c>
    </row>
    <row r="1001" spans="1:5">
      <c r="A1001">
        <v>2026</v>
      </c>
      <c r="B1001">
        <v>9</v>
      </c>
      <c r="C1001" t="s">
        <v>383</v>
      </c>
      <c r="D1001" t="s">
        <v>330</v>
      </c>
      <c r="E1001">
        <v>86.5</v>
      </c>
    </row>
    <row r="1002" spans="1:5">
      <c r="A1002">
        <v>2026</v>
      </c>
      <c r="B1002">
        <v>9</v>
      </c>
      <c r="C1002" t="s">
        <v>389</v>
      </c>
      <c r="D1002" t="s">
        <v>360</v>
      </c>
      <c r="E1002" t="s">
        <v>2</v>
      </c>
    </row>
    <row r="1003" spans="1:5">
      <c r="A1003">
        <v>2026</v>
      </c>
      <c r="B1003">
        <v>9</v>
      </c>
      <c r="C1003" t="s">
        <v>389</v>
      </c>
      <c r="D1003" t="s">
        <v>330</v>
      </c>
      <c r="E1003">
        <v>86.5</v>
      </c>
    </row>
    <row r="1004" spans="1:5">
      <c r="A1004">
        <v>2026</v>
      </c>
      <c r="B1004">
        <v>9</v>
      </c>
      <c r="C1004" t="s">
        <v>390</v>
      </c>
      <c r="D1004" t="s">
        <v>360</v>
      </c>
      <c r="E1004" t="s">
        <v>2</v>
      </c>
    </row>
    <row r="1005" spans="1:5">
      <c r="A1005">
        <v>2026</v>
      </c>
      <c r="B1005">
        <v>9</v>
      </c>
      <c r="C1005" t="s">
        <v>390</v>
      </c>
      <c r="D1005" t="s">
        <v>330</v>
      </c>
      <c r="E1005">
        <v>86.5</v>
      </c>
    </row>
    <row r="1006" spans="1:5">
      <c r="A1006">
        <v>2026</v>
      </c>
      <c r="B1006">
        <v>9</v>
      </c>
      <c r="C1006" t="s">
        <v>431</v>
      </c>
      <c r="D1006" t="s">
        <v>360</v>
      </c>
      <c r="E1006" t="s">
        <v>2</v>
      </c>
    </row>
    <row r="1007" spans="1:5">
      <c r="A1007">
        <v>2026</v>
      </c>
      <c r="B1007">
        <v>9</v>
      </c>
      <c r="C1007" t="s">
        <v>431</v>
      </c>
      <c r="D1007" t="s">
        <v>330</v>
      </c>
      <c r="E1007">
        <v>173</v>
      </c>
    </row>
    <row r="1008" spans="1:5">
      <c r="A1008">
        <v>2026</v>
      </c>
      <c r="B1008">
        <v>9</v>
      </c>
      <c r="C1008" t="s">
        <v>434</v>
      </c>
      <c r="D1008" t="s">
        <v>360</v>
      </c>
      <c r="E1008" t="s">
        <v>2</v>
      </c>
    </row>
    <row r="1009" spans="1:5">
      <c r="A1009">
        <v>2026</v>
      </c>
      <c r="B1009">
        <v>9</v>
      </c>
      <c r="C1009" t="s">
        <v>434</v>
      </c>
      <c r="D1009" t="s">
        <v>330</v>
      </c>
      <c r="E1009">
        <v>173</v>
      </c>
    </row>
    <row r="1010" spans="1:5">
      <c r="A1010">
        <v>2026</v>
      </c>
      <c r="B1010">
        <v>9</v>
      </c>
      <c r="C1010" t="s">
        <v>433</v>
      </c>
      <c r="D1010" t="s">
        <v>360</v>
      </c>
      <c r="E1010" t="s">
        <v>2</v>
      </c>
    </row>
    <row r="1011" spans="1:5">
      <c r="A1011">
        <v>2026</v>
      </c>
      <c r="B1011">
        <v>9</v>
      </c>
      <c r="C1011" t="s">
        <v>433</v>
      </c>
      <c r="D1011" t="s">
        <v>330</v>
      </c>
      <c r="E1011">
        <v>173</v>
      </c>
    </row>
    <row r="1012" spans="1:5">
      <c r="A1012">
        <v>2026</v>
      </c>
      <c r="B1012">
        <v>9</v>
      </c>
      <c r="C1012" t="s">
        <v>425</v>
      </c>
      <c r="D1012" t="s">
        <v>360</v>
      </c>
      <c r="E1012" t="s">
        <v>2</v>
      </c>
    </row>
    <row r="1013" spans="1:5">
      <c r="A1013">
        <v>2026</v>
      </c>
      <c r="B1013">
        <v>9</v>
      </c>
      <c r="C1013" t="s">
        <v>425</v>
      </c>
      <c r="D1013" t="s">
        <v>330</v>
      </c>
      <c r="E1013">
        <v>173</v>
      </c>
    </row>
    <row r="1014" spans="1:5">
      <c r="A1014">
        <v>2026</v>
      </c>
      <c r="B1014">
        <v>9</v>
      </c>
      <c r="C1014" t="s">
        <v>429</v>
      </c>
      <c r="D1014" t="s">
        <v>360</v>
      </c>
      <c r="E1014" t="s">
        <v>2</v>
      </c>
    </row>
    <row r="1015" spans="1:5">
      <c r="A1015">
        <v>2026</v>
      </c>
      <c r="B1015">
        <v>9</v>
      </c>
      <c r="C1015" t="s">
        <v>429</v>
      </c>
      <c r="D1015" t="s">
        <v>330</v>
      </c>
      <c r="E1015">
        <v>173</v>
      </c>
    </row>
    <row r="1016" spans="1:5">
      <c r="A1016">
        <v>2026</v>
      </c>
      <c r="B1016">
        <v>9</v>
      </c>
      <c r="C1016" t="s">
        <v>435</v>
      </c>
      <c r="D1016" t="s">
        <v>360</v>
      </c>
      <c r="E1016" t="s">
        <v>2</v>
      </c>
    </row>
    <row r="1017" spans="1:5">
      <c r="A1017">
        <v>2026</v>
      </c>
      <c r="B1017">
        <v>9</v>
      </c>
      <c r="C1017" t="s">
        <v>435</v>
      </c>
      <c r="D1017" t="s">
        <v>330</v>
      </c>
      <c r="E1017">
        <v>173</v>
      </c>
    </row>
    <row r="1018" spans="1:5">
      <c r="A1018">
        <v>2026</v>
      </c>
      <c r="B1018">
        <v>9</v>
      </c>
      <c r="C1018" t="s">
        <v>426</v>
      </c>
      <c r="D1018" t="s">
        <v>360</v>
      </c>
      <c r="E1018" t="s">
        <v>2</v>
      </c>
    </row>
    <row r="1019" spans="1:5">
      <c r="A1019">
        <v>2026</v>
      </c>
      <c r="B1019">
        <v>9</v>
      </c>
      <c r="C1019" t="s">
        <v>426</v>
      </c>
      <c r="D1019" t="s">
        <v>330</v>
      </c>
      <c r="E1019">
        <v>173</v>
      </c>
    </row>
    <row r="1020" spans="1:5">
      <c r="A1020">
        <v>2026</v>
      </c>
      <c r="B1020">
        <v>9</v>
      </c>
      <c r="C1020" t="s">
        <v>427</v>
      </c>
      <c r="D1020" t="s">
        <v>360</v>
      </c>
      <c r="E1020" t="s">
        <v>3</v>
      </c>
    </row>
    <row r="1021" spans="1:5">
      <c r="A1021">
        <v>2026</v>
      </c>
      <c r="B1021">
        <v>9</v>
      </c>
      <c r="C1021" t="s">
        <v>427</v>
      </c>
      <c r="D1021" t="s">
        <v>330</v>
      </c>
      <c r="E1021">
        <v>138.4</v>
      </c>
    </row>
    <row r="1022" spans="1:5">
      <c r="A1022">
        <v>2026</v>
      </c>
      <c r="B1022">
        <v>9</v>
      </c>
      <c r="C1022" t="s">
        <v>428</v>
      </c>
      <c r="D1022" t="s">
        <v>360</v>
      </c>
      <c r="E1022" t="s">
        <v>2</v>
      </c>
    </row>
    <row r="1023" spans="1:5">
      <c r="A1023">
        <v>2026</v>
      </c>
      <c r="B1023">
        <v>9</v>
      </c>
      <c r="C1023" t="s">
        <v>428</v>
      </c>
      <c r="D1023" t="s">
        <v>330</v>
      </c>
      <c r="E1023">
        <v>138.4</v>
      </c>
    </row>
    <row r="1024" spans="1:5">
      <c r="A1024">
        <v>2026</v>
      </c>
      <c r="B1024">
        <v>9</v>
      </c>
      <c r="C1024" t="s">
        <v>329</v>
      </c>
      <c r="D1024" t="s">
        <v>360</v>
      </c>
      <c r="E1024" t="s">
        <v>2</v>
      </c>
    </row>
    <row r="1025" spans="1:5">
      <c r="A1025">
        <v>2026</v>
      </c>
      <c r="B1025">
        <v>9</v>
      </c>
      <c r="C1025" t="s">
        <v>329</v>
      </c>
      <c r="D1025" t="s">
        <v>330</v>
      </c>
      <c r="E1025">
        <v>173</v>
      </c>
    </row>
    <row r="1026" spans="1:5">
      <c r="A1026">
        <v>2026</v>
      </c>
      <c r="B1026">
        <v>9</v>
      </c>
      <c r="C1026" t="s">
        <v>432</v>
      </c>
      <c r="D1026" t="s">
        <v>360</v>
      </c>
      <c r="E1026" t="s">
        <v>2</v>
      </c>
    </row>
    <row r="1027" spans="1:5">
      <c r="A1027">
        <v>2026</v>
      </c>
      <c r="B1027">
        <v>9</v>
      </c>
      <c r="C1027" t="s">
        <v>432</v>
      </c>
      <c r="D1027" t="s">
        <v>330</v>
      </c>
      <c r="E1027">
        <v>173</v>
      </c>
    </row>
    <row r="1028" spans="1:5">
      <c r="A1028">
        <v>2026</v>
      </c>
      <c r="B1028">
        <v>10</v>
      </c>
      <c r="C1028" t="s">
        <v>348</v>
      </c>
      <c r="D1028" t="s">
        <v>360</v>
      </c>
      <c r="E1028" t="s">
        <v>2</v>
      </c>
    </row>
    <row r="1029" spans="1:5">
      <c r="A1029">
        <v>2026</v>
      </c>
      <c r="B1029">
        <v>10</v>
      </c>
      <c r="C1029" t="s">
        <v>348</v>
      </c>
      <c r="D1029" t="s">
        <v>330</v>
      </c>
      <c r="E1029">
        <v>138.4</v>
      </c>
    </row>
    <row r="1030" spans="1:5">
      <c r="A1030">
        <v>2026</v>
      </c>
      <c r="B1030">
        <v>10</v>
      </c>
      <c r="C1030" t="s">
        <v>356</v>
      </c>
      <c r="D1030" t="s">
        <v>360</v>
      </c>
      <c r="E1030" t="s">
        <v>13</v>
      </c>
    </row>
    <row r="1031" spans="1:5">
      <c r="A1031">
        <v>2026</v>
      </c>
      <c r="B1031">
        <v>10</v>
      </c>
      <c r="C1031" t="s">
        <v>356</v>
      </c>
      <c r="D1031" t="s">
        <v>330</v>
      </c>
      <c r="E1031">
        <v>173</v>
      </c>
    </row>
    <row r="1032" spans="1:5">
      <c r="A1032">
        <v>2026</v>
      </c>
      <c r="B1032">
        <v>10</v>
      </c>
      <c r="C1032" t="s">
        <v>361</v>
      </c>
      <c r="D1032" t="s">
        <v>360</v>
      </c>
      <c r="E1032" t="s">
        <v>5</v>
      </c>
    </row>
    <row r="1033" spans="1:5">
      <c r="A1033">
        <v>2026</v>
      </c>
      <c r="B1033">
        <v>10</v>
      </c>
      <c r="C1033" t="s">
        <v>361</v>
      </c>
      <c r="D1033" t="s">
        <v>330</v>
      </c>
      <c r="E1033">
        <v>173</v>
      </c>
    </row>
    <row r="1034" spans="1:5">
      <c r="A1034">
        <v>2026</v>
      </c>
      <c r="B1034">
        <v>10</v>
      </c>
      <c r="C1034" t="s">
        <v>357</v>
      </c>
      <c r="D1034" t="s">
        <v>360</v>
      </c>
      <c r="E1034" t="s">
        <v>4</v>
      </c>
    </row>
    <row r="1035" spans="1:5">
      <c r="A1035">
        <v>2026</v>
      </c>
      <c r="B1035">
        <v>10</v>
      </c>
      <c r="C1035" t="s">
        <v>357</v>
      </c>
      <c r="D1035" t="s">
        <v>330</v>
      </c>
      <c r="E1035">
        <v>173</v>
      </c>
    </row>
    <row r="1036" spans="1:5">
      <c r="A1036">
        <v>2026</v>
      </c>
      <c r="B1036">
        <v>10</v>
      </c>
      <c r="C1036" t="s">
        <v>359</v>
      </c>
      <c r="D1036" t="s">
        <v>360</v>
      </c>
      <c r="E1036" t="s">
        <v>4</v>
      </c>
    </row>
    <row r="1037" spans="1:5">
      <c r="A1037">
        <v>2026</v>
      </c>
      <c r="B1037">
        <v>10</v>
      </c>
      <c r="C1037" t="s">
        <v>359</v>
      </c>
      <c r="D1037" t="s">
        <v>330</v>
      </c>
      <c r="E1037">
        <v>173</v>
      </c>
    </row>
    <row r="1038" spans="1:5">
      <c r="A1038">
        <v>2026</v>
      </c>
      <c r="B1038">
        <v>10</v>
      </c>
      <c r="C1038" t="s">
        <v>364</v>
      </c>
      <c r="D1038" t="s">
        <v>360</v>
      </c>
      <c r="E1038" t="s">
        <v>13</v>
      </c>
    </row>
    <row r="1039" spans="1:5">
      <c r="A1039">
        <v>2026</v>
      </c>
      <c r="B1039">
        <v>10</v>
      </c>
      <c r="C1039" t="s">
        <v>364</v>
      </c>
      <c r="D1039" t="s">
        <v>330</v>
      </c>
      <c r="E1039">
        <v>173</v>
      </c>
    </row>
    <row r="1040" spans="1:5">
      <c r="A1040">
        <v>2026</v>
      </c>
      <c r="B1040">
        <v>10</v>
      </c>
      <c r="C1040" t="s">
        <v>358</v>
      </c>
      <c r="D1040" t="s">
        <v>360</v>
      </c>
      <c r="E1040" t="s">
        <v>4</v>
      </c>
    </row>
    <row r="1041" spans="1:5">
      <c r="A1041">
        <v>2026</v>
      </c>
      <c r="B1041">
        <v>10</v>
      </c>
      <c r="C1041" t="s">
        <v>358</v>
      </c>
      <c r="D1041" t="s">
        <v>330</v>
      </c>
      <c r="E1041">
        <v>173</v>
      </c>
    </row>
    <row r="1042" spans="1:5">
      <c r="A1042">
        <v>2026</v>
      </c>
      <c r="B1042">
        <v>10</v>
      </c>
      <c r="C1042" t="s">
        <v>420</v>
      </c>
      <c r="D1042" t="s">
        <v>360</v>
      </c>
      <c r="E1042" t="s">
        <v>3</v>
      </c>
    </row>
    <row r="1043" spans="1:5">
      <c r="A1043">
        <v>2026</v>
      </c>
      <c r="B1043">
        <v>10</v>
      </c>
      <c r="C1043" t="s">
        <v>420</v>
      </c>
      <c r="D1043" t="s">
        <v>330</v>
      </c>
      <c r="E1043">
        <v>173</v>
      </c>
    </row>
    <row r="1044" spans="1:5">
      <c r="A1044">
        <v>2026</v>
      </c>
      <c r="B1044">
        <v>10</v>
      </c>
      <c r="C1044" t="s">
        <v>402</v>
      </c>
      <c r="D1044" t="s">
        <v>360</v>
      </c>
      <c r="E1044" t="s">
        <v>3</v>
      </c>
    </row>
    <row r="1045" spans="1:5">
      <c r="A1045">
        <v>2026</v>
      </c>
      <c r="B1045">
        <v>10</v>
      </c>
      <c r="C1045" t="s">
        <v>402</v>
      </c>
      <c r="D1045" t="s">
        <v>330</v>
      </c>
      <c r="E1045">
        <v>173</v>
      </c>
    </row>
    <row r="1046" spans="1:5">
      <c r="A1046">
        <v>2026</v>
      </c>
      <c r="B1046">
        <v>10</v>
      </c>
      <c r="C1046" t="s">
        <v>354</v>
      </c>
      <c r="D1046" t="s">
        <v>360</v>
      </c>
      <c r="E1046" t="s">
        <v>3</v>
      </c>
    </row>
    <row r="1047" spans="1:5">
      <c r="A1047">
        <v>2026</v>
      </c>
      <c r="B1047">
        <v>10</v>
      </c>
      <c r="C1047" t="s">
        <v>354</v>
      </c>
      <c r="D1047" t="s">
        <v>330</v>
      </c>
      <c r="E1047">
        <v>173</v>
      </c>
    </row>
    <row r="1048" spans="1:5">
      <c r="A1048">
        <v>2026</v>
      </c>
      <c r="B1048">
        <v>10</v>
      </c>
      <c r="C1048" t="s">
        <v>363</v>
      </c>
      <c r="D1048" t="s">
        <v>360</v>
      </c>
      <c r="E1048" t="s">
        <v>3</v>
      </c>
    </row>
    <row r="1049" spans="1:5">
      <c r="A1049">
        <v>2026</v>
      </c>
      <c r="B1049">
        <v>10</v>
      </c>
      <c r="C1049" t="s">
        <v>363</v>
      </c>
      <c r="D1049" t="s">
        <v>330</v>
      </c>
      <c r="E1049">
        <v>151.38</v>
      </c>
    </row>
    <row r="1050" spans="1:5">
      <c r="A1050">
        <v>2026</v>
      </c>
      <c r="B1050">
        <v>10</v>
      </c>
      <c r="C1050" t="s">
        <v>331</v>
      </c>
      <c r="D1050" t="s">
        <v>360</v>
      </c>
      <c r="E1050" t="s">
        <v>3</v>
      </c>
    </row>
    <row r="1051" spans="1:5">
      <c r="A1051">
        <v>2026</v>
      </c>
      <c r="B1051">
        <v>10</v>
      </c>
      <c r="C1051" t="s">
        <v>331</v>
      </c>
      <c r="D1051" t="s">
        <v>330</v>
      </c>
      <c r="E1051">
        <v>173</v>
      </c>
    </row>
    <row r="1052" spans="1:5">
      <c r="A1052">
        <v>2026</v>
      </c>
      <c r="B1052">
        <v>10</v>
      </c>
      <c r="C1052" t="s">
        <v>350</v>
      </c>
      <c r="D1052" t="s">
        <v>360</v>
      </c>
      <c r="E1052" t="s">
        <v>11</v>
      </c>
    </row>
    <row r="1053" spans="1:5">
      <c r="A1053">
        <v>2026</v>
      </c>
      <c r="B1053">
        <v>10</v>
      </c>
      <c r="C1053" t="s">
        <v>350</v>
      </c>
      <c r="D1053" t="s">
        <v>330</v>
      </c>
      <c r="E1053">
        <v>173</v>
      </c>
    </row>
    <row r="1054" spans="1:5">
      <c r="A1054">
        <v>2026</v>
      </c>
      <c r="B1054">
        <v>10</v>
      </c>
      <c r="C1054" t="s">
        <v>421</v>
      </c>
      <c r="D1054" t="s">
        <v>360</v>
      </c>
      <c r="E1054" t="s">
        <v>2</v>
      </c>
    </row>
    <row r="1055" spans="1:5">
      <c r="A1055">
        <v>2026</v>
      </c>
      <c r="B1055">
        <v>10</v>
      </c>
      <c r="C1055" t="s">
        <v>421</v>
      </c>
      <c r="D1055" t="s">
        <v>330</v>
      </c>
      <c r="E1055">
        <v>173</v>
      </c>
    </row>
    <row r="1056" spans="1:5">
      <c r="A1056">
        <v>2026</v>
      </c>
      <c r="B1056">
        <v>10</v>
      </c>
      <c r="C1056" t="s">
        <v>422</v>
      </c>
      <c r="D1056" t="s">
        <v>360</v>
      </c>
      <c r="E1056" t="s">
        <v>2</v>
      </c>
    </row>
    <row r="1057" spans="1:5">
      <c r="A1057">
        <v>2026</v>
      </c>
      <c r="B1057">
        <v>10</v>
      </c>
      <c r="C1057" t="s">
        <v>422</v>
      </c>
      <c r="D1057" t="s">
        <v>330</v>
      </c>
      <c r="E1057">
        <v>173</v>
      </c>
    </row>
    <row r="1058" spans="1:5">
      <c r="A1058">
        <v>2026</v>
      </c>
      <c r="B1058">
        <v>10</v>
      </c>
      <c r="C1058" t="s">
        <v>355</v>
      </c>
      <c r="D1058" t="s">
        <v>360</v>
      </c>
      <c r="E1058" t="s">
        <v>2</v>
      </c>
    </row>
    <row r="1059" spans="1:5">
      <c r="A1059">
        <v>2026</v>
      </c>
      <c r="B1059">
        <v>10</v>
      </c>
      <c r="C1059" t="s">
        <v>355</v>
      </c>
      <c r="D1059" t="s">
        <v>330</v>
      </c>
      <c r="E1059">
        <v>173</v>
      </c>
    </row>
    <row r="1060" spans="1:5">
      <c r="A1060">
        <v>2026</v>
      </c>
      <c r="B1060">
        <v>10</v>
      </c>
      <c r="C1060" t="s">
        <v>349</v>
      </c>
      <c r="D1060" t="s">
        <v>360</v>
      </c>
      <c r="E1060" t="s">
        <v>6</v>
      </c>
    </row>
    <row r="1061" spans="1:5">
      <c r="A1061">
        <v>2026</v>
      </c>
      <c r="B1061">
        <v>10</v>
      </c>
      <c r="C1061" t="s">
        <v>349</v>
      </c>
      <c r="D1061" t="s">
        <v>330</v>
      </c>
      <c r="E1061">
        <v>173</v>
      </c>
    </row>
    <row r="1062" spans="1:5">
      <c r="A1062">
        <v>2026</v>
      </c>
      <c r="B1062">
        <v>10</v>
      </c>
      <c r="C1062" t="s">
        <v>424</v>
      </c>
      <c r="D1062" t="s">
        <v>360</v>
      </c>
      <c r="E1062" t="s">
        <v>2</v>
      </c>
    </row>
    <row r="1063" spans="1:5">
      <c r="A1063">
        <v>2026</v>
      </c>
      <c r="B1063">
        <v>10</v>
      </c>
      <c r="C1063" t="s">
        <v>424</v>
      </c>
      <c r="D1063" t="s">
        <v>330</v>
      </c>
      <c r="E1063">
        <v>173</v>
      </c>
    </row>
    <row r="1064" spans="1:5">
      <c r="A1064">
        <v>2026</v>
      </c>
      <c r="B1064">
        <v>10</v>
      </c>
      <c r="C1064" t="s">
        <v>362</v>
      </c>
      <c r="D1064" t="s">
        <v>360</v>
      </c>
      <c r="E1064" t="s">
        <v>2</v>
      </c>
    </row>
    <row r="1065" spans="1:5">
      <c r="A1065">
        <v>2026</v>
      </c>
      <c r="B1065">
        <v>10</v>
      </c>
      <c r="C1065" t="s">
        <v>362</v>
      </c>
      <c r="D1065" t="s">
        <v>330</v>
      </c>
      <c r="E1065">
        <v>173</v>
      </c>
    </row>
    <row r="1066" spans="1:5">
      <c r="A1066">
        <v>2026</v>
      </c>
      <c r="B1066">
        <v>10</v>
      </c>
      <c r="C1066" t="s">
        <v>369</v>
      </c>
      <c r="D1066" t="s">
        <v>360</v>
      </c>
      <c r="E1066" t="s">
        <v>10</v>
      </c>
    </row>
    <row r="1067" spans="1:5">
      <c r="A1067">
        <v>2026</v>
      </c>
      <c r="B1067">
        <v>10</v>
      </c>
      <c r="C1067" t="s">
        <v>369</v>
      </c>
      <c r="D1067" t="s">
        <v>330</v>
      </c>
      <c r="E1067">
        <v>173</v>
      </c>
    </row>
    <row r="1068" spans="1:5">
      <c r="A1068">
        <v>2026</v>
      </c>
      <c r="B1068">
        <v>10</v>
      </c>
      <c r="C1068" t="s">
        <v>411</v>
      </c>
      <c r="D1068" t="s">
        <v>360</v>
      </c>
      <c r="E1068" t="s">
        <v>10</v>
      </c>
    </row>
    <row r="1069" spans="1:5">
      <c r="A1069">
        <v>2026</v>
      </c>
      <c r="B1069">
        <v>10</v>
      </c>
      <c r="C1069" t="s">
        <v>411</v>
      </c>
      <c r="D1069" t="s">
        <v>330</v>
      </c>
      <c r="E1069">
        <v>173</v>
      </c>
    </row>
    <row r="1070" spans="1:5">
      <c r="A1070">
        <v>2026</v>
      </c>
      <c r="B1070">
        <v>10</v>
      </c>
      <c r="C1070" t="s">
        <v>410</v>
      </c>
      <c r="D1070" t="s">
        <v>360</v>
      </c>
      <c r="E1070" t="s">
        <v>2</v>
      </c>
    </row>
    <row r="1071" spans="1:5">
      <c r="A1071">
        <v>2026</v>
      </c>
      <c r="B1071">
        <v>10</v>
      </c>
      <c r="C1071" t="s">
        <v>410</v>
      </c>
      <c r="D1071" t="s">
        <v>330</v>
      </c>
      <c r="E1071">
        <v>86.5</v>
      </c>
    </row>
    <row r="1072" spans="1:5">
      <c r="A1072">
        <v>2026</v>
      </c>
      <c r="B1072">
        <v>10</v>
      </c>
      <c r="C1072" t="s">
        <v>392</v>
      </c>
      <c r="D1072" t="s">
        <v>360</v>
      </c>
      <c r="E1072" t="s">
        <v>2</v>
      </c>
    </row>
    <row r="1073" spans="1:5">
      <c r="A1073">
        <v>2026</v>
      </c>
      <c r="B1073">
        <v>10</v>
      </c>
      <c r="C1073" t="s">
        <v>392</v>
      </c>
      <c r="D1073" t="s">
        <v>330</v>
      </c>
      <c r="E1073">
        <v>86.5</v>
      </c>
    </row>
    <row r="1074" spans="1:5">
      <c r="A1074">
        <v>2026</v>
      </c>
      <c r="B1074">
        <v>10</v>
      </c>
      <c r="C1074" t="s">
        <v>393</v>
      </c>
      <c r="D1074" t="s">
        <v>360</v>
      </c>
      <c r="E1074" t="s">
        <v>2</v>
      </c>
    </row>
    <row r="1075" spans="1:5">
      <c r="A1075">
        <v>2026</v>
      </c>
      <c r="B1075">
        <v>10</v>
      </c>
      <c r="C1075" t="s">
        <v>393</v>
      </c>
      <c r="D1075" t="s">
        <v>330</v>
      </c>
      <c r="E1075">
        <v>86.5</v>
      </c>
    </row>
    <row r="1076" spans="1:5">
      <c r="A1076">
        <v>2026</v>
      </c>
      <c r="B1076">
        <v>10</v>
      </c>
      <c r="C1076" t="s">
        <v>394</v>
      </c>
      <c r="D1076" t="s">
        <v>360</v>
      </c>
      <c r="E1076" t="s">
        <v>10</v>
      </c>
    </row>
    <row r="1077" spans="1:5">
      <c r="A1077">
        <v>2026</v>
      </c>
      <c r="B1077">
        <v>10</v>
      </c>
      <c r="C1077" t="s">
        <v>394</v>
      </c>
      <c r="D1077" t="s">
        <v>330</v>
      </c>
      <c r="E1077">
        <v>86.5</v>
      </c>
    </row>
    <row r="1078" spans="1:5">
      <c r="A1078">
        <v>2026</v>
      </c>
      <c r="B1078">
        <v>10</v>
      </c>
      <c r="C1078" t="s">
        <v>395</v>
      </c>
      <c r="D1078" t="s">
        <v>360</v>
      </c>
      <c r="E1078" t="s">
        <v>2</v>
      </c>
    </row>
    <row r="1079" spans="1:5">
      <c r="A1079">
        <v>2026</v>
      </c>
      <c r="B1079">
        <v>10</v>
      </c>
      <c r="C1079" t="s">
        <v>395</v>
      </c>
      <c r="D1079" t="s">
        <v>330</v>
      </c>
      <c r="E1079">
        <v>86.5</v>
      </c>
    </row>
    <row r="1080" spans="1:5">
      <c r="A1080">
        <v>2026</v>
      </c>
      <c r="B1080">
        <v>10</v>
      </c>
      <c r="C1080" t="s">
        <v>396</v>
      </c>
      <c r="D1080" t="s">
        <v>360</v>
      </c>
      <c r="E1080" t="s">
        <v>2</v>
      </c>
    </row>
    <row r="1081" spans="1:5">
      <c r="A1081">
        <v>2026</v>
      </c>
      <c r="B1081">
        <v>10</v>
      </c>
      <c r="C1081" t="s">
        <v>396</v>
      </c>
      <c r="D1081" t="s">
        <v>330</v>
      </c>
      <c r="E1081">
        <v>86.5</v>
      </c>
    </row>
    <row r="1082" spans="1:5">
      <c r="A1082">
        <v>2026</v>
      </c>
      <c r="B1082">
        <v>10</v>
      </c>
      <c r="C1082" t="s">
        <v>397</v>
      </c>
      <c r="D1082" t="s">
        <v>360</v>
      </c>
      <c r="E1082" t="s">
        <v>2</v>
      </c>
    </row>
    <row r="1083" spans="1:5">
      <c r="A1083">
        <v>2026</v>
      </c>
      <c r="B1083">
        <v>10</v>
      </c>
      <c r="C1083" t="s">
        <v>397</v>
      </c>
      <c r="D1083" t="s">
        <v>330</v>
      </c>
      <c r="E1083">
        <v>86.5</v>
      </c>
    </row>
    <row r="1084" spans="1:5">
      <c r="A1084">
        <v>2026</v>
      </c>
      <c r="B1084">
        <v>10</v>
      </c>
      <c r="C1084" t="s">
        <v>398</v>
      </c>
      <c r="D1084" t="s">
        <v>360</v>
      </c>
      <c r="E1084" t="s">
        <v>2</v>
      </c>
    </row>
    <row r="1085" spans="1:5">
      <c r="A1085">
        <v>2026</v>
      </c>
      <c r="B1085">
        <v>10</v>
      </c>
      <c r="C1085" t="s">
        <v>398</v>
      </c>
      <c r="D1085" t="s">
        <v>330</v>
      </c>
      <c r="E1085">
        <v>173</v>
      </c>
    </row>
    <row r="1086" spans="1:5">
      <c r="A1086">
        <v>2026</v>
      </c>
      <c r="B1086">
        <v>10</v>
      </c>
      <c r="C1086" t="s">
        <v>400</v>
      </c>
      <c r="D1086" t="s">
        <v>360</v>
      </c>
      <c r="E1086" t="s">
        <v>2</v>
      </c>
    </row>
    <row r="1087" spans="1:5">
      <c r="A1087">
        <v>2026</v>
      </c>
      <c r="B1087">
        <v>10</v>
      </c>
      <c r="C1087" t="s">
        <v>400</v>
      </c>
      <c r="D1087" t="s">
        <v>330</v>
      </c>
      <c r="E1087">
        <v>86.5</v>
      </c>
    </row>
    <row r="1088" spans="1:5">
      <c r="A1088">
        <v>2026</v>
      </c>
      <c r="B1088">
        <v>10</v>
      </c>
      <c r="C1088" t="s">
        <v>401</v>
      </c>
      <c r="D1088" t="s">
        <v>360</v>
      </c>
      <c r="E1088" t="s">
        <v>2</v>
      </c>
    </row>
    <row r="1089" spans="1:5">
      <c r="A1089">
        <v>2026</v>
      </c>
      <c r="B1089">
        <v>10</v>
      </c>
      <c r="C1089" t="s">
        <v>401</v>
      </c>
      <c r="D1089" t="s">
        <v>330</v>
      </c>
      <c r="E1089">
        <v>86.5</v>
      </c>
    </row>
    <row r="1090" spans="1:5">
      <c r="A1090">
        <v>2026</v>
      </c>
      <c r="B1090">
        <v>10</v>
      </c>
      <c r="C1090" t="s">
        <v>403</v>
      </c>
      <c r="D1090" t="s">
        <v>360</v>
      </c>
      <c r="E1090" t="s">
        <v>2</v>
      </c>
    </row>
    <row r="1091" spans="1:5">
      <c r="A1091">
        <v>2026</v>
      </c>
      <c r="B1091">
        <v>10</v>
      </c>
      <c r="C1091" t="s">
        <v>403</v>
      </c>
      <c r="D1091" t="s">
        <v>330</v>
      </c>
      <c r="E1091">
        <v>86.5</v>
      </c>
    </row>
    <row r="1092" spans="1:5">
      <c r="A1092">
        <v>2026</v>
      </c>
      <c r="B1092">
        <v>10</v>
      </c>
      <c r="C1092" t="s">
        <v>404</v>
      </c>
      <c r="D1092" t="s">
        <v>360</v>
      </c>
      <c r="E1092" t="s">
        <v>2</v>
      </c>
    </row>
    <row r="1093" spans="1:5">
      <c r="A1093">
        <v>2026</v>
      </c>
      <c r="B1093">
        <v>10</v>
      </c>
      <c r="C1093" t="s">
        <v>404</v>
      </c>
      <c r="D1093" t="s">
        <v>330</v>
      </c>
      <c r="E1093">
        <v>86.5</v>
      </c>
    </row>
    <row r="1094" spans="1:5">
      <c r="A1094">
        <v>2026</v>
      </c>
      <c r="B1094">
        <v>10</v>
      </c>
      <c r="C1094" t="s">
        <v>405</v>
      </c>
      <c r="D1094" t="s">
        <v>360</v>
      </c>
      <c r="E1094" t="s">
        <v>2</v>
      </c>
    </row>
    <row r="1095" spans="1:5">
      <c r="A1095">
        <v>2026</v>
      </c>
      <c r="B1095">
        <v>10</v>
      </c>
      <c r="C1095" t="s">
        <v>405</v>
      </c>
      <c r="D1095" t="s">
        <v>330</v>
      </c>
      <c r="E1095">
        <v>86.5</v>
      </c>
    </row>
    <row r="1096" spans="1:5">
      <c r="A1096">
        <v>2026</v>
      </c>
      <c r="B1096">
        <v>10</v>
      </c>
      <c r="C1096" t="s">
        <v>406</v>
      </c>
      <c r="D1096" t="s">
        <v>360</v>
      </c>
      <c r="E1096" t="s">
        <v>2</v>
      </c>
    </row>
    <row r="1097" spans="1:5">
      <c r="A1097">
        <v>2026</v>
      </c>
      <c r="B1097">
        <v>10</v>
      </c>
      <c r="C1097" t="s">
        <v>406</v>
      </c>
      <c r="D1097" t="s">
        <v>330</v>
      </c>
      <c r="E1097">
        <v>86.5</v>
      </c>
    </row>
    <row r="1098" spans="1:5">
      <c r="A1098">
        <v>2026</v>
      </c>
      <c r="B1098">
        <v>10</v>
      </c>
      <c r="C1098" t="s">
        <v>407</v>
      </c>
      <c r="D1098" t="s">
        <v>360</v>
      </c>
      <c r="E1098" t="s">
        <v>2</v>
      </c>
    </row>
    <row r="1099" spans="1:5">
      <c r="A1099">
        <v>2026</v>
      </c>
      <c r="B1099">
        <v>10</v>
      </c>
      <c r="C1099" t="s">
        <v>407</v>
      </c>
      <c r="D1099" t="s">
        <v>330</v>
      </c>
      <c r="E1099">
        <v>86.5</v>
      </c>
    </row>
    <row r="1100" spans="1:5">
      <c r="A1100">
        <v>2026</v>
      </c>
      <c r="B1100">
        <v>10</v>
      </c>
      <c r="C1100" t="s">
        <v>408</v>
      </c>
      <c r="D1100" t="s">
        <v>360</v>
      </c>
      <c r="E1100" t="s">
        <v>2</v>
      </c>
    </row>
    <row r="1101" spans="1:5">
      <c r="A1101">
        <v>2026</v>
      </c>
      <c r="B1101">
        <v>10</v>
      </c>
      <c r="C1101" t="s">
        <v>408</v>
      </c>
      <c r="D1101" t="s">
        <v>330</v>
      </c>
      <c r="E1101">
        <v>86.5</v>
      </c>
    </row>
    <row r="1102" spans="1:5">
      <c r="A1102">
        <v>2026</v>
      </c>
      <c r="B1102">
        <v>10</v>
      </c>
      <c r="C1102" t="s">
        <v>352</v>
      </c>
      <c r="D1102" t="s">
        <v>360</v>
      </c>
      <c r="E1102" t="s">
        <v>2</v>
      </c>
    </row>
    <row r="1103" spans="1:5">
      <c r="A1103">
        <v>2026</v>
      </c>
      <c r="B1103">
        <v>10</v>
      </c>
      <c r="C1103" t="s">
        <v>352</v>
      </c>
      <c r="D1103" t="s">
        <v>330</v>
      </c>
      <c r="E1103">
        <v>86.5</v>
      </c>
    </row>
    <row r="1104" spans="1:5">
      <c r="A1104">
        <v>2026</v>
      </c>
      <c r="B1104">
        <v>10</v>
      </c>
      <c r="C1104" t="s">
        <v>409</v>
      </c>
      <c r="D1104" t="s">
        <v>360</v>
      </c>
      <c r="E1104" t="s">
        <v>2</v>
      </c>
    </row>
    <row r="1105" spans="1:5">
      <c r="A1105">
        <v>2026</v>
      </c>
      <c r="B1105">
        <v>10</v>
      </c>
      <c r="C1105" t="s">
        <v>409</v>
      </c>
      <c r="D1105" t="s">
        <v>330</v>
      </c>
      <c r="E1105">
        <v>86.5</v>
      </c>
    </row>
    <row r="1106" spans="1:5">
      <c r="A1106">
        <v>2026</v>
      </c>
      <c r="B1106">
        <v>10</v>
      </c>
      <c r="C1106" t="s">
        <v>351</v>
      </c>
      <c r="D1106" t="s">
        <v>360</v>
      </c>
      <c r="E1106" t="s">
        <v>2</v>
      </c>
    </row>
    <row r="1107" spans="1:5">
      <c r="A1107">
        <v>2026</v>
      </c>
      <c r="B1107">
        <v>10</v>
      </c>
      <c r="C1107" t="s">
        <v>351</v>
      </c>
      <c r="D1107" t="s">
        <v>330</v>
      </c>
      <c r="E1107">
        <v>86.5</v>
      </c>
    </row>
    <row r="1108" spans="1:5">
      <c r="A1108">
        <v>2026</v>
      </c>
      <c r="B1108">
        <v>10</v>
      </c>
      <c r="C1108" t="s">
        <v>386</v>
      </c>
      <c r="D1108" t="s">
        <v>360</v>
      </c>
      <c r="E1108" t="s">
        <v>2</v>
      </c>
    </row>
    <row r="1109" spans="1:5">
      <c r="A1109">
        <v>2026</v>
      </c>
      <c r="B1109">
        <v>10</v>
      </c>
      <c r="C1109" t="s">
        <v>386</v>
      </c>
      <c r="D1109" t="s">
        <v>330</v>
      </c>
      <c r="E1109">
        <v>86.5</v>
      </c>
    </row>
    <row r="1110" spans="1:5">
      <c r="A1110">
        <v>2026</v>
      </c>
      <c r="B1110">
        <v>10</v>
      </c>
      <c r="C1110" t="s">
        <v>385</v>
      </c>
      <c r="D1110" t="s">
        <v>360</v>
      </c>
      <c r="E1110" t="s">
        <v>2</v>
      </c>
    </row>
    <row r="1111" spans="1:5">
      <c r="A1111">
        <v>2026</v>
      </c>
      <c r="B1111">
        <v>10</v>
      </c>
      <c r="C1111" t="s">
        <v>385</v>
      </c>
      <c r="D1111" t="s">
        <v>330</v>
      </c>
      <c r="E1111">
        <v>86.5</v>
      </c>
    </row>
    <row r="1112" spans="1:5">
      <c r="A1112">
        <v>2026</v>
      </c>
      <c r="B1112">
        <v>10</v>
      </c>
      <c r="C1112" t="s">
        <v>384</v>
      </c>
      <c r="D1112" t="s">
        <v>360</v>
      </c>
      <c r="E1112" t="s">
        <v>2</v>
      </c>
    </row>
    <row r="1113" spans="1:5">
      <c r="A1113">
        <v>2026</v>
      </c>
      <c r="B1113">
        <v>10</v>
      </c>
      <c r="C1113" t="s">
        <v>384</v>
      </c>
      <c r="D1113" t="s">
        <v>330</v>
      </c>
      <c r="E1113">
        <v>86.5</v>
      </c>
    </row>
    <row r="1114" spans="1:5">
      <c r="A1114">
        <v>2026</v>
      </c>
      <c r="B1114">
        <v>10</v>
      </c>
      <c r="C1114" t="s">
        <v>388</v>
      </c>
      <c r="D1114" t="s">
        <v>360</v>
      </c>
      <c r="E1114" t="s">
        <v>2</v>
      </c>
    </row>
    <row r="1115" spans="1:5">
      <c r="A1115">
        <v>2026</v>
      </c>
      <c r="B1115">
        <v>10</v>
      </c>
      <c r="C1115" t="s">
        <v>388</v>
      </c>
      <c r="D1115" t="s">
        <v>330</v>
      </c>
      <c r="E1115">
        <v>86.5</v>
      </c>
    </row>
    <row r="1116" spans="1:5">
      <c r="A1116">
        <v>2026</v>
      </c>
      <c r="B1116">
        <v>10</v>
      </c>
      <c r="C1116" t="s">
        <v>387</v>
      </c>
      <c r="D1116" t="s">
        <v>360</v>
      </c>
      <c r="E1116" t="s">
        <v>2</v>
      </c>
    </row>
    <row r="1117" spans="1:5">
      <c r="A1117">
        <v>2026</v>
      </c>
      <c r="B1117">
        <v>10</v>
      </c>
      <c r="C1117" t="s">
        <v>387</v>
      </c>
      <c r="D1117" t="s">
        <v>330</v>
      </c>
      <c r="E1117">
        <v>86.5</v>
      </c>
    </row>
    <row r="1118" spans="1:5">
      <c r="A1118">
        <v>2026</v>
      </c>
      <c r="B1118">
        <v>10</v>
      </c>
      <c r="C1118" t="s">
        <v>353</v>
      </c>
      <c r="D1118" t="s">
        <v>360</v>
      </c>
      <c r="E1118" t="s">
        <v>2</v>
      </c>
    </row>
    <row r="1119" spans="1:5">
      <c r="A1119">
        <v>2026</v>
      </c>
      <c r="B1119">
        <v>10</v>
      </c>
      <c r="C1119" t="s">
        <v>353</v>
      </c>
      <c r="D1119" t="s">
        <v>330</v>
      </c>
      <c r="E1119">
        <v>86.5</v>
      </c>
    </row>
    <row r="1120" spans="1:5">
      <c r="A1120">
        <v>2026</v>
      </c>
      <c r="B1120">
        <v>10</v>
      </c>
      <c r="C1120" t="s">
        <v>383</v>
      </c>
      <c r="D1120" t="s">
        <v>360</v>
      </c>
      <c r="E1120" t="s">
        <v>2</v>
      </c>
    </row>
    <row r="1121" spans="1:5">
      <c r="A1121">
        <v>2026</v>
      </c>
      <c r="B1121">
        <v>10</v>
      </c>
      <c r="C1121" t="s">
        <v>383</v>
      </c>
      <c r="D1121" t="s">
        <v>330</v>
      </c>
      <c r="E1121">
        <v>86.5</v>
      </c>
    </row>
    <row r="1122" spans="1:5">
      <c r="A1122">
        <v>2026</v>
      </c>
      <c r="B1122">
        <v>10</v>
      </c>
      <c r="C1122" t="s">
        <v>389</v>
      </c>
      <c r="D1122" t="s">
        <v>360</v>
      </c>
      <c r="E1122" t="s">
        <v>2</v>
      </c>
    </row>
    <row r="1123" spans="1:5">
      <c r="A1123">
        <v>2026</v>
      </c>
      <c r="B1123">
        <v>10</v>
      </c>
      <c r="C1123" t="s">
        <v>389</v>
      </c>
      <c r="D1123" t="s">
        <v>330</v>
      </c>
      <c r="E1123">
        <v>86.5</v>
      </c>
    </row>
    <row r="1124" spans="1:5">
      <c r="A1124">
        <v>2026</v>
      </c>
      <c r="B1124">
        <v>10</v>
      </c>
      <c r="C1124" t="s">
        <v>390</v>
      </c>
      <c r="D1124" t="s">
        <v>360</v>
      </c>
      <c r="E1124" t="s">
        <v>2</v>
      </c>
    </row>
    <row r="1125" spans="1:5">
      <c r="A1125">
        <v>2026</v>
      </c>
      <c r="B1125">
        <v>10</v>
      </c>
      <c r="C1125" t="s">
        <v>390</v>
      </c>
      <c r="D1125" t="s">
        <v>330</v>
      </c>
      <c r="E1125">
        <v>86.5</v>
      </c>
    </row>
    <row r="1126" spans="1:5">
      <c r="A1126">
        <v>2026</v>
      </c>
      <c r="B1126">
        <v>10</v>
      </c>
      <c r="C1126" t="s">
        <v>431</v>
      </c>
      <c r="D1126" t="s">
        <v>360</v>
      </c>
      <c r="E1126" t="s">
        <v>2</v>
      </c>
    </row>
    <row r="1127" spans="1:5">
      <c r="A1127">
        <v>2026</v>
      </c>
      <c r="B1127">
        <v>10</v>
      </c>
      <c r="C1127" t="s">
        <v>431</v>
      </c>
      <c r="D1127" t="s">
        <v>330</v>
      </c>
      <c r="E1127">
        <v>173</v>
      </c>
    </row>
    <row r="1128" spans="1:5">
      <c r="A1128">
        <v>2026</v>
      </c>
      <c r="B1128">
        <v>10</v>
      </c>
      <c r="C1128" t="s">
        <v>434</v>
      </c>
      <c r="D1128" t="s">
        <v>360</v>
      </c>
      <c r="E1128" t="s">
        <v>2</v>
      </c>
    </row>
    <row r="1129" spans="1:5">
      <c r="A1129">
        <v>2026</v>
      </c>
      <c r="B1129">
        <v>10</v>
      </c>
      <c r="C1129" t="s">
        <v>434</v>
      </c>
      <c r="D1129" t="s">
        <v>330</v>
      </c>
      <c r="E1129">
        <v>173</v>
      </c>
    </row>
    <row r="1130" spans="1:5">
      <c r="A1130">
        <v>2026</v>
      </c>
      <c r="B1130">
        <v>10</v>
      </c>
      <c r="C1130" t="s">
        <v>433</v>
      </c>
      <c r="D1130" t="s">
        <v>360</v>
      </c>
      <c r="E1130" t="s">
        <v>2</v>
      </c>
    </row>
    <row r="1131" spans="1:5">
      <c r="A1131">
        <v>2026</v>
      </c>
      <c r="B1131">
        <v>10</v>
      </c>
      <c r="C1131" t="s">
        <v>433</v>
      </c>
      <c r="D1131" t="s">
        <v>330</v>
      </c>
      <c r="E1131">
        <v>173</v>
      </c>
    </row>
    <row r="1132" spans="1:5">
      <c r="A1132">
        <v>2026</v>
      </c>
      <c r="B1132">
        <v>10</v>
      </c>
      <c r="C1132" t="s">
        <v>425</v>
      </c>
      <c r="D1132" t="s">
        <v>360</v>
      </c>
      <c r="E1132" t="s">
        <v>2</v>
      </c>
    </row>
    <row r="1133" spans="1:5">
      <c r="A1133">
        <v>2026</v>
      </c>
      <c r="B1133">
        <v>10</v>
      </c>
      <c r="C1133" t="s">
        <v>425</v>
      </c>
      <c r="D1133" t="s">
        <v>330</v>
      </c>
      <c r="E1133">
        <v>173</v>
      </c>
    </row>
    <row r="1134" spans="1:5">
      <c r="A1134">
        <v>2026</v>
      </c>
      <c r="B1134">
        <v>10</v>
      </c>
      <c r="C1134" t="s">
        <v>429</v>
      </c>
      <c r="D1134" t="s">
        <v>360</v>
      </c>
      <c r="E1134" t="s">
        <v>2</v>
      </c>
    </row>
    <row r="1135" spans="1:5">
      <c r="A1135">
        <v>2026</v>
      </c>
      <c r="B1135">
        <v>10</v>
      </c>
      <c r="C1135" t="s">
        <v>429</v>
      </c>
      <c r="D1135" t="s">
        <v>330</v>
      </c>
      <c r="E1135">
        <v>173</v>
      </c>
    </row>
    <row r="1136" spans="1:5">
      <c r="A1136">
        <v>2026</v>
      </c>
      <c r="B1136">
        <v>10</v>
      </c>
      <c r="C1136" t="s">
        <v>435</v>
      </c>
      <c r="D1136" t="s">
        <v>360</v>
      </c>
      <c r="E1136" t="s">
        <v>2</v>
      </c>
    </row>
    <row r="1137" spans="1:5">
      <c r="A1137">
        <v>2026</v>
      </c>
      <c r="B1137">
        <v>10</v>
      </c>
      <c r="C1137" t="s">
        <v>435</v>
      </c>
      <c r="D1137" t="s">
        <v>330</v>
      </c>
      <c r="E1137">
        <v>173</v>
      </c>
    </row>
    <row r="1138" spans="1:5">
      <c r="A1138">
        <v>2026</v>
      </c>
      <c r="B1138">
        <v>10</v>
      </c>
      <c r="C1138" t="s">
        <v>426</v>
      </c>
      <c r="D1138" t="s">
        <v>360</v>
      </c>
      <c r="E1138" t="s">
        <v>2</v>
      </c>
    </row>
    <row r="1139" spans="1:5">
      <c r="A1139">
        <v>2026</v>
      </c>
      <c r="B1139">
        <v>10</v>
      </c>
      <c r="C1139" t="s">
        <v>426</v>
      </c>
      <c r="D1139" t="s">
        <v>330</v>
      </c>
      <c r="E1139">
        <v>173</v>
      </c>
    </row>
    <row r="1140" spans="1:5">
      <c r="A1140">
        <v>2026</v>
      </c>
      <c r="B1140">
        <v>10</v>
      </c>
      <c r="C1140" t="s">
        <v>427</v>
      </c>
      <c r="D1140" t="s">
        <v>360</v>
      </c>
      <c r="E1140" t="s">
        <v>3</v>
      </c>
    </row>
    <row r="1141" spans="1:5">
      <c r="A1141">
        <v>2026</v>
      </c>
      <c r="B1141">
        <v>10</v>
      </c>
      <c r="C1141" t="s">
        <v>427</v>
      </c>
      <c r="D1141" t="s">
        <v>330</v>
      </c>
      <c r="E1141">
        <v>138.4</v>
      </c>
    </row>
    <row r="1142" spans="1:5">
      <c r="A1142">
        <v>2026</v>
      </c>
      <c r="B1142">
        <v>10</v>
      </c>
      <c r="C1142" t="s">
        <v>428</v>
      </c>
      <c r="D1142" t="s">
        <v>360</v>
      </c>
      <c r="E1142" t="s">
        <v>2</v>
      </c>
    </row>
    <row r="1143" spans="1:5">
      <c r="A1143">
        <v>2026</v>
      </c>
      <c r="B1143">
        <v>10</v>
      </c>
      <c r="C1143" t="s">
        <v>428</v>
      </c>
      <c r="D1143" t="s">
        <v>330</v>
      </c>
      <c r="E1143">
        <v>138.4</v>
      </c>
    </row>
    <row r="1144" spans="1:5">
      <c r="A1144">
        <v>2026</v>
      </c>
      <c r="B1144">
        <v>10</v>
      </c>
      <c r="C1144" t="s">
        <v>329</v>
      </c>
      <c r="D1144" t="s">
        <v>360</v>
      </c>
      <c r="E1144" t="s">
        <v>2</v>
      </c>
    </row>
    <row r="1145" spans="1:5">
      <c r="A1145">
        <v>2026</v>
      </c>
      <c r="B1145">
        <v>10</v>
      </c>
      <c r="C1145" t="s">
        <v>329</v>
      </c>
      <c r="D1145" t="s">
        <v>330</v>
      </c>
      <c r="E1145">
        <v>173</v>
      </c>
    </row>
    <row r="1146" spans="1:5">
      <c r="A1146">
        <v>2026</v>
      </c>
      <c r="B1146">
        <v>10</v>
      </c>
      <c r="C1146" t="s">
        <v>432</v>
      </c>
      <c r="D1146" t="s">
        <v>360</v>
      </c>
      <c r="E1146" t="s">
        <v>2</v>
      </c>
    </row>
    <row r="1147" spans="1:5">
      <c r="A1147">
        <v>2026</v>
      </c>
      <c r="B1147">
        <v>10</v>
      </c>
      <c r="C1147" t="s">
        <v>432</v>
      </c>
      <c r="D1147" t="s">
        <v>330</v>
      </c>
      <c r="E1147">
        <v>173</v>
      </c>
    </row>
    <row r="1148" spans="1:5">
      <c r="A1148">
        <v>2026</v>
      </c>
      <c r="B1148">
        <v>11</v>
      </c>
      <c r="C1148" t="s">
        <v>348</v>
      </c>
      <c r="D1148" t="s">
        <v>360</v>
      </c>
      <c r="E1148" t="s">
        <v>2</v>
      </c>
    </row>
    <row r="1149" spans="1:5">
      <c r="A1149">
        <v>2026</v>
      </c>
      <c r="B1149">
        <v>11</v>
      </c>
      <c r="C1149" t="s">
        <v>348</v>
      </c>
      <c r="D1149" t="s">
        <v>330</v>
      </c>
      <c r="E1149">
        <v>138.4</v>
      </c>
    </row>
    <row r="1150" spans="1:5">
      <c r="A1150">
        <v>2026</v>
      </c>
      <c r="B1150">
        <v>11</v>
      </c>
      <c r="C1150" t="s">
        <v>356</v>
      </c>
      <c r="D1150" t="s">
        <v>360</v>
      </c>
      <c r="E1150" t="s">
        <v>13</v>
      </c>
    </row>
    <row r="1151" spans="1:5">
      <c r="A1151">
        <v>2026</v>
      </c>
      <c r="B1151">
        <v>11</v>
      </c>
      <c r="C1151" t="s">
        <v>356</v>
      </c>
      <c r="D1151" t="s">
        <v>330</v>
      </c>
      <c r="E1151">
        <v>173</v>
      </c>
    </row>
    <row r="1152" spans="1:5">
      <c r="A1152">
        <v>2026</v>
      </c>
      <c r="B1152">
        <v>11</v>
      </c>
      <c r="C1152" t="s">
        <v>361</v>
      </c>
      <c r="D1152" t="s">
        <v>360</v>
      </c>
      <c r="E1152" t="s">
        <v>5</v>
      </c>
    </row>
    <row r="1153" spans="1:5">
      <c r="A1153">
        <v>2026</v>
      </c>
      <c r="B1153">
        <v>11</v>
      </c>
      <c r="C1153" t="s">
        <v>361</v>
      </c>
      <c r="D1153" t="s">
        <v>330</v>
      </c>
      <c r="E1153">
        <v>173</v>
      </c>
    </row>
    <row r="1154" spans="1:5">
      <c r="A1154">
        <v>2026</v>
      </c>
      <c r="B1154">
        <v>11</v>
      </c>
      <c r="C1154" t="s">
        <v>357</v>
      </c>
      <c r="D1154" t="s">
        <v>360</v>
      </c>
      <c r="E1154" t="s">
        <v>4</v>
      </c>
    </row>
    <row r="1155" spans="1:5">
      <c r="A1155">
        <v>2026</v>
      </c>
      <c r="B1155">
        <v>11</v>
      </c>
      <c r="C1155" t="s">
        <v>357</v>
      </c>
      <c r="D1155" t="s">
        <v>330</v>
      </c>
      <c r="E1155">
        <v>173</v>
      </c>
    </row>
    <row r="1156" spans="1:5">
      <c r="A1156">
        <v>2026</v>
      </c>
      <c r="B1156">
        <v>11</v>
      </c>
      <c r="C1156" t="s">
        <v>359</v>
      </c>
      <c r="D1156" t="s">
        <v>360</v>
      </c>
      <c r="E1156" t="s">
        <v>4</v>
      </c>
    </row>
    <row r="1157" spans="1:5">
      <c r="A1157">
        <v>2026</v>
      </c>
      <c r="B1157">
        <v>11</v>
      </c>
      <c r="C1157" t="s">
        <v>359</v>
      </c>
      <c r="D1157" t="s">
        <v>330</v>
      </c>
      <c r="E1157">
        <v>173</v>
      </c>
    </row>
    <row r="1158" spans="1:5">
      <c r="A1158">
        <v>2026</v>
      </c>
      <c r="B1158">
        <v>11</v>
      </c>
      <c r="C1158" t="s">
        <v>364</v>
      </c>
      <c r="D1158" t="s">
        <v>360</v>
      </c>
      <c r="E1158" t="s">
        <v>13</v>
      </c>
    </row>
    <row r="1159" spans="1:5">
      <c r="A1159">
        <v>2026</v>
      </c>
      <c r="B1159">
        <v>11</v>
      </c>
      <c r="C1159" t="s">
        <v>364</v>
      </c>
      <c r="D1159" t="s">
        <v>330</v>
      </c>
      <c r="E1159">
        <v>173</v>
      </c>
    </row>
    <row r="1160" spans="1:5">
      <c r="A1160">
        <v>2026</v>
      </c>
      <c r="B1160">
        <v>11</v>
      </c>
      <c r="C1160" t="s">
        <v>358</v>
      </c>
      <c r="D1160" t="s">
        <v>360</v>
      </c>
      <c r="E1160" t="s">
        <v>4</v>
      </c>
    </row>
    <row r="1161" spans="1:5">
      <c r="A1161">
        <v>2026</v>
      </c>
      <c r="B1161">
        <v>11</v>
      </c>
      <c r="C1161" t="s">
        <v>358</v>
      </c>
      <c r="D1161" t="s">
        <v>330</v>
      </c>
      <c r="E1161">
        <v>173</v>
      </c>
    </row>
    <row r="1162" spans="1:5">
      <c r="A1162">
        <v>2026</v>
      </c>
      <c r="B1162">
        <v>11</v>
      </c>
      <c r="C1162" t="s">
        <v>420</v>
      </c>
      <c r="D1162" t="s">
        <v>360</v>
      </c>
      <c r="E1162" t="s">
        <v>3</v>
      </c>
    </row>
    <row r="1163" spans="1:5">
      <c r="A1163">
        <v>2026</v>
      </c>
      <c r="B1163">
        <v>11</v>
      </c>
      <c r="C1163" t="s">
        <v>420</v>
      </c>
      <c r="D1163" t="s">
        <v>330</v>
      </c>
      <c r="E1163">
        <v>173</v>
      </c>
    </row>
    <row r="1164" spans="1:5">
      <c r="A1164">
        <v>2026</v>
      </c>
      <c r="B1164">
        <v>11</v>
      </c>
      <c r="C1164" t="s">
        <v>402</v>
      </c>
      <c r="D1164" t="s">
        <v>360</v>
      </c>
      <c r="E1164" t="s">
        <v>3</v>
      </c>
    </row>
    <row r="1165" spans="1:5">
      <c r="A1165">
        <v>2026</v>
      </c>
      <c r="B1165">
        <v>11</v>
      </c>
      <c r="C1165" t="s">
        <v>402</v>
      </c>
      <c r="D1165" t="s">
        <v>330</v>
      </c>
      <c r="E1165">
        <v>173</v>
      </c>
    </row>
    <row r="1166" spans="1:5">
      <c r="A1166">
        <v>2026</v>
      </c>
      <c r="B1166">
        <v>11</v>
      </c>
      <c r="C1166" t="s">
        <v>354</v>
      </c>
      <c r="D1166" t="s">
        <v>360</v>
      </c>
      <c r="E1166" t="s">
        <v>3</v>
      </c>
    </row>
    <row r="1167" spans="1:5">
      <c r="A1167">
        <v>2026</v>
      </c>
      <c r="B1167">
        <v>11</v>
      </c>
      <c r="C1167" t="s">
        <v>354</v>
      </c>
      <c r="D1167" t="s">
        <v>330</v>
      </c>
      <c r="E1167">
        <v>173</v>
      </c>
    </row>
    <row r="1168" spans="1:5">
      <c r="A1168">
        <v>2026</v>
      </c>
      <c r="B1168">
        <v>11</v>
      </c>
      <c r="C1168" t="s">
        <v>363</v>
      </c>
      <c r="D1168" t="s">
        <v>360</v>
      </c>
      <c r="E1168" t="s">
        <v>3</v>
      </c>
    </row>
    <row r="1169" spans="1:5">
      <c r="A1169">
        <v>2026</v>
      </c>
      <c r="B1169">
        <v>11</v>
      </c>
      <c r="C1169" t="s">
        <v>363</v>
      </c>
      <c r="D1169" t="s">
        <v>330</v>
      </c>
      <c r="E1169">
        <v>151.38</v>
      </c>
    </row>
    <row r="1170" spans="1:5">
      <c r="A1170">
        <v>2026</v>
      </c>
      <c r="B1170">
        <v>11</v>
      </c>
      <c r="C1170" t="s">
        <v>331</v>
      </c>
      <c r="D1170" t="s">
        <v>360</v>
      </c>
      <c r="E1170" t="s">
        <v>3</v>
      </c>
    </row>
    <row r="1171" spans="1:5">
      <c r="A1171">
        <v>2026</v>
      </c>
      <c r="B1171">
        <v>11</v>
      </c>
      <c r="C1171" t="s">
        <v>331</v>
      </c>
      <c r="D1171" t="s">
        <v>330</v>
      </c>
      <c r="E1171">
        <v>173</v>
      </c>
    </row>
    <row r="1172" spans="1:5">
      <c r="A1172">
        <v>2026</v>
      </c>
      <c r="B1172">
        <v>11</v>
      </c>
      <c r="C1172" t="s">
        <v>350</v>
      </c>
      <c r="D1172" t="s">
        <v>360</v>
      </c>
      <c r="E1172" t="s">
        <v>11</v>
      </c>
    </row>
    <row r="1173" spans="1:5">
      <c r="A1173">
        <v>2026</v>
      </c>
      <c r="B1173">
        <v>11</v>
      </c>
      <c r="C1173" t="s">
        <v>350</v>
      </c>
      <c r="D1173" t="s">
        <v>330</v>
      </c>
      <c r="E1173">
        <v>173</v>
      </c>
    </row>
    <row r="1174" spans="1:5">
      <c r="A1174">
        <v>2026</v>
      </c>
      <c r="B1174">
        <v>11</v>
      </c>
      <c r="C1174" t="s">
        <v>421</v>
      </c>
      <c r="D1174" t="s">
        <v>360</v>
      </c>
      <c r="E1174" t="s">
        <v>2</v>
      </c>
    </row>
    <row r="1175" spans="1:5">
      <c r="A1175">
        <v>2026</v>
      </c>
      <c r="B1175">
        <v>11</v>
      </c>
      <c r="C1175" t="s">
        <v>421</v>
      </c>
      <c r="D1175" t="s">
        <v>330</v>
      </c>
      <c r="E1175">
        <v>173</v>
      </c>
    </row>
    <row r="1176" spans="1:5">
      <c r="A1176">
        <v>2026</v>
      </c>
      <c r="B1176">
        <v>11</v>
      </c>
      <c r="C1176" t="s">
        <v>422</v>
      </c>
      <c r="D1176" t="s">
        <v>360</v>
      </c>
      <c r="E1176" t="s">
        <v>2</v>
      </c>
    </row>
    <row r="1177" spans="1:5">
      <c r="A1177">
        <v>2026</v>
      </c>
      <c r="B1177">
        <v>11</v>
      </c>
      <c r="C1177" t="s">
        <v>422</v>
      </c>
      <c r="D1177" t="s">
        <v>330</v>
      </c>
      <c r="E1177">
        <v>173</v>
      </c>
    </row>
    <row r="1178" spans="1:5">
      <c r="A1178">
        <v>2026</v>
      </c>
      <c r="B1178">
        <v>11</v>
      </c>
      <c r="C1178" t="s">
        <v>355</v>
      </c>
      <c r="D1178" t="s">
        <v>360</v>
      </c>
      <c r="E1178" t="s">
        <v>2</v>
      </c>
    </row>
    <row r="1179" spans="1:5">
      <c r="A1179">
        <v>2026</v>
      </c>
      <c r="B1179">
        <v>11</v>
      </c>
      <c r="C1179" t="s">
        <v>355</v>
      </c>
      <c r="D1179" t="s">
        <v>330</v>
      </c>
      <c r="E1179">
        <v>173</v>
      </c>
    </row>
    <row r="1180" spans="1:5">
      <c r="A1180">
        <v>2026</v>
      </c>
      <c r="B1180">
        <v>11</v>
      </c>
      <c r="C1180" t="s">
        <v>349</v>
      </c>
      <c r="D1180" t="s">
        <v>360</v>
      </c>
      <c r="E1180" t="s">
        <v>6</v>
      </c>
    </row>
    <row r="1181" spans="1:5">
      <c r="A1181">
        <v>2026</v>
      </c>
      <c r="B1181">
        <v>11</v>
      </c>
      <c r="C1181" t="s">
        <v>349</v>
      </c>
      <c r="D1181" t="s">
        <v>330</v>
      </c>
      <c r="E1181">
        <v>173</v>
      </c>
    </row>
    <row r="1182" spans="1:5">
      <c r="A1182">
        <v>2026</v>
      </c>
      <c r="B1182">
        <v>11</v>
      </c>
      <c r="C1182" t="s">
        <v>424</v>
      </c>
      <c r="D1182" t="s">
        <v>360</v>
      </c>
      <c r="E1182" t="s">
        <v>2</v>
      </c>
    </row>
    <row r="1183" spans="1:5">
      <c r="A1183">
        <v>2026</v>
      </c>
      <c r="B1183">
        <v>11</v>
      </c>
      <c r="C1183" t="s">
        <v>424</v>
      </c>
      <c r="D1183" t="s">
        <v>330</v>
      </c>
      <c r="E1183">
        <v>173</v>
      </c>
    </row>
    <row r="1184" spans="1:5">
      <c r="A1184">
        <v>2026</v>
      </c>
      <c r="B1184">
        <v>11</v>
      </c>
      <c r="C1184" t="s">
        <v>362</v>
      </c>
      <c r="D1184" t="s">
        <v>360</v>
      </c>
      <c r="E1184" t="s">
        <v>2</v>
      </c>
    </row>
    <row r="1185" spans="1:5">
      <c r="A1185">
        <v>2026</v>
      </c>
      <c r="B1185">
        <v>11</v>
      </c>
      <c r="C1185" t="s">
        <v>362</v>
      </c>
      <c r="D1185" t="s">
        <v>330</v>
      </c>
      <c r="E1185">
        <v>173</v>
      </c>
    </row>
    <row r="1186" spans="1:5">
      <c r="A1186">
        <v>2026</v>
      </c>
      <c r="B1186">
        <v>11</v>
      </c>
      <c r="C1186" t="s">
        <v>369</v>
      </c>
      <c r="D1186" t="s">
        <v>360</v>
      </c>
      <c r="E1186" t="s">
        <v>10</v>
      </c>
    </row>
    <row r="1187" spans="1:5">
      <c r="A1187">
        <v>2026</v>
      </c>
      <c r="B1187">
        <v>11</v>
      </c>
      <c r="C1187" t="s">
        <v>369</v>
      </c>
      <c r="D1187" t="s">
        <v>330</v>
      </c>
      <c r="E1187">
        <v>173</v>
      </c>
    </row>
    <row r="1188" spans="1:5">
      <c r="A1188">
        <v>2026</v>
      </c>
      <c r="B1188">
        <v>11</v>
      </c>
      <c r="C1188" t="s">
        <v>411</v>
      </c>
      <c r="D1188" t="s">
        <v>360</v>
      </c>
      <c r="E1188" t="s">
        <v>10</v>
      </c>
    </row>
    <row r="1189" spans="1:5">
      <c r="A1189">
        <v>2026</v>
      </c>
      <c r="B1189">
        <v>11</v>
      </c>
      <c r="C1189" t="s">
        <v>411</v>
      </c>
      <c r="D1189" t="s">
        <v>330</v>
      </c>
      <c r="E1189">
        <v>173</v>
      </c>
    </row>
    <row r="1190" spans="1:5">
      <c r="A1190">
        <v>2026</v>
      </c>
      <c r="B1190">
        <v>11</v>
      </c>
      <c r="C1190" t="s">
        <v>410</v>
      </c>
      <c r="D1190" t="s">
        <v>360</v>
      </c>
      <c r="E1190" t="s">
        <v>2</v>
      </c>
    </row>
    <row r="1191" spans="1:5">
      <c r="A1191">
        <v>2026</v>
      </c>
      <c r="B1191">
        <v>11</v>
      </c>
      <c r="C1191" t="s">
        <v>410</v>
      </c>
      <c r="D1191" t="s">
        <v>330</v>
      </c>
      <c r="E1191">
        <v>86.5</v>
      </c>
    </row>
    <row r="1192" spans="1:5">
      <c r="A1192">
        <v>2026</v>
      </c>
      <c r="B1192">
        <v>11</v>
      </c>
      <c r="C1192" t="s">
        <v>392</v>
      </c>
      <c r="D1192" t="s">
        <v>360</v>
      </c>
      <c r="E1192" t="s">
        <v>2</v>
      </c>
    </row>
    <row r="1193" spans="1:5">
      <c r="A1193">
        <v>2026</v>
      </c>
      <c r="B1193">
        <v>11</v>
      </c>
      <c r="C1193" t="s">
        <v>392</v>
      </c>
      <c r="D1193" t="s">
        <v>330</v>
      </c>
      <c r="E1193">
        <v>86.5</v>
      </c>
    </row>
    <row r="1194" spans="1:5">
      <c r="A1194">
        <v>2026</v>
      </c>
      <c r="B1194">
        <v>11</v>
      </c>
      <c r="C1194" t="s">
        <v>393</v>
      </c>
      <c r="D1194" t="s">
        <v>360</v>
      </c>
      <c r="E1194" t="s">
        <v>2</v>
      </c>
    </row>
    <row r="1195" spans="1:5">
      <c r="A1195">
        <v>2026</v>
      </c>
      <c r="B1195">
        <v>11</v>
      </c>
      <c r="C1195" t="s">
        <v>393</v>
      </c>
      <c r="D1195" t="s">
        <v>330</v>
      </c>
      <c r="E1195">
        <v>86.5</v>
      </c>
    </row>
    <row r="1196" spans="1:5">
      <c r="A1196">
        <v>2026</v>
      </c>
      <c r="B1196">
        <v>11</v>
      </c>
      <c r="C1196" t="s">
        <v>394</v>
      </c>
      <c r="D1196" t="s">
        <v>360</v>
      </c>
      <c r="E1196" t="s">
        <v>10</v>
      </c>
    </row>
    <row r="1197" spans="1:5">
      <c r="A1197">
        <v>2026</v>
      </c>
      <c r="B1197">
        <v>11</v>
      </c>
      <c r="C1197" t="s">
        <v>394</v>
      </c>
      <c r="D1197" t="s">
        <v>330</v>
      </c>
      <c r="E1197">
        <v>86.5</v>
      </c>
    </row>
    <row r="1198" spans="1:5">
      <c r="A1198">
        <v>2026</v>
      </c>
      <c r="B1198">
        <v>11</v>
      </c>
      <c r="C1198" t="s">
        <v>395</v>
      </c>
      <c r="D1198" t="s">
        <v>360</v>
      </c>
      <c r="E1198" t="s">
        <v>2</v>
      </c>
    </row>
    <row r="1199" spans="1:5">
      <c r="A1199">
        <v>2026</v>
      </c>
      <c r="B1199">
        <v>11</v>
      </c>
      <c r="C1199" t="s">
        <v>395</v>
      </c>
      <c r="D1199" t="s">
        <v>330</v>
      </c>
      <c r="E1199">
        <v>86.5</v>
      </c>
    </row>
    <row r="1200" spans="1:5">
      <c r="A1200">
        <v>2026</v>
      </c>
      <c r="B1200">
        <v>11</v>
      </c>
      <c r="C1200" t="s">
        <v>396</v>
      </c>
      <c r="D1200" t="s">
        <v>360</v>
      </c>
      <c r="E1200" t="s">
        <v>2</v>
      </c>
    </row>
    <row r="1201" spans="1:5">
      <c r="A1201">
        <v>2026</v>
      </c>
      <c r="B1201">
        <v>11</v>
      </c>
      <c r="C1201" t="s">
        <v>396</v>
      </c>
      <c r="D1201" t="s">
        <v>330</v>
      </c>
      <c r="E1201">
        <v>86.5</v>
      </c>
    </row>
    <row r="1202" spans="1:5">
      <c r="A1202">
        <v>2026</v>
      </c>
      <c r="B1202">
        <v>11</v>
      </c>
      <c r="C1202" t="s">
        <v>397</v>
      </c>
      <c r="D1202" t="s">
        <v>360</v>
      </c>
      <c r="E1202" t="s">
        <v>2</v>
      </c>
    </row>
    <row r="1203" spans="1:5">
      <c r="A1203">
        <v>2026</v>
      </c>
      <c r="B1203">
        <v>11</v>
      </c>
      <c r="C1203" t="s">
        <v>397</v>
      </c>
      <c r="D1203" t="s">
        <v>330</v>
      </c>
      <c r="E1203">
        <v>86.5</v>
      </c>
    </row>
    <row r="1204" spans="1:5">
      <c r="A1204">
        <v>2026</v>
      </c>
      <c r="B1204">
        <v>11</v>
      </c>
      <c r="C1204" t="s">
        <v>398</v>
      </c>
      <c r="D1204" t="s">
        <v>360</v>
      </c>
      <c r="E1204" t="s">
        <v>2</v>
      </c>
    </row>
    <row r="1205" spans="1:5">
      <c r="A1205">
        <v>2026</v>
      </c>
      <c r="B1205">
        <v>11</v>
      </c>
      <c r="C1205" t="s">
        <v>398</v>
      </c>
      <c r="D1205" t="s">
        <v>330</v>
      </c>
      <c r="E1205">
        <v>173</v>
      </c>
    </row>
    <row r="1206" spans="1:5">
      <c r="A1206">
        <v>2026</v>
      </c>
      <c r="B1206">
        <v>11</v>
      </c>
      <c r="C1206" t="s">
        <v>400</v>
      </c>
      <c r="D1206" t="s">
        <v>360</v>
      </c>
      <c r="E1206" t="s">
        <v>2</v>
      </c>
    </row>
    <row r="1207" spans="1:5">
      <c r="A1207">
        <v>2026</v>
      </c>
      <c r="B1207">
        <v>11</v>
      </c>
      <c r="C1207" t="s">
        <v>400</v>
      </c>
      <c r="D1207" t="s">
        <v>330</v>
      </c>
      <c r="E1207">
        <v>86.5</v>
      </c>
    </row>
    <row r="1208" spans="1:5">
      <c r="A1208">
        <v>2026</v>
      </c>
      <c r="B1208">
        <v>11</v>
      </c>
      <c r="C1208" t="s">
        <v>401</v>
      </c>
      <c r="D1208" t="s">
        <v>360</v>
      </c>
      <c r="E1208" t="s">
        <v>2</v>
      </c>
    </row>
    <row r="1209" spans="1:5">
      <c r="A1209">
        <v>2026</v>
      </c>
      <c r="B1209">
        <v>11</v>
      </c>
      <c r="C1209" t="s">
        <v>401</v>
      </c>
      <c r="D1209" t="s">
        <v>330</v>
      </c>
      <c r="E1209">
        <v>86.5</v>
      </c>
    </row>
    <row r="1210" spans="1:5">
      <c r="A1210">
        <v>2026</v>
      </c>
      <c r="B1210">
        <v>11</v>
      </c>
      <c r="C1210" t="s">
        <v>403</v>
      </c>
      <c r="D1210" t="s">
        <v>360</v>
      </c>
      <c r="E1210" t="s">
        <v>2</v>
      </c>
    </row>
    <row r="1211" spans="1:5">
      <c r="A1211">
        <v>2026</v>
      </c>
      <c r="B1211">
        <v>11</v>
      </c>
      <c r="C1211" t="s">
        <v>403</v>
      </c>
      <c r="D1211" t="s">
        <v>330</v>
      </c>
      <c r="E1211">
        <v>86.5</v>
      </c>
    </row>
    <row r="1212" spans="1:5">
      <c r="A1212">
        <v>2026</v>
      </c>
      <c r="B1212">
        <v>11</v>
      </c>
      <c r="C1212" t="s">
        <v>404</v>
      </c>
      <c r="D1212" t="s">
        <v>360</v>
      </c>
      <c r="E1212" t="s">
        <v>2</v>
      </c>
    </row>
    <row r="1213" spans="1:5">
      <c r="A1213">
        <v>2026</v>
      </c>
      <c r="B1213">
        <v>11</v>
      </c>
      <c r="C1213" t="s">
        <v>404</v>
      </c>
      <c r="D1213" t="s">
        <v>330</v>
      </c>
      <c r="E1213">
        <v>86.5</v>
      </c>
    </row>
    <row r="1214" spans="1:5">
      <c r="A1214">
        <v>2026</v>
      </c>
      <c r="B1214">
        <v>11</v>
      </c>
      <c r="C1214" t="s">
        <v>405</v>
      </c>
      <c r="D1214" t="s">
        <v>360</v>
      </c>
      <c r="E1214" t="s">
        <v>2</v>
      </c>
    </row>
    <row r="1215" spans="1:5">
      <c r="A1215">
        <v>2026</v>
      </c>
      <c r="B1215">
        <v>11</v>
      </c>
      <c r="C1215" t="s">
        <v>405</v>
      </c>
      <c r="D1215" t="s">
        <v>330</v>
      </c>
      <c r="E1215">
        <v>86.5</v>
      </c>
    </row>
    <row r="1216" spans="1:5">
      <c r="A1216">
        <v>2026</v>
      </c>
      <c r="B1216">
        <v>11</v>
      </c>
      <c r="C1216" t="s">
        <v>406</v>
      </c>
      <c r="D1216" t="s">
        <v>360</v>
      </c>
      <c r="E1216" t="s">
        <v>2</v>
      </c>
    </row>
    <row r="1217" spans="1:5">
      <c r="A1217">
        <v>2026</v>
      </c>
      <c r="B1217">
        <v>11</v>
      </c>
      <c r="C1217" t="s">
        <v>406</v>
      </c>
      <c r="D1217" t="s">
        <v>330</v>
      </c>
      <c r="E1217">
        <v>86.5</v>
      </c>
    </row>
    <row r="1218" spans="1:5">
      <c r="A1218">
        <v>2026</v>
      </c>
      <c r="B1218">
        <v>11</v>
      </c>
      <c r="C1218" t="s">
        <v>407</v>
      </c>
      <c r="D1218" t="s">
        <v>360</v>
      </c>
      <c r="E1218" t="s">
        <v>2</v>
      </c>
    </row>
    <row r="1219" spans="1:5">
      <c r="A1219">
        <v>2026</v>
      </c>
      <c r="B1219">
        <v>11</v>
      </c>
      <c r="C1219" t="s">
        <v>407</v>
      </c>
      <c r="D1219" t="s">
        <v>330</v>
      </c>
      <c r="E1219">
        <v>86.5</v>
      </c>
    </row>
    <row r="1220" spans="1:5">
      <c r="A1220">
        <v>2026</v>
      </c>
      <c r="B1220">
        <v>11</v>
      </c>
      <c r="C1220" t="s">
        <v>408</v>
      </c>
      <c r="D1220" t="s">
        <v>360</v>
      </c>
      <c r="E1220" t="s">
        <v>2</v>
      </c>
    </row>
    <row r="1221" spans="1:5">
      <c r="A1221">
        <v>2026</v>
      </c>
      <c r="B1221">
        <v>11</v>
      </c>
      <c r="C1221" t="s">
        <v>408</v>
      </c>
      <c r="D1221" t="s">
        <v>330</v>
      </c>
      <c r="E1221">
        <v>86.5</v>
      </c>
    </row>
    <row r="1222" spans="1:5">
      <c r="A1222">
        <v>2026</v>
      </c>
      <c r="B1222">
        <v>11</v>
      </c>
      <c r="C1222" t="s">
        <v>352</v>
      </c>
      <c r="D1222" t="s">
        <v>360</v>
      </c>
      <c r="E1222" t="s">
        <v>2</v>
      </c>
    </row>
    <row r="1223" spans="1:5">
      <c r="A1223">
        <v>2026</v>
      </c>
      <c r="B1223">
        <v>11</v>
      </c>
      <c r="C1223" t="s">
        <v>352</v>
      </c>
      <c r="D1223" t="s">
        <v>330</v>
      </c>
      <c r="E1223">
        <v>86.5</v>
      </c>
    </row>
    <row r="1224" spans="1:5">
      <c r="A1224">
        <v>2026</v>
      </c>
      <c r="B1224">
        <v>11</v>
      </c>
      <c r="C1224" t="s">
        <v>409</v>
      </c>
      <c r="D1224" t="s">
        <v>360</v>
      </c>
      <c r="E1224" t="s">
        <v>2</v>
      </c>
    </row>
    <row r="1225" spans="1:5">
      <c r="A1225">
        <v>2026</v>
      </c>
      <c r="B1225">
        <v>11</v>
      </c>
      <c r="C1225" t="s">
        <v>409</v>
      </c>
      <c r="D1225" t="s">
        <v>330</v>
      </c>
      <c r="E1225">
        <v>86.5</v>
      </c>
    </row>
    <row r="1226" spans="1:5">
      <c r="A1226">
        <v>2026</v>
      </c>
      <c r="B1226">
        <v>11</v>
      </c>
      <c r="C1226" t="s">
        <v>351</v>
      </c>
      <c r="D1226" t="s">
        <v>360</v>
      </c>
      <c r="E1226" t="s">
        <v>2</v>
      </c>
    </row>
    <row r="1227" spans="1:5">
      <c r="A1227">
        <v>2026</v>
      </c>
      <c r="B1227">
        <v>11</v>
      </c>
      <c r="C1227" t="s">
        <v>351</v>
      </c>
      <c r="D1227" t="s">
        <v>330</v>
      </c>
      <c r="E1227">
        <v>86.5</v>
      </c>
    </row>
    <row r="1228" spans="1:5">
      <c r="A1228">
        <v>2026</v>
      </c>
      <c r="B1228">
        <v>11</v>
      </c>
      <c r="C1228" t="s">
        <v>386</v>
      </c>
      <c r="D1228" t="s">
        <v>360</v>
      </c>
      <c r="E1228" t="s">
        <v>2</v>
      </c>
    </row>
    <row r="1229" spans="1:5">
      <c r="A1229">
        <v>2026</v>
      </c>
      <c r="B1229">
        <v>11</v>
      </c>
      <c r="C1229" t="s">
        <v>386</v>
      </c>
      <c r="D1229" t="s">
        <v>330</v>
      </c>
      <c r="E1229">
        <v>86.5</v>
      </c>
    </row>
    <row r="1230" spans="1:5">
      <c r="A1230">
        <v>2026</v>
      </c>
      <c r="B1230">
        <v>11</v>
      </c>
      <c r="C1230" t="s">
        <v>385</v>
      </c>
      <c r="D1230" t="s">
        <v>360</v>
      </c>
      <c r="E1230" t="s">
        <v>2</v>
      </c>
    </row>
    <row r="1231" spans="1:5">
      <c r="A1231">
        <v>2026</v>
      </c>
      <c r="B1231">
        <v>11</v>
      </c>
      <c r="C1231" t="s">
        <v>385</v>
      </c>
      <c r="D1231" t="s">
        <v>330</v>
      </c>
      <c r="E1231">
        <v>86.5</v>
      </c>
    </row>
    <row r="1232" spans="1:5">
      <c r="A1232">
        <v>2026</v>
      </c>
      <c r="B1232">
        <v>11</v>
      </c>
      <c r="C1232" t="s">
        <v>384</v>
      </c>
      <c r="D1232" t="s">
        <v>360</v>
      </c>
      <c r="E1232" t="s">
        <v>2</v>
      </c>
    </row>
    <row r="1233" spans="1:5">
      <c r="A1233">
        <v>2026</v>
      </c>
      <c r="B1233">
        <v>11</v>
      </c>
      <c r="C1233" t="s">
        <v>384</v>
      </c>
      <c r="D1233" t="s">
        <v>330</v>
      </c>
      <c r="E1233">
        <v>86.5</v>
      </c>
    </row>
    <row r="1234" spans="1:5">
      <c r="A1234">
        <v>2026</v>
      </c>
      <c r="B1234">
        <v>11</v>
      </c>
      <c r="C1234" t="s">
        <v>388</v>
      </c>
      <c r="D1234" t="s">
        <v>360</v>
      </c>
      <c r="E1234" t="s">
        <v>2</v>
      </c>
    </row>
    <row r="1235" spans="1:5">
      <c r="A1235">
        <v>2026</v>
      </c>
      <c r="B1235">
        <v>11</v>
      </c>
      <c r="C1235" t="s">
        <v>388</v>
      </c>
      <c r="D1235" t="s">
        <v>330</v>
      </c>
      <c r="E1235">
        <v>86.5</v>
      </c>
    </row>
    <row r="1236" spans="1:5">
      <c r="A1236">
        <v>2026</v>
      </c>
      <c r="B1236">
        <v>11</v>
      </c>
      <c r="C1236" t="s">
        <v>387</v>
      </c>
      <c r="D1236" t="s">
        <v>360</v>
      </c>
      <c r="E1236" t="s">
        <v>2</v>
      </c>
    </row>
    <row r="1237" spans="1:5">
      <c r="A1237">
        <v>2026</v>
      </c>
      <c r="B1237">
        <v>11</v>
      </c>
      <c r="C1237" t="s">
        <v>387</v>
      </c>
      <c r="D1237" t="s">
        <v>330</v>
      </c>
      <c r="E1237">
        <v>86.5</v>
      </c>
    </row>
    <row r="1238" spans="1:5">
      <c r="A1238">
        <v>2026</v>
      </c>
      <c r="B1238">
        <v>11</v>
      </c>
      <c r="C1238" t="s">
        <v>353</v>
      </c>
      <c r="D1238" t="s">
        <v>360</v>
      </c>
      <c r="E1238" t="s">
        <v>2</v>
      </c>
    </row>
    <row r="1239" spans="1:5">
      <c r="A1239">
        <v>2026</v>
      </c>
      <c r="B1239">
        <v>11</v>
      </c>
      <c r="C1239" t="s">
        <v>353</v>
      </c>
      <c r="D1239" t="s">
        <v>330</v>
      </c>
      <c r="E1239">
        <v>86.5</v>
      </c>
    </row>
    <row r="1240" spans="1:5">
      <c r="A1240">
        <v>2026</v>
      </c>
      <c r="B1240">
        <v>11</v>
      </c>
      <c r="C1240" t="s">
        <v>383</v>
      </c>
      <c r="D1240" t="s">
        <v>360</v>
      </c>
      <c r="E1240" t="s">
        <v>2</v>
      </c>
    </row>
    <row r="1241" spans="1:5">
      <c r="A1241">
        <v>2026</v>
      </c>
      <c r="B1241">
        <v>11</v>
      </c>
      <c r="C1241" t="s">
        <v>383</v>
      </c>
      <c r="D1241" t="s">
        <v>330</v>
      </c>
      <c r="E1241">
        <v>86.5</v>
      </c>
    </row>
    <row r="1242" spans="1:5">
      <c r="A1242">
        <v>2026</v>
      </c>
      <c r="B1242">
        <v>11</v>
      </c>
      <c r="C1242" t="s">
        <v>389</v>
      </c>
      <c r="D1242" t="s">
        <v>360</v>
      </c>
      <c r="E1242" t="s">
        <v>2</v>
      </c>
    </row>
    <row r="1243" spans="1:5">
      <c r="A1243">
        <v>2026</v>
      </c>
      <c r="B1243">
        <v>11</v>
      </c>
      <c r="C1243" t="s">
        <v>389</v>
      </c>
      <c r="D1243" t="s">
        <v>330</v>
      </c>
      <c r="E1243">
        <v>86.5</v>
      </c>
    </row>
    <row r="1244" spans="1:5">
      <c r="A1244">
        <v>2026</v>
      </c>
      <c r="B1244">
        <v>11</v>
      </c>
      <c r="C1244" t="s">
        <v>390</v>
      </c>
      <c r="D1244" t="s">
        <v>360</v>
      </c>
      <c r="E1244" t="s">
        <v>2</v>
      </c>
    </row>
    <row r="1245" spans="1:5">
      <c r="A1245">
        <v>2026</v>
      </c>
      <c r="B1245">
        <v>11</v>
      </c>
      <c r="C1245" t="s">
        <v>390</v>
      </c>
      <c r="D1245" t="s">
        <v>330</v>
      </c>
      <c r="E1245">
        <v>86.5</v>
      </c>
    </row>
    <row r="1246" spans="1:5">
      <c r="A1246">
        <v>2026</v>
      </c>
      <c r="B1246">
        <v>11</v>
      </c>
      <c r="C1246" t="s">
        <v>431</v>
      </c>
      <c r="D1246" t="s">
        <v>360</v>
      </c>
      <c r="E1246" t="s">
        <v>2</v>
      </c>
    </row>
    <row r="1247" spans="1:5">
      <c r="A1247">
        <v>2026</v>
      </c>
      <c r="B1247">
        <v>11</v>
      </c>
      <c r="C1247" t="s">
        <v>431</v>
      </c>
      <c r="D1247" t="s">
        <v>330</v>
      </c>
      <c r="E1247">
        <v>173</v>
      </c>
    </row>
    <row r="1248" spans="1:5">
      <c r="A1248">
        <v>2026</v>
      </c>
      <c r="B1248">
        <v>11</v>
      </c>
      <c r="C1248" t="s">
        <v>434</v>
      </c>
      <c r="D1248" t="s">
        <v>360</v>
      </c>
      <c r="E1248" t="s">
        <v>2</v>
      </c>
    </row>
    <row r="1249" spans="1:5">
      <c r="A1249">
        <v>2026</v>
      </c>
      <c r="B1249">
        <v>11</v>
      </c>
      <c r="C1249" t="s">
        <v>434</v>
      </c>
      <c r="D1249" t="s">
        <v>330</v>
      </c>
      <c r="E1249">
        <v>173</v>
      </c>
    </row>
    <row r="1250" spans="1:5">
      <c r="A1250">
        <v>2026</v>
      </c>
      <c r="B1250">
        <v>11</v>
      </c>
      <c r="C1250" t="s">
        <v>433</v>
      </c>
      <c r="D1250" t="s">
        <v>360</v>
      </c>
      <c r="E1250" t="s">
        <v>2</v>
      </c>
    </row>
    <row r="1251" spans="1:5">
      <c r="A1251">
        <v>2026</v>
      </c>
      <c r="B1251">
        <v>11</v>
      </c>
      <c r="C1251" t="s">
        <v>433</v>
      </c>
      <c r="D1251" t="s">
        <v>330</v>
      </c>
      <c r="E1251">
        <v>173</v>
      </c>
    </row>
    <row r="1252" spans="1:5">
      <c r="A1252">
        <v>2026</v>
      </c>
      <c r="B1252">
        <v>11</v>
      </c>
      <c r="C1252" t="s">
        <v>425</v>
      </c>
      <c r="D1252" t="s">
        <v>360</v>
      </c>
      <c r="E1252" t="s">
        <v>2</v>
      </c>
    </row>
    <row r="1253" spans="1:5">
      <c r="A1253">
        <v>2026</v>
      </c>
      <c r="B1253">
        <v>11</v>
      </c>
      <c r="C1253" t="s">
        <v>425</v>
      </c>
      <c r="D1253" t="s">
        <v>330</v>
      </c>
      <c r="E1253">
        <v>173</v>
      </c>
    </row>
    <row r="1254" spans="1:5">
      <c r="A1254">
        <v>2026</v>
      </c>
      <c r="B1254">
        <v>11</v>
      </c>
      <c r="C1254" t="s">
        <v>429</v>
      </c>
      <c r="D1254" t="s">
        <v>360</v>
      </c>
      <c r="E1254" t="s">
        <v>2</v>
      </c>
    </row>
    <row r="1255" spans="1:5">
      <c r="A1255">
        <v>2026</v>
      </c>
      <c r="B1255">
        <v>11</v>
      </c>
      <c r="C1255" t="s">
        <v>429</v>
      </c>
      <c r="D1255" t="s">
        <v>330</v>
      </c>
      <c r="E1255">
        <v>173</v>
      </c>
    </row>
    <row r="1256" spans="1:5">
      <c r="A1256">
        <v>2026</v>
      </c>
      <c r="B1256">
        <v>11</v>
      </c>
      <c r="C1256" t="s">
        <v>435</v>
      </c>
      <c r="D1256" t="s">
        <v>360</v>
      </c>
      <c r="E1256" t="s">
        <v>2</v>
      </c>
    </row>
    <row r="1257" spans="1:5">
      <c r="A1257">
        <v>2026</v>
      </c>
      <c r="B1257">
        <v>11</v>
      </c>
      <c r="C1257" t="s">
        <v>435</v>
      </c>
      <c r="D1257" t="s">
        <v>330</v>
      </c>
      <c r="E1257">
        <v>173</v>
      </c>
    </row>
    <row r="1258" spans="1:5">
      <c r="A1258">
        <v>2026</v>
      </c>
      <c r="B1258">
        <v>11</v>
      </c>
      <c r="C1258" t="s">
        <v>426</v>
      </c>
      <c r="D1258" t="s">
        <v>360</v>
      </c>
      <c r="E1258" t="s">
        <v>2</v>
      </c>
    </row>
    <row r="1259" spans="1:5">
      <c r="A1259">
        <v>2026</v>
      </c>
      <c r="B1259">
        <v>11</v>
      </c>
      <c r="C1259" t="s">
        <v>426</v>
      </c>
      <c r="D1259" t="s">
        <v>330</v>
      </c>
      <c r="E1259">
        <v>173</v>
      </c>
    </row>
    <row r="1260" spans="1:5">
      <c r="A1260">
        <v>2026</v>
      </c>
      <c r="B1260">
        <v>11</v>
      </c>
      <c r="C1260" t="s">
        <v>427</v>
      </c>
      <c r="D1260" t="s">
        <v>360</v>
      </c>
      <c r="E1260" t="s">
        <v>3</v>
      </c>
    </row>
    <row r="1261" spans="1:5">
      <c r="A1261">
        <v>2026</v>
      </c>
      <c r="B1261">
        <v>11</v>
      </c>
      <c r="C1261" t="s">
        <v>427</v>
      </c>
      <c r="D1261" t="s">
        <v>330</v>
      </c>
      <c r="E1261">
        <v>138.4</v>
      </c>
    </row>
    <row r="1262" spans="1:5">
      <c r="A1262">
        <v>2026</v>
      </c>
      <c r="B1262">
        <v>11</v>
      </c>
      <c r="C1262" t="s">
        <v>428</v>
      </c>
      <c r="D1262" t="s">
        <v>360</v>
      </c>
      <c r="E1262" t="s">
        <v>2</v>
      </c>
    </row>
    <row r="1263" spans="1:5">
      <c r="A1263">
        <v>2026</v>
      </c>
      <c r="B1263">
        <v>11</v>
      </c>
      <c r="C1263" t="s">
        <v>428</v>
      </c>
      <c r="D1263" t="s">
        <v>330</v>
      </c>
      <c r="E1263">
        <v>138.4</v>
      </c>
    </row>
    <row r="1264" spans="1:5">
      <c r="A1264">
        <v>2026</v>
      </c>
      <c r="B1264">
        <v>11</v>
      </c>
      <c r="C1264" t="s">
        <v>329</v>
      </c>
      <c r="D1264" t="s">
        <v>360</v>
      </c>
      <c r="E1264" t="s">
        <v>2</v>
      </c>
    </row>
    <row r="1265" spans="1:5">
      <c r="A1265">
        <v>2026</v>
      </c>
      <c r="B1265">
        <v>11</v>
      </c>
      <c r="C1265" t="s">
        <v>329</v>
      </c>
      <c r="D1265" t="s">
        <v>330</v>
      </c>
      <c r="E1265">
        <v>173</v>
      </c>
    </row>
    <row r="1266" spans="1:5">
      <c r="A1266">
        <v>2026</v>
      </c>
      <c r="B1266">
        <v>11</v>
      </c>
      <c r="C1266" t="s">
        <v>432</v>
      </c>
      <c r="D1266" t="s">
        <v>360</v>
      </c>
      <c r="E1266" t="s">
        <v>2</v>
      </c>
    </row>
    <row r="1267" spans="1:5">
      <c r="A1267">
        <v>2026</v>
      </c>
      <c r="B1267">
        <v>11</v>
      </c>
      <c r="C1267" t="s">
        <v>432</v>
      </c>
      <c r="D1267" t="s">
        <v>330</v>
      </c>
      <c r="E1267">
        <v>173</v>
      </c>
    </row>
    <row r="1268" spans="1:5">
      <c r="A1268">
        <v>2026</v>
      </c>
      <c r="B1268">
        <v>12</v>
      </c>
      <c r="C1268" t="s">
        <v>348</v>
      </c>
      <c r="D1268" t="s">
        <v>360</v>
      </c>
      <c r="E1268" t="s">
        <v>2</v>
      </c>
    </row>
    <row r="1269" spans="1:5">
      <c r="A1269">
        <v>2026</v>
      </c>
      <c r="B1269">
        <v>12</v>
      </c>
      <c r="C1269" t="s">
        <v>348</v>
      </c>
      <c r="D1269" t="s">
        <v>330</v>
      </c>
      <c r="E1269">
        <v>138.4</v>
      </c>
    </row>
    <row r="1270" spans="1:5">
      <c r="A1270">
        <v>2026</v>
      </c>
      <c r="B1270">
        <v>12</v>
      </c>
      <c r="C1270" t="s">
        <v>356</v>
      </c>
      <c r="D1270" t="s">
        <v>360</v>
      </c>
      <c r="E1270" t="s">
        <v>13</v>
      </c>
    </row>
    <row r="1271" spans="1:5">
      <c r="A1271">
        <v>2026</v>
      </c>
      <c r="B1271">
        <v>12</v>
      </c>
      <c r="C1271" t="s">
        <v>356</v>
      </c>
      <c r="D1271" t="s">
        <v>330</v>
      </c>
      <c r="E1271">
        <v>173</v>
      </c>
    </row>
    <row r="1272" spans="1:5">
      <c r="A1272">
        <v>2026</v>
      </c>
      <c r="B1272">
        <v>12</v>
      </c>
      <c r="C1272" t="s">
        <v>361</v>
      </c>
      <c r="D1272" t="s">
        <v>360</v>
      </c>
      <c r="E1272" t="s">
        <v>5</v>
      </c>
    </row>
    <row r="1273" spans="1:5">
      <c r="A1273">
        <v>2026</v>
      </c>
      <c r="B1273">
        <v>12</v>
      </c>
      <c r="C1273" t="s">
        <v>361</v>
      </c>
      <c r="D1273" t="s">
        <v>330</v>
      </c>
      <c r="E1273">
        <v>173</v>
      </c>
    </row>
    <row r="1274" spans="1:5">
      <c r="A1274">
        <v>2026</v>
      </c>
      <c r="B1274">
        <v>12</v>
      </c>
      <c r="C1274" t="s">
        <v>357</v>
      </c>
      <c r="D1274" t="s">
        <v>360</v>
      </c>
      <c r="E1274" t="s">
        <v>4</v>
      </c>
    </row>
    <row r="1275" spans="1:5">
      <c r="A1275">
        <v>2026</v>
      </c>
      <c r="B1275">
        <v>12</v>
      </c>
      <c r="C1275" t="s">
        <v>357</v>
      </c>
      <c r="D1275" t="s">
        <v>330</v>
      </c>
      <c r="E1275">
        <v>173</v>
      </c>
    </row>
    <row r="1276" spans="1:5">
      <c r="A1276">
        <v>2026</v>
      </c>
      <c r="B1276">
        <v>12</v>
      </c>
      <c r="C1276" t="s">
        <v>359</v>
      </c>
      <c r="D1276" t="s">
        <v>360</v>
      </c>
      <c r="E1276" t="s">
        <v>4</v>
      </c>
    </row>
    <row r="1277" spans="1:5">
      <c r="A1277">
        <v>2026</v>
      </c>
      <c r="B1277">
        <v>12</v>
      </c>
      <c r="C1277" t="s">
        <v>359</v>
      </c>
      <c r="D1277" t="s">
        <v>330</v>
      </c>
      <c r="E1277">
        <v>173</v>
      </c>
    </row>
    <row r="1278" spans="1:5">
      <c r="A1278">
        <v>2026</v>
      </c>
      <c r="B1278">
        <v>12</v>
      </c>
      <c r="C1278" t="s">
        <v>364</v>
      </c>
      <c r="D1278" t="s">
        <v>360</v>
      </c>
      <c r="E1278" t="s">
        <v>13</v>
      </c>
    </row>
    <row r="1279" spans="1:5">
      <c r="A1279">
        <v>2026</v>
      </c>
      <c r="B1279">
        <v>12</v>
      </c>
      <c r="C1279" t="s">
        <v>364</v>
      </c>
      <c r="D1279" t="s">
        <v>330</v>
      </c>
      <c r="E1279">
        <v>173</v>
      </c>
    </row>
    <row r="1280" spans="1:5">
      <c r="A1280">
        <v>2026</v>
      </c>
      <c r="B1280">
        <v>12</v>
      </c>
      <c r="C1280" t="s">
        <v>358</v>
      </c>
      <c r="D1280" t="s">
        <v>360</v>
      </c>
      <c r="E1280" t="s">
        <v>4</v>
      </c>
    </row>
    <row r="1281" spans="1:5">
      <c r="A1281">
        <v>2026</v>
      </c>
      <c r="B1281">
        <v>12</v>
      </c>
      <c r="C1281" t="s">
        <v>358</v>
      </c>
      <c r="D1281" t="s">
        <v>330</v>
      </c>
      <c r="E1281">
        <v>173</v>
      </c>
    </row>
    <row r="1282" spans="1:5">
      <c r="A1282">
        <v>2026</v>
      </c>
      <c r="B1282">
        <v>12</v>
      </c>
      <c r="C1282" t="s">
        <v>420</v>
      </c>
      <c r="D1282" t="s">
        <v>360</v>
      </c>
      <c r="E1282" t="s">
        <v>3</v>
      </c>
    </row>
    <row r="1283" spans="1:5">
      <c r="A1283">
        <v>2026</v>
      </c>
      <c r="B1283">
        <v>12</v>
      </c>
      <c r="C1283" t="s">
        <v>420</v>
      </c>
      <c r="D1283" t="s">
        <v>330</v>
      </c>
      <c r="E1283">
        <v>173</v>
      </c>
    </row>
    <row r="1284" spans="1:5">
      <c r="A1284">
        <v>2026</v>
      </c>
      <c r="B1284">
        <v>12</v>
      </c>
      <c r="C1284" t="s">
        <v>402</v>
      </c>
      <c r="D1284" t="s">
        <v>360</v>
      </c>
      <c r="E1284" t="s">
        <v>3</v>
      </c>
    </row>
    <row r="1285" spans="1:5">
      <c r="A1285">
        <v>2026</v>
      </c>
      <c r="B1285">
        <v>12</v>
      </c>
      <c r="C1285" t="s">
        <v>402</v>
      </c>
      <c r="D1285" t="s">
        <v>330</v>
      </c>
      <c r="E1285">
        <v>173</v>
      </c>
    </row>
    <row r="1286" spans="1:5">
      <c r="A1286">
        <v>2026</v>
      </c>
      <c r="B1286">
        <v>12</v>
      </c>
      <c r="C1286" t="s">
        <v>354</v>
      </c>
      <c r="D1286" t="s">
        <v>360</v>
      </c>
      <c r="E1286" t="s">
        <v>3</v>
      </c>
    </row>
    <row r="1287" spans="1:5">
      <c r="A1287">
        <v>2026</v>
      </c>
      <c r="B1287">
        <v>12</v>
      </c>
      <c r="C1287" t="s">
        <v>354</v>
      </c>
      <c r="D1287" t="s">
        <v>330</v>
      </c>
      <c r="E1287">
        <v>173</v>
      </c>
    </row>
    <row r="1288" spans="1:5">
      <c r="A1288">
        <v>2026</v>
      </c>
      <c r="B1288">
        <v>12</v>
      </c>
      <c r="C1288" t="s">
        <v>363</v>
      </c>
      <c r="D1288" t="s">
        <v>360</v>
      </c>
      <c r="E1288" t="s">
        <v>3</v>
      </c>
    </row>
    <row r="1289" spans="1:5">
      <c r="A1289">
        <v>2026</v>
      </c>
      <c r="B1289">
        <v>12</v>
      </c>
      <c r="C1289" t="s">
        <v>363</v>
      </c>
      <c r="D1289" t="s">
        <v>330</v>
      </c>
      <c r="E1289">
        <v>151.38</v>
      </c>
    </row>
    <row r="1290" spans="1:5">
      <c r="A1290">
        <v>2026</v>
      </c>
      <c r="B1290">
        <v>12</v>
      </c>
      <c r="C1290" t="s">
        <v>331</v>
      </c>
      <c r="D1290" t="s">
        <v>360</v>
      </c>
      <c r="E1290" t="s">
        <v>3</v>
      </c>
    </row>
    <row r="1291" spans="1:5">
      <c r="A1291">
        <v>2026</v>
      </c>
      <c r="B1291">
        <v>12</v>
      </c>
      <c r="C1291" t="s">
        <v>331</v>
      </c>
      <c r="D1291" t="s">
        <v>330</v>
      </c>
      <c r="E1291">
        <v>173</v>
      </c>
    </row>
    <row r="1292" spans="1:5">
      <c r="A1292">
        <v>2026</v>
      </c>
      <c r="B1292">
        <v>12</v>
      </c>
      <c r="C1292" t="s">
        <v>350</v>
      </c>
      <c r="D1292" t="s">
        <v>360</v>
      </c>
      <c r="E1292" t="s">
        <v>11</v>
      </c>
    </row>
    <row r="1293" spans="1:5">
      <c r="A1293">
        <v>2026</v>
      </c>
      <c r="B1293">
        <v>12</v>
      </c>
      <c r="C1293" t="s">
        <v>350</v>
      </c>
      <c r="D1293" t="s">
        <v>330</v>
      </c>
      <c r="E1293">
        <v>173</v>
      </c>
    </row>
    <row r="1294" spans="1:5">
      <c r="A1294">
        <v>2026</v>
      </c>
      <c r="B1294">
        <v>12</v>
      </c>
      <c r="C1294" t="s">
        <v>421</v>
      </c>
      <c r="D1294" t="s">
        <v>360</v>
      </c>
      <c r="E1294" t="s">
        <v>2</v>
      </c>
    </row>
    <row r="1295" spans="1:5">
      <c r="A1295">
        <v>2026</v>
      </c>
      <c r="B1295">
        <v>12</v>
      </c>
      <c r="C1295" t="s">
        <v>421</v>
      </c>
      <c r="D1295" t="s">
        <v>330</v>
      </c>
      <c r="E1295">
        <v>173</v>
      </c>
    </row>
    <row r="1296" spans="1:5">
      <c r="A1296">
        <v>2026</v>
      </c>
      <c r="B1296">
        <v>12</v>
      </c>
      <c r="C1296" t="s">
        <v>422</v>
      </c>
      <c r="D1296" t="s">
        <v>360</v>
      </c>
      <c r="E1296" t="s">
        <v>2</v>
      </c>
    </row>
    <row r="1297" spans="1:5">
      <c r="A1297">
        <v>2026</v>
      </c>
      <c r="B1297">
        <v>12</v>
      </c>
      <c r="C1297" t="s">
        <v>422</v>
      </c>
      <c r="D1297" t="s">
        <v>330</v>
      </c>
      <c r="E1297">
        <v>173</v>
      </c>
    </row>
    <row r="1298" spans="1:5">
      <c r="A1298">
        <v>2026</v>
      </c>
      <c r="B1298">
        <v>12</v>
      </c>
      <c r="C1298" t="s">
        <v>355</v>
      </c>
      <c r="D1298" t="s">
        <v>360</v>
      </c>
      <c r="E1298" t="s">
        <v>2</v>
      </c>
    </row>
    <row r="1299" spans="1:5">
      <c r="A1299">
        <v>2026</v>
      </c>
      <c r="B1299">
        <v>12</v>
      </c>
      <c r="C1299" t="s">
        <v>355</v>
      </c>
      <c r="D1299" t="s">
        <v>330</v>
      </c>
      <c r="E1299">
        <v>173</v>
      </c>
    </row>
    <row r="1300" spans="1:5">
      <c r="A1300">
        <v>2026</v>
      </c>
      <c r="B1300">
        <v>12</v>
      </c>
      <c r="C1300" t="s">
        <v>349</v>
      </c>
      <c r="D1300" t="s">
        <v>360</v>
      </c>
      <c r="E1300" t="s">
        <v>6</v>
      </c>
    </row>
    <row r="1301" spans="1:5">
      <c r="A1301">
        <v>2026</v>
      </c>
      <c r="B1301">
        <v>12</v>
      </c>
      <c r="C1301" t="s">
        <v>349</v>
      </c>
      <c r="D1301" t="s">
        <v>330</v>
      </c>
      <c r="E1301">
        <v>173</v>
      </c>
    </row>
    <row r="1302" spans="1:5">
      <c r="A1302">
        <v>2026</v>
      </c>
      <c r="B1302">
        <v>12</v>
      </c>
      <c r="C1302" t="s">
        <v>424</v>
      </c>
      <c r="D1302" t="s">
        <v>360</v>
      </c>
      <c r="E1302" t="s">
        <v>2</v>
      </c>
    </row>
    <row r="1303" spans="1:5">
      <c r="A1303">
        <v>2026</v>
      </c>
      <c r="B1303">
        <v>12</v>
      </c>
      <c r="C1303" t="s">
        <v>424</v>
      </c>
      <c r="D1303" t="s">
        <v>330</v>
      </c>
      <c r="E1303">
        <v>173</v>
      </c>
    </row>
    <row r="1304" spans="1:5">
      <c r="A1304">
        <v>2026</v>
      </c>
      <c r="B1304">
        <v>12</v>
      </c>
      <c r="C1304" t="s">
        <v>362</v>
      </c>
      <c r="D1304" t="s">
        <v>360</v>
      </c>
      <c r="E1304" t="s">
        <v>2</v>
      </c>
    </row>
    <row r="1305" spans="1:5">
      <c r="A1305">
        <v>2026</v>
      </c>
      <c r="B1305">
        <v>12</v>
      </c>
      <c r="C1305" t="s">
        <v>362</v>
      </c>
      <c r="D1305" t="s">
        <v>330</v>
      </c>
      <c r="E1305">
        <v>173</v>
      </c>
    </row>
    <row r="1306" spans="1:5">
      <c r="A1306">
        <v>2026</v>
      </c>
      <c r="B1306">
        <v>12</v>
      </c>
      <c r="C1306" t="s">
        <v>369</v>
      </c>
      <c r="D1306" t="s">
        <v>360</v>
      </c>
      <c r="E1306" t="s">
        <v>10</v>
      </c>
    </row>
    <row r="1307" spans="1:5">
      <c r="A1307">
        <v>2026</v>
      </c>
      <c r="B1307">
        <v>12</v>
      </c>
      <c r="C1307" t="s">
        <v>369</v>
      </c>
      <c r="D1307" t="s">
        <v>330</v>
      </c>
      <c r="E1307">
        <v>173</v>
      </c>
    </row>
    <row r="1308" spans="1:5">
      <c r="A1308">
        <v>2026</v>
      </c>
      <c r="B1308">
        <v>12</v>
      </c>
      <c r="C1308" t="s">
        <v>411</v>
      </c>
      <c r="D1308" t="s">
        <v>360</v>
      </c>
      <c r="E1308" t="s">
        <v>10</v>
      </c>
    </row>
    <row r="1309" spans="1:5">
      <c r="A1309">
        <v>2026</v>
      </c>
      <c r="B1309">
        <v>12</v>
      </c>
      <c r="C1309" t="s">
        <v>411</v>
      </c>
      <c r="D1309" t="s">
        <v>330</v>
      </c>
      <c r="E1309">
        <v>173</v>
      </c>
    </row>
    <row r="1310" spans="1:5">
      <c r="A1310">
        <v>2026</v>
      </c>
      <c r="B1310">
        <v>12</v>
      </c>
      <c r="C1310" t="s">
        <v>410</v>
      </c>
      <c r="D1310" t="s">
        <v>360</v>
      </c>
      <c r="E1310" t="s">
        <v>2</v>
      </c>
    </row>
    <row r="1311" spans="1:5">
      <c r="A1311">
        <v>2026</v>
      </c>
      <c r="B1311">
        <v>12</v>
      </c>
      <c r="C1311" t="s">
        <v>410</v>
      </c>
      <c r="D1311" t="s">
        <v>330</v>
      </c>
      <c r="E1311">
        <v>86.5</v>
      </c>
    </row>
    <row r="1312" spans="1:5">
      <c r="A1312">
        <v>2026</v>
      </c>
      <c r="B1312">
        <v>12</v>
      </c>
      <c r="C1312" t="s">
        <v>392</v>
      </c>
      <c r="D1312" t="s">
        <v>360</v>
      </c>
      <c r="E1312" t="s">
        <v>2</v>
      </c>
    </row>
    <row r="1313" spans="1:5">
      <c r="A1313">
        <v>2026</v>
      </c>
      <c r="B1313">
        <v>12</v>
      </c>
      <c r="C1313" t="s">
        <v>392</v>
      </c>
      <c r="D1313" t="s">
        <v>330</v>
      </c>
      <c r="E1313">
        <v>86.5</v>
      </c>
    </row>
    <row r="1314" spans="1:5">
      <c r="A1314">
        <v>2026</v>
      </c>
      <c r="B1314">
        <v>12</v>
      </c>
      <c r="C1314" t="s">
        <v>393</v>
      </c>
      <c r="D1314" t="s">
        <v>360</v>
      </c>
      <c r="E1314" t="s">
        <v>2</v>
      </c>
    </row>
    <row r="1315" spans="1:5">
      <c r="A1315">
        <v>2026</v>
      </c>
      <c r="B1315">
        <v>12</v>
      </c>
      <c r="C1315" t="s">
        <v>393</v>
      </c>
      <c r="D1315" t="s">
        <v>330</v>
      </c>
      <c r="E1315">
        <v>86.5</v>
      </c>
    </row>
    <row r="1316" spans="1:5">
      <c r="A1316">
        <v>2026</v>
      </c>
      <c r="B1316">
        <v>12</v>
      </c>
      <c r="C1316" t="s">
        <v>394</v>
      </c>
      <c r="D1316" t="s">
        <v>360</v>
      </c>
      <c r="E1316" t="s">
        <v>10</v>
      </c>
    </row>
    <row r="1317" spans="1:5">
      <c r="A1317">
        <v>2026</v>
      </c>
      <c r="B1317">
        <v>12</v>
      </c>
      <c r="C1317" t="s">
        <v>394</v>
      </c>
      <c r="D1317" t="s">
        <v>330</v>
      </c>
      <c r="E1317">
        <v>86.5</v>
      </c>
    </row>
    <row r="1318" spans="1:5">
      <c r="A1318">
        <v>2026</v>
      </c>
      <c r="B1318">
        <v>12</v>
      </c>
      <c r="C1318" t="s">
        <v>395</v>
      </c>
      <c r="D1318" t="s">
        <v>360</v>
      </c>
      <c r="E1318" t="s">
        <v>2</v>
      </c>
    </row>
    <row r="1319" spans="1:5">
      <c r="A1319">
        <v>2026</v>
      </c>
      <c r="B1319">
        <v>12</v>
      </c>
      <c r="C1319" t="s">
        <v>395</v>
      </c>
      <c r="D1319" t="s">
        <v>330</v>
      </c>
      <c r="E1319">
        <v>86.5</v>
      </c>
    </row>
    <row r="1320" spans="1:5">
      <c r="A1320">
        <v>2026</v>
      </c>
      <c r="B1320">
        <v>12</v>
      </c>
      <c r="C1320" t="s">
        <v>396</v>
      </c>
      <c r="D1320" t="s">
        <v>360</v>
      </c>
      <c r="E1320" t="s">
        <v>2</v>
      </c>
    </row>
    <row r="1321" spans="1:5">
      <c r="A1321">
        <v>2026</v>
      </c>
      <c r="B1321">
        <v>12</v>
      </c>
      <c r="C1321" t="s">
        <v>396</v>
      </c>
      <c r="D1321" t="s">
        <v>330</v>
      </c>
      <c r="E1321">
        <v>86.5</v>
      </c>
    </row>
    <row r="1322" spans="1:5">
      <c r="A1322">
        <v>2026</v>
      </c>
      <c r="B1322">
        <v>12</v>
      </c>
      <c r="C1322" t="s">
        <v>397</v>
      </c>
      <c r="D1322" t="s">
        <v>360</v>
      </c>
      <c r="E1322" t="s">
        <v>2</v>
      </c>
    </row>
    <row r="1323" spans="1:5">
      <c r="A1323">
        <v>2026</v>
      </c>
      <c r="B1323">
        <v>12</v>
      </c>
      <c r="C1323" t="s">
        <v>397</v>
      </c>
      <c r="D1323" t="s">
        <v>330</v>
      </c>
      <c r="E1323">
        <v>86.5</v>
      </c>
    </row>
    <row r="1324" spans="1:5">
      <c r="A1324">
        <v>2026</v>
      </c>
      <c r="B1324">
        <v>12</v>
      </c>
      <c r="C1324" t="s">
        <v>398</v>
      </c>
      <c r="D1324" t="s">
        <v>360</v>
      </c>
      <c r="E1324" t="s">
        <v>2</v>
      </c>
    </row>
    <row r="1325" spans="1:5">
      <c r="A1325">
        <v>2026</v>
      </c>
      <c r="B1325">
        <v>12</v>
      </c>
      <c r="C1325" t="s">
        <v>398</v>
      </c>
      <c r="D1325" t="s">
        <v>330</v>
      </c>
      <c r="E1325">
        <v>173</v>
      </c>
    </row>
    <row r="1326" spans="1:5">
      <c r="A1326">
        <v>2026</v>
      </c>
      <c r="B1326">
        <v>12</v>
      </c>
      <c r="C1326" t="s">
        <v>400</v>
      </c>
      <c r="D1326" t="s">
        <v>360</v>
      </c>
      <c r="E1326" t="s">
        <v>2</v>
      </c>
    </row>
    <row r="1327" spans="1:5">
      <c r="A1327">
        <v>2026</v>
      </c>
      <c r="B1327">
        <v>12</v>
      </c>
      <c r="C1327" t="s">
        <v>400</v>
      </c>
      <c r="D1327" t="s">
        <v>330</v>
      </c>
      <c r="E1327">
        <v>86.5</v>
      </c>
    </row>
    <row r="1328" spans="1:5">
      <c r="A1328">
        <v>2026</v>
      </c>
      <c r="B1328">
        <v>12</v>
      </c>
      <c r="C1328" t="s">
        <v>401</v>
      </c>
      <c r="D1328" t="s">
        <v>360</v>
      </c>
      <c r="E1328" t="s">
        <v>2</v>
      </c>
    </row>
    <row r="1329" spans="1:5">
      <c r="A1329">
        <v>2026</v>
      </c>
      <c r="B1329">
        <v>12</v>
      </c>
      <c r="C1329" t="s">
        <v>401</v>
      </c>
      <c r="D1329" t="s">
        <v>330</v>
      </c>
      <c r="E1329">
        <v>86.5</v>
      </c>
    </row>
    <row r="1330" spans="1:5">
      <c r="A1330">
        <v>2026</v>
      </c>
      <c r="B1330">
        <v>12</v>
      </c>
      <c r="C1330" t="s">
        <v>403</v>
      </c>
      <c r="D1330" t="s">
        <v>360</v>
      </c>
      <c r="E1330" t="s">
        <v>2</v>
      </c>
    </row>
    <row r="1331" spans="1:5">
      <c r="A1331">
        <v>2026</v>
      </c>
      <c r="B1331">
        <v>12</v>
      </c>
      <c r="C1331" t="s">
        <v>403</v>
      </c>
      <c r="D1331" t="s">
        <v>330</v>
      </c>
      <c r="E1331">
        <v>86.5</v>
      </c>
    </row>
    <row r="1332" spans="1:5">
      <c r="A1332">
        <v>2026</v>
      </c>
      <c r="B1332">
        <v>12</v>
      </c>
      <c r="C1332" t="s">
        <v>404</v>
      </c>
      <c r="D1332" t="s">
        <v>360</v>
      </c>
      <c r="E1332" t="s">
        <v>2</v>
      </c>
    </row>
    <row r="1333" spans="1:5">
      <c r="A1333">
        <v>2026</v>
      </c>
      <c r="B1333">
        <v>12</v>
      </c>
      <c r="C1333" t="s">
        <v>404</v>
      </c>
      <c r="D1333" t="s">
        <v>330</v>
      </c>
      <c r="E1333">
        <v>86.5</v>
      </c>
    </row>
    <row r="1334" spans="1:5">
      <c r="A1334">
        <v>2026</v>
      </c>
      <c r="B1334">
        <v>12</v>
      </c>
      <c r="C1334" t="s">
        <v>405</v>
      </c>
      <c r="D1334" t="s">
        <v>360</v>
      </c>
      <c r="E1334" t="s">
        <v>2</v>
      </c>
    </row>
    <row r="1335" spans="1:5">
      <c r="A1335">
        <v>2026</v>
      </c>
      <c r="B1335">
        <v>12</v>
      </c>
      <c r="C1335" t="s">
        <v>405</v>
      </c>
      <c r="D1335" t="s">
        <v>330</v>
      </c>
      <c r="E1335">
        <v>86.5</v>
      </c>
    </row>
    <row r="1336" spans="1:5">
      <c r="A1336">
        <v>2026</v>
      </c>
      <c r="B1336">
        <v>12</v>
      </c>
      <c r="C1336" t="s">
        <v>406</v>
      </c>
      <c r="D1336" t="s">
        <v>360</v>
      </c>
      <c r="E1336" t="s">
        <v>2</v>
      </c>
    </row>
    <row r="1337" spans="1:5">
      <c r="A1337">
        <v>2026</v>
      </c>
      <c r="B1337">
        <v>12</v>
      </c>
      <c r="C1337" t="s">
        <v>406</v>
      </c>
      <c r="D1337" t="s">
        <v>330</v>
      </c>
      <c r="E1337">
        <v>86.5</v>
      </c>
    </row>
    <row r="1338" spans="1:5">
      <c r="A1338">
        <v>2026</v>
      </c>
      <c r="B1338">
        <v>12</v>
      </c>
      <c r="C1338" t="s">
        <v>407</v>
      </c>
      <c r="D1338" t="s">
        <v>360</v>
      </c>
      <c r="E1338" t="s">
        <v>2</v>
      </c>
    </row>
    <row r="1339" spans="1:5">
      <c r="A1339">
        <v>2026</v>
      </c>
      <c r="B1339">
        <v>12</v>
      </c>
      <c r="C1339" t="s">
        <v>407</v>
      </c>
      <c r="D1339" t="s">
        <v>330</v>
      </c>
      <c r="E1339">
        <v>86.5</v>
      </c>
    </row>
    <row r="1340" spans="1:5">
      <c r="A1340">
        <v>2026</v>
      </c>
      <c r="B1340">
        <v>12</v>
      </c>
      <c r="C1340" t="s">
        <v>408</v>
      </c>
      <c r="D1340" t="s">
        <v>360</v>
      </c>
      <c r="E1340" t="s">
        <v>2</v>
      </c>
    </row>
    <row r="1341" spans="1:5">
      <c r="A1341">
        <v>2026</v>
      </c>
      <c r="B1341">
        <v>12</v>
      </c>
      <c r="C1341" t="s">
        <v>408</v>
      </c>
      <c r="D1341" t="s">
        <v>330</v>
      </c>
      <c r="E1341">
        <v>86.5</v>
      </c>
    </row>
    <row r="1342" spans="1:5">
      <c r="A1342">
        <v>2026</v>
      </c>
      <c r="B1342">
        <v>12</v>
      </c>
      <c r="C1342" t="s">
        <v>352</v>
      </c>
      <c r="D1342" t="s">
        <v>360</v>
      </c>
      <c r="E1342" t="s">
        <v>2</v>
      </c>
    </row>
    <row r="1343" spans="1:5">
      <c r="A1343">
        <v>2026</v>
      </c>
      <c r="B1343">
        <v>12</v>
      </c>
      <c r="C1343" t="s">
        <v>352</v>
      </c>
      <c r="D1343" t="s">
        <v>330</v>
      </c>
      <c r="E1343">
        <v>86.5</v>
      </c>
    </row>
    <row r="1344" spans="1:5">
      <c r="A1344">
        <v>2026</v>
      </c>
      <c r="B1344">
        <v>12</v>
      </c>
      <c r="C1344" t="s">
        <v>409</v>
      </c>
      <c r="D1344" t="s">
        <v>360</v>
      </c>
      <c r="E1344" t="s">
        <v>2</v>
      </c>
    </row>
    <row r="1345" spans="1:5">
      <c r="A1345">
        <v>2026</v>
      </c>
      <c r="B1345">
        <v>12</v>
      </c>
      <c r="C1345" t="s">
        <v>409</v>
      </c>
      <c r="D1345" t="s">
        <v>330</v>
      </c>
      <c r="E1345">
        <v>86.5</v>
      </c>
    </row>
    <row r="1346" spans="1:5">
      <c r="A1346">
        <v>2026</v>
      </c>
      <c r="B1346">
        <v>12</v>
      </c>
      <c r="C1346" t="s">
        <v>351</v>
      </c>
      <c r="D1346" t="s">
        <v>360</v>
      </c>
      <c r="E1346" t="s">
        <v>2</v>
      </c>
    </row>
    <row r="1347" spans="1:5">
      <c r="A1347">
        <v>2026</v>
      </c>
      <c r="B1347">
        <v>12</v>
      </c>
      <c r="C1347" t="s">
        <v>351</v>
      </c>
      <c r="D1347" t="s">
        <v>330</v>
      </c>
      <c r="E1347">
        <v>86.5</v>
      </c>
    </row>
    <row r="1348" spans="1:5">
      <c r="A1348">
        <v>2026</v>
      </c>
      <c r="B1348">
        <v>12</v>
      </c>
      <c r="C1348" t="s">
        <v>386</v>
      </c>
      <c r="D1348" t="s">
        <v>360</v>
      </c>
      <c r="E1348" t="s">
        <v>2</v>
      </c>
    </row>
    <row r="1349" spans="1:5">
      <c r="A1349">
        <v>2026</v>
      </c>
      <c r="B1349">
        <v>12</v>
      </c>
      <c r="C1349" t="s">
        <v>386</v>
      </c>
      <c r="D1349" t="s">
        <v>330</v>
      </c>
      <c r="E1349">
        <v>86.5</v>
      </c>
    </row>
    <row r="1350" spans="1:5">
      <c r="A1350">
        <v>2026</v>
      </c>
      <c r="B1350">
        <v>12</v>
      </c>
      <c r="C1350" t="s">
        <v>385</v>
      </c>
      <c r="D1350" t="s">
        <v>360</v>
      </c>
      <c r="E1350" t="s">
        <v>2</v>
      </c>
    </row>
    <row r="1351" spans="1:5">
      <c r="A1351">
        <v>2026</v>
      </c>
      <c r="B1351">
        <v>12</v>
      </c>
      <c r="C1351" t="s">
        <v>385</v>
      </c>
      <c r="D1351" t="s">
        <v>330</v>
      </c>
      <c r="E1351">
        <v>86.5</v>
      </c>
    </row>
    <row r="1352" spans="1:5">
      <c r="A1352">
        <v>2026</v>
      </c>
      <c r="B1352">
        <v>12</v>
      </c>
      <c r="C1352" t="s">
        <v>384</v>
      </c>
      <c r="D1352" t="s">
        <v>360</v>
      </c>
      <c r="E1352" t="s">
        <v>2</v>
      </c>
    </row>
    <row r="1353" spans="1:5">
      <c r="A1353">
        <v>2026</v>
      </c>
      <c r="B1353">
        <v>12</v>
      </c>
      <c r="C1353" t="s">
        <v>384</v>
      </c>
      <c r="D1353" t="s">
        <v>330</v>
      </c>
      <c r="E1353">
        <v>86.5</v>
      </c>
    </row>
    <row r="1354" spans="1:5">
      <c r="A1354">
        <v>2026</v>
      </c>
      <c r="B1354">
        <v>12</v>
      </c>
      <c r="C1354" t="s">
        <v>388</v>
      </c>
      <c r="D1354" t="s">
        <v>360</v>
      </c>
      <c r="E1354" t="s">
        <v>2</v>
      </c>
    </row>
    <row r="1355" spans="1:5">
      <c r="A1355">
        <v>2026</v>
      </c>
      <c r="B1355">
        <v>12</v>
      </c>
      <c r="C1355" t="s">
        <v>388</v>
      </c>
      <c r="D1355" t="s">
        <v>330</v>
      </c>
      <c r="E1355">
        <v>86.5</v>
      </c>
    </row>
    <row r="1356" spans="1:5">
      <c r="A1356">
        <v>2026</v>
      </c>
      <c r="B1356">
        <v>12</v>
      </c>
      <c r="C1356" t="s">
        <v>387</v>
      </c>
      <c r="D1356" t="s">
        <v>360</v>
      </c>
      <c r="E1356" t="s">
        <v>2</v>
      </c>
    </row>
    <row r="1357" spans="1:5">
      <c r="A1357">
        <v>2026</v>
      </c>
      <c r="B1357">
        <v>12</v>
      </c>
      <c r="C1357" t="s">
        <v>387</v>
      </c>
      <c r="D1357" t="s">
        <v>330</v>
      </c>
      <c r="E1357">
        <v>86.5</v>
      </c>
    </row>
    <row r="1358" spans="1:5">
      <c r="A1358">
        <v>2026</v>
      </c>
      <c r="B1358">
        <v>12</v>
      </c>
      <c r="C1358" t="s">
        <v>353</v>
      </c>
      <c r="D1358" t="s">
        <v>360</v>
      </c>
      <c r="E1358" t="s">
        <v>2</v>
      </c>
    </row>
    <row r="1359" spans="1:5">
      <c r="A1359">
        <v>2026</v>
      </c>
      <c r="B1359">
        <v>12</v>
      </c>
      <c r="C1359" t="s">
        <v>353</v>
      </c>
      <c r="D1359" t="s">
        <v>330</v>
      </c>
      <c r="E1359">
        <v>86.5</v>
      </c>
    </row>
    <row r="1360" spans="1:5">
      <c r="A1360">
        <v>2026</v>
      </c>
      <c r="B1360">
        <v>12</v>
      </c>
      <c r="C1360" t="s">
        <v>383</v>
      </c>
      <c r="D1360" t="s">
        <v>360</v>
      </c>
      <c r="E1360" t="s">
        <v>2</v>
      </c>
    </row>
    <row r="1361" spans="1:5">
      <c r="A1361">
        <v>2026</v>
      </c>
      <c r="B1361">
        <v>12</v>
      </c>
      <c r="C1361" t="s">
        <v>383</v>
      </c>
      <c r="D1361" t="s">
        <v>330</v>
      </c>
      <c r="E1361">
        <v>86.5</v>
      </c>
    </row>
    <row r="1362" spans="1:5">
      <c r="A1362">
        <v>2026</v>
      </c>
      <c r="B1362">
        <v>12</v>
      </c>
      <c r="C1362" t="s">
        <v>389</v>
      </c>
      <c r="D1362" t="s">
        <v>360</v>
      </c>
      <c r="E1362" t="s">
        <v>2</v>
      </c>
    </row>
    <row r="1363" spans="1:5">
      <c r="A1363">
        <v>2026</v>
      </c>
      <c r="B1363">
        <v>12</v>
      </c>
      <c r="C1363" t="s">
        <v>389</v>
      </c>
      <c r="D1363" t="s">
        <v>330</v>
      </c>
      <c r="E1363">
        <v>86.5</v>
      </c>
    </row>
    <row r="1364" spans="1:5">
      <c r="A1364">
        <v>2026</v>
      </c>
      <c r="B1364">
        <v>12</v>
      </c>
      <c r="C1364" t="s">
        <v>390</v>
      </c>
      <c r="D1364" t="s">
        <v>360</v>
      </c>
      <c r="E1364" t="s">
        <v>2</v>
      </c>
    </row>
    <row r="1365" spans="1:5">
      <c r="A1365">
        <v>2026</v>
      </c>
      <c r="B1365">
        <v>12</v>
      </c>
      <c r="C1365" t="s">
        <v>390</v>
      </c>
      <c r="D1365" t="s">
        <v>330</v>
      </c>
      <c r="E1365">
        <v>86.5</v>
      </c>
    </row>
    <row r="1366" spans="1:5">
      <c r="A1366">
        <v>2026</v>
      </c>
      <c r="B1366">
        <v>12</v>
      </c>
      <c r="C1366" t="s">
        <v>431</v>
      </c>
      <c r="D1366" t="s">
        <v>360</v>
      </c>
      <c r="E1366" t="s">
        <v>2</v>
      </c>
    </row>
    <row r="1367" spans="1:5">
      <c r="A1367">
        <v>2026</v>
      </c>
      <c r="B1367">
        <v>12</v>
      </c>
      <c r="C1367" t="s">
        <v>431</v>
      </c>
      <c r="D1367" t="s">
        <v>330</v>
      </c>
      <c r="E1367">
        <v>173</v>
      </c>
    </row>
    <row r="1368" spans="1:5">
      <c r="A1368">
        <v>2026</v>
      </c>
      <c r="B1368">
        <v>12</v>
      </c>
      <c r="C1368" t="s">
        <v>434</v>
      </c>
      <c r="D1368" t="s">
        <v>360</v>
      </c>
      <c r="E1368" t="s">
        <v>2</v>
      </c>
    </row>
    <row r="1369" spans="1:5">
      <c r="A1369">
        <v>2026</v>
      </c>
      <c r="B1369">
        <v>12</v>
      </c>
      <c r="C1369" t="s">
        <v>434</v>
      </c>
      <c r="D1369" t="s">
        <v>330</v>
      </c>
      <c r="E1369">
        <v>173</v>
      </c>
    </row>
    <row r="1370" spans="1:5">
      <c r="A1370">
        <v>2026</v>
      </c>
      <c r="B1370">
        <v>12</v>
      </c>
      <c r="C1370" t="s">
        <v>433</v>
      </c>
      <c r="D1370" t="s">
        <v>360</v>
      </c>
      <c r="E1370" t="s">
        <v>2</v>
      </c>
    </row>
    <row r="1371" spans="1:5">
      <c r="A1371">
        <v>2026</v>
      </c>
      <c r="B1371">
        <v>12</v>
      </c>
      <c r="C1371" t="s">
        <v>433</v>
      </c>
      <c r="D1371" t="s">
        <v>330</v>
      </c>
      <c r="E1371">
        <v>173</v>
      </c>
    </row>
    <row r="1372" spans="1:5">
      <c r="A1372">
        <v>2026</v>
      </c>
      <c r="B1372">
        <v>12</v>
      </c>
      <c r="C1372" t="s">
        <v>425</v>
      </c>
      <c r="D1372" t="s">
        <v>360</v>
      </c>
      <c r="E1372" t="s">
        <v>2</v>
      </c>
    </row>
    <row r="1373" spans="1:5">
      <c r="A1373">
        <v>2026</v>
      </c>
      <c r="B1373">
        <v>12</v>
      </c>
      <c r="C1373" t="s">
        <v>425</v>
      </c>
      <c r="D1373" t="s">
        <v>330</v>
      </c>
      <c r="E1373">
        <v>173</v>
      </c>
    </row>
    <row r="1374" spans="1:5">
      <c r="A1374">
        <v>2026</v>
      </c>
      <c r="B1374">
        <v>12</v>
      </c>
      <c r="C1374" t="s">
        <v>429</v>
      </c>
      <c r="D1374" t="s">
        <v>360</v>
      </c>
      <c r="E1374" t="s">
        <v>2</v>
      </c>
    </row>
    <row r="1375" spans="1:5">
      <c r="A1375">
        <v>2026</v>
      </c>
      <c r="B1375">
        <v>12</v>
      </c>
      <c r="C1375" t="s">
        <v>429</v>
      </c>
      <c r="D1375" t="s">
        <v>330</v>
      </c>
      <c r="E1375">
        <v>173</v>
      </c>
    </row>
    <row r="1376" spans="1:5">
      <c r="A1376">
        <v>2026</v>
      </c>
      <c r="B1376">
        <v>12</v>
      </c>
      <c r="C1376" t="s">
        <v>435</v>
      </c>
      <c r="D1376" t="s">
        <v>360</v>
      </c>
      <c r="E1376" t="s">
        <v>2</v>
      </c>
    </row>
    <row r="1377" spans="1:5">
      <c r="A1377">
        <v>2026</v>
      </c>
      <c r="B1377">
        <v>12</v>
      </c>
      <c r="C1377" t="s">
        <v>435</v>
      </c>
      <c r="D1377" t="s">
        <v>330</v>
      </c>
      <c r="E1377">
        <v>173</v>
      </c>
    </row>
    <row r="1378" spans="1:5">
      <c r="A1378">
        <v>2026</v>
      </c>
      <c r="B1378">
        <v>12</v>
      </c>
      <c r="C1378" t="s">
        <v>426</v>
      </c>
      <c r="D1378" t="s">
        <v>360</v>
      </c>
      <c r="E1378" t="s">
        <v>2</v>
      </c>
    </row>
    <row r="1379" spans="1:5">
      <c r="A1379">
        <v>2026</v>
      </c>
      <c r="B1379">
        <v>12</v>
      </c>
      <c r="C1379" t="s">
        <v>426</v>
      </c>
      <c r="D1379" t="s">
        <v>330</v>
      </c>
      <c r="E1379">
        <v>173</v>
      </c>
    </row>
    <row r="1380" spans="1:5">
      <c r="A1380">
        <v>2026</v>
      </c>
      <c r="B1380">
        <v>12</v>
      </c>
      <c r="C1380" t="s">
        <v>427</v>
      </c>
      <c r="D1380" t="s">
        <v>360</v>
      </c>
      <c r="E1380" t="s">
        <v>3</v>
      </c>
    </row>
    <row r="1381" spans="1:5">
      <c r="A1381">
        <v>2026</v>
      </c>
      <c r="B1381">
        <v>12</v>
      </c>
      <c r="C1381" t="s">
        <v>427</v>
      </c>
      <c r="D1381" t="s">
        <v>330</v>
      </c>
      <c r="E1381">
        <v>138.4</v>
      </c>
    </row>
    <row r="1382" spans="1:5">
      <c r="A1382">
        <v>2026</v>
      </c>
      <c r="B1382">
        <v>12</v>
      </c>
      <c r="C1382" t="s">
        <v>428</v>
      </c>
      <c r="D1382" t="s">
        <v>360</v>
      </c>
      <c r="E1382" t="s">
        <v>2</v>
      </c>
    </row>
    <row r="1383" spans="1:5">
      <c r="A1383">
        <v>2026</v>
      </c>
      <c r="B1383">
        <v>12</v>
      </c>
      <c r="C1383" t="s">
        <v>428</v>
      </c>
      <c r="D1383" t="s">
        <v>330</v>
      </c>
      <c r="E1383">
        <v>138.4</v>
      </c>
    </row>
    <row r="1384" spans="1:5">
      <c r="A1384">
        <v>2026</v>
      </c>
      <c r="B1384">
        <v>12</v>
      </c>
      <c r="C1384" t="s">
        <v>432</v>
      </c>
      <c r="D1384" t="s">
        <v>360</v>
      </c>
      <c r="E1384" t="s">
        <v>2</v>
      </c>
    </row>
    <row r="1385" spans="1:5">
      <c r="A1385">
        <v>2026</v>
      </c>
      <c r="B1385">
        <v>12</v>
      </c>
      <c r="C1385" t="s">
        <v>432</v>
      </c>
      <c r="D1385" t="s">
        <v>330</v>
      </c>
      <c r="E1385">
        <v>173</v>
      </c>
    </row>
    <row r="1386" spans="1:5">
      <c r="A1386">
        <v>2026</v>
      </c>
      <c r="B1386">
        <v>1</v>
      </c>
      <c r="C1386" t="s">
        <v>437</v>
      </c>
      <c r="D1386" t="s">
        <v>330</v>
      </c>
      <c r="E1386">
        <v>173</v>
      </c>
    </row>
  </sheetData>
  <sheetProtection algorithmName="SHA-512" hashValue="uX7h+xHB27dJb6R1ZF5+zKzzaqnbxj+iH1Wr+RKb31FBHsMtqPKbdli/lIgP93xfoI84Ur9/yyeQd3LCCgq0Fg==" saltValue="3vFeEw8WCYjcu09xgx5+3A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BFC1D-0E2C-44A1-AC54-7F58A73BBA84}">
  <sheetPr codeName="Tabelle15"/>
  <dimension ref="A1:S79"/>
  <sheetViews>
    <sheetView showGridLines="0" showRowColHeaders="0" workbookViewId="0">
      <selection activeCell="I17" sqref="I17"/>
    </sheetView>
  </sheetViews>
  <sheetFormatPr baseColWidth="10" defaultRowHeight="15" customHeight="1"/>
  <cols>
    <col min="1" max="1" width="16.83203125" style="185" customWidth="1"/>
    <col min="2" max="2" width="20.83203125" style="185" customWidth="1"/>
    <col min="3" max="5" width="26.83203125" style="185" customWidth="1"/>
    <col min="6" max="7" width="18.83203125" style="185" customWidth="1"/>
    <col min="8" max="8" width="22.83203125" style="185" customWidth="1"/>
    <col min="9" max="12" width="36.83203125" style="185" customWidth="1"/>
    <col min="13" max="15" width="10.83203125" style="185"/>
    <col min="16" max="19" width="2.83203125" style="185" customWidth="1"/>
    <col min="20" max="16384" width="10.83203125" style="185"/>
  </cols>
  <sheetData>
    <row r="1" spans="1:17" ht="28" customHeight="1">
      <c r="A1" s="280" t="s">
        <v>439</v>
      </c>
      <c r="B1" s="280"/>
      <c r="C1" s="280"/>
      <c r="D1" s="280"/>
      <c r="E1" s="280"/>
      <c r="P1" s="185" t="s">
        <v>217</v>
      </c>
      <c r="Q1" s="185" t="s">
        <v>229</v>
      </c>
    </row>
    <row r="2" spans="1:17" ht="18" customHeight="1">
      <c r="A2" s="30" t="s">
        <v>332</v>
      </c>
      <c r="B2" s="30">
        <v>2026</v>
      </c>
      <c r="C2" s="30" t="s">
        <v>333</v>
      </c>
      <c r="D2" s="30" t="s">
        <v>483</v>
      </c>
      <c r="E2" s="30"/>
      <c r="P2" s="185" t="s">
        <v>289</v>
      </c>
      <c r="Q2" s="185">
        <v>2</v>
      </c>
    </row>
    <row r="3" spans="1:17" ht="15" customHeight="1">
      <c r="P3" s="185" t="s">
        <v>327</v>
      </c>
      <c r="Q3" s="185">
        <v>1</v>
      </c>
    </row>
    <row r="4" spans="1:17" ht="22" customHeight="1" thickBot="1">
      <c r="A4" s="337" t="s">
        <v>334</v>
      </c>
      <c r="B4" s="337"/>
      <c r="C4" s="337"/>
      <c r="D4" s="337"/>
      <c r="E4" s="337"/>
      <c r="P4" s="185" t="s">
        <v>179</v>
      </c>
      <c r="Q4" s="185">
        <v>1</v>
      </c>
    </row>
    <row r="5" spans="1:17" ht="24" customHeight="1">
      <c r="A5" s="338" t="s">
        <v>300</v>
      </c>
      <c r="B5" s="340" t="s">
        <v>466</v>
      </c>
      <c r="C5" s="333" t="s">
        <v>467</v>
      </c>
      <c r="D5" s="333"/>
      <c r="E5" s="334"/>
      <c r="P5" s="185" t="s">
        <v>180</v>
      </c>
      <c r="Q5" s="185">
        <v>1</v>
      </c>
    </row>
    <row r="6" spans="1:17" ht="24" customHeight="1" thickBot="1">
      <c r="A6" s="339"/>
      <c r="B6" s="341"/>
      <c r="C6" s="335"/>
      <c r="D6" s="335"/>
      <c r="E6" s="336"/>
      <c r="P6" s="185" t="s">
        <v>182</v>
      </c>
      <c r="Q6" s="185">
        <v>1</v>
      </c>
    </row>
    <row r="7" spans="1:17" ht="15" customHeight="1" thickBot="1">
      <c r="P7" s="185" t="s">
        <v>184</v>
      </c>
      <c r="Q7" s="185">
        <v>1</v>
      </c>
    </row>
    <row r="8" spans="1:17" ht="24" customHeight="1">
      <c r="A8" s="31" t="s">
        <v>223</v>
      </c>
      <c r="B8" s="32" t="s">
        <v>335</v>
      </c>
      <c r="C8" s="32" t="s">
        <v>225</v>
      </c>
      <c r="D8" s="32" t="s">
        <v>336</v>
      </c>
      <c r="E8" s="33" t="s">
        <v>337</v>
      </c>
      <c r="P8" s="185" t="s">
        <v>187</v>
      </c>
      <c r="Q8" s="185">
        <v>1</v>
      </c>
    </row>
    <row r="9" spans="1:17" ht="22" customHeight="1" thickBot="1">
      <c r="A9" s="111">
        <v>9</v>
      </c>
      <c r="B9" s="186">
        <v>6.8259385665529013E-2</v>
      </c>
      <c r="C9" s="112">
        <v>5.85</v>
      </c>
      <c r="D9" s="113">
        <v>4</v>
      </c>
      <c r="E9" s="182">
        <v>1</v>
      </c>
    </row>
    <row r="11" spans="1:17" ht="22" customHeight="1" thickBot="1">
      <c r="A11" s="337" t="s">
        <v>440</v>
      </c>
      <c r="B11" s="337"/>
      <c r="C11" s="337"/>
      <c r="D11" s="337"/>
      <c r="E11" s="337"/>
    </row>
    <row r="12" spans="1:17" ht="22" customHeight="1">
      <c r="A12" s="31" t="s">
        <v>338</v>
      </c>
      <c r="B12" s="32" t="s">
        <v>339</v>
      </c>
      <c r="C12" s="32" t="s">
        <v>340</v>
      </c>
      <c r="D12" s="342" t="s">
        <v>441</v>
      </c>
      <c r="E12" s="343"/>
    </row>
    <row r="13" spans="1:17" ht="41.5" customHeight="1">
      <c r="A13" s="114">
        <v>1</v>
      </c>
      <c r="B13" s="115" t="s">
        <v>465</v>
      </c>
      <c r="C13" s="115" t="s">
        <v>468</v>
      </c>
      <c r="D13" s="331" t="s">
        <v>469</v>
      </c>
      <c r="E13" s="332"/>
    </row>
    <row r="14" spans="1:17" ht="57.25" customHeight="1">
      <c r="A14" s="114">
        <v>2</v>
      </c>
      <c r="B14" s="115" t="s">
        <v>476</v>
      </c>
      <c r="C14" s="115" t="s">
        <v>477</v>
      </c>
      <c r="D14" s="331" t="s">
        <v>478</v>
      </c>
      <c r="E14" s="332"/>
    </row>
    <row r="15" spans="1:17" ht="57.25" customHeight="1">
      <c r="A15" s="114">
        <v>3</v>
      </c>
      <c r="B15" s="115" t="s">
        <v>230</v>
      </c>
      <c r="C15" s="115" t="s">
        <v>442</v>
      </c>
      <c r="D15" s="331" t="s">
        <v>443</v>
      </c>
      <c r="E15" s="332"/>
    </row>
    <row r="16" spans="1:17" ht="73" customHeight="1">
      <c r="A16" s="114">
        <v>4</v>
      </c>
      <c r="B16" s="115" t="s">
        <v>230</v>
      </c>
      <c r="C16" s="115" t="s">
        <v>444</v>
      </c>
      <c r="D16" s="331" t="s">
        <v>443</v>
      </c>
      <c r="E16" s="332"/>
    </row>
    <row r="17" spans="1:17" ht="57.25" customHeight="1" thickBot="1">
      <c r="A17" s="116">
        <v>5</v>
      </c>
      <c r="B17" s="110" t="s">
        <v>231</v>
      </c>
      <c r="C17" s="110" t="s">
        <v>445</v>
      </c>
      <c r="D17" s="335" t="s">
        <v>446</v>
      </c>
      <c r="E17" s="336"/>
    </row>
    <row r="20" spans="1:17" ht="22" customHeight="1" thickBot="1">
      <c r="A20" s="337" t="s">
        <v>341</v>
      </c>
      <c r="B20" s="337"/>
      <c r="C20" s="337"/>
      <c r="D20" s="337"/>
      <c r="E20" s="337"/>
      <c r="P20" s="185" t="s">
        <v>222</v>
      </c>
      <c r="Q20" s="185" t="s">
        <v>342</v>
      </c>
    </row>
    <row r="21" spans="1:17" ht="57.25" customHeight="1">
      <c r="A21" s="117">
        <v>1</v>
      </c>
      <c r="B21" s="333" t="s">
        <v>470</v>
      </c>
      <c r="C21" s="333"/>
      <c r="D21" s="333"/>
      <c r="E21" s="334"/>
      <c r="P21" s="185" t="s">
        <v>309</v>
      </c>
      <c r="Q21" s="185">
        <v>2</v>
      </c>
    </row>
    <row r="22" spans="1:17" ht="41.5" customHeight="1">
      <c r="A22" s="114">
        <v>2</v>
      </c>
      <c r="B22" s="331" t="s">
        <v>479</v>
      </c>
      <c r="C22" s="331"/>
      <c r="D22" s="331"/>
      <c r="E22" s="332"/>
      <c r="P22" s="185" t="s">
        <v>480</v>
      </c>
      <c r="Q22" s="185">
        <v>1</v>
      </c>
    </row>
    <row r="23" spans="1:17" ht="41.5" customHeight="1">
      <c r="A23" s="114">
        <v>3</v>
      </c>
      <c r="B23" s="331" t="s">
        <v>447</v>
      </c>
      <c r="C23" s="331"/>
      <c r="D23" s="331"/>
      <c r="E23" s="332"/>
      <c r="P23" s="185" t="s">
        <v>227</v>
      </c>
      <c r="Q23" s="185">
        <v>1</v>
      </c>
    </row>
    <row r="24" spans="1:17" ht="41.5" customHeight="1" thickBot="1">
      <c r="A24" s="116">
        <v>4</v>
      </c>
      <c r="B24" s="335" t="s">
        <v>448</v>
      </c>
      <c r="C24" s="335"/>
      <c r="D24" s="335"/>
      <c r="E24" s="336"/>
      <c r="P24" s="185" t="s">
        <v>343</v>
      </c>
      <c r="Q24" s="185">
        <v>3</v>
      </c>
    </row>
    <row r="25" spans="1:17" ht="15" customHeight="1">
      <c r="P25" s="185" t="s">
        <v>368</v>
      </c>
      <c r="Q25" s="185">
        <v>1</v>
      </c>
    </row>
    <row r="26" spans="1:17" ht="15" customHeight="1">
      <c r="A26" s="325" t="s">
        <v>344</v>
      </c>
      <c r="B26" s="325"/>
      <c r="C26" s="325"/>
      <c r="D26" s="325"/>
      <c r="E26" s="325"/>
      <c r="P26" s="185" t="s">
        <v>337</v>
      </c>
      <c r="Q26" s="185">
        <v>1</v>
      </c>
    </row>
    <row r="27" spans="1:17" ht="18" customHeight="1"/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85" t="s">
        <v>194</v>
      </c>
      <c r="S40" s="185" t="s">
        <v>342</v>
      </c>
    </row>
    <row r="41" spans="18:19" ht="18" customHeight="1">
      <c r="R41" s="185" t="s">
        <v>205</v>
      </c>
      <c r="S41" s="185">
        <v>3</v>
      </c>
    </row>
    <row r="42" spans="18:19" ht="18" customHeight="1">
      <c r="R42" s="185" t="s">
        <v>197</v>
      </c>
      <c r="S42" s="185">
        <v>3</v>
      </c>
    </row>
    <row r="43" spans="18:19" ht="18" customHeight="1">
      <c r="R43" s="185" t="s">
        <v>195</v>
      </c>
      <c r="S43" s="185">
        <v>1</v>
      </c>
    </row>
    <row r="44" spans="18:19" ht="18" customHeight="1">
      <c r="R44" s="185" t="s">
        <v>196</v>
      </c>
      <c r="S44" s="185">
        <v>1</v>
      </c>
    </row>
    <row r="45" spans="18:19" ht="18" customHeight="1">
      <c r="R45" s="185" t="s">
        <v>471</v>
      </c>
      <c r="S45" s="185">
        <v>1</v>
      </c>
    </row>
    <row r="46" spans="18:19" ht="18" customHeight="1"/>
    <row r="47" spans="18:19" ht="18" customHeight="1"/>
    <row r="48" spans="18:19" ht="18" customHeight="1"/>
    <row r="49" spans="1:14" ht="18" customHeight="1"/>
    <row r="50" spans="1:14" ht="18" customHeight="1"/>
    <row r="51" spans="1:14" ht="18" customHeight="1"/>
    <row r="52" spans="1:14" ht="18" customHeight="1"/>
    <row r="53" spans="1:14" ht="18" customHeight="1"/>
    <row r="54" spans="1:14" ht="18" customHeight="1"/>
    <row r="55" spans="1:14" ht="18" customHeight="1"/>
    <row r="56" spans="1:14" ht="18" customHeight="1"/>
    <row r="57" spans="1:14" ht="18" customHeight="1"/>
    <row r="58" spans="1:14" ht="18" customHeight="1">
      <c r="A58" s="280" t="s">
        <v>449</v>
      </c>
      <c r="B58" s="280"/>
      <c r="C58" s="280"/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</row>
    <row r="59" spans="1:14" ht="15" customHeight="1" thickBot="1"/>
    <row r="60" spans="1:14" ht="18" customHeight="1">
      <c r="A60" s="31" t="s">
        <v>217</v>
      </c>
      <c r="B60" s="32" t="s">
        <v>229</v>
      </c>
      <c r="C60" s="32" t="s">
        <v>233</v>
      </c>
      <c r="D60" s="32" t="s">
        <v>225</v>
      </c>
      <c r="E60" s="32" t="s">
        <v>288</v>
      </c>
      <c r="F60" s="32" t="s">
        <v>309</v>
      </c>
      <c r="G60" s="32" t="s">
        <v>480</v>
      </c>
      <c r="H60" s="32" t="s">
        <v>227</v>
      </c>
      <c r="I60" s="32" t="s">
        <v>365</v>
      </c>
      <c r="J60" s="32" t="s">
        <v>472</v>
      </c>
      <c r="K60" s="32" t="s">
        <v>450</v>
      </c>
      <c r="L60" s="32" t="s">
        <v>306</v>
      </c>
      <c r="M60" s="32"/>
      <c r="N60" s="33"/>
    </row>
    <row r="61" spans="1:14" ht="34" customHeight="1">
      <c r="A61" s="118" t="s">
        <v>289</v>
      </c>
      <c r="B61" s="119">
        <v>2</v>
      </c>
      <c r="C61" s="120">
        <v>3.9215686274509803E-2</v>
      </c>
      <c r="D61" s="121">
        <v>2.625</v>
      </c>
      <c r="E61" s="121">
        <v>1.3125</v>
      </c>
      <c r="F61" s="119">
        <v>0</v>
      </c>
      <c r="G61" s="119">
        <v>1</v>
      </c>
      <c r="H61" s="119">
        <v>0</v>
      </c>
      <c r="I61" s="119">
        <v>0</v>
      </c>
      <c r="J61" s="119">
        <v>0</v>
      </c>
      <c r="K61" s="122" t="s">
        <v>481</v>
      </c>
      <c r="L61" s="326" t="s">
        <v>482</v>
      </c>
      <c r="M61" s="326"/>
      <c r="N61" s="327"/>
    </row>
    <row r="62" spans="1:14" ht="34" customHeight="1">
      <c r="A62" s="118" t="s">
        <v>327</v>
      </c>
      <c r="B62" s="119">
        <v>1</v>
      </c>
      <c r="C62" s="120">
        <v>1.6949152542372881E-2</v>
      </c>
      <c r="D62" s="121">
        <v>0.22499999999999998</v>
      </c>
      <c r="E62" s="121">
        <v>0.22499999999999998</v>
      </c>
      <c r="F62" s="119">
        <v>1</v>
      </c>
      <c r="G62" s="119">
        <v>0</v>
      </c>
      <c r="H62" s="119">
        <v>0</v>
      </c>
      <c r="I62" s="119">
        <v>0</v>
      </c>
      <c r="J62" s="119">
        <v>0</v>
      </c>
      <c r="K62" s="122" t="s">
        <v>452</v>
      </c>
      <c r="L62" s="326" t="s">
        <v>453</v>
      </c>
      <c r="M62" s="326"/>
      <c r="N62" s="327"/>
    </row>
    <row r="63" spans="1:14" ht="34" customHeight="1">
      <c r="A63" s="118" t="s">
        <v>179</v>
      </c>
      <c r="B63" s="119">
        <v>1</v>
      </c>
      <c r="C63" s="120">
        <v>1.6129032258064516E-2</v>
      </c>
      <c r="D63" s="121">
        <v>1.25</v>
      </c>
      <c r="E63" s="121">
        <v>1.25</v>
      </c>
      <c r="F63" s="119">
        <v>0</v>
      </c>
      <c r="G63" s="119">
        <v>0</v>
      </c>
      <c r="H63" s="119">
        <v>1</v>
      </c>
      <c r="I63" s="119">
        <v>0</v>
      </c>
      <c r="J63" s="119">
        <v>0</v>
      </c>
      <c r="K63" s="122" t="s">
        <v>454</v>
      </c>
      <c r="L63" s="326" t="s">
        <v>455</v>
      </c>
      <c r="M63" s="326"/>
      <c r="N63" s="327"/>
    </row>
    <row r="64" spans="1:14" ht="34" customHeight="1">
      <c r="A64" s="118" t="s">
        <v>180</v>
      </c>
      <c r="B64" s="119">
        <v>1</v>
      </c>
      <c r="C64" s="120">
        <v>1.6393442622950821E-2</v>
      </c>
      <c r="D64" s="121">
        <v>0</v>
      </c>
      <c r="E64" s="121">
        <v>0</v>
      </c>
      <c r="F64" s="119">
        <v>0</v>
      </c>
      <c r="G64" s="119">
        <v>0</v>
      </c>
      <c r="H64" s="119">
        <v>0</v>
      </c>
      <c r="I64" s="119">
        <v>1</v>
      </c>
      <c r="J64" s="119">
        <v>0</v>
      </c>
      <c r="K64" s="122" t="s">
        <v>366</v>
      </c>
      <c r="L64" s="326" t="s">
        <v>367</v>
      </c>
      <c r="M64" s="326"/>
      <c r="N64" s="327"/>
    </row>
    <row r="65" spans="1:14" ht="34" customHeight="1">
      <c r="A65" s="118" t="s">
        <v>182</v>
      </c>
      <c r="B65" s="119">
        <v>1</v>
      </c>
      <c r="C65" s="120">
        <v>1.6666666666666666E-2</v>
      </c>
      <c r="D65" s="121">
        <v>0</v>
      </c>
      <c r="E65" s="121">
        <v>0</v>
      </c>
      <c r="F65" s="119">
        <v>0</v>
      </c>
      <c r="G65" s="119">
        <v>0</v>
      </c>
      <c r="H65" s="119">
        <v>0</v>
      </c>
      <c r="I65" s="119">
        <v>0</v>
      </c>
      <c r="J65" s="119">
        <v>1</v>
      </c>
      <c r="K65" s="122" t="s">
        <v>473</v>
      </c>
      <c r="L65" s="326" t="s">
        <v>474</v>
      </c>
      <c r="M65" s="326"/>
      <c r="N65" s="327"/>
    </row>
    <row r="66" spans="1:14" ht="34" customHeight="1">
      <c r="A66" s="118" t="s">
        <v>184</v>
      </c>
      <c r="B66" s="119">
        <v>1</v>
      </c>
      <c r="C66" s="120">
        <v>1.6949152542372881E-2</v>
      </c>
      <c r="D66" s="121">
        <v>0.75</v>
      </c>
      <c r="E66" s="121">
        <v>0.75</v>
      </c>
      <c r="F66" s="119">
        <v>0</v>
      </c>
      <c r="G66" s="119">
        <v>0</v>
      </c>
      <c r="H66" s="119">
        <v>0</v>
      </c>
      <c r="I66" s="119">
        <v>0</v>
      </c>
      <c r="J66" s="119">
        <v>0</v>
      </c>
      <c r="K66" s="122" t="s">
        <v>451</v>
      </c>
      <c r="L66" s="326" t="s">
        <v>291</v>
      </c>
      <c r="M66" s="326"/>
      <c r="N66" s="327"/>
    </row>
    <row r="67" spans="1:14" ht="34" customHeight="1" thickBot="1">
      <c r="A67" s="123" t="s">
        <v>187</v>
      </c>
      <c r="B67" s="124">
        <v>1</v>
      </c>
      <c r="C67" s="125">
        <v>1.7241379310344827E-2</v>
      </c>
      <c r="D67" s="126">
        <v>0.5</v>
      </c>
      <c r="E67" s="126">
        <v>0.5</v>
      </c>
      <c r="F67" s="124">
        <v>0</v>
      </c>
      <c r="G67" s="124">
        <v>0</v>
      </c>
      <c r="H67" s="124">
        <v>0</v>
      </c>
      <c r="I67" s="124">
        <v>0</v>
      </c>
      <c r="J67" s="124">
        <v>0</v>
      </c>
      <c r="K67" s="109" t="s">
        <v>451</v>
      </c>
      <c r="L67" s="323" t="s">
        <v>291</v>
      </c>
      <c r="M67" s="323"/>
      <c r="N67" s="324"/>
    </row>
    <row r="70" spans="1:14" ht="15" customHeight="1" thickBot="1"/>
    <row r="71" spans="1:14" ht="22" customHeight="1">
      <c r="A71" s="328" t="s">
        <v>456</v>
      </c>
      <c r="B71" s="329"/>
      <c r="C71" s="329"/>
      <c r="D71" s="329"/>
      <c r="E71" s="330"/>
    </row>
    <row r="72" spans="1:14" ht="41.5" customHeight="1">
      <c r="A72" s="114" t="s">
        <v>232</v>
      </c>
      <c r="B72" s="326" t="s">
        <v>234</v>
      </c>
      <c r="C72" s="326"/>
      <c r="D72" s="326"/>
      <c r="E72" s="327"/>
    </row>
    <row r="73" spans="1:14" ht="41.5" customHeight="1">
      <c r="A73" s="114" t="s">
        <v>225</v>
      </c>
      <c r="B73" s="326" t="s">
        <v>457</v>
      </c>
      <c r="C73" s="326"/>
      <c r="D73" s="326"/>
      <c r="E73" s="327"/>
    </row>
    <row r="74" spans="1:14" ht="41.5" customHeight="1">
      <c r="A74" s="114" t="s">
        <v>287</v>
      </c>
      <c r="B74" s="326" t="s">
        <v>458</v>
      </c>
      <c r="C74" s="326"/>
      <c r="D74" s="326"/>
      <c r="E74" s="327"/>
    </row>
    <row r="75" spans="1:14" ht="41.5" customHeight="1">
      <c r="A75" s="114" t="s">
        <v>230</v>
      </c>
      <c r="B75" s="326" t="s">
        <v>459</v>
      </c>
      <c r="C75" s="326"/>
      <c r="D75" s="326"/>
      <c r="E75" s="327"/>
    </row>
    <row r="76" spans="1:14" ht="41.5" customHeight="1">
      <c r="A76" s="114" t="s">
        <v>226</v>
      </c>
      <c r="B76" s="326" t="s">
        <v>460</v>
      </c>
      <c r="C76" s="326"/>
      <c r="D76" s="326"/>
      <c r="E76" s="327"/>
    </row>
    <row r="77" spans="1:14" ht="41.5" customHeight="1">
      <c r="A77" s="114" t="s">
        <v>231</v>
      </c>
      <c r="B77" s="326" t="s">
        <v>461</v>
      </c>
      <c r="C77" s="326"/>
      <c r="D77" s="326"/>
      <c r="E77" s="327"/>
    </row>
    <row r="78" spans="1:14" ht="28" customHeight="1">
      <c r="A78" s="114" t="s">
        <v>228</v>
      </c>
      <c r="B78" s="326" t="s">
        <v>462</v>
      </c>
      <c r="C78" s="326"/>
      <c r="D78" s="326"/>
      <c r="E78" s="327"/>
    </row>
    <row r="79" spans="1:14" ht="28" customHeight="1" thickBot="1">
      <c r="A79" s="116" t="s">
        <v>463</v>
      </c>
      <c r="B79" s="323" t="s">
        <v>464</v>
      </c>
      <c r="C79" s="323"/>
      <c r="D79" s="323"/>
      <c r="E79" s="324"/>
    </row>
  </sheetData>
  <sheetProtection algorithmName="SHA-512" hashValue="Z1G5NdBCx0Z6S2OavLu+bnAnr96YMjKCvtocVAv+ZkdR1qR6lM78QMNS4yAtk6/9WZtUYcsQ4rBzTjIDgtMgWA==" saltValue="RzgyAb+x7IkUWfq+dM2I+A==" spinCount="100000" sheet="1" objects="1" scenarios="1"/>
  <mergeCells count="35">
    <mergeCell ref="B75:E75"/>
    <mergeCell ref="B76:E76"/>
    <mergeCell ref="A1:E1"/>
    <mergeCell ref="A4:E4"/>
    <mergeCell ref="A11:E11"/>
    <mergeCell ref="D17:E17"/>
    <mergeCell ref="B23:E23"/>
    <mergeCell ref="C5:E6"/>
    <mergeCell ref="A5:A6"/>
    <mergeCell ref="B5:B6"/>
    <mergeCell ref="D12:E12"/>
    <mergeCell ref="D13:E13"/>
    <mergeCell ref="D14:E14"/>
    <mergeCell ref="A20:E20"/>
    <mergeCell ref="D15:E15"/>
    <mergeCell ref="D16:E16"/>
    <mergeCell ref="B21:E21"/>
    <mergeCell ref="B22:E22"/>
    <mergeCell ref="B24:E24"/>
    <mergeCell ref="L67:N67"/>
    <mergeCell ref="B79:E79"/>
    <mergeCell ref="A26:E26"/>
    <mergeCell ref="L61:N61"/>
    <mergeCell ref="A58:N58"/>
    <mergeCell ref="A71:E71"/>
    <mergeCell ref="L62:N62"/>
    <mergeCell ref="L63:N63"/>
    <mergeCell ref="L64:N64"/>
    <mergeCell ref="L65:N65"/>
    <mergeCell ref="L66:N66"/>
    <mergeCell ref="B72:E72"/>
    <mergeCell ref="B73:E73"/>
    <mergeCell ref="B74:E74"/>
    <mergeCell ref="B77:E77"/>
    <mergeCell ref="B78:E78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669</vt:i4>
      </vt:variant>
    </vt:vector>
  </HeadingPairs>
  <TitlesOfParts>
    <vt:vector size="685" baseType="lpstr">
      <vt:lpstr>LOHNTABELLE</vt:lpstr>
      <vt:lpstr>EINSTELLUNG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2026-05-28T10:14:56Z</dcterms:modified>
  <cp:category/>
  <cp:contentStatus/>
</cp:coreProperties>
</file>