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6_Books Sales Report\Copy\"/>
    </mc:Choice>
  </mc:AlternateContent>
  <xr:revisionPtr revIDLastSave="0" documentId="13_ncr:1_{17F55FCC-1168-49EB-94DA-F7918F948178}" xr6:coauthVersionLast="47" xr6:coauthVersionMax="47" xr10:uidLastSave="{00000000-0000-0000-0000-000000000000}"/>
  <bookViews>
    <workbookView xWindow="33990" yWindow="5160" windowWidth="17280" windowHeight="8880" activeTab="3" xr2:uid="{2DC7AA2C-BCE4-4684-B776-96B4A59C7684}"/>
  </bookViews>
  <sheets>
    <sheet name="Week 7" sheetId="7" r:id="rId1"/>
    <sheet name="Week 8 " sheetId="8" r:id="rId2"/>
    <sheet name="Week 9" sheetId="9" r:id="rId3"/>
    <sheet name="Week 10" sheetId="10" r:id="rId4"/>
  </sheets>
  <calcPr calcId="191029"/>
  <pivotCaches>
    <pivotCache cacheId="3" r:id="rId5"/>
    <pivotCache cacheId="7" r:id="rId6"/>
    <pivotCache cacheId="11" r:id="rId7"/>
    <pivotCache cacheId="1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10" i="10" l="1"/>
  <c r="B409" i="10"/>
  <c r="B408" i="10"/>
  <c r="B407" i="10"/>
  <c r="B406" i="10"/>
  <c r="B405" i="10"/>
  <c r="B404" i="10"/>
  <c r="B403" i="10"/>
  <c r="B402" i="10"/>
  <c r="B401" i="10"/>
  <c r="B400" i="10"/>
  <c r="B399" i="10"/>
  <c r="B398" i="10"/>
  <c r="B397" i="10"/>
  <c r="B396" i="10"/>
  <c r="B395" i="10"/>
  <c r="B394" i="10"/>
  <c r="B393" i="10"/>
  <c r="B392" i="10"/>
  <c r="B391" i="10"/>
  <c r="B390" i="10"/>
  <c r="B389" i="10"/>
  <c r="B388" i="10"/>
  <c r="B387" i="10"/>
  <c r="B386" i="10"/>
  <c r="B385" i="10"/>
  <c r="B384" i="10"/>
  <c r="B383" i="10"/>
  <c r="B382" i="10"/>
  <c r="B381" i="10"/>
  <c r="B380" i="10"/>
  <c r="B379" i="10"/>
  <c r="B378" i="10"/>
  <c r="B377" i="10"/>
  <c r="B376" i="10"/>
  <c r="B375" i="10"/>
  <c r="B374" i="10"/>
  <c r="B373" i="10"/>
  <c r="B372" i="10"/>
  <c r="B371" i="10"/>
  <c r="B370" i="10"/>
  <c r="B369" i="10"/>
  <c r="B368" i="10"/>
  <c r="B367" i="10"/>
  <c r="B366" i="10"/>
  <c r="B365" i="10"/>
  <c r="B364" i="10"/>
  <c r="B363" i="10"/>
  <c r="B362" i="10"/>
  <c r="B361" i="10"/>
  <c r="B360" i="10"/>
  <c r="B359" i="10"/>
  <c r="B358" i="10"/>
  <c r="B357" i="10"/>
  <c r="B356" i="10"/>
  <c r="B355" i="10"/>
  <c r="B354" i="10"/>
  <c r="B353" i="10"/>
  <c r="B352" i="10"/>
  <c r="B351" i="10"/>
  <c r="B350" i="10"/>
  <c r="B349" i="10"/>
  <c r="B348" i="10"/>
  <c r="B347" i="10"/>
  <c r="B346" i="10"/>
  <c r="B345" i="10"/>
  <c r="B344" i="10"/>
  <c r="B343" i="10"/>
  <c r="B342" i="10"/>
  <c r="B341" i="10"/>
  <c r="B340" i="10"/>
  <c r="B339" i="10"/>
  <c r="B338" i="10"/>
  <c r="B337" i="10"/>
  <c r="B336" i="10"/>
  <c r="B335" i="10"/>
  <c r="B334" i="10"/>
  <c r="B333" i="10"/>
  <c r="B332" i="10"/>
  <c r="B331" i="10"/>
  <c r="B330" i="10"/>
  <c r="B329" i="10"/>
  <c r="B328" i="10"/>
  <c r="B327" i="10"/>
  <c r="B326" i="10"/>
  <c r="B325" i="10"/>
  <c r="B324" i="10"/>
  <c r="B323" i="10"/>
  <c r="B322" i="10"/>
  <c r="B321" i="10"/>
  <c r="B320" i="10"/>
  <c r="B319" i="10"/>
  <c r="B318" i="10"/>
  <c r="B317" i="10"/>
  <c r="B316" i="10"/>
  <c r="B315" i="10"/>
  <c r="B314" i="10"/>
  <c r="B313" i="10"/>
  <c r="B312" i="10"/>
  <c r="B311" i="10"/>
  <c r="B310" i="10"/>
  <c r="B309" i="10"/>
  <c r="B308" i="10"/>
  <c r="B307" i="10"/>
  <c r="B306" i="10"/>
  <c r="B305" i="10"/>
  <c r="B304" i="10"/>
  <c r="B303" i="10"/>
  <c r="B302" i="10"/>
  <c r="B301" i="10"/>
  <c r="B300" i="10"/>
  <c r="B299" i="10"/>
  <c r="B298" i="10"/>
  <c r="B297" i="10"/>
  <c r="B296" i="10"/>
  <c r="B295" i="10"/>
  <c r="B294" i="10"/>
  <c r="B293" i="10"/>
  <c r="B292" i="10"/>
  <c r="B291" i="10"/>
  <c r="B290" i="10"/>
  <c r="B289" i="10"/>
  <c r="B288" i="10"/>
  <c r="B287" i="10"/>
  <c r="B286" i="10"/>
  <c r="B285" i="10"/>
  <c r="B284" i="10"/>
  <c r="B283" i="10"/>
  <c r="B282" i="10"/>
  <c r="B281" i="10"/>
  <c r="B280" i="10"/>
  <c r="B279" i="10"/>
  <c r="B278" i="10"/>
  <c r="B277" i="10"/>
  <c r="B276" i="10"/>
  <c r="B275" i="10"/>
  <c r="B274" i="10"/>
  <c r="B273" i="10"/>
  <c r="B272" i="10"/>
  <c r="B271" i="10"/>
  <c r="B270" i="10"/>
  <c r="B269" i="10"/>
  <c r="B268" i="10"/>
  <c r="B267" i="10"/>
  <c r="B266" i="10"/>
  <c r="B265" i="10"/>
  <c r="B264" i="10"/>
  <c r="B263" i="10"/>
  <c r="B262" i="10"/>
  <c r="B261" i="10"/>
  <c r="B260" i="10"/>
  <c r="B259" i="10"/>
  <c r="B258" i="10"/>
  <c r="B257" i="10"/>
  <c r="B256" i="10"/>
  <c r="B255" i="10"/>
  <c r="B254" i="10"/>
  <c r="B253" i="10"/>
  <c r="B252" i="10"/>
  <c r="B251" i="10"/>
  <c r="B250" i="10"/>
  <c r="B249" i="10"/>
  <c r="B248" i="10"/>
  <c r="B247" i="10"/>
  <c r="B246" i="10"/>
  <c r="B245" i="10"/>
  <c r="B244" i="10"/>
  <c r="B243" i="10"/>
  <c r="B242" i="10"/>
  <c r="B241" i="10"/>
  <c r="B240" i="10"/>
  <c r="B239" i="10"/>
  <c r="B238" i="10"/>
  <c r="B237" i="10"/>
  <c r="B236" i="10"/>
  <c r="B235" i="10"/>
  <c r="B234" i="10"/>
  <c r="B233" i="10"/>
  <c r="B232" i="10"/>
  <c r="B231" i="10"/>
  <c r="B230" i="10"/>
  <c r="B229" i="10"/>
  <c r="B228" i="10"/>
  <c r="B227" i="10"/>
  <c r="B226" i="10"/>
  <c r="B225" i="10"/>
  <c r="B224" i="10"/>
  <c r="B223" i="10"/>
  <c r="B222" i="10"/>
  <c r="B221" i="10"/>
  <c r="B220" i="10"/>
  <c r="B219" i="10"/>
  <c r="B218" i="10"/>
  <c r="B217" i="10"/>
  <c r="B216" i="10"/>
  <c r="B215" i="10"/>
  <c r="B214" i="10"/>
  <c r="B213" i="10"/>
  <c r="B212" i="10"/>
  <c r="B211" i="10"/>
  <c r="B210" i="10"/>
  <c r="B209" i="10"/>
  <c r="B208" i="10"/>
  <c r="B207" i="10"/>
  <c r="B206" i="10"/>
  <c r="B205" i="10"/>
  <c r="B204" i="10"/>
  <c r="B203" i="10"/>
  <c r="B202" i="10"/>
  <c r="B201" i="10"/>
  <c r="B200" i="10"/>
  <c r="B199" i="10"/>
  <c r="B198" i="10"/>
  <c r="B197" i="10"/>
  <c r="B196" i="10"/>
  <c r="B195" i="10"/>
  <c r="B194" i="10"/>
  <c r="B193" i="10"/>
  <c r="B192" i="10"/>
  <c r="B191" i="10"/>
  <c r="B190" i="10"/>
  <c r="B189" i="10"/>
  <c r="B188" i="10"/>
  <c r="B187" i="10"/>
  <c r="B186" i="10"/>
  <c r="B185" i="10"/>
  <c r="B184" i="10"/>
  <c r="B183" i="10"/>
  <c r="B182" i="10"/>
  <c r="B181" i="10"/>
  <c r="B180" i="10"/>
  <c r="B179" i="10"/>
  <c r="B178" i="10"/>
  <c r="B177" i="10"/>
  <c r="B176" i="10"/>
  <c r="B175" i="10"/>
  <c r="B174" i="10"/>
  <c r="B173" i="10"/>
  <c r="B172" i="10"/>
  <c r="B171" i="10"/>
  <c r="B170" i="10"/>
  <c r="B169" i="10"/>
  <c r="B168" i="10"/>
  <c r="B167" i="10"/>
  <c r="B166" i="10"/>
  <c r="B165" i="10"/>
  <c r="B164" i="10"/>
  <c r="B163" i="10"/>
  <c r="B162" i="10"/>
  <c r="B161" i="10"/>
  <c r="B160" i="10"/>
  <c r="B159" i="10"/>
  <c r="B158" i="10"/>
  <c r="B157" i="10"/>
  <c r="B156" i="10"/>
  <c r="B155" i="10"/>
  <c r="B154" i="10"/>
  <c r="B153" i="10"/>
  <c r="B152" i="10"/>
  <c r="B151" i="10"/>
  <c r="B150" i="10"/>
  <c r="B149" i="10"/>
  <c r="B148" i="10"/>
  <c r="B147" i="10"/>
  <c r="B146" i="10"/>
  <c r="B145" i="10"/>
  <c r="B144" i="10"/>
  <c r="B143" i="10"/>
  <c r="B142" i="10"/>
  <c r="B141" i="10"/>
  <c r="B140" i="10"/>
  <c r="B139" i="10"/>
  <c r="B138" i="10"/>
  <c r="B137" i="10"/>
  <c r="B136" i="10"/>
  <c r="B135" i="10"/>
  <c r="B134" i="10"/>
  <c r="B133" i="10"/>
  <c r="B132" i="10"/>
  <c r="B131" i="10"/>
  <c r="B130" i="10"/>
  <c r="B129" i="10"/>
  <c r="B128" i="10"/>
  <c r="B127" i="10"/>
  <c r="B126" i="10"/>
  <c r="B125" i="10"/>
  <c r="B124" i="10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</calcChain>
</file>

<file path=xl/sharedStrings.xml><?xml version="1.0" encoding="utf-8"?>
<sst xmlns="http://schemas.openxmlformats.org/spreadsheetml/2006/main" count="1625" uniqueCount="127">
  <si>
    <t>Title</t>
  </si>
  <si>
    <t xml:space="preserve">In Search of Lost Time </t>
  </si>
  <si>
    <t xml:space="preserve">One Hundred Years of Solitude </t>
  </si>
  <si>
    <t>Madame Bovary</t>
  </si>
  <si>
    <t xml:space="preserve">Alice's Adventures in Wonderland </t>
  </si>
  <si>
    <t xml:space="preserve">Catch-22 </t>
  </si>
  <si>
    <t xml:space="preserve">Invisible Man </t>
  </si>
  <si>
    <t xml:space="preserve">A Portrait of the Artist as a Young Man </t>
  </si>
  <si>
    <t>The Idiot</t>
  </si>
  <si>
    <t>On the Road</t>
  </si>
  <si>
    <t xml:space="preserve">Slaughterhouse-Five </t>
  </si>
  <si>
    <t>King Lear</t>
  </si>
  <si>
    <t>The Master and Margarita</t>
  </si>
  <si>
    <t>The Tale of Genji</t>
  </si>
  <si>
    <t>The Remains of the Day</t>
  </si>
  <si>
    <t>Rabbit Redux</t>
  </si>
  <si>
    <t>The Road</t>
  </si>
  <si>
    <t xml:space="preserve">Lucky Jim </t>
  </si>
  <si>
    <t>Price</t>
  </si>
  <si>
    <t>The Age of Innocence</t>
  </si>
  <si>
    <t>The Tin Drum</t>
  </si>
  <si>
    <t>Fairy Tales and Stories</t>
  </si>
  <si>
    <t>The Golden Notebook</t>
  </si>
  <si>
    <t>Bonfire of the Vanities</t>
  </si>
  <si>
    <t>Hunger</t>
  </si>
  <si>
    <t>Through the Looking Glass</t>
  </si>
  <si>
    <t>Rabbit at Rest</t>
  </si>
  <si>
    <t>A Dance to the Music of Time</t>
  </si>
  <si>
    <t xml:space="preserve">Portnoy's Complaint </t>
  </si>
  <si>
    <t>Brighton Rock</t>
  </si>
  <si>
    <t xml:space="preserve">The Brothers Karamazov </t>
  </si>
  <si>
    <t>Middlemarch</t>
  </si>
  <si>
    <t>The Lord of the Rings</t>
  </si>
  <si>
    <t xml:space="preserve">Pale Fire </t>
  </si>
  <si>
    <t>The Scarlet Letter</t>
  </si>
  <si>
    <t>Faust</t>
  </si>
  <si>
    <t>Tom Jones</t>
  </si>
  <si>
    <t>The Little Prince</t>
  </si>
  <si>
    <t>Rabbit Is Rich</t>
  </si>
  <si>
    <t>Oedipus at Colonus</t>
  </si>
  <si>
    <t xml:space="preserve">Light in August </t>
  </si>
  <si>
    <t>The Time Machine</t>
  </si>
  <si>
    <t>Song of Solomon</t>
  </si>
  <si>
    <t>Atlas Shrugged</t>
  </si>
  <si>
    <t>A Season in Hell</t>
  </si>
  <si>
    <t>Lost Illusions</t>
  </si>
  <si>
    <t>The Plague</t>
  </si>
  <si>
    <t>Tender Is the Night</t>
  </si>
  <si>
    <t>Vanity Fair</t>
  </si>
  <si>
    <t xml:space="preserve">Austerlitz </t>
  </si>
  <si>
    <t xml:space="preserve">The Great Gatsby </t>
  </si>
  <si>
    <t>Electra</t>
  </si>
  <si>
    <t>The Big Money</t>
  </si>
  <si>
    <t>The Jungle</t>
  </si>
  <si>
    <t>Love in the Time of Cholera</t>
  </si>
  <si>
    <t>Bleak House</t>
  </si>
  <si>
    <t>A Farewell to Arms</t>
  </si>
  <si>
    <t>Pedro Paramo</t>
  </si>
  <si>
    <t>Steppenwolf</t>
  </si>
  <si>
    <t>Kim</t>
  </si>
  <si>
    <t>The Moviegoer</t>
  </si>
  <si>
    <t>Of Mice and Men</t>
  </si>
  <si>
    <t>The Pickwick Papers</t>
  </si>
  <si>
    <t xml:space="preserve">The Portrait of a Lady </t>
  </si>
  <si>
    <t>The Hitchhiker's Guide to the Galaxy</t>
  </si>
  <si>
    <t>The Wind-Up Bird Chronicle</t>
  </si>
  <si>
    <t>The House of the Spirits</t>
  </si>
  <si>
    <t>Heart of Darkness</t>
  </si>
  <si>
    <t>The Handmaid's Tale</t>
  </si>
  <si>
    <t>A Tree Grows in Brooklyn</t>
  </si>
  <si>
    <t>The Sea, The Sea</t>
  </si>
  <si>
    <t>Atonement</t>
  </si>
  <si>
    <t>Anna Karenina</t>
  </si>
  <si>
    <t>The Red and the Black</t>
  </si>
  <si>
    <t>Metamorphoses</t>
  </si>
  <si>
    <t>The Catcher in the Rye</t>
  </si>
  <si>
    <t>The Princess of Cleves</t>
  </si>
  <si>
    <t>Collected Fiction</t>
  </si>
  <si>
    <t xml:space="preserve">Midnight's Children </t>
  </si>
  <si>
    <t>Tess of the d'Urbervilles</t>
  </si>
  <si>
    <t>The Poems of Robert Frost</t>
  </si>
  <si>
    <t>The Leopard</t>
  </si>
  <si>
    <t>Lord Jim</t>
  </si>
  <si>
    <t>Les Misérables</t>
  </si>
  <si>
    <t xml:space="preserve">The Prime of Miss Jean Brodie </t>
  </si>
  <si>
    <t>The World According to Garp</t>
  </si>
  <si>
    <t>The Trial</t>
  </si>
  <si>
    <t>The Complete Stories of Franz Kafka</t>
  </si>
  <si>
    <t>Moby Dick</t>
  </si>
  <si>
    <t>Fathers and Sons</t>
  </si>
  <si>
    <t xml:space="preserve">A Prayer for Owen Meany </t>
  </si>
  <si>
    <t>Nineteen Eighty Four</t>
  </si>
  <si>
    <t>David Copperfield</t>
  </si>
  <si>
    <t>The Adventures of Huckleberry Finn</t>
  </si>
  <si>
    <t>The Sound and the Fury</t>
  </si>
  <si>
    <t>A Doll's House</t>
  </si>
  <si>
    <t>The Tempest</t>
  </si>
  <si>
    <t>Hamlet</t>
  </si>
  <si>
    <t>Sons and Lovers</t>
  </si>
  <si>
    <t>A Sentimental Education</t>
  </si>
  <si>
    <t>Oedipus the King</t>
  </si>
  <si>
    <t>The House of Mirth</t>
  </si>
  <si>
    <t>The Big Sleep</t>
  </si>
  <si>
    <t>Absalom, Absalom!</t>
  </si>
  <si>
    <t>Dune</t>
  </si>
  <si>
    <t>Stories of Ernest Hemingway</t>
  </si>
  <si>
    <t>The Complete Sherlock Holmes</t>
  </si>
  <si>
    <t>Confessions of Zeno</t>
  </si>
  <si>
    <t>A Clockwork Orange</t>
  </si>
  <si>
    <t>The Corrections</t>
  </si>
  <si>
    <t xml:space="preserve">The Sun Also Rises </t>
  </si>
  <si>
    <t>Gulliver's Travels</t>
  </si>
  <si>
    <t>Pride and Prejudice</t>
  </si>
  <si>
    <t>The Picture of Dorian Gray</t>
  </si>
  <si>
    <t>The 42nd Parallel</t>
  </si>
  <si>
    <t>Leaves of Grass</t>
  </si>
  <si>
    <t>La Regenta</t>
  </si>
  <si>
    <t>Clarissa</t>
  </si>
  <si>
    <t>Macbeth</t>
  </si>
  <si>
    <t>The Metamorphosis</t>
  </si>
  <si>
    <t xml:space="preserve">To the Lighthouse </t>
  </si>
  <si>
    <t>The Hobbit</t>
  </si>
  <si>
    <t>Etykiety wierszy</t>
  </si>
  <si>
    <t>(puste)</t>
  </si>
  <si>
    <t>Suma końcowa</t>
  </si>
  <si>
    <t>Liczba z Title</t>
  </si>
  <si>
    <t>Suma z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</si>
</sst>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" refreshedDate="45495.769727662038" createdVersion="1" refreshedVersion="8" recordCount="332" xr:uid="{C351BD14-7F6A-4C9F-94B2-05384046A3D4}">
  <cacheSource type="worksheet">
    <worksheetSource ref="A1:B1048576" sheet="Week 7"/>
  </cacheSource>
  <cacheFields count="2">
    <cacheField name="Title" numFmtId="0">
      <sharedItems containsBlank="1" count="36">
        <s v="Anna Karenina"/>
        <s v="Atlas Shrugged"/>
        <s v="Austerlitz "/>
        <s v="Brighton Rock"/>
        <s v="Collected Fiction"/>
        <s v="Faust"/>
        <s v="Heart of Darkness"/>
        <s v="In Search of Lost Time "/>
        <s v="Kim"/>
        <s v="Les Misérables"/>
        <s v="Lord Jim"/>
        <s v="Love in the Time of Cholera"/>
        <s v="Metamorphoses"/>
        <s v="Middlemarch"/>
        <s v="Midnight's Children "/>
        <s v="Of Mice and Men"/>
        <s v="On the Road"/>
        <s v="Rabbit Is Rich"/>
        <s v="Rabbit Redux"/>
        <s v="Steppenwolf"/>
        <s v="Tess of the d'Urbervilles"/>
        <s v="The Big Money"/>
        <s v="The Catcher in the Rye"/>
        <s v="The Golden Notebook"/>
        <s v="The Great Gatsby "/>
        <s v="The Hitchhiker's Guide to the Galaxy"/>
        <s v="The Leopard"/>
        <s v="The Poems of Robert Frost"/>
        <s v="The Prime of Miss Jean Brodie "/>
        <s v="The Princess of Cleves"/>
        <s v="The Remains of the Day"/>
        <s v="The Time Machine"/>
        <s v="The Trial"/>
        <s v="The World According to Garp"/>
        <s v="Vanity Fair"/>
        <m/>
      </sharedItems>
    </cacheField>
    <cacheField name="Price" numFmtId="0">
      <sharedItems containsString="0" containsBlank="1" containsNumber="1" minValue="10.4215" maxValue="57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" refreshedDate="45495.770015162037" createdVersion="1" refreshedVersion="8" recordCount="346" xr:uid="{787F91C3-27CE-4902-8392-1192BB7C234E}">
  <cacheSource type="worksheet">
    <worksheetSource ref="A1:B1048576" sheet="Week 8 "/>
  </cacheSource>
  <cacheFields count="2">
    <cacheField name="Title" numFmtId="0">
      <sharedItems containsBlank="1" count="35">
        <s v="A Doll's House"/>
        <s v="A Farewell to Arms"/>
        <s v="A Prayer for Owen Meany "/>
        <s v="A Tree Grows in Brooklyn"/>
        <s v="Bonfire of the Vanities"/>
        <s v="David Copperfield"/>
        <s v="Fathers and Sons"/>
        <s v="Hamlet"/>
        <s v="Invisible Man "/>
        <s v="King Lear"/>
        <s v="Les Misérables"/>
        <s v="Lost Illusions"/>
        <s v="Midnight's Children "/>
        <s v="Moby Dick"/>
        <s v="Nineteen Eighty Four"/>
        <s v="Pale Fire "/>
        <s v="Pedro Paramo"/>
        <s v="Portnoy's Complaint "/>
        <s v="Rabbit at Rest"/>
        <s v="Rabbit Redux"/>
        <s v="Song of Solomon"/>
        <s v="Tender Is the Night"/>
        <s v="Tess of the d'Urbervilles"/>
        <s v="The Adventures of Huckleberry Finn"/>
        <s v="The Complete Stories of Franz Kafka"/>
        <s v="The Handmaid's Tale"/>
        <s v="The Poems of Robert Frost"/>
        <s v="The Road"/>
        <s v="The Sound and the Fury"/>
        <s v="The Tale of Genji"/>
        <s v="The Tempest"/>
        <s v="Through the Looking Glass"/>
        <s v="Tom Jones"/>
        <s v="Vanity Fair"/>
        <m/>
      </sharedItems>
    </cacheField>
    <cacheField name="Price" numFmtId="0">
      <sharedItems containsString="0" containsBlank="1" containsNumber="1" minValue="11.568499999999998" maxValue="57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" refreshedDate="45495.770336226851" createdVersion="1" refreshedVersion="8" recordCount="369" xr:uid="{0F2C064E-7260-4B5F-A9D3-82BEE5967E8E}">
  <cacheSource type="worksheet">
    <worksheetSource ref="A1:B1048576" sheet="Week 9"/>
  </cacheSource>
  <cacheFields count="2">
    <cacheField name="Title" numFmtId="0">
      <sharedItems containsBlank="1" count="36">
        <s v="A Clockwork Orange"/>
        <s v="A Portrait of the Artist as a Young Man "/>
        <s v="A Prayer for Owen Meany "/>
        <s v="A Sentimental Education"/>
        <s v="Absalom, Absalom!"/>
        <s v="Confessions of Zeno"/>
        <s v="Dune"/>
        <s v="Electra"/>
        <s v="Hunger"/>
        <s v="Light in August "/>
        <s v="Lucky Jim "/>
        <s v="Oedipus at Colonus"/>
        <s v="Oedipus the King"/>
        <s v="Pale Fire "/>
        <s v="Slaughterhouse-Five "/>
        <s v="Sons and Lovers"/>
        <s v="Stories of Ernest Hemingway"/>
        <s v="The Age of Innocence"/>
        <s v="The Big Sleep"/>
        <s v="The Brothers Karamazov "/>
        <s v="The Complete Sherlock Holmes"/>
        <s v="The Corrections"/>
        <s v="The House of Mirth"/>
        <s v="The Idiot"/>
        <s v="The Jungle"/>
        <s v="The Little Prince"/>
        <s v="The Master and Margarita"/>
        <s v="The Plague"/>
        <s v="The Portrait of a Lady "/>
        <s v="The Red and the Black"/>
        <s v="The Scarlet Letter"/>
        <s v="The Tin Drum"/>
        <s v="The Trial"/>
        <s v="Through the Looking Glass"/>
        <s v="Vanity Fair"/>
        <m/>
      </sharedItems>
    </cacheField>
    <cacheField name="Price" numFmtId="0">
      <sharedItems containsString="0" containsBlank="1" containsNumber="1" minValue="11.568499999999998" maxValue="55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am" refreshedDate="45495.770664467593" createdVersion="1" refreshedVersion="8" recordCount="410" xr:uid="{933FA16D-A829-4F15-B8D0-93026D4F71FD}">
  <cacheSource type="worksheet">
    <worksheetSource ref="A1:B1048576" sheet="Week 10"/>
  </cacheSource>
  <cacheFields count="2">
    <cacheField name="Title" numFmtId="0">
      <sharedItems containsBlank="1" count="41">
        <s v="A Dance to the Music of Time"/>
        <s v="A Doll's House"/>
        <s v="A Farewell to Arms"/>
        <s v="A Season in Hell"/>
        <s v="Alice's Adventures in Wonderland "/>
        <s v="Atonement"/>
        <s v="Austerlitz "/>
        <s v="Bleak House"/>
        <s v="Catch-22 "/>
        <s v="Clarissa"/>
        <s v="Confessions of Zeno"/>
        <s v="David Copperfield"/>
        <s v="Fairy Tales and Stories"/>
        <s v="Faust"/>
        <s v="Gulliver's Travels"/>
        <s v="Hamlet"/>
        <s v="La Regenta"/>
        <s v="Leaves of Grass"/>
        <s v="Macbeth"/>
        <s v="Madame Bovary"/>
        <s v="Nineteen Eighty Four"/>
        <s v="Oedipus at Colonus"/>
        <s v="One Hundred Years of Solitude "/>
        <s v="Pride and Prejudice"/>
        <s v="Sons and Lovers"/>
        <s v="Stories of Ernest Hemingway"/>
        <s v="The 42nd Parallel"/>
        <s v="The Big Sleep"/>
        <s v="The Corrections"/>
        <s v="The Hobbit"/>
        <s v="The House of the Spirits"/>
        <s v="The Lord of the Rings"/>
        <s v="The Metamorphosis"/>
        <s v="The Moviegoer"/>
        <s v="The Pickwick Papers"/>
        <s v="The Picture of Dorian Gray"/>
        <s v="The Sea, The Sea"/>
        <s v="The Sun Also Rises "/>
        <s v="The Wind-Up Bird Chronicle"/>
        <s v="To the Lighthouse "/>
        <m/>
      </sharedItems>
    </cacheField>
    <cacheField name="Price" numFmtId="0">
      <sharedItems containsString="0" containsBlank="1" containsNumber="1" minValue="10.76" maxValue="57.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">
  <r>
    <x v="0"/>
    <n v="51.33"/>
  </r>
  <r>
    <x v="0"/>
    <n v="51.33"/>
  </r>
  <r>
    <x v="0"/>
    <n v="51.33"/>
  </r>
  <r>
    <x v="0"/>
    <n v="51.33"/>
  </r>
  <r>
    <x v="0"/>
    <n v="51.33"/>
  </r>
  <r>
    <x v="0"/>
    <n v="51.33"/>
  </r>
  <r>
    <x v="0"/>
    <n v="51.33"/>
  </r>
  <r>
    <x v="0"/>
    <n v="51.33"/>
  </r>
  <r>
    <x v="0"/>
    <n v="51.33"/>
  </r>
  <r>
    <x v="1"/>
    <n v="17.536999999999999"/>
  </r>
  <r>
    <x v="1"/>
    <n v="17.536999999999999"/>
  </r>
  <r>
    <x v="1"/>
    <n v="17.536999999999999"/>
  </r>
  <r>
    <x v="1"/>
    <n v="17.536999999999999"/>
  </r>
  <r>
    <x v="1"/>
    <n v="17.536999999999999"/>
  </r>
  <r>
    <x v="1"/>
    <n v="17.536999999999999"/>
  </r>
  <r>
    <x v="1"/>
    <n v="17.536999999999999"/>
  </r>
  <r>
    <x v="1"/>
    <n v="17.536999999999999"/>
  </r>
  <r>
    <x v="1"/>
    <n v="17.536999999999999"/>
  </r>
  <r>
    <x v="2"/>
    <n v="12.23"/>
  </r>
  <r>
    <x v="2"/>
    <n v="12.23"/>
  </r>
  <r>
    <x v="2"/>
    <n v="12.23"/>
  </r>
  <r>
    <x v="2"/>
    <n v="12.23"/>
  </r>
  <r>
    <x v="2"/>
    <n v="12.23"/>
  </r>
  <r>
    <x v="2"/>
    <n v="12.23"/>
  </r>
  <r>
    <x v="2"/>
    <n v="12.23"/>
  </r>
  <r>
    <x v="2"/>
    <n v="12.23"/>
  </r>
  <r>
    <x v="2"/>
    <n v="12.23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3"/>
    <n v="41.866499999999995"/>
  </r>
  <r>
    <x v="4"/>
    <n v="42.849000000000004"/>
  </r>
  <r>
    <x v="4"/>
    <n v="42.849000000000004"/>
  </r>
  <r>
    <x v="4"/>
    <n v="42.849000000000004"/>
  </r>
  <r>
    <x v="4"/>
    <n v="42.849000000000004"/>
  </r>
  <r>
    <x v="4"/>
    <n v="42.849000000000004"/>
  </r>
  <r>
    <x v="5"/>
    <n v="40.11"/>
  </r>
  <r>
    <x v="5"/>
    <n v="40.11"/>
  </r>
  <r>
    <x v="5"/>
    <n v="40.11"/>
  </r>
  <r>
    <x v="5"/>
    <n v="40.11"/>
  </r>
  <r>
    <x v="5"/>
    <n v="40.11"/>
  </r>
  <r>
    <x v="5"/>
    <n v="40.11"/>
  </r>
  <r>
    <x v="5"/>
    <n v="40.11"/>
  </r>
  <r>
    <x v="5"/>
    <n v="40.11"/>
  </r>
  <r>
    <x v="5"/>
    <n v="40.11"/>
  </r>
  <r>
    <x v="5"/>
    <n v="40.11"/>
  </r>
  <r>
    <x v="5"/>
    <n v="40.11"/>
  </r>
  <r>
    <x v="6"/>
    <n v="22.742999999999999"/>
  </r>
  <r>
    <x v="6"/>
    <n v="22.742999999999999"/>
  </r>
  <r>
    <x v="6"/>
    <n v="22.742999999999999"/>
  </r>
  <r>
    <x v="6"/>
    <n v="22.742999999999999"/>
  </r>
  <r>
    <x v="6"/>
    <n v="22.742999999999999"/>
  </r>
  <r>
    <x v="6"/>
    <n v="22.742999999999999"/>
  </r>
  <r>
    <x v="6"/>
    <n v="22.742999999999999"/>
  </r>
  <r>
    <x v="6"/>
    <n v="22.742999999999999"/>
  </r>
  <r>
    <x v="6"/>
    <n v="22.742999999999999"/>
  </r>
  <r>
    <x v="7"/>
    <n v="49.1815"/>
  </r>
  <r>
    <x v="7"/>
    <n v="49.1815"/>
  </r>
  <r>
    <x v="7"/>
    <n v="49.1815"/>
  </r>
  <r>
    <x v="7"/>
    <n v="49.1815"/>
  </r>
  <r>
    <x v="7"/>
    <n v="49.1815"/>
  </r>
  <r>
    <x v="7"/>
    <n v="49.1815"/>
  </r>
  <r>
    <x v="8"/>
    <n v="11.259"/>
  </r>
  <r>
    <x v="8"/>
    <n v="11.259"/>
  </r>
  <r>
    <x v="8"/>
    <n v="11.259"/>
  </r>
  <r>
    <x v="8"/>
    <n v="11.259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9"/>
    <n v="17.27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0"/>
    <n v="56.76"/>
  </r>
  <r>
    <x v="11"/>
    <n v="48.791999999999994"/>
  </r>
  <r>
    <x v="11"/>
    <n v="48.791999999999994"/>
  </r>
  <r>
    <x v="11"/>
    <n v="48.791999999999994"/>
  </r>
  <r>
    <x v="11"/>
    <n v="48.791999999999994"/>
  </r>
  <r>
    <x v="11"/>
    <n v="48.791999999999994"/>
  </r>
  <r>
    <x v="11"/>
    <n v="48.791999999999994"/>
  </r>
  <r>
    <x v="11"/>
    <n v="48.791999999999994"/>
  </r>
  <r>
    <x v="11"/>
    <n v="48.791999999999994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2"/>
    <n v="39.728999999999999"/>
  </r>
  <r>
    <x v="13"/>
    <n v="13.548999999999999"/>
  </r>
  <r>
    <x v="13"/>
    <n v="13.548999999999999"/>
  </r>
  <r>
    <x v="13"/>
    <n v="13.548999999999999"/>
  </r>
  <r>
    <x v="13"/>
    <n v="13.548999999999999"/>
  </r>
  <r>
    <x v="13"/>
    <n v="13.548999999999999"/>
  </r>
  <r>
    <x v="13"/>
    <n v="13.548999999999999"/>
  </r>
  <r>
    <x v="13"/>
    <n v="13.548999999999999"/>
  </r>
  <r>
    <x v="13"/>
    <n v="13.548999999999999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4"/>
    <n v="15.963000000000001"/>
  </r>
  <r>
    <x v="15"/>
    <n v="43.55"/>
  </r>
  <r>
    <x v="15"/>
    <n v="43.55"/>
  </r>
  <r>
    <x v="15"/>
    <n v="43.55"/>
  </r>
  <r>
    <x v="15"/>
    <n v="43.55"/>
  </r>
  <r>
    <x v="15"/>
    <n v="43.55"/>
  </r>
  <r>
    <x v="15"/>
    <n v="43.55"/>
  </r>
  <r>
    <x v="15"/>
    <n v="43.55"/>
  </r>
  <r>
    <x v="15"/>
    <n v="43.55"/>
  </r>
  <r>
    <x v="15"/>
    <n v="43.55"/>
  </r>
  <r>
    <x v="16"/>
    <n v="33.362499999999997"/>
  </r>
  <r>
    <x v="16"/>
    <n v="33.362499999999997"/>
  </r>
  <r>
    <x v="16"/>
    <n v="33.362499999999997"/>
  </r>
  <r>
    <x v="16"/>
    <n v="33.362499999999997"/>
  </r>
  <r>
    <x v="16"/>
    <n v="33.362499999999997"/>
  </r>
  <r>
    <x v="16"/>
    <n v="33.362499999999997"/>
  </r>
  <r>
    <x v="16"/>
    <n v="33.362499999999997"/>
  </r>
  <r>
    <x v="16"/>
    <n v="33.362499999999997"/>
  </r>
  <r>
    <x v="16"/>
    <n v="33.362499999999997"/>
  </r>
  <r>
    <x v="16"/>
    <n v="33.362499999999997"/>
  </r>
  <r>
    <x v="17"/>
    <n v="10.4215"/>
  </r>
  <r>
    <x v="17"/>
    <n v="10.4215"/>
  </r>
  <r>
    <x v="17"/>
    <n v="10.4215"/>
  </r>
  <r>
    <x v="17"/>
    <n v="10.4215"/>
  </r>
  <r>
    <x v="17"/>
    <n v="10.4215"/>
  </r>
  <r>
    <x v="17"/>
    <n v="10.4215"/>
  </r>
  <r>
    <x v="17"/>
    <n v="10.4215"/>
  </r>
  <r>
    <x v="17"/>
    <n v="10.4215"/>
  </r>
  <r>
    <x v="17"/>
    <n v="10.4215"/>
  </r>
  <r>
    <x v="18"/>
    <n v="41.06"/>
  </r>
  <r>
    <x v="18"/>
    <n v="41.06"/>
  </r>
  <r>
    <x v="18"/>
    <n v="41.06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19"/>
    <n v="16.558499999999999"/>
  </r>
  <r>
    <x v="20"/>
    <n v="57.36"/>
  </r>
  <r>
    <x v="20"/>
    <n v="57.36"/>
  </r>
  <r>
    <x v="20"/>
    <n v="57.36"/>
  </r>
  <r>
    <x v="20"/>
    <n v="57.36"/>
  </r>
  <r>
    <x v="20"/>
    <n v="57.36"/>
  </r>
  <r>
    <x v="20"/>
    <n v="57.36"/>
  </r>
  <r>
    <x v="20"/>
    <n v="57.36"/>
  </r>
  <r>
    <x v="20"/>
    <n v="57.36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1"/>
    <n v="34.950000000000003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2"/>
    <n v="48.662500000000001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3"/>
    <n v="20.776499999999999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4"/>
    <n v="54.23"/>
  </r>
  <r>
    <x v="25"/>
    <n v="11.11"/>
  </r>
  <r>
    <x v="25"/>
    <n v="11.11"/>
  </r>
  <r>
    <x v="25"/>
    <n v="11.11"/>
  </r>
  <r>
    <x v="26"/>
    <n v="38.28"/>
  </r>
  <r>
    <x v="26"/>
    <n v="38.28"/>
  </r>
  <r>
    <x v="26"/>
    <n v="38.28"/>
  </r>
  <r>
    <x v="26"/>
    <n v="38.28"/>
  </r>
  <r>
    <x v="26"/>
    <n v="38.28"/>
  </r>
  <r>
    <x v="26"/>
    <n v="38.28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7"/>
    <n v="50.036499999999997"/>
  </r>
  <r>
    <x v="28"/>
    <n v="10.93"/>
  </r>
  <r>
    <x v="28"/>
    <n v="10.93"/>
  </r>
  <r>
    <x v="28"/>
    <n v="10.93"/>
  </r>
  <r>
    <x v="28"/>
    <n v="10.93"/>
  </r>
  <r>
    <x v="28"/>
    <n v="10.93"/>
  </r>
  <r>
    <x v="28"/>
    <n v="10.93"/>
  </r>
  <r>
    <x v="28"/>
    <n v="10.93"/>
  </r>
  <r>
    <x v="28"/>
    <n v="10.93"/>
  </r>
  <r>
    <x v="28"/>
    <n v="10.93"/>
  </r>
  <r>
    <x v="29"/>
    <n v="18.192499999999999"/>
  </r>
  <r>
    <x v="29"/>
    <n v="18.192499999999999"/>
  </r>
  <r>
    <x v="29"/>
    <n v="18.192499999999999"/>
  </r>
  <r>
    <x v="29"/>
    <n v="18.192499999999999"/>
  </r>
  <r>
    <x v="29"/>
    <n v="18.192499999999999"/>
  </r>
  <r>
    <x v="29"/>
    <n v="18.192499999999999"/>
  </r>
  <r>
    <x v="29"/>
    <n v="18.192499999999999"/>
  </r>
  <r>
    <x v="29"/>
    <n v="18.192499999999999"/>
  </r>
  <r>
    <x v="30"/>
    <n v="24.814"/>
  </r>
  <r>
    <x v="30"/>
    <n v="24.814"/>
  </r>
  <r>
    <x v="30"/>
    <n v="24.814"/>
  </r>
  <r>
    <x v="30"/>
    <n v="24.814"/>
  </r>
  <r>
    <x v="30"/>
    <n v="24.814"/>
  </r>
  <r>
    <x v="30"/>
    <n v="24.814"/>
  </r>
  <r>
    <x v="30"/>
    <n v="24.814"/>
  </r>
  <r>
    <x v="30"/>
    <n v="24.814"/>
  </r>
  <r>
    <x v="30"/>
    <n v="24.814"/>
  </r>
  <r>
    <x v="30"/>
    <n v="24.814"/>
  </r>
  <r>
    <x v="30"/>
    <n v="24.814"/>
  </r>
  <r>
    <x v="31"/>
    <n v="46.02"/>
  </r>
  <r>
    <x v="31"/>
    <n v="46.02"/>
  </r>
  <r>
    <x v="31"/>
    <n v="46.02"/>
  </r>
  <r>
    <x v="31"/>
    <n v="46.02"/>
  </r>
  <r>
    <x v="31"/>
    <n v="46.02"/>
  </r>
  <r>
    <x v="31"/>
    <n v="46.02"/>
  </r>
  <r>
    <x v="31"/>
    <n v="46.02"/>
  </r>
  <r>
    <x v="32"/>
    <n v="23.82"/>
  </r>
  <r>
    <x v="32"/>
    <n v="23.82"/>
  </r>
  <r>
    <x v="32"/>
    <n v="23.82"/>
  </r>
  <r>
    <x v="32"/>
    <n v="23.82"/>
  </r>
  <r>
    <x v="32"/>
    <n v="23.82"/>
  </r>
  <r>
    <x v="32"/>
    <n v="23.82"/>
  </r>
  <r>
    <x v="32"/>
    <n v="23.82"/>
  </r>
  <r>
    <x v="32"/>
    <n v="23.82"/>
  </r>
  <r>
    <x v="33"/>
    <n v="37.943999999999996"/>
  </r>
  <r>
    <x v="33"/>
    <n v="37.943999999999996"/>
  </r>
  <r>
    <x v="33"/>
    <n v="37.943999999999996"/>
  </r>
  <r>
    <x v="33"/>
    <n v="37.943999999999996"/>
  </r>
  <r>
    <x v="33"/>
    <n v="37.943999999999996"/>
  </r>
  <r>
    <x v="33"/>
    <n v="37.943999999999996"/>
  </r>
  <r>
    <x v="33"/>
    <n v="37.943999999999996"/>
  </r>
  <r>
    <x v="33"/>
    <n v="37.943999999999996"/>
  </r>
  <r>
    <x v="33"/>
    <n v="37.943999999999996"/>
  </r>
  <r>
    <x v="33"/>
    <n v="37.943999999999996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6"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0"/>
    <n v="22.23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1"/>
    <n v="34.466000000000001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3"/>
    <n v="26.172499999999999"/>
  </r>
  <r>
    <x v="4"/>
    <n v="16.850000000000001"/>
  </r>
  <r>
    <x v="4"/>
    <n v="16.850000000000001"/>
  </r>
  <r>
    <x v="4"/>
    <n v="16.850000000000001"/>
  </r>
  <r>
    <x v="4"/>
    <n v="16.850000000000001"/>
  </r>
  <r>
    <x v="4"/>
    <n v="16.850000000000001"/>
  </r>
  <r>
    <x v="4"/>
    <n v="16.850000000000001"/>
  </r>
  <r>
    <x v="4"/>
    <n v="16.850000000000001"/>
  </r>
  <r>
    <x v="4"/>
    <n v="16.850000000000001"/>
  </r>
  <r>
    <x v="5"/>
    <n v="45.07"/>
  </r>
  <r>
    <x v="5"/>
    <n v="45.07"/>
  </r>
  <r>
    <x v="5"/>
    <n v="45.07"/>
  </r>
  <r>
    <x v="5"/>
    <n v="45.07"/>
  </r>
  <r>
    <x v="5"/>
    <n v="45.07"/>
  </r>
  <r>
    <x v="5"/>
    <n v="45.07"/>
  </r>
  <r>
    <x v="5"/>
    <n v="45.07"/>
  </r>
  <r>
    <x v="5"/>
    <n v="45.07"/>
  </r>
  <r>
    <x v="5"/>
    <n v="45.07"/>
  </r>
  <r>
    <x v="6"/>
    <n v="41.125499999999995"/>
  </r>
  <r>
    <x v="6"/>
    <n v="41.125499999999995"/>
  </r>
  <r>
    <x v="6"/>
    <n v="41.125499999999995"/>
  </r>
  <r>
    <x v="6"/>
    <n v="41.125499999999995"/>
  </r>
  <r>
    <x v="6"/>
    <n v="41.125499999999995"/>
  </r>
  <r>
    <x v="6"/>
    <n v="41.125499999999995"/>
  </r>
  <r>
    <x v="6"/>
    <n v="41.125499999999995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7"/>
    <n v="17.93"/>
  </r>
  <r>
    <x v="8"/>
    <n v="15.894"/>
  </r>
  <r>
    <x v="8"/>
    <n v="15.894"/>
  </r>
  <r>
    <x v="8"/>
    <n v="15.894"/>
  </r>
  <r>
    <x v="8"/>
    <n v="15.894"/>
  </r>
  <r>
    <x v="8"/>
    <n v="15.894"/>
  </r>
  <r>
    <x v="8"/>
    <n v="15.894"/>
  </r>
  <r>
    <x v="8"/>
    <n v="15.894"/>
  </r>
  <r>
    <x v="8"/>
    <n v="15.894"/>
  </r>
  <r>
    <x v="8"/>
    <n v="15.894"/>
  </r>
  <r>
    <x v="9"/>
    <n v="18.793499999999998"/>
  </r>
  <r>
    <x v="9"/>
    <n v="18.793499999999998"/>
  </r>
  <r>
    <x v="9"/>
    <n v="18.793499999999998"/>
  </r>
  <r>
    <x v="9"/>
    <n v="18.793499999999998"/>
  </r>
  <r>
    <x v="9"/>
    <n v="18.793499999999998"/>
  </r>
  <r>
    <x v="9"/>
    <n v="18.793499999999998"/>
  </r>
  <r>
    <x v="9"/>
    <n v="18.793499999999998"/>
  </r>
  <r>
    <x v="10"/>
    <n v="17.27"/>
  </r>
  <r>
    <x v="10"/>
    <n v="17.27"/>
  </r>
  <r>
    <x v="10"/>
    <n v="17.27"/>
  </r>
  <r>
    <x v="10"/>
    <n v="17.27"/>
  </r>
  <r>
    <x v="10"/>
    <n v="17.27"/>
  </r>
  <r>
    <x v="10"/>
    <n v="17.27"/>
  </r>
  <r>
    <x v="10"/>
    <n v="17.27"/>
  </r>
  <r>
    <x v="11"/>
    <n v="36.5655"/>
  </r>
  <r>
    <x v="11"/>
    <n v="36.5655"/>
  </r>
  <r>
    <x v="11"/>
    <n v="36.5655"/>
  </r>
  <r>
    <x v="11"/>
    <n v="36.5655"/>
  </r>
  <r>
    <x v="11"/>
    <n v="36.5655"/>
  </r>
  <r>
    <x v="11"/>
    <n v="36.5655"/>
  </r>
  <r>
    <x v="11"/>
    <n v="36.5655"/>
  </r>
  <r>
    <x v="11"/>
    <n v="36.5655"/>
  </r>
  <r>
    <x v="11"/>
    <n v="36.5655"/>
  </r>
  <r>
    <x v="12"/>
    <n v="15.963000000000001"/>
  </r>
  <r>
    <x v="12"/>
    <n v="15.963000000000001"/>
  </r>
  <r>
    <x v="12"/>
    <n v="15.963000000000001"/>
  </r>
  <r>
    <x v="12"/>
    <n v="15.963000000000001"/>
  </r>
  <r>
    <x v="12"/>
    <n v="15.963000000000001"/>
  </r>
  <r>
    <x v="12"/>
    <n v="15.963000000000001"/>
  </r>
  <r>
    <x v="12"/>
    <n v="15.963000000000001"/>
  </r>
  <r>
    <x v="12"/>
    <n v="15.963000000000001"/>
  </r>
  <r>
    <x v="13"/>
    <n v="19.252499999999998"/>
  </r>
  <r>
    <x v="13"/>
    <n v="19.252499999999998"/>
  </r>
  <r>
    <x v="13"/>
    <n v="19.252499999999998"/>
  </r>
  <r>
    <x v="13"/>
    <n v="19.252499999999998"/>
  </r>
  <r>
    <x v="13"/>
    <n v="19.252499999999998"/>
  </r>
  <r>
    <x v="13"/>
    <n v="19.252499999999998"/>
  </r>
  <r>
    <x v="14"/>
    <n v="54.64"/>
  </r>
  <r>
    <x v="14"/>
    <n v="54.64"/>
  </r>
  <r>
    <x v="14"/>
    <n v="54.64"/>
  </r>
  <r>
    <x v="14"/>
    <n v="54.64"/>
  </r>
  <r>
    <x v="14"/>
    <n v="54.64"/>
  </r>
  <r>
    <x v="14"/>
    <n v="54.64"/>
  </r>
  <r>
    <x v="14"/>
    <n v="54.64"/>
  </r>
  <r>
    <x v="14"/>
    <n v="54.64"/>
  </r>
  <r>
    <x v="14"/>
    <n v="54.64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5"/>
    <n v="16.77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6"/>
    <n v="31.673000000000002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7"/>
    <n v="54.04"/>
  </r>
  <r>
    <x v="18"/>
    <n v="43.61"/>
  </r>
  <r>
    <x v="18"/>
    <n v="43.61"/>
  </r>
  <r>
    <x v="18"/>
    <n v="43.61"/>
  </r>
  <r>
    <x v="18"/>
    <n v="43.61"/>
  </r>
  <r>
    <x v="18"/>
    <n v="43.61"/>
  </r>
  <r>
    <x v="18"/>
    <n v="43.61"/>
  </r>
  <r>
    <x v="18"/>
    <n v="43.61"/>
  </r>
  <r>
    <x v="18"/>
    <n v="43.61"/>
  </r>
  <r>
    <x v="18"/>
    <n v="43.61"/>
  </r>
  <r>
    <x v="18"/>
    <n v="43.61"/>
  </r>
  <r>
    <x v="19"/>
    <n v="41.06"/>
  </r>
  <r>
    <x v="19"/>
    <n v="41.06"/>
  </r>
  <r>
    <x v="19"/>
    <n v="41.06"/>
  </r>
  <r>
    <x v="19"/>
    <n v="41.06"/>
  </r>
  <r>
    <x v="19"/>
    <n v="41.06"/>
  </r>
  <r>
    <x v="19"/>
    <n v="41.06"/>
  </r>
  <r>
    <x v="19"/>
    <n v="41.06"/>
  </r>
  <r>
    <x v="20"/>
    <n v="35.529999999999994"/>
  </r>
  <r>
    <x v="20"/>
    <n v="35.529999999999994"/>
  </r>
  <r>
    <x v="20"/>
    <n v="35.529999999999994"/>
  </r>
  <r>
    <x v="20"/>
    <n v="35.529999999999994"/>
  </r>
  <r>
    <x v="20"/>
    <n v="35.529999999999994"/>
  </r>
  <r>
    <x v="20"/>
    <n v="35.529999999999994"/>
  </r>
  <r>
    <x v="20"/>
    <n v="35.529999999999994"/>
  </r>
  <r>
    <x v="20"/>
    <n v="35.529999999999994"/>
  </r>
  <r>
    <x v="20"/>
    <n v="35.529999999999994"/>
  </r>
  <r>
    <x v="21"/>
    <n v="41.894999999999996"/>
  </r>
  <r>
    <x v="21"/>
    <n v="41.894999999999996"/>
  </r>
  <r>
    <x v="21"/>
    <n v="41.894999999999996"/>
  </r>
  <r>
    <x v="21"/>
    <n v="41.894999999999996"/>
  </r>
  <r>
    <x v="21"/>
    <n v="41.894999999999996"/>
  </r>
  <r>
    <x v="21"/>
    <n v="41.894999999999996"/>
  </r>
  <r>
    <x v="21"/>
    <n v="41.894999999999996"/>
  </r>
  <r>
    <x v="21"/>
    <n v="41.894999999999996"/>
  </r>
  <r>
    <x v="21"/>
    <n v="41.894999999999996"/>
  </r>
  <r>
    <x v="22"/>
    <n v="57.36"/>
  </r>
  <r>
    <x v="22"/>
    <n v="57.36"/>
  </r>
  <r>
    <x v="22"/>
    <n v="57.36"/>
  </r>
  <r>
    <x v="22"/>
    <n v="57.36"/>
  </r>
  <r>
    <x v="22"/>
    <n v="57.36"/>
  </r>
  <r>
    <x v="22"/>
    <n v="57.36"/>
  </r>
  <r>
    <x v="22"/>
    <n v="57.36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3"/>
    <n v="35.710500000000003"/>
  </r>
  <r>
    <x v="24"/>
    <n v="38.159999999999997"/>
  </r>
  <r>
    <x v="24"/>
    <n v="38.159999999999997"/>
  </r>
  <r>
    <x v="24"/>
    <n v="38.159999999999997"/>
  </r>
  <r>
    <x v="24"/>
    <n v="38.159999999999997"/>
  </r>
  <r>
    <x v="24"/>
    <n v="38.159999999999997"/>
  </r>
  <r>
    <x v="24"/>
    <n v="38.159999999999997"/>
  </r>
  <r>
    <x v="24"/>
    <n v="38.159999999999997"/>
  </r>
  <r>
    <x v="24"/>
    <n v="38.159999999999997"/>
  </r>
  <r>
    <x v="24"/>
    <n v="38.159999999999997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5"/>
    <n v="12.630999999999998"/>
  </r>
  <r>
    <x v="26"/>
    <n v="50.036499999999997"/>
  </r>
  <r>
    <x v="26"/>
    <n v="50.036499999999997"/>
  </r>
  <r>
    <x v="26"/>
    <n v="50.036499999999997"/>
  </r>
  <r>
    <x v="26"/>
    <n v="50.036499999999997"/>
  </r>
  <r>
    <x v="26"/>
    <n v="50.036499999999997"/>
  </r>
  <r>
    <x v="26"/>
    <n v="50.036499999999997"/>
  </r>
  <r>
    <x v="26"/>
    <n v="50.036499999999997"/>
  </r>
  <r>
    <x v="26"/>
    <n v="50.036499999999997"/>
  </r>
  <r>
    <x v="27"/>
    <n v="12.311999999999999"/>
  </r>
  <r>
    <x v="27"/>
    <n v="12.311999999999999"/>
  </r>
  <r>
    <x v="27"/>
    <n v="12.311999999999999"/>
  </r>
  <r>
    <x v="27"/>
    <n v="12.311999999999999"/>
  </r>
  <r>
    <x v="27"/>
    <n v="12.311999999999999"/>
  </r>
  <r>
    <x v="27"/>
    <n v="12.311999999999999"/>
  </r>
  <r>
    <x v="27"/>
    <n v="12.311999999999999"/>
  </r>
  <r>
    <x v="27"/>
    <n v="12.311999999999999"/>
  </r>
  <r>
    <x v="27"/>
    <n v="12.311999999999999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8"/>
    <n v="32.8035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29"/>
    <n v="54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0"/>
    <n v="17.440000000000001"/>
  </r>
  <r>
    <x v="31"/>
    <n v="52.26"/>
  </r>
  <r>
    <x v="31"/>
    <n v="52.26"/>
  </r>
  <r>
    <x v="31"/>
    <n v="52.26"/>
  </r>
  <r>
    <x v="31"/>
    <n v="52.26"/>
  </r>
  <r>
    <x v="31"/>
    <n v="52.26"/>
  </r>
  <r>
    <x v="31"/>
    <n v="52.26"/>
  </r>
  <r>
    <x v="31"/>
    <n v="52.26"/>
  </r>
  <r>
    <x v="31"/>
    <n v="52.26"/>
  </r>
  <r>
    <x v="32"/>
    <n v="33.97"/>
  </r>
  <r>
    <x v="32"/>
    <n v="33.97"/>
  </r>
  <r>
    <x v="32"/>
    <n v="33.97"/>
  </r>
  <r>
    <x v="32"/>
    <n v="33.97"/>
  </r>
  <r>
    <x v="32"/>
    <n v="33.97"/>
  </r>
  <r>
    <x v="32"/>
    <n v="33.97"/>
  </r>
  <r>
    <x v="32"/>
    <n v="33.97"/>
  </r>
  <r>
    <x v="32"/>
    <n v="33.97"/>
  </r>
  <r>
    <x v="32"/>
    <n v="33.97"/>
  </r>
  <r>
    <x v="32"/>
    <n v="33.97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3"/>
    <n v="11.568499999999998"/>
  </r>
  <r>
    <x v="3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9"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0"/>
    <n v="29.69"/>
  </r>
  <r>
    <x v="1"/>
    <n v="39.762"/>
  </r>
  <r>
    <x v="1"/>
    <n v="39.762"/>
  </r>
  <r>
    <x v="1"/>
    <n v="39.762"/>
  </r>
  <r>
    <x v="1"/>
    <n v="39.762"/>
  </r>
  <r>
    <x v="1"/>
    <n v="39.762"/>
  </r>
  <r>
    <x v="1"/>
    <n v="39.762"/>
  </r>
  <r>
    <x v="1"/>
    <n v="39.762"/>
  </r>
  <r>
    <x v="1"/>
    <n v="39.762"/>
  </r>
  <r>
    <x v="1"/>
    <n v="39.762"/>
  </r>
  <r>
    <x v="1"/>
    <n v="39.762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2"/>
    <n v="55.85"/>
  </r>
  <r>
    <x v="3"/>
    <n v="41.148499999999999"/>
  </r>
  <r>
    <x v="3"/>
    <n v="41.148499999999999"/>
  </r>
  <r>
    <x v="3"/>
    <n v="41.148499999999999"/>
  </r>
  <r>
    <x v="3"/>
    <n v="41.148499999999999"/>
  </r>
  <r>
    <x v="3"/>
    <n v="41.148499999999999"/>
  </r>
  <r>
    <x v="3"/>
    <n v="41.148499999999999"/>
  </r>
  <r>
    <x v="3"/>
    <n v="41.148499999999999"/>
  </r>
  <r>
    <x v="3"/>
    <n v="41.148499999999999"/>
  </r>
  <r>
    <x v="3"/>
    <n v="41.148499999999999"/>
  </r>
  <r>
    <x v="3"/>
    <n v="41.148499999999999"/>
  </r>
  <r>
    <x v="4"/>
    <n v="39.762"/>
  </r>
  <r>
    <x v="4"/>
    <n v="39.762"/>
  </r>
  <r>
    <x v="4"/>
    <n v="39.762"/>
  </r>
  <r>
    <x v="4"/>
    <n v="39.762"/>
  </r>
  <r>
    <x v="4"/>
    <n v="39.762"/>
  </r>
  <r>
    <x v="4"/>
    <n v="39.762"/>
  </r>
  <r>
    <x v="4"/>
    <n v="39.762"/>
  </r>
  <r>
    <x v="4"/>
    <n v="39.762"/>
  </r>
  <r>
    <x v="5"/>
    <n v="23.99"/>
  </r>
  <r>
    <x v="5"/>
    <n v="23.99"/>
  </r>
  <r>
    <x v="5"/>
    <n v="23.99"/>
  </r>
  <r>
    <x v="5"/>
    <n v="23.99"/>
  </r>
  <r>
    <x v="5"/>
    <n v="23.99"/>
  </r>
  <r>
    <x v="5"/>
    <n v="23.99"/>
  </r>
  <r>
    <x v="5"/>
    <n v="23.99"/>
  </r>
  <r>
    <x v="5"/>
    <n v="23.99"/>
  </r>
  <r>
    <x v="6"/>
    <n v="47.384999999999998"/>
  </r>
  <r>
    <x v="6"/>
    <n v="47.384999999999998"/>
  </r>
  <r>
    <x v="6"/>
    <n v="47.384999999999998"/>
  </r>
  <r>
    <x v="6"/>
    <n v="47.384999999999998"/>
  </r>
  <r>
    <x v="6"/>
    <n v="47.384999999999998"/>
  </r>
  <r>
    <x v="6"/>
    <n v="47.384999999999998"/>
  </r>
  <r>
    <x v="7"/>
    <n v="27.720000000000002"/>
  </r>
  <r>
    <x v="7"/>
    <n v="27.720000000000002"/>
  </r>
  <r>
    <x v="7"/>
    <n v="27.720000000000002"/>
  </r>
  <r>
    <x v="7"/>
    <n v="27.720000000000002"/>
  </r>
  <r>
    <x v="7"/>
    <n v="27.720000000000002"/>
  </r>
  <r>
    <x v="7"/>
    <n v="27.720000000000002"/>
  </r>
  <r>
    <x v="7"/>
    <n v="27.720000000000002"/>
  </r>
  <r>
    <x v="7"/>
    <n v="27.720000000000002"/>
  </r>
  <r>
    <x v="7"/>
    <n v="27.720000000000002"/>
  </r>
  <r>
    <x v="8"/>
    <n v="37.340000000000003"/>
  </r>
  <r>
    <x v="8"/>
    <n v="37.340000000000003"/>
  </r>
  <r>
    <x v="8"/>
    <n v="37.340000000000003"/>
  </r>
  <r>
    <x v="8"/>
    <n v="37.340000000000003"/>
  </r>
  <r>
    <x v="8"/>
    <n v="37.340000000000003"/>
  </r>
  <r>
    <x v="8"/>
    <n v="37.340000000000003"/>
  </r>
  <r>
    <x v="8"/>
    <n v="37.340000000000003"/>
  </r>
  <r>
    <x v="8"/>
    <n v="37.340000000000003"/>
  </r>
  <r>
    <x v="8"/>
    <n v="37.340000000000003"/>
  </r>
  <r>
    <x v="8"/>
    <n v="37.340000000000003"/>
  </r>
  <r>
    <x v="9"/>
    <n v="51.12"/>
  </r>
  <r>
    <x v="9"/>
    <n v="51.12"/>
  </r>
  <r>
    <x v="9"/>
    <n v="51.12"/>
  </r>
  <r>
    <x v="9"/>
    <n v="51.12"/>
  </r>
  <r>
    <x v="9"/>
    <n v="51.12"/>
  </r>
  <r>
    <x v="9"/>
    <n v="51.12"/>
  </r>
  <r>
    <x v="10"/>
    <n v="24.408000000000001"/>
  </r>
  <r>
    <x v="10"/>
    <n v="24.408000000000001"/>
  </r>
  <r>
    <x v="10"/>
    <n v="24.408000000000001"/>
  </r>
  <r>
    <x v="10"/>
    <n v="24.408000000000001"/>
  </r>
  <r>
    <x v="10"/>
    <n v="24.408000000000001"/>
  </r>
  <r>
    <x v="10"/>
    <n v="24.408000000000001"/>
  </r>
  <r>
    <x v="10"/>
    <n v="24.408000000000001"/>
  </r>
  <r>
    <x v="10"/>
    <n v="24.408000000000001"/>
  </r>
  <r>
    <x v="10"/>
    <n v="24.408000000000001"/>
  </r>
  <r>
    <x v="10"/>
    <n v="24.408000000000001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1"/>
    <n v="16.377999999999997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2"/>
    <n v="25.52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3"/>
    <n v="16.7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4"/>
    <n v="14.07"/>
  </r>
  <r>
    <x v="15"/>
    <n v="37.97"/>
  </r>
  <r>
    <x v="15"/>
    <n v="37.97"/>
  </r>
  <r>
    <x v="15"/>
    <n v="37.97"/>
  </r>
  <r>
    <x v="15"/>
    <n v="37.97"/>
  </r>
  <r>
    <x v="15"/>
    <n v="37.97"/>
  </r>
  <r>
    <x v="15"/>
    <n v="37.97"/>
  </r>
  <r>
    <x v="15"/>
    <n v="37.97"/>
  </r>
  <r>
    <x v="15"/>
    <n v="37.97"/>
  </r>
  <r>
    <x v="15"/>
    <n v="37.97"/>
  </r>
  <r>
    <x v="15"/>
    <n v="37.97"/>
  </r>
  <r>
    <x v="16"/>
    <n v="24.12"/>
  </r>
  <r>
    <x v="16"/>
    <n v="24.12"/>
  </r>
  <r>
    <x v="16"/>
    <n v="24.12"/>
  </r>
  <r>
    <x v="16"/>
    <n v="24.12"/>
  </r>
  <r>
    <x v="16"/>
    <n v="24.12"/>
  </r>
  <r>
    <x v="16"/>
    <n v="24.12"/>
  </r>
  <r>
    <x v="16"/>
    <n v="24.12"/>
  </r>
  <r>
    <x v="16"/>
    <n v="24.12"/>
  </r>
  <r>
    <x v="16"/>
    <n v="24.12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7"/>
    <n v="35.555499999999995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8"/>
    <n v="11.979499999999998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19"/>
    <n v="15.714"/>
  </r>
  <r>
    <x v="20"/>
    <n v="36.94"/>
  </r>
  <r>
    <x v="20"/>
    <n v="36.94"/>
  </r>
  <r>
    <x v="20"/>
    <n v="36.94"/>
  </r>
  <r>
    <x v="20"/>
    <n v="36.94"/>
  </r>
  <r>
    <x v="20"/>
    <n v="36.94"/>
  </r>
  <r>
    <x v="20"/>
    <n v="36.94"/>
  </r>
  <r>
    <x v="20"/>
    <n v="36.94"/>
  </r>
  <r>
    <x v="20"/>
    <n v="36.94"/>
  </r>
  <r>
    <x v="20"/>
    <n v="36.94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1"/>
    <n v="38.21"/>
  </r>
  <r>
    <x v="22"/>
    <n v="32.048999999999999"/>
  </r>
  <r>
    <x v="22"/>
    <n v="32.048999999999999"/>
  </r>
  <r>
    <x v="22"/>
    <n v="32.048999999999999"/>
  </r>
  <r>
    <x v="22"/>
    <n v="32.048999999999999"/>
  </r>
  <r>
    <x v="22"/>
    <n v="32.048999999999999"/>
  </r>
  <r>
    <x v="22"/>
    <n v="32.048999999999999"/>
  </r>
  <r>
    <x v="22"/>
    <n v="32.048999999999999"/>
  </r>
  <r>
    <x v="22"/>
    <n v="32.048999999999999"/>
  </r>
  <r>
    <x v="22"/>
    <n v="32.048999999999999"/>
  </r>
  <r>
    <x v="22"/>
    <n v="32.048999999999999"/>
  </r>
  <r>
    <x v="23"/>
    <n v="19.489999999999998"/>
  </r>
  <r>
    <x v="23"/>
    <n v="19.489999999999998"/>
  </r>
  <r>
    <x v="23"/>
    <n v="19.489999999999998"/>
  </r>
  <r>
    <x v="23"/>
    <n v="19.489999999999998"/>
  </r>
  <r>
    <x v="23"/>
    <n v="19.489999999999998"/>
  </r>
  <r>
    <x v="23"/>
    <n v="19.489999999999998"/>
  </r>
  <r>
    <x v="23"/>
    <n v="19.489999999999998"/>
  </r>
  <r>
    <x v="23"/>
    <n v="19.489999999999998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4"/>
    <n v="32.61"/>
  </r>
  <r>
    <x v="25"/>
    <n v="49.390500000000003"/>
  </r>
  <r>
    <x v="25"/>
    <n v="49.390500000000003"/>
  </r>
  <r>
    <x v="25"/>
    <n v="49.390500000000003"/>
  </r>
  <r>
    <x v="25"/>
    <n v="49.390500000000003"/>
  </r>
  <r>
    <x v="25"/>
    <n v="49.390500000000003"/>
  </r>
  <r>
    <x v="25"/>
    <n v="49.390500000000003"/>
  </r>
  <r>
    <x v="25"/>
    <n v="49.390500000000003"/>
  </r>
  <r>
    <x v="25"/>
    <n v="49.390500000000003"/>
  </r>
  <r>
    <x v="26"/>
    <n v="13.5745"/>
  </r>
  <r>
    <x v="26"/>
    <n v="13.5745"/>
  </r>
  <r>
    <x v="26"/>
    <n v="13.5745"/>
  </r>
  <r>
    <x v="26"/>
    <n v="13.5745"/>
  </r>
  <r>
    <x v="26"/>
    <n v="13.5745"/>
  </r>
  <r>
    <x v="26"/>
    <n v="13.5745"/>
  </r>
  <r>
    <x v="26"/>
    <n v="13.5745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7"/>
    <n v="40.8309999999999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8"/>
    <n v="42.96"/>
  </r>
  <r>
    <x v="29"/>
    <n v="31.3565"/>
  </r>
  <r>
    <x v="29"/>
    <n v="31.3565"/>
  </r>
  <r>
    <x v="29"/>
    <n v="31.3565"/>
  </r>
  <r>
    <x v="29"/>
    <n v="31.3565"/>
  </r>
  <r>
    <x v="29"/>
    <n v="31.3565"/>
  </r>
  <r>
    <x v="29"/>
    <n v="31.3565"/>
  </r>
  <r>
    <x v="29"/>
    <n v="31.3565"/>
  </r>
  <r>
    <x v="29"/>
    <n v="31.3565"/>
  </r>
  <r>
    <x v="29"/>
    <n v="31.3565"/>
  </r>
  <r>
    <x v="29"/>
    <n v="31.3565"/>
  </r>
  <r>
    <x v="29"/>
    <n v="31.3565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0"/>
    <n v="39.397500000000001"/>
  </r>
  <r>
    <x v="31"/>
    <n v="46.197499999999998"/>
  </r>
  <r>
    <x v="31"/>
    <n v="46.197499999999998"/>
  </r>
  <r>
    <x v="31"/>
    <n v="46.197499999999998"/>
  </r>
  <r>
    <x v="31"/>
    <n v="46.197499999999998"/>
  </r>
  <r>
    <x v="31"/>
    <n v="46.197499999999998"/>
  </r>
  <r>
    <x v="31"/>
    <n v="46.197499999999998"/>
  </r>
  <r>
    <x v="31"/>
    <n v="46.197499999999998"/>
  </r>
  <r>
    <x v="31"/>
    <n v="46.197499999999998"/>
  </r>
  <r>
    <x v="32"/>
    <n v="23.82"/>
  </r>
  <r>
    <x v="32"/>
    <n v="23.82"/>
  </r>
  <r>
    <x v="32"/>
    <n v="23.82"/>
  </r>
  <r>
    <x v="32"/>
    <n v="23.82"/>
  </r>
  <r>
    <x v="32"/>
    <n v="23.82"/>
  </r>
  <r>
    <x v="33"/>
    <n v="52.26"/>
  </r>
  <r>
    <x v="33"/>
    <n v="52.26"/>
  </r>
  <r>
    <x v="33"/>
    <n v="52.26"/>
  </r>
  <r>
    <x v="33"/>
    <n v="52.26"/>
  </r>
  <r>
    <x v="33"/>
    <n v="52.26"/>
  </r>
  <r>
    <x v="33"/>
    <n v="52.26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4"/>
    <n v="11.568499999999998"/>
  </r>
  <r>
    <x v="35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n v="22.023499999999999"/>
  </r>
  <r>
    <x v="0"/>
    <n v="22.023499999999999"/>
  </r>
  <r>
    <x v="0"/>
    <n v="22.023499999999999"/>
  </r>
  <r>
    <x v="0"/>
    <n v="22.023499999999999"/>
  </r>
  <r>
    <x v="0"/>
    <n v="22.023499999999999"/>
  </r>
  <r>
    <x v="0"/>
    <n v="22.023499999999999"/>
  </r>
  <r>
    <x v="0"/>
    <n v="22.023499999999999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1"/>
    <n v="22.23"/>
  </r>
  <r>
    <x v="2"/>
    <n v="34.466000000000001"/>
  </r>
  <r>
    <x v="2"/>
    <n v="34.466000000000001"/>
  </r>
  <r>
    <x v="2"/>
    <n v="34.466000000000001"/>
  </r>
  <r>
    <x v="2"/>
    <n v="34.466000000000001"/>
  </r>
  <r>
    <x v="2"/>
    <n v="34.466000000000001"/>
  </r>
  <r>
    <x v="2"/>
    <n v="34.466000000000001"/>
  </r>
  <r>
    <x v="2"/>
    <n v="34.466000000000001"/>
  </r>
  <r>
    <x v="2"/>
    <n v="34.466000000000001"/>
  </r>
  <r>
    <x v="2"/>
    <n v="34.466000000000001"/>
  </r>
  <r>
    <x v="2"/>
    <n v="34.46600000000000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3"/>
    <n v="28.81"/>
  </r>
  <r>
    <x v="4"/>
    <n v="45.17"/>
  </r>
  <r>
    <x v="4"/>
    <n v="45.17"/>
  </r>
  <r>
    <x v="4"/>
    <n v="45.17"/>
  </r>
  <r>
    <x v="4"/>
    <n v="45.17"/>
  </r>
  <r>
    <x v="4"/>
    <n v="45.17"/>
  </r>
  <r>
    <x v="4"/>
    <n v="45.17"/>
  </r>
  <r>
    <x v="4"/>
    <n v="45.17"/>
  </r>
  <r>
    <x v="4"/>
    <n v="45.17"/>
  </r>
  <r>
    <x v="4"/>
    <n v="45.17"/>
  </r>
  <r>
    <x v="4"/>
    <n v="45.17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5"/>
    <n v="55.53"/>
  </r>
  <r>
    <x v="6"/>
    <n v="12.23"/>
  </r>
  <r>
    <x v="6"/>
    <n v="12.23"/>
  </r>
  <r>
    <x v="6"/>
    <n v="12.23"/>
  </r>
  <r>
    <x v="6"/>
    <n v="12.23"/>
  </r>
  <r>
    <x v="6"/>
    <n v="12.23"/>
  </r>
  <r>
    <x v="6"/>
    <n v="12.23"/>
  </r>
  <r>
    <x v="6"/>
    <n v="12.23"/>
  </r>
  <r>
    <x v="7"/>
    <n v="29.14"/>
  </r>
  <r>
    <x v="7"/>
    <n v="29.14"/>
  </r>
  <r>
    <x v="7"/>
    <n v="29.14"/>
  </r>
  <r>
    <x v="7"/>
    <n v="29.14"/>
  </r>
  <r>
    <x v="7"/>
    <n v="29.14"/>
  </r>
  <r>
    <x v="7"/>
    <n v="29.14"/>
  </r>
  <r>
    <x v="7"/>
    <n v="29.1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8"/>
    <n v="28.994"/>
  </r>
  <r>
    <x v="9"/>
    <n v="49.46"/>
  </r>
  <r>
    <x v="9"/>
    <n v="49.46"/>
  </r>
  <r>
    <x v="9"/>
    <n v="49.46"/>
  </r>
  <r>
    <x v="9"/>
    <n v="49.46"/>
  </r>
  <r>
    <x v="9"/>
    <n v="49.46"/>
  </r>
  <r>
    <x v="9"/>
    <n v="49.46"/>
  </r>
  <r>
    <x v="9"/>
    <n v="49.46"/>
  </r>
  <r>
    <x v="9"/>
    <n v="49.46"/>
  </r>
  <r>
    <x v="9"/>
    <n v="49.46"/>
  </r>
  <r>
    <x v="10"/>
    <n v="23.99"/>
  </r>
  <r>
    <x v="10"/>
    <n v="23.99"/>
  </r>
  <r>
    <x v="10"/>
    <n v="23.99"/>
  </r>
  <r>
    <x v="10"/>
    <n v="23.99"/>
  </r>
  <r>
    <x v="10"/>
    <n v="23.99"/>
  </r>
  <r>
    <x v="10"/>
    <n v="23.99"/>
  </r>
  <r>
    <x v="10"/>
    <n v="23.99"/>
  </r>
  <r>
    <x v="11"/>
    <n v="45.07"/>
  </r>
  <r>
    <x v="11"/>
    <n v="45.07"/>
  </r>
  <r>
    <x v="11"/>
    <n v="45.07"/>
  </r>
  <r>
    <x v="11"/>
    <n v="45.07"/>
  </r>
  <r>
    <x v="11"/>
    <n v="45.07"/>
  </r>
  <r>
    <x v="11"/>
    <n v="45.07"/>
  </r>
  <r>
    <x v="11"/>
    <n v="45.07"/>
  </r>
  <r>
    <x v="11"/>
    <n v="45.07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2"/>
    <n v="28.09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3"/>
    <n v="40.11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4"/>
    <n v="28.296499999999998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5"/>
    <n v="17.93"/>
  </r>
  <r>
    <x v="16"/>
    <n v="46.82"/>
  </r>
  <r>
    <x v="16"/>
    <n v="46.82"/>
  </r>
  <r>
    <x v="16"/>
    <n v="46.82"/>
  </r>
  <r>
    <x v="16"/>
    <n v="46.82"/>
  </r>
  <r>
    <x v="16"/>
    <n v="46.82"/>
  </r>
  <r>
    <x v="16"/>
    <n v="46.82"/>
  </r>
  <r>
    <x v="16"/>
    <n v="46.82"/>
  </r>
  <r>
    <x v="16"/>
    <n v="46.82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7"/>
    <n v="47.756500000000003"/>
  </r>
  <r>
    <x v="18"/>
    <n v="32"/>
  </r>
  <r>
    <x v="18"/>
    <n v="32"/>
  </r>
  <r>
    <x v="18"/>
    <n v="32"/>
  </r>
  <r>
    <x v="18"/>
    <n v="32"/>
  </r>
  <r>
    <x v="18"/>
    <n v="32"/>
  </r>
  <r>
    <x v="18"/>
    <n v="32"/>
  </r>
  <r>
    <x v="18"/>
    <n v="32"/>
  </r>
  <r>
    <x v="18"/>
    <n v="32"/>
  </r>
  <r>
    <x v="18"/>
    <n v="32"/>
  </r>
  <r>
    <x v="18"/>
    <n v="32"/>
  </r>
  <r>
    <x v="19"/>
    <n v="49.542499999999997"/>
  </r>
  <r>
    <x v="19"/>
    <n v="49.542499999999997"/>
  </r>
  <r>
    <x v="19"/>
    <n v="49.542499999999997"/>
  </r>
  <r>
    <x v="19"/>
    <n v="49.542499999999997"/>
  </r>
  <r>
    <x v="19"/>
    <n v="49.542499999999997"/>
  </r>
  <r>
    <x v="20"/>
    <n v="54.64"/>
  </r>
  <r>
    <x v="20"/>
    <n v="54.64"/>
  </r>
  <r>
    <x v="20"/>
    <n v="54.64"/>
  </r>
  <r>
    <x v="20"/>
    <n v="54.64"/>
  </r>
  <r>
    <x v="20"/>
    <n v="54.64"/>
  </r>
  <r>
    <x v="20"/>
    <n v="54.64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1"/>
    <n v="16.377999999999997"/>
  </r>
  <r>
    <x v="22"/>
    <n v="47.82"/>
  </r>
  <r>
    <x v="22"/>
    <n v="47.82"/>
  </r>
  <r>
    <x v="22"/>
    <n v="47.82"/>
  </r>
  <r>
    <x v="22"/>
    <n v="47.82"/>
  </r>
  <r>
    <x v="22"/>
    <n v="47.82"/>
  </r>
  <r>
    <x v="22"/>
    <n v="47.82"/>
  </r>
  <r>
    <x v="22"/>
    <n v="47.82"/>
  </r>
  <r>
    <x v="22"/>
    <n v="47.82"/>
  </r>
  <r>
    <x v="22"/>
    <n v="47.82"/>
  </r>
  <r>
    <x v="22"/>
    <n v="47.82"/>
  </r>
  <r>
    <x v="22"/>
    <n v="47.82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3"/>
    <n v="22.685999999999996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4"/>
    <n v="37.97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5"/>
    <n v="24.12"/>
  </r>
  <r>
    <x v="26"/>
    <n v="54.59"/>
  </r>
  <r>
    <x v="26"/>
    <n v="54.59"/>
  </r>
  <r>
    <x v="26"/>
    <n v="54.59"/>
  </r>
  <r>
    <x v="26"/>
    <n v="54.59"/>
  </r>
  <r>
    <x v="26"/>
    <n v="54.59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7"/>
    <n v="11.979499999999998"/>
  </r>
  <r>
    <x v="28"/>
    <n v="38.21"/>
  </r>
  <r>
    <x v="28"/>
    <n v="38.21"/>
  </r>
  <r>
    <x v="28"/>
    <n v="38.21"/>
  </r>
  <r>
    <x v="28"/>
    <n v="38.21"/>
  </r>
  <r>
    <x v="28"/>
    <n v="38.21"/>
  </r>
  <r>
    <x v="28"/>
    <n v="38.21"/>
  </r>
  <r>
    <x v="28"/>
    <n v="38.21"/>
  </r>
  <r>
    <x v="29"/>
    <n v="29"/>
  </r>
  <r>
    <x v="29"/>
    <n v="29"/>
  </r>
  <r>
    <x v="29"/>
    <n v="29"/>
  </r>
  <r>
    <x v="29"/>
    <n v="29"/>
  </r>
  <r>
    <x v="29"/>
    <n v="29"/>
  </r>
  <r>
    <x v="29"/>
    <n v="29"/>
  </r>
  <r>
    <x v="29"/>
    <n v="29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0"/>
    <n v="13.47"/>
  </r>
  <r>
    <x v="31"/>
    <n v="26.452000000000002"/>
  </r>
  <r>
    <x v="31"/>
    <n v="26.452000000000002"/>
  </r>
  <r>
    <x v="31"/>
    <n v="26.452000000000002"/>
  </r>
  <r>
    <x v="31"/>
    <n v="26.452000000000002"/>
  </r>
  <r>
    <x v="31"/>
    <n v="26.452000000000002"/>
  </r>
  <r>
    <x v="31"/>
    <n v="26.452000000000002"/>
  </r>
  <r>
    <x v="31"/>
    <n v="26.452000000000002"/>
  </r>
  <r>
    <x v="31"/>
    <n v="26.452000000000002"/>
  </r>
  <r>
    <x v="32"/>
    <n v="54.11"/>
  </r>
  <r>
    <x v="32"/>
    <n v="54.11"/>
  </r>
  <r>
    <x v="32"/>
    <n v="54.11"/>
  </r>
  <r>
    <x v="32"/>
    <n v="54.11"/>
  </r>
  <r>
    <x v="32"/>
    <n v="54.11"/>
  </r>
  <r>
    <x v="32"/>
    <n v="54.11"/>
  </r>
  <r>
    <x v="32"/>
    <n v="54.11"/>
  </r>
  <r>
    <x v="32"/>
    <n v="54.11"/>
  </r>
  <r>
    <x v="32"/>
    <n v="54.11"/>
  </r>
  <r>
    <x v="32"/>
    <n v="54.11"/>
  </r>
  <r>
    <x v="32"/>
    <n v="54.11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3"/>
    <n v="23.15"/>
  </r>
  <r>
    <x v="34"/>
    <n v="49.43"/>
  </r>
  <r>
    <x v="34"/>
    <n v="49.43"/>
  </r>
  <r>
    <x v="34"/>
    <n v="49.43"/>
  </r>
  <r>
    <x v="34"/>
    <n v="49.43"/>
  </r>
  <r>
    <x v="35"/>
    <n v="26.058499999999999"/>
  </r>
  <r>
    <x v="35"/>
    <n v="26.058499999999999"/>
  </r>
  <r>
    <x v="35"/>
    <n v="26.058499999999999"/>
  </r>
  <r>
    <x v="35"/>
    <n v="26.058499999999999"/>
  </r>
  <r>
    <x v="35"/>
    <n v="26.058499999999999"/>
  </r>
  <r>
    <x v="35"/>
    <n v="26.058499999999999"/>
  </r>
  <r>
    <x v="36"/>
    <n v="10.76"/>
  </r>
  <r>
    <x v="36"/>
    <n v="10.76"/>
  </r>
  <r>
    <x v="36"/>
    <n v="10.76"/>
  </r>
  <r>
    <x v="36"/>
    <n v="10.76"/>
  </r>
  <r>
    <x v="36"/>
    <n v="10.76"/>
  </r>
  <r>
    <x v="36"/>
    <n v="10.76"/>
  </r>
  <r>
    <x v="36"/>
    <n v="10.76"/>
  </r>
  <r>
    <x v="36"/>
    <n v="10.76"/>
  </r>
  <r>
    <x v="36"/>
    <n v="10.76"/>
  </r>
  <r>
    <x v="36"/>
    <n v="10.76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7"/>
    <n v="23.11"/>
  </r>
  <r>
    <x v="38"/>
    <n v="57.36"/>
  </r>
  <r>
    <x v="38"/>
    <n v="57.36"/>
  </r>
  <r>
    <x v="38"/>
    <n v="57.36"/>
  </r>
  <r>
    <x v="38"/>
    <n v="57.36"/>
  </r>
  <r>
    <x v="38"/>
    <n v="57.36"/>
  </r>
  <r>
    <x v="38"/>
    <n v="57.36"/>
  </r>
  <r>
    <x v="38"/>
    <n v="57.36"/>
  </r>
  <r>
    <x v="38"/>
    <n v="57.36"/>
  </r>
  <r>
    <x v="38"/>
    <n v="57.36"/>
  </r>
  <r>
    <x v="38"/>
    <n v="57.36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39"/>
    <n v="33.588000000000001"/>
  </r>
  <r>
    <x v="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27D69-8C19-43F6-B355-200D46BC1107}" name="Pivot_WeeklySalesOverview" cacheId="3" applyNumberFormats="0" applyBorderFormats="0" applyFontFormats="0" applyPatternFormats="0" applyAlignmentFormats="0" applyWidthHeightFormats="1" dataCaption="Dane" updatedVersion="8" asteriskTotals="1" showMultipleLabel="0" showMemberPropertyTips="0" useAutoFormatting="1" itemPrintTitles="1" showDropZones="0" indent="0" outline="1" outlineData="1">
  <location ref="D1:F38" firstHeaderRow="0" firstDataRow="1" firstDataCol="1"/>
  <pivotFields count="2">
    <pivotField axis="axisRow" dataField="1" showAll="0" includeNewItemsIn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z Title" fld="0" subtotal="count" baseField="0" baseItem="0"/>
    <dataField name="Suma z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1DCFE0-D8AC-4F46-9213-1D487C276C29}" name="Pivot_WeeklySalesOverview" cacheId="7" applyNumberFormats="0" applyBorderFormats="0" applyFontFormats="0" applyPatternFormats="0" applyAlignmentFormats="0" applyWidthHeightFormats="1" dataCaption="Dane" updatedVersion="8" asteriskTotals="1" showMultipleLabel="0" showMemberPropertyTips="0" useAutoFormatting="1" itemPrintTitles="1" showDropZones="0" indent="0" outline="1" outlineData="1">
  <location ref="D1:F37" firstHeaderRow="0" firstDataRow="1" firstDataCol="1"/>
  <pivotFields count="2">
    <pivotField axis="axisRow" dataField="1" showAll="0" includeNewItemsInFilter="1">
      <items count="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z Title" fld="0" subtotal="count" baseField="0" baseItem="0"/>
    <dataField name="Suma z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24F2D5-E2A0-436D-A718-971F1EEBE3FE}" name="Pivot_WeeklySalesOverview" cacheId="11" applyNumberFormats="0" applyBorderFormats="0" applyFontFormats="0" applyPatternFormats="0" applyAlignmentFormats="0" applyWidthHeightFormats="1" dataCaption="Dane" updatedVersion="8" asteriskTotals="1" showMultipleLabel="0" showMemberPropertyTips="0" useAutoFormatting="1" itemPrintTitles="1" showDropZones="0" indent="0" outline="1" outlineData="1">
  <location ref="D1:F38" firstHeaderRow="0" firstDataRow="1" firstDataCol="1"/>
  <pivotFields count="2">
    <pivotField axis="axisRow" dataField="1" showAll="0" includeNewItemsIn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z Title" fld="0" subtotal="count" baseField="0" baseItem="0"/>
    <dataField name="Suma z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1C3A1-1607-41CF-942A-57D4EC98C2D6}" name="Pivot_WeeklySalesOverview" cacheId="15" applyNumberFormats="0" applyBorderFormats="0" applyFontFormats="0" applyPatternFormats="0" applyAlignmentFormats="0" applyWidthHeightFormats="1" dataCaption="Dane" updatedVersion="8" asteriskTotals="1" showMultipleLabel="0" showMemberPropertyTips="0" useAutoFormatting="1" itemPrintTitles="1" showDropZones="0" indent="0" outline="1" outlineData="1">
  <location ref="D1:F43" firstHeaderRow="0" firstDataRow="1" firstDataCol="1"/>
  <pivotFields count="2">
    <pivotField axis="axisRow" dataField="1" showAll="0" includeNewItemsInFilter="1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-2"/>
  </colFields>
  <colItems count="2">
    <i>
      <x/>
    </i>
    <i i="1">
      <x v="1"/>
    </i>
  </colItems>
  <dataFields count="2">
    <dataField name="Liczba z Title" fld="0" subtotal="count" baseField="0" baseItem="0"/>
    <dataField name="Suma z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574-0033-4638-A212-5C4639C53009}">
  <dimension ref="A1:F332"/>
  <sheetViews>
    <sheetView zoomScale="97" zoomScaleNormal="97" workbookViewId="0">
      <selection activeCell="B2" sqref="B2:B332"/>
    </sheetView>
  </sheetViews>
  <sheetFormatPr defaultRowHeight="14.4" x14ac:dyDescent="0.3"/>
  <cols>
    <col min="4" max="4" width="31" bestFit="1" customWidth="1"/>
    <col min="5" max="5" width="11.33203125" bestFit="1" customWidth="1"/>
    <col min="6" max="6" width="11.5546875" bestFit="1" customWidth="1"/>
    <col min="19" max="19" width="31.77734375" bestFit="1" customWidth="1"/>
    <col min="20" max="20" width="12.6640625" bestFit="1" customWidth="1"/>
    <col min="21" max="21" width="11.8867187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72</v>
      </c>
      <c r="B2">
        <f>51.33*1</f>
        <v>51.33</v>
      </c>
      <c r="D2" s="2" t="s">
        <v>72</v>
      </c>
      <c r="E2" s="3">
        <v>9</v>
      </c>
      <c r="F2" s="3">
        <v>461.96999999999991</v>
      </c>
    </row>
    <row r="3" spans="1:6" x14ac:dyDescent="0.3">
      <c r="A3" t="s">
        <v>72</v>
      </c>
      <c r="B3">
        <f>51.33*1</f>
        <v>51.33</v>
      </c>
      <c r="D3" s="2" t="s">
        <v>43</v>
      </c>
      <c r="E3" s="3">
        <v>9</v>
      </c>
      <c r="F3" s="3">
        <v>157.83300000000003</v>
      </c>
    </row>
    <row r="4" spans="1:6" x14ac:dyDescent="0.3">
      <c r="A4" t="s">
        <v>72</v>
      </c>
      <c r="B4">
        <f>51.33*1</f>
        <v>51.33</v>
      </c>
      <c r="D4" s="2" t="s">
        <v>49</v>
      </c>
      <c r="E4" s="3">
        <v>9</v>
      </c>
      <c r="F4" s="3">
        <v>110.07000000000002</v>
      </c>
    </row>
    <row r="5" spans="1:6" x14ac:dyDescent="0.3">
      <c r="A5" t="s">
        <v>72</v>
      </c>
      <c r="B5">
        <f>51.33*1</f>
        <v>51.33</v>
      </c>
      <c r="D5" s="2" t="s">
        <v>29</v>
      </c>
      <c r="E5" s="3">
        <v>15</v>
      </c>
      <c r="F5" s="3">
        <v>627.99749999999983</v>
      </c>
    </row>
    <row r="6" spans="1:6" x14ac:dyDescent="0.3">
      <c r="A6" t="s">
        <v>72</v>
      </c>
      <c r="B6">
        <f>51.33*1</f>
        <v>51.33</v>
      </c>
      <c r="D6" s="2" t="s">
        <v>77</v>
      </c>
      <c r="E6" s="3">
        <v>5</v>
      </c>
      <c r="F6" s="3">
        <v>214.245</v>
      </c>
    </row>
    <row r="7" spans="1:6" x14ac:dyDescent="0.3">
      <c r="A7" t="s">
        <v>72</v>
      </c>
      <c r="B7">
        <f>51.33*1</f>
        <v>51.33</v>
      </c>
      <c r="D7" s="2" t="s">
        <v>35</v>
      </c>
      <c r="E7" s="3">
        <v>11</v>
      </c>
      <c r="F7" s="3">
        <v>441.21000000000009</v>
      </c>
    </row>
    <row r="8" spans="1:6" x14ac:dyDescent="0.3">
      <c r="A8" t="s">
        <v>72</v>
      </c>
      <c r="B8">
        <f>51.33*1</f>
        <v>51.33</v>
      </c>
      <c r="D8" s="2" t="s">
        <v>67</v>
      </c>
      <c r="E8" s="3">
        <v>9</v>
      </c>
      <c r="F8" s="3">
        <v>204.68699999999998</v>
      </c>
    </row>
    <row r="9" spans="1:6" x14ac:dyDescent="0.3">
      <c r="A9" t="s">
        <v>72</v>
      </c>
      <c r="B9">
        <f>51.33*1</f>
        <v>51.33</v>
      </c>
      <c r="D9" s="2" t="s">
        <v>1</v>
      </c>
      <c r="E9" s="3">
        <v>6</v>
      </c>
      <c r="F9" s="3">
        <v>295.089</v>
      </c>
    </row>
    <row r="10" spans="1:6" x14ac:dyDescent="0.3">
      <c r="A10" t="s">
        <v>72</v>
      </c>
      <c r="B10">
        <f>51.33*1</f>
        <v>51.33</v>
      </c>
      <c r="D10" s="2" t="s">
        <v>59</v>
      </c>
      <c r="E10" s="3">
        <v>4</v>
      </c>
      <c r="F10" s="3">
        <v>45.036000000000001</v>
      </c>
    </row>
    <row r="11" spans="1:6" x14ac:dyDescent="0.3">
      <c r="A11" t="s">
        <v>43</v>
      </c>
      <c r="B11">
        <f>18.46*0.95</f>
        <v>17.536999999999999</v>
      </c>
      <c r="D11" s="2" t="s">
        <v>83</v>
      </c>
      <c r="E11" s="3">
        <v>12</v>
      </c>
      <c r="F11" s="3">
        <v>207.24000000000004</v>
      </c>
    </row>
    <row r="12" spans="1:6" x14ac:dyDescent="0.3">
      <c r="A12" t="s">
        <v>43</v>
      </c>
      <c r="B12">
        <f>18.46*0.95</f>
        <v>17.536999999999999</v>
      </c>
      <c r="D12" s="2" t="s">
        <v>82</v>
      </c>
      <c r="E12" s="3">
        <v>13</v>
      </c>
      <c r="F12" s="3">
        <v>737.88</v>
      </c>
    </row>
    <row r="13" spans="1:6" x14ac:dyDescent="0.3">
      <c r="A13" t="s">
        <v>43</v>
      </c>
      <c r="B13">
        <f>18.46*0.95</f>
        <v>17.536999999999999</v>
      </c>
      <c r="D13" s="2" t="s">
        <v>54</v>
      </c>
      <c r="E13" s="3">
        <v>8</v>
      </c>
      <c r="F13" s="3">
        <v>390.3359999999999</v>
      </c>
    </row>
    <row r="14" spans="1:6" x14ac:dyDescent="0.3">
      <c r="A14" t="s">
        <v>43</v>
      </c>
      <c r="B14">
        <f>18.46*0.95</f>
        <v>17.536999999999999</v>
      </c>
      <c r="D14" s="2" t="s">
        <v>74</v>
      </c>
      <c r="E14" s="3">
        <v>12</v>
      </c>
      <c r="F14" s="3">
        <v>476.74799999999988</v>
      </c>
    </row>
    <row r="15" spans="1:6" x14ac:dyDescent="0.3">
      <c r="A15" t="s">
        <v>43</v>
      </c>
      <c r="B15">
        <f>18.46*0.95</f>
        <v>17.536999999999999</v>
      </c>
      <c r="D15" s="2" t="s">
        <v>31</v>
      </c>
      <c r="E15" s="3">
        <v>8</v>
      </c>
      <c r="F15" s="3">
        <v>108.39200000000002</v>
      </c>
    </row>
    <row r="16" spans="1:6" x14ac:dyDescent="0.3">
      <c r="A16" t="s">
        <v>43</v>
      </c>
      <c r="B16">
        <f>18.46*0.95</f>
        <v>17.536999999999999</v>
      </c>
      <c r="D16" s="2" t="s">
        <v>78</v>
      </c>
      <c r="E16" s="3">
        <v>17</v>
      </c>
      <c r="F16" s="3">
        <v>271.37099999999992</v>
      </c>
    </row>
    <row r="17" spans="1:6" x14ac:dyDescent="0.3">
      <c r="A17" t="s">
        <v>43</v>
      </c>
      <c r="B17">
        <f>18.46*0.95</f>
        <v>17.536999999999999</v>
      </c>
      <c r="D17" s="2" t="s">
        <v>61</v>
      </c>
      <c r="E17" s="3">
        <v>9</v>
      </c>
      <c r="F17" s="3">
        <v>391.95000000000005</v>
      </c>
    </row>
    <row r="18" spans="1:6" x14ac:dyDescent="0.3">
      <c r="A18" t="s">
        <v>43</v>
      </c>
      <c r="B18">
        <f>18.46*0.95</f>
        <v>17.536999999999999</v>
      </c>
      <c r="D18" s="2" t="s">
        <v>9</v>
      </c>
      <c r="E18" s="3">
        <v>10</v>
      </c>
      <c r="F18" s="3">
        <v>333.62500000000006</v>
      </c>
    </row>
    <row r="19" spans="1:6" x14ac:dyDescent="0.3">
      <c r="A19" t="s">
        <v>43</v>
      </c>
      <c r="B19">
        <f>18.46*0.95</f>
        <v>17.536999999999999</v>
      </c>
      <c r="D19" s="2" t="s">
        <v>38</v>
      </c>
      <c r="E19" s="3">
        <v>9</v>
      </c>
      <c r="F19" s="3">
        <v>93.793499999999995</v>
      </c>
    </row>
    <row r="20" spans="1:6" x14ac:dyDescent="0.3">
      <c r="A20" t="s">
        <v>49</v>
      </c>
      <c r="B20">
        <f>12.23*1</f>
        <v>12.23</v>
      </c>
      <c r="D20" s="2" t="s">
        <v>15</v>
      </c>
      <c r="E20" s="3">
        <v>3</v>
      </c>
      <c r="F20" s="3">
        <v>123.18</v>
      </c>
    </row>
    <row r="21" spans="1:6" x14ac:dyDescent="0.3">
      <c r="A21" t="s">
        <v>49</v>
      </c>
      <c r="B21">
        <f>12.23*1</f>
        <v>12.23</v>
      </c>
      <c r="D21" s="2" t="s">
        <v>58</v>
      </c>
      <c r="E21" s="3">
        <v>12</v>
      </c>
      <c r="F21" s="3">
        <v>198.70200000000003</v>
      </c>
    </row>
    <row r="22" spans="1:6" x14ac:dyDescent="0.3">
      <c r="A22" t="s">
        <v>49</v>
      </c>
      <c r="B22">
        <f>12.23*1</f>
        <v>12.23</v>
      </c>
      <c r="D22" s="2" t="s">
        <v>79</v>
      </c>
      <c r="E22" s="3">
        <v>8</v>
      </c>
      <c r="F22" s="3">
        <v>458.88000000000005</v>
      </c>
    </row>
    <row r="23" spans="1:6" x14ac:dyDescent="0.3">
      <c r="A23" t="s">
        <v>49</v>
      </c>
      <c r="B23">
        <f>12.23*1</f>
        <v>12.23</v>
      </c>
      <c r="D23" s="2" t="s">
        <v>52</v>
      </c>
      <c r="E23" s="3">
        <v>12</v>
      </c>
      <c r="F23" s="3">
        <v>419.39999999999992</v>
      </c>
    </row>
    <row r="24" spans="1:6" x14ac:dyDescent="0.3">
      <c r="A24" t="s">
        <v>49</v>
      </c>
      <c r="B24">
        <f>12.23*1</f>
        <v>12.23</v>
      </c>
      <c r="D24" s="2" t="s">
        <v>75</v>
      </c>
      <c r="E24" s="3">
        <v>12</v>
      </c>
      <c r="F24" s="3">
        <v>583.95000000000016</v>
      </c>
    </row>
    <row r="25" spans="1:6" x14ac:dyDescent="0.3">
      <c r="A25" t="s">
        <v>49</v>
      </c>
      <c r="B25">
        <f>12.23*1</f>
        <v>12.23</v>
      </c>
      <c r="D25" s="2" t="s">
        <v>22</v>
      </c>
      <c r="E25" s="3">
        <v>14</v>
      </c>
      <c r="F25" s="3">
        <v>290.87099999999998</v>
      </c>
    </row>
    <row r="26" spans="1:6" x14ac:dyDescent="0.3">
      <c r="A26" t="s">
        <v>49</v>
      </c>
      <c r="B26">
        <f>12.23*1</f>
        <v>12.23</v>
      </c>
      <c r="D26" s="2" t="s">
        <v>50</v>
      </c>
      <c r="E26" s="3">
        <v>12</v>
      </c>
      <c r="F26" s="3">
        <v>650.7600000000001</v>
      </c>
    </row>
    <row r="27" spans="1:6" x14ac:dyDescent="0.3">
      <c r="A27" t="s">
        <v>49</v>
      </c>
      <c r="B27">
        <f>12.23*1</f>
        <v>12.23</v>
      </c>
      <c r="D27" s="2" t="s">
        <v>64</v>
      </c>
      <c r="E27" s="3">
        <v>3</v>
      </c>
      <c r="F27" s="3">
        <v>33.33</v>
      </c>
    </row>
    <row r="28" spans="1:6" x14ac:dyDescent="0.3">
      <c r="A28" t="s">
        <v>49</v>
      </c>
      <c r="B28">
        <f>12.23*1</f>
        <v>12.23</v>
      </c>
      <c r="D28" s="2" t="s">
        <v>81</v>
      </c>
      <c r="E28" s="3">
        <v>6</v>
      </c>
      <c r="F28" s="3">
        <v>229.68</v>
      </c>
    </row>
    <row r="29" spans="1:6" x14ac:dyDescent="0.3">
      <c r="A29" t="s">
        <v>29</v>
      </c>
      <c r="B29">
        <f>44.07*0.95</f>
        <v>41.866499999999995</v>
      </c>
      <c r="D29" s="2" t="s">
        <v>80</v>
      </c>
      <c r="E29" s="3">
        <v>14</v>
      </c>
      <c r="F29" s="3">
        <v>700.51100000000008</v>
      </c>
    </row>
    <row r="30" spans="1:6" x14ac:dyDescent="0.3">
      <c r="A30" t="s">
        <v>29</v>
      </c>
      <c r="B30">
        <f>44.07*0.95</f>
        <v>41.866499999999995</v>
      </c>
      <c r="D30" s="2" t="s">
        <v>84</v>
      </c>
      <c r="E30" s="3">
        <v>9</v>
      </c>
      <c r="F30" s="3">
        <v>98.37</v>
      </c>
    </row>
    <row r="31" spans="1:6" x14ac:dyDescent="0.3">
      <c r="A31" t="s">
        <v>29</v>
      </c>
      <c r="B31">
        <f>44.07*0.95</f>
        <v>41.866499999999995</v>
      </c>
      <c r="D31" s="2" t="s">
        <v>76</v>
      </c>
      <c r="E31" s="3">
        <v>8</v>
      </c>
      <c r="F31" s="3">
        <v>145.54</v>
      </c>
    </row>
    <row r="32" spans="1:6" x14ac:dyDescent="0.3">
      <c r="A32" t="s">
        <v>29</v>
      </c>
      <c r="B32">
        <f>44.07*0.95</f>
        <v>41.866499999999995</v>
      </c>
      <c r="D32" s="2" t="s">
        <v>14</v>
      </c>
      <c r="E32" s="3">
        <v>11</v>
      </c>
      <c r="F32" s="3">
        <v>272.95399999999995</v>
      </c>
    </row>
    <row r="33" spans="1:6" x14ac:dyDescent="0.3">
      <c r="A33" t="s">
        <v>29</v>
      </c>
      <c r="B33">
        <f>44.07*0.95</f>
        <v>41.866499999999995</v>
      </c>
      <c r="D33" s="2" t="s">
        <v>41</v>
      </c>
      <c r="E33" s="3">
        <v>7</v>
      </c>
      <c r="F33" s="3">
        <v>322.14</v>
      </c>
    </row>
    <row r="34" spans="1:6" x14ac:dyDescent="0.3">
      <c r="A34" t="s">
        <v>29</v>
      </c>
      <c r="B34">
        <f>44.07*0.95</f>
        <v>41.866499999999995</v>
      </c>
      <c r="D34" s="2" t="s">
        <v>86</v>
      </c>
      <c r="E34" s="3">
        <v>8</v>
      </c>
      <c r="F34" s="3">
        <v>190.55999999999997</v>
      </c>
    </row>
    <row r="35" spans="1:6" x14ac:dyDescent="0.3">
      <c r="A35" t="s">
        <v>29</v>
      </c>
      <c r="B35">
        <f>44.07*0.95</f>
        <v>41.866499999999995</v>
      </c>
      <c r="D35" s="2" t="s">
        <v>85</v>
      </c>
      <c r="E35" s="3">
        <v>10</v>
      </c>
      <c r="F35" s="3">
        <v>379.44</v>
      </c>
    </row>
    <row r="36" spans="1:6" x14ac:dyDescent="0.3">
      <c r="A36" t="s">
        <v>29</v>
      </c>
      <c r="B36">
        <f>44.07*0.95</f>
        <v>41.866499999999995</v>
      </c>
      <c r="D36" s="2" t="s">
        <v>48</v>
      </c>
      <c r="E36" s="3">
        <v>7</v>
      </c>
      <c r="F36" s="3">
        <v>80.979499999999987</v>
      </c>
    </row>
    <row r="37" spans="1:6" x14ac:dyDescent="0.3">
      <c r="A37" t="s">
        <v>29</v>
      </c>
      <c r="B37">
        <f>44.07*0.95</f>
        <v>41.866499999999995</v>
      </c>
      <c r="D37" s="2" t="s">
        <v>123</v>
      </c>
      <c r="E37" s="3"/>
      <c r="F37" s="3"/>
    </row>
    <row r="38" spans="1:6" x14ac:dyDescent="0.3">
      <c r="A38" t="s">
        <v>29</v>
      </c>
      <c r="B38">
        <f>44.07*0.95</f>
        <v>41.866499999999995</v>
      </c>
      <c r="D38" s="2" t="s">
        <v>124</v>
      </c>
      <c r="E38" s="3">
        <v>331</v>
      </c>
      <c r="F38" s="3">
        <v>10748.720499999999</v>
      </c>
    </row>
    <row r="39" spans="1:6" x14ac:dyDescent="0.3">
      <c r="A39" t="s">
        <v>29</v>
      </c>
      <c r="B39">
        <f>44.07*0.95</f>
        <v>41.866499999999995</v>
      </c>
    </row>
    <row r="40" spans="1:6" x14ac:dyDescent="0.3">
      <c r="A40" t="s">
        <v>29</v>
      </c>
      <c r="B40">
        <f>44.07*0.95</f>
        <v>41.866499999999995</v>
      </c>
    </row>
    <row r="41" spans="1:6" x14ac:dyDescent="0.3">
      <c r="A41" t="s">
        <v>29</v>
      </c>
      <c r="B41">
        <f>44.07*0.95</f>
        <v>41.866499999999995</v>
      </c>
    </row>
    <row r="42" spans="1:6" x14ac:dyDescent="0.3">
      <c r="A42" t="s">
        <v>29</v>
      </c>
      <c r="B42">
        <f>44.07*0.95</f>
        <v>41.866499999999995</v>
      </c>
    </row>
    <row r="43" spans="1:6" x14ac:dyDescent="0.3">
      <c r="A43" t="s">
        <v>29</v>
      </c>
      <c r="B43">
        <f>44.07*0.95</f>
        <v>41.866499999999995</v>
      </c>
    </row>
    <row r="44" spans="1:6" x14ac:dyDescent="0.3">
      <c r="A44" t="s">
        <v>77</v>
      </c>
      <c r="B44">
        <f>47.61*0.9</f>
        <v>42.849000000000004</v>
      </c>
    </row>
    <row r="45" spans="1:6" x14ac:dyDescent="0.3">
      <c r="A45" t="s">
        <v>77</v>
      </c>
      <c r="B45">
        <f>47.61*0.9</f>
        <v>42.849000000000004</v>
      </c>
    </row>
    <row r="46" spans="1:6" x14ac:dyDescent="0.3">
      <c r="A46" t="s">
        <v>77</v>
      </c>
      <c r="B46">
        <f>47.61*0.9</f>
        <v>42.849000000000004</v>
      </c>
    </row>
    <row r="47" spans="1:6" x14ac:dyDescent="0.3">
      <c r="A47" t="s">
        <v>77</v>
      </c>
      <c r="B47">
        <f>47.61*0.9</f>
        <v>42.849000000000004</v>
      </c>
    </row>
    <row r="48" spans="1:6" x14ac:dyDescent="0.3">
      <c r="A48" t="s">
        <v>77</v>
      </c>
      <c r="B48">
        <f>47.61*0.9</f>
        <v>42.849000000000004</v>
      </c>
    </row>
    <row r="49" spans="1:2" x14ac:dyDescent="0.3">
      <c r="A49" t="s">
        <v>35</v>
      </c>
      <c r="B49">
        <f>40.11*1</f>
        <v>40.11</v>
      </c>
    </row>
    <row r="50" spans="1:2" x14ac:dyDescent="0.3">
      <c r="A50" t="s">
        <v>35</v>
      </c>
      <c r="B50">
        <f>40.11*1</f>
        <v>40.11</v>
      </c>
    </row>
    <row r="51" spans="1:2" x14ac:dyDescent="0.3">
      <c r="A51" t="s">
        <v>35</v>
      </c>
      <c r="B51">
        <f>40.11*1</f>
        <v>40.11</v>
      </c>
    </row>
    <row r="52" spans="1:2" x14ac:dyDescent="0.3">
      <c r="A52" t="s">
        <v>35</v>
      </c>
      <c r="B52">
        <f>40.11*1</f>
        <v>40.11</v>
      </c>
    </row>
    <row r="53" spans="1:2" x14ac:dyDescent="0.3">
      <c r="A53" t="s">
        <v>35</v>
      </c>
      <c r="B53">
        <f>40.11*1</f>
        <v>40.11</v>
      </c>
    </row>
    <row r="54" spans="1:2" x14ac:dyDescent="0.3">
      <c r="A54" t="s">
        <v>35</v>
      </c>
      <c r="B54">
        <f>40.11*1</f>
        <v>40.11</v>
      </c>
    </row>
    <row r="55" spans="1:2" x14ac:dyDescent="0.3">
      <c r="A55" t="s">
        <v>35</v>
      </c>
      <c r="B55">
        <f>40.11*1</f>
        <v>40.11</v>
      </c>
    </row>
    <row r="56" spans="1:2" x14ac:dyDescent="0.3">
      <c r="A56" t="s">
        <v>35</v>
      </c>
      <c r="B56">
        <f>40.11*1</f>
        <v>40.11</v>
      </c>
    </row>
    <row r="57" spans="1:2" x14ac:dyDescent="0.3">
      <c r="A57" t="s">
        <v>35</v>
      </c>
      <c r="B57">
        <f>40.11*1</f>
        <v>40.11</v>
      </c>
    </row>
    <row r="58" spans="1:2" x14ac:dyDescent="0.3">
      <c r="A58" t="s">
        <v>35</v>
      </c>
      <c r="B58">
        <f>40.11*1</f>
        <v>40.11</v>
      </c>
    </row>
    <row r="59" spans="1:2" x14ac:dyDescent="0.3">
      <c r="A59" t="s">
        <v>35</v>
      </c>
      <c r="B59">
        <f>40.11*1</f>
        <v>40.11</v>
      </c>
    </row>
    <row r="60" spans="1:2" x14ac:dyDescent="0.3">
      <c r="A60" t="s">
        <v>67</v>
      </c>
      <c r="B60">
        <f>25.27*0.9</f>
        <v>22.742999999999999</v>
      </c>
    </row>
    <row r="61" spans="1:2" x14ac:dyDescent="0.3">
      <c r="A61" t="s">
        <v>67</v>
      </c>
      <c r="B61">
        <f>25.27*0.9</f>
        <v>22.742999999999999</v>
      </c>
    </row>
    <row r="62" spans="1:2" x14ac:dyDescent="0.3">
      <c r="A62" t="s">
        <v>67</v>
      </c>
      <c r="B62">
        <f>25.27*0.9</f>
        <v>22.742999999999999</v>
      </c>
    </row>
    <row r="63" spans="1:2" x14ac:dyDescent="0.3">
      <c r="A63" t="s">
        <v>67</v>
      </c>
      <c r="B63">
        <f>25.27*0.9</f>
        <v>22.742999999999999</v>
      </c>
    </row>
    <row r="64" spans="1:2" x14ac:dyDescent="0.3">
      <c r="A64" t="s">
        <v>67</v>
      </c>
      <c r="B64">
        <f>25.27*0.9</f>
        <v>22.742999999999999</v>
      </c>
    </row>
    <row r="65" spans="1:2" x14ac:dyDescent="0.3">
      <c r="A65" t="s">
        <v>67</v>
      </c>
      <c r="B65">
        <f>25.27*0.9</f>
        <v>22.742999999999999</v>
      </c>
    </row>
    <row r="66" spans="1:2" x14ac:dyDescent="0.3">
      <c r="A66" t="s">
        <v>67</v>
      </c>
      <c r="B66">
        <f>25.27*0.9</f>
        <v>22.742999999999999</v>
      </c>
    </row>
    <row r="67" spans="1:2" x14ac:dyDescent="0.3">
      <c r="A67" t="s">
        <v>67</v>
      </c>
      <c r="B67">
        <f>25.27*0.9</f>
        <v>22.742999999999999</v>
      </c>
    </row>
    <row r="68" spans="1:2" x14ac:dyDescent="0.3">
      <c r="A68" t="s">
        <v>67</v>
      </c>
      <c r="B68">
        <f>25.27*0.9</f>
        <v>22.742999999999999</v>
      </c>
    </row>
    <row r="69" spans="1:2" x14ac:dyDescent="0.3">
      <c r="A69" t="s">
        <v>1</v>
      </c>
      <c r="B69">
        <f>51.77*0.95</f>
        <v>49.1815</v>
      </c>
    </row>
    <row r="70" spans="1:2" x14ac:dyDescent="0.3">
      <c r="A70" t="s">
        <v>1</v>
      </c>
      <c r="B70">
        <f>51.77*0.95</f>
        <v>49.1815</v>
      </c>
    </row>
    <row r="71" spans="1:2" x14ac:dyDescent="0.3">
      <c r="A71" t="s">
        <v>1</v>
      </c>
      <c r="B71">
        <f>51.77*0.95</f>
        <v>49.1815</v>
      </c>
    </row>
    <row r="72" spans="1:2" x14ac:dyDescent="0.3">
      <c r="A72" t="s">
        <v>1</v>
      </c>
      <c r="B72">
        <f>51.77*0.95</f>
        <v>49.1815</v>
      </c>
    </row>
    <row r="73" spans="1:2" x14ac:dyDescent="0.3">
      <c r="A73" t="s">
        <v>1</v>
      </c>
      <c r="B73">
        <f>51.77*0.95</f>
        <v>49.1815</v>
      </c>
    </row>
    <row r="74" spans="1:2" x14ac:dyDescent="0.3">
      <c r="A74" t="s">
        <v>1</v>
      </c>
      <c r="B74">
        <f>51.77*0.95</f>
        <v>49.1815</v>
      </c>
    </row>
    <row r="75" spans="1:2" x14ac:dyDescent="0.3">
      <c r="A75" t="s">
        <v>59</v>
      </c>
      <c r="B75">
        <f>12.51*0.9</f>
        <v>11.259</v>
      </c>
    </row>
    <row r="76" spans="1:2" x14ac:dyDescent="0.3">
      <c r="A76" t="s">
        <v>59</v>
      </c>
      <c r="B76">
        <f>12.51*0.9</f>
        <v>11.259</v>
      </c>
    </row>
    <row r="77" spans="1:2" x14ac:dyDescent="0.3">
      <c r="A77" t="s">
        <v>59</v>
      </c>
      <c r="B77">
        <f>12.51*0.9</f>
        <v>11.259</v>
      </c>
    </row>
    <row r="78" spans="1:2" x14ac:dyDescent="0.3">
      <c r="A78" t="s">
        <v>59</v>
      </c>
      <c r="B78">
        <f>12.51*0.9</f>
        <v>11.259</v>
      </c>
    </row>
    <row r="79" spans="1:2" x14ac:dyDescent="0.3">
      <c r="A79" t="s">
        <v>83</v>
      </c>
      <c r="B79">
        <f>17.27*1</f>
        <v>17.27</v>
      </c>
    </row>
    <row r="80" spans="1:2" x14ac:dyDescent="0.3">
      <c r="A80" t="s">
        <v>83</v>
      </c>
      <c r="B80">
        <f>17.27*1</f>
        <v>17.27</v>
      </c>
    </row>
    <row r="81" spans="1:2" x14ac:dyDescent="0.3">
      <c r="A81" t="s">
        <v>83</v>
      </c>
      <c r="B81">
        <f>17.27*1</f>
        <v>17.27</v>
      </c>
    </row>
    <row r="82" spans="1:2" x14ac:dyDescent="0.3">
      <c r="A82" t="s">
        <v>83</v>
      </c>
      <c r="B82">
        <f>17.27*1</f>
        <v>17.27</v>
      </c>
    </row>
    <row r="83" spans="1:2" x14ac:dyDescent="0.3">
      <c r="A83" t="s">
        <v>83</v>
      </c>
      <c r="B83">
        <f>17.27*1</f>
        <v>17.27</v>
      </c>
    </row>
    <row r="84" spans="1:2" x14ac:dyDescent="0.3">
      <c r="A84" t="s">
        <v>83</v>
      </c>
      <c r="B84">
        <f>17.27*1</f>
        <v>17.27</v>
      </c>
    </row>
    <row r="85" spans="1:2" x14ac:dyDescent="0.3">
      <c r="A85" t="s">
        <v>83</v>
      </c>
      <c r="B85">
        <f>17.27*1</f>
        <v>17.27</v>
      </c>
    </row>
    <row r="86" spans="1:2" x14ac:dyDescent="0.3">
      <c r="A86" t="s">
        <v>83</v>
      </c>
      <c r="B86">
        <f>17.27*1</f>
        <v>17.27</v>
      </c>
    </row>
    <row r="87" spans="1:2" x14ac:dyDescent="0.3">
      <c r="A87" t="s">
        <v>83</v>
      </c>
      <c r="B87">
        <f>17.27*1</f>
        <v>17.27</v>
      </c>
    </row>
    <row r="88" spans="1:2" x14ac:dyDescent="0.3">
      <c r="A88" t="s">
        <v>83</v>
      </c>
      <c r="B88">
        <f>17.27*1</f>
        <v>17.27</v>
      </c>
    </row>
    <row r="89" spans="1:2" x14ac:dyDescent="0.3">
      <c r="A89" t="s">
        <v>83</v>
      </c>
      <c r="B89">
        <f>17.27*1</f>
        <v>17.27</v>
      </c>
    </row>
    <row r="90" spans="1:2" x14ac:dyDescent="0.3">
      <c r="A90" t="s">
        <v>83</v>
      </c>
      <c r="B90">
        <f>17.27*1</f>
        <v>17.27</v>
      </c>
    </row>
    <row r="91" spans="1:2" x14ac:dyDescent="0.3">
      <c r="A91" t="s">
        <v>82</v>
      </c>
      <c r="B91">
        <f>56.76*1</f>
        <v>56.76</v>
      </c>
    </row>
    <row r="92" spans="1:2" x14ac:dyDescent="0.3">
      <c r="A92" t="s">
        <v>82</v>
      </c>
      <c r="B92">
        <f>56.76*1</f>
        <v>56.76</v>
      </c>
    </row>
    <row r="93" spans="1:2" x14ac:dyDescent="0.3">
      <c r="A93" t="s">
        <v>82</v>
      </c>
      <c r="B93">
        <f>56.76*1</f>
        <v>56.76</v>
      </c>
    </row>
    <row r="94" spans="1:2" x14ac:dyDescent="0.3">
      <c r="A94" t="s">
        <v>82</v>
      </c>
      <c r="B94">
        <f>56.76*1</f>
        <v>56.76</v>
      </c>
    </row>
    <row r="95" spans="1:2" x14ac:dyDescent="0.3">
      <c r="A95" t="s">
        <v>82</v>
      </c>
      <c r="B95">
        <f>56.76*1</f>
        <v>56.76</v>
      </c>
    </row>
    <row r="96" spans="1:2" x14ac:dyDescent="0.3">
      <c r="A96" t="s">
        <v>82</v>
      </c>
      <c r="B96">
        <f>56.76*1</f>
        <v>56.76</v>
      </c>
    </row>
    <row r="97" spans="1:2" x14ac:dyDescent="0.3">
      <c r="A97" t="s">
        <v>82</v>
      </c>
      <c r="B97">
        <f>56.76*1</f>
        <v>56.76</v>
      </c>
    </row>
    <row r="98" spans="1:2" x14ac:dyDescent="0.3">
      <c r="A98" t="s">
        <v>82</v>
      </c>
      <c r="B98">
        <f>56.76*1</f>
        <v>56.76</v>
      </c>
    </row>
    <row r="99" spans="1:2" x14ac:dyDescent="0.3">
      <c r="A99" t="s">
        <v>82</v>
      </c>
      <c r="B99">
        <f>56.76*1</f>
        <v>56.76</v>
      </c>
    </row>
    <row r="100" spans="1:2" x14ac:dyDescent="0.3">
      <c r="A100" t="s">
        <v>82</v>
      </c>
      <c r="B100">
        <f>56.76*1</f>
        <v>56.76</v>
      </c>
    </row>
    <row r="101" spans="1:2" x14ac:dyDescent="0.3">
      <c r="A101" t="s">
        <v>82</v>
      </c>
      <c r="B101">
        <f>56.76*1</f>
        <v>56.76</v>
      </c>
    </row>
    <row r="102" spans="1:2" x14ac:dyDescent="0.3">
      <c r="A102" t="s">
        <v>82</v>
      </c>
      <c r="B102">
        <f>56.76*1</f>
        <v>56.76</v>
      </c>
    </row>
    <row r="103" spans="1:2" x14ac:dyDescent="0.3">
      <c r="A103" t="s">
        <v>82</v>
      </c>
      <c r="B103">
        <f>56.76*1</f>
        <v>56.76</v>
      </c>
    </row>
    <row r="104" spans="1:2" x14ac:dyDescent="0.3">
      <c r="A104" t="s">
        <v>54</v>
      </c>
      <c r="B104">
        <f>51.36*0.95</f>
        <v>48.791999999999994</v>
      </c>
    </row>
    <row r="105" spans="1:2" x14ac:dyDescent="0.3">
      <c r="A105" t="s">
        <v>54</v>
      </c>
      <c r="B105">
        <f>51.36*0.95</f>
        <v>48.791999999999994</v>
      </c>
    </row>
    <row r="106" spans="1:2" x14ac:dyDescent="0.3">
      <c r="A106" t="s">
        <v>54</v>
      </c>
      <c r="B106">
        <f>51.36*0.95</f>
        <v>48.791999999999994</v>
      </c>
    </row>
    <row r="107" spans="1:2" x14ac:dyDescent="0.3">
      <c r="A107" t="s">
        <v>54</v>
      </c>
      <c r="B107">
        <f>51.36*0.95</f>
        <v>48.791999999999994</v>
      </c>
    </row>
    <row r="108" spans="1:2" x14ac:dyDescent="0.3">
      <c r="A108" t="s">
        <v>54</v>
      </c>
      <c r="B108">
        <f>51.36*0.95</f>
        <v>48.791999999999994</v>
      </c>
    </row>
    <row r="109" spans="1:2" x14ac:dyDescent="0.3">
      <c r="A109" t="s">
        <v>54</v>
      </c>
      <c r="B109">
        <f>51.36*0.95</f>
        <v>48.791999999999994</v>
      </c>
    </row>
    <row r="110" spans="1:2" x14ac:dyDescent="0.3">
      <c r="A110" t="s">
        <v>54</v>
      </c>
      <c r="B110">
        <f>51.36*0.95</f>
        <v>48.791999999999994</v>
      </c>
    </row>
    <row r="111" spans="1:2" x14ac:dyDescent="0.3">
      <c r="A111" t="s">
        <v>54</v>
      </c>
      <c r="B111">
        <f>51.36*0.95</f>
        <v>48.791999999999994</v>
      </c>
    </row>
    <row r="112" spans="1:2" x14ac:dyDescent="0.3">
      <c r="A112" t="s">
        <v>74</v>
      </c>
      <c r="B112">
        <f>41.82*0.95</f>
        <v>39.728999999999999</v>
      </c>
    </row>
    <row r="113" spans="1:2" x14ac:dyDescent="0.3">
      <c r="A113" t="s">
        <v>74</v>
      </c>
      <c r="B113">
        <f>41.82*0.95</f>
        <v>39.728999999999999</v>
      </c>
    </row>
    <row r="114" spans="1:2" x14ac:dyDescent="0.3">
      <c r="A114" t="s">
        <v>74</v>
      </c>
      <c r="B114">
        <f>41.82*0.95</f>
        <v>39.728999999999999</v>
      </c>
    </row>
    <row r="115" spans="1:2" x14ac:dyDescent="0.3">
      <c r="A115" t="s">
        <v>74</v>
      </c>
      <c r="B115">
        <f>41.82*0.95</f>
        <v>39.728999999999999</v>
      </c>
    </row>
    <row r="116" spans="1:2" x14ac:dyDescent="0.3">
      <c r="A116" t="s">
        <v>74</v>
      </c>
      <c r="B116">
        <f>41.82*0.95</f>
        <v>39.728999999999999</v>
      </c>
    </row>
    <row r="117" spans="1:2" x14ac:dyDescent="0.3">
      <c r="A117" t="s">
        <v>74</v>
      </c>
      <c r="B117">
        <f>41.82*0.95</f>
        <v>39.728999999999999</v>
      </c>
    </row>
    <row r="118" spans="1:2" x14ac:dyDescent="0.3">
      <c r="A118" t="s">
        <v>74</v>
      </c>
      <c r="B118">
        <f>41.82*0.95</f>
        <v>39.728999999999999</v>
      </c>
    </row>
    <row r="119" spans="1:2" x14ac:dyDescent="0.3">
      <c r="A119" t="s">
        <v>74</v>
      </c>
      <c r="B119">
        <f>41.82*0.95</f>
        <v>39.728999999999999</v>
      </c>
    </row>
    <row r="120" spans="1:2" x14ac:dyDescent="0.3">
      <c r="A120" t="s">
        <v>74</v>
      </c>
      <c r="B120">
        <f>41.82*0.95</f>
        <v>39.728999999999999</v>
      </c>
    </row>
    <row r="121" spans="1:2" x14ac:dyDescent="0.3">
      <c r="A121" t="s">
        <v>74</v>
      </c>
      <c r="B121">
        <f>41.82*0.95</f>
        <v>39.728999999999999</v>
      </c>
    </row>
    <row r="122" spans="1:2" x14ac:dyDescent="0.3">
      <c r="A122" t="s">
        <v>74</v>
      </c>
      <c r="B122">
        <f>41.82*0.95</f>
        <v>39.728999999999999</v>
      </c>
    </row>
    <row r="123" spans="1:2" x14ac:dyDescent="0.3">
      <c r="A123" t="s">
        <v>74</v>
      </c>
      <c r="B123">
        <f>41.82*0.95</f>
        <v>39.728999999999999</v>
      </c>
    </row>
    <row r="124" spans="1:2" x14ac:dyDescent="0.3">
      <c r="A124" t="s">
        <v>31</v>
      </c>
      <c r="B124">
        <f>15.94*0.85</f>
        <v>13.548999999999999</v>
      </c>
    </row>
    <row r="125" spans="1:2" x14ac:dyDescent="0.3">
      <c r="A125" t="s">
        <v>31</v>
      </c>
      <c r="B125">
        <f>15.94*0.85</f>
        <v>13.548999999999999</v>
      </c>
    </row>
    <row r="126" spans="1:2" x14ac:dyDescent="0.3">
      <c r="A126" t="s">
        <v>31</v>
      </c>
      <c r="B126">
        <f>15.94*0.85</f>
        <v>13.548999999999999</v>
      </c>
    </row>
    <row r="127" spans="1:2" x14ac:dyDescent="0.3">
      <c r="A127" t="s">
        <v>31</v>
      </c>
      <c r="B127">
        <f>15.94*0.85</f>
        <v>13.548999999999999</v>
      </c>
    </row>
    <row r="128" spans="1:2" x14ac:dyDescent="0.3">
      <c r="A128" t="s">
        <v>31</v>
      </c>
      <c r="B128">
        <f>15.94*0.85</f>
        <v>13.548999999999999</v>
      </c>
    </row>
    <row r="129" spans="1:2" x14ac:dyDescent="0.3">
      <c r="A129" t="s">
        <v>31</v>
      </c>
      <c r="B129">
        <f>15.94*0.85</f>
        <v>13.548999999999999</v>
      </c>
    </row>
    <row r="130" spans="1:2" x14ac:dyDescent="0.3">
      <c r="A130" t="s">
        <v>31</v>
      </c>
      <c r="B130">
        <f>15.94*0.85</f>
        <v>13.548999999999999</v>
      </c>
    </row>
    <row r="131" spans="1:2" x14ac:dyDescent="0.3">
      <c r="A131" t="s">
        <v>31</v>
      </c>
      <c r="B131">
        <f>15.94*0.85</f>
        <v>13.548999999999999</v>
      </c>
    </row>
    <row r="132" spans="1:2" x14ac:dyDescent="0.3">
      <c r="A132" t="s">
        <v>78</v>
      </c>
      <c r="B132">
        <f>18.78*0.85</f>
        <v>15.963000000000001</v>
      </c>
    </row>
    <row r="133" spans="1:2" x14ac:dyDescent="0.3">
      <c r="A133" t="s">
        <v>78</v>
      </c>
      <c r="B133">
        <f>18.78*0.85</f>
        <v>15.963000000000001</v>
      </c>
    </row>
    <row r="134" spans="1:2" x14ac:dyDescent="0.3">
      <c r="A134" t="s">
        <v>78</v>
      </c>
      <c r="B134">
        <f>18.78*0.85</f>
        <v>15.963000000000001</v>
      </c>
    </row>
    <row r="135" spans="1:2" x14ac:dyDescent="0.3">
      <c r="A135" t="s">
        <v>78</v>
      </c>
      <c r="B135">
        <f>18.78*0.85</f>
        <v>15.963000000000001</v>
      </c>
    </row>
    <row r="136" spans="1:2" x14ac:dyDescent="0.3">
      <c r="A136" t="s">
        <v>78</v>
      </c>
      <c r="B136">
        <f>18.78*0.85</f>
        <v>15.963000000000001</v>
      </c>
    </row>
    <row r="137" spans="1:2" x14ac:dyDescent="0.3">
      <c r="A137" t="s">
        <v>78</v>
      </c>
      <c r="B137">
        <f>18.78*0.85</f>
        <v>15.963000000000001</v>
      </c>
    </row>
    <row r="138" spans="1:2" x14ac:dyDescent="0.3">
      <c r="A138" t="s">
        <v>78</v>
      </c>
      <c r="B138">
        <f>18.78*0.85</f>
        <v>15.963000000000001</v>
      </c>
    </row>
    <row r="139" spans="1:2" x14ac:dyDescent="0.3">
      <c r="A139" t="s">
        <v>78</v>
      </c>
      <c r="B139">
        <f>18.78*0.85</f>
        <v>15.963000000000001</v>
      </c>
    </row>
    <row r="140" spans="1:2" x14ac:dyDescent="0.3">
      <c r="A140" t="s">
        <v>78</v>
      </c>
      <c r="B140">
        <f>18.78*0.85</f>
        <v>15.963000000000001</v>
      </c>
    </row>
    <row r="141" spans="1:2" x14ac:dyDescent="0.3">
      <c r="A141" t="s">
        <v>78</v>
      </c>
      <c r="B141">
        <f>18.78*0.85</f>
        <v>15.963000000000001</v>
      </c>
    </row>
    <row r="142" spans="1:2" x14ac:dyDescent="0.3">
      <c r="A142" t="s">
        <v>78</v>
      </c>
      <c r="B142">
        <f>18.78*0.85</f>
        <v>15.963000000000001</v>
      </c>
    </row>
    <row r="143" spans="1:2" x14ac:dyDescent="0.3">
      <c r="A143" t="s">
        <v>78</v>
      </c>
      <c r="B143">
        <f>18.78*0.85</f>
        <v>15.963000000000001</v>
      </c>
    </row>
    <row r="144" spans="1:2" x14ac:dyDescent="0.3">
      <c r="A144" t="s">
        <v>78</v>
      </c>
      <c r="B144">
        <f>18.78*0.85</f>
        <v>15.963000000000001</v>
      </c>
    </row>
    <row r="145" spans="1:2" x14ac:dyDescent="0.3">
      <c r="A145" t="s">
        <v>78</v>
      </c>
      <c r="B145">
        <f>18.78*0.85</f>
        <v>15.963000000000001</v>
      </c>
    </row>
    <row r="146" spans="1:2" x14ac:dyDescent="0.3">
      <c r="A146" t="s">
        <v>78</v>
      </c>
      <c r="B146">
        <f>18.78*0.85</f>
        <v>15.963000000000001</v>
      </c>
    </row>
    <row r="147" spans="1:2" x14ac:dyDescent="0.3">
      <c r="A147" t="s">
        <v>78</v>
      </c>
      <c r="B147">
        <f>18.78*0.85</f>
        <v>15.963000000000001</v>
      </c>
    </row>
    <row r="148" spans="1:2" x14ac:dyDescent="0.3">
      <c r="A148" t="s">
        <v>78</v>
      </c>
      <c r="B148">
        <f>18.78*0.85</f>
        <v>15.963000000000001</v>
      </c>
    </row>
    <row r="149" spans="1:2" x14ac:dyDescent="0.3">
      <c r="A149" t="s">
        <v>61</v>
      </c>
      <c r="B149">
        <f>43.55*1</f>
        <v>43.55</v>
      </c>
    </row>
    <row r="150" spans="1:2" x14ac:dyDescent="0.3">
      <c r="A150" t="s">
        <v>61</v>
      </c>
      <c r="B150">
        <f>43.55*1</f>
        <v>43.55</v>
      </c>
    </row>
    <row r="151" spans="1:2" x14ac:dyDescent="0.3">
      <c r="A151" t="s">
        <v>61</v>
      </c>
      <c r="B151">
        <f>43.55*1</f>
        <v>43.55</v>
      </c>
    </row>
    <row r="152" spans="1:2" x14ac:dyDescent="0.3">
      <c r="A152" t="s">
        <v>61</v>
      </c>
      <c r="B152">
        <f>43.55*1</f>
        <v>43.55</v>
      </c>
    </row>
    <row r="153" spans="1:2" x14ac:dyDescent="0.3">
      <c r="A153" t="s">
        <v>61</v>
      </c>
      <c r="B153">
        <f>43.55*1</f>
        <v>43.55</v>
      </c>
    </row>
    <row r="154" spans="1:2" x14ac:dyDescent="0.3">
      <c r="A154" t="s">
        <v>61</v>
      </c>
      <c r="B154">
        <f>43.55*1</f>
        <v>43.55</v>
      </c>
    </row>
    <row r="155" spans="1:2" x14ac:dyDescent="0.3">
      <c r="A155" t="s">
        <v>61</v>
      </c>
      <c r="B155">
        <f>43.55*1</f>
        <v>43.55</v>
      </c>
    </row>
    <row r="156" spans="1:2" x14ac:dyDescent="0.3">
      <c r="A156" t="s">
        <v>61</v>
      </c>
      <c r="B156">
        <f>43.55*1</f>
        <v>43.55</v>
      </c>
    </row>
    <row r="157" spans="1:2" x14ac:dyDescent="0.3">
      <c r="A157" t="s">
        <v>61</v>
      </c>
      <c r="B157">
        <f>43.55*1</f>
        <v>43.55</v>
      </c>
    </row>
    <row r="158" spans="1:2" x14ac:dyDescent="0.3">
      <c r="A158" t="s">
        <v>9</v>
      </c>
      <c r="B158">
        <f>39.25*0.85</f>
        <v>33.362499999999997</v>
      </c>
    </row>
    <row r="159" spans="1:2" x14ac:dyDescent="0.3">
      <c r="A159" t="s">
        <v>9</v>
      </c>
      <c r="B159">
        <f>39.25*0.85</f>
        <v>33.362499999999997</v>
      </c>
    </row>
    <row r="160" spans="1:2" x14ac:dyDescent="0.3">
      <c r="A160" t="s">
        <v>9</v>
      </c>
      <c r="B160">
        <f>39.25*0.85</f>
        <v>33.362499999999997</v>
      </c>
    </row>
    <row r="161" spans="1:2" x14ac:dyDescent="0.3">
      <c r="A161" t="s">
        <v>9</v>
      </c>
      <c r="B161">
        <f>39.25*0.85</f>
        <v>33.362499999999997</v>
      </c>
    </row>
    <row r="162" spans="1:2" x14ac:dyDescent="0.3">
      <c r="A162" t="s">
        <v>9</v>
      </c>
      <c r="B162">
        <f>39.25*0.85</f>
        <v>33.362499999999997</v>
      </c>
    </row>
    <row r="163" spans="1:2" x14ac:dyDescent="0.3">
      <c r="A163" t="s">
        <v>9</v>
      </c>
      <c r="B163">
        <f>39.25*0.85</f>
        <v>33.362499999999997</v>
      </c>
    </row>
    <row r="164" spans="1:2" x14ac:dyDescent="0.3">
      <c r="A164" t="s">
        <v>9</v>
      </c>
      <c r="B164">
        <f>39.25*0.85</f>
        <v>33.362499999999997</v>
      </c>
    </row>
    <row r="165" spans="1:2" x14ac:dyDescent="0.3">
      <c r="A165" t="s">
        <v>9</v>
      </c>
      <c r="B165">
        <f>39.25*0.85</f>
        <v>33.362499999999997</v>
      </c>
    </row>
    <row r="166" spans="1:2" x14ac:dyDescent="0.3">
      <c r="A166" t="s">
        <v>9</v>
      </c>
      <c r="B166">
        <f>39.25*0.85</f>
        <v>33.362499999999997</v>
      </c>
    </row>
    <row r="167" spans="1:2" x14ac:dyDescent="0.3">
      <c r="A167" t="s">
        <v>9</v>
      </c>
      <c r="B167">
        <f>39.25*0.85</f>
        <v>33.362499999999997</v>
      </c>
    </row>
    <row r="168" spans="1:2" x14ac:dyDescent="0.3">
      <c r="A168" t="s">
        <v>38</v>
      </c>
      <c r="B168">
        <f>10.97*0.95</f>
        <v>10.4215</v>
      </c>
    </row>
    <row r="169" spans="1:2" x14ac:dyDescent="0.3">
      <c r="A169" t="s">
        <v>38</v>
      </c>
      <c r="B169">
        <f>10.97*0.95</f>
        <v>10.4215</v>
      </c>
    </row>
    <row r="170" spans="1:2" x14ac:dyDescent="0.3">
      <c r="A170" t="s">
        <v>38</v>
      </c>
      <c r="B170">
        <f>10.97*0.95</f>
        <v>10.4215</v>
      </c>
    </row>
    <row r="171" spans="1:2" x14ac:dyDescent="0.3">
      <c r="A171" t="s">
        <v>38</v>
      </c>
      <c r="B171">
        <f>10.97*0.95</f>
        <v>10.4215</v>
      </c>
    </row>
    <row r="172" spans="1:2" x14ac:dyDescent="0.3">
      <c r="A172" t="s">
        <v>38</v>
      </c>
      <c r="B172">
        <f>10.97*0.95</f>
        <v>10.4215</v>
      </c>
    </row>
    <row r="173" spans="1:2" x14ac:dyDescent="0.3">
      <c r="A173" t="s">
        <v>38</v>
      </c>
      <c r="B173">
        <f>10.97*0.95</f>
        <v>10.4215</v>
      </c>
    </row>
    <row r="174" spans="1:2" x14ac:dyDescent="0.3">
      <c r="A174" t="s">
        <v>38</v>
      </c>
      <c r="B174">
        <f>10.97*0.95</f>
        <v>10.4215</v>
      </c>
    </row>
    <row r="175" spans="1:2" x14ac:dyDescent="0.3">
      <c r="A175" t="s">
        <v>38</v>
      </c>
      <c r="B175">
        <f>10.97*0.95</f>
        <v>10.4215</v>
      </c>
    </row>
    <row r="176" spans="1:2" x14ac:dyDescent="0.3">
      <c r="A176" t="s">
        <v>38</v>
      </c>
      <c r="B176">
        <f>10.97*0.95</f>
        <v>10.4215</v>
      </c>
    </row>
    <row r="177" spans="1:2" x14ac:dyDescent="0.3">
      <c r="A177" t="s">
        <v>15</v>
      </c>
      <c r="B177">
        <f>41.06*1</f>
        <v>41.06</v>
      </c>
    </row>
    <row r="178" spans="1:2" x14ac:dyDescent="0.3">
      <c r="A178" t="s">
        <v>15</v>
      </c>
      <c r="B178">
        <f>41.06*1</f>
        <v>41.06</v>
      </c>
    </row>
    <row r="179" spans="1:2" x14ac:dyDescent="0.3">
      <c r="A179" t="s">
        <v>15</v>
      </c>
      <c r="B179">
        <f>41.06*1</f>
        <v>41.06</v>
      </c>
    </row>
    <row r="180" spans="1:2" x14ac:dyDescent="0.3">
      <c r="A180" t="s">
        <v>58</v>
      </c>
      <c r="B180">
        <f>17.43*0.95</f>
        <v>16.558499999999999</v>
      </c>
    </row>
    <row r="181" spans="1:2" x14ac:dyDescent="0.3">
      <c r="A181" t="s">
        <v>58</v>
      </c>
      <c r="B181">
        <f>17.43*0.95</f>
        <v>16.558499999999999</v>
      </c>
    </row>
    <row r="182" spans="1:2" x14ac:dyDescent="0.3">
      <c r="A182" t="s">
        <v>58</v>
      </c>
      <c r="B182">
        <f>17.43*0.95</f>
        <v>16.558499999999999</v>
      </c>
    </row>
    <row r="183" spans="1:2" x14ac:dyDescent="0.3">
      <c r="A183" t="s">
        <v>58</v>
      </c>
      <c r="B183">
        <f>17.43*0.95</f>
        <v>16.558499999999999</v>
      </c>
    </row>
    <row r="184" spans="1:2" x14ac:dyDescent="0.3">
      <c r="A184" t="s">
        <v>58</v>
      </c>
      <c r="B184">
        <f>17.43*0.95</f>
        <v>16.558499999999999</v>
      </c>
    </row>
    <row r="185" spans="1:2" x14ac:dyDescent="0.3">
      <c r="A185" t="s">
        <v>58</v>
      </c>
      <c r="B185">
        <f>17.43*0.95</f>
        <v>16.558499999999999</v>
      </c>
    </row>
    <row r="186" spans="1:2" x14ac:dyDescent="0.3">
      <c r="A186" t="s">
        <v>58</v>
      </c>
      <c r="B186">
        <f>17.43*0.95</f>
        <v>16.558499999999999</v>
      </c>
    </row>
    <row r="187" spans="1:2" x14ac:dyDescent="0.3">
      <c r="A187" t="s">
        <v>58</v>
      </c>
      <c r="B187">
        <f>17.43*0.95</f>
        <v>16.558499999999999</v>
      </c>
    </row>
    <row r="188" spans="1:2" x14ac:dyDescent="0.3">
      <c r="A188" t="s">
        <v>58</v>
      </c>
      <c r="B188">
        <f>17.43*0.95</f>
        <v>16.558499999999999</v>
      </c>
    </row>
    <row r="189" spans="1:2" x14ac:dyDescent="0.3">
      <c r="A189" t="s">
        <v>58</v>
      </c>
      <c r="B189">
        <f>17.43*0.95</f>
        <v>16.558499999999999</v>
      </c>
    </row>
    <row r="190" spans="1:2" x14ac:dyDescent="0.3">
      <c r="A190" t="s">
        <v>58</v>
      </c>
      <c r="B190">
        <f>17.43*0.95</f>
        <v>16.558499999999999</v>
      </c>
    </row>
    <row r="191" spans="1:2" x14ac:dyDescent="0.3">
      <c r="A191" t="s">
        <v>58</v>
      </c>
      <c r="B191">
        <f>17.43*0.95</f>
        <v>16.558499999999999</v>
      </c>
    </row>
    <row r="192" spans="1:2" x14ac:dyDescent="0.3">
      <c r="A192" t="s">
        <v>79</v>
      </c>
      <c r="B192">
        <f>57.36*1</f>
        <v>57.36</v>
      </c>
    </row>
    <row r="193" spans="1:2" x14ac:dyDescent="0.3">
      <c r="A193" t="s">
        <v>79</v>
      </c>
      <c r="B193">
        <f>57.36*1</f>
        <v>57.36</v>
      </c>
    </row>
    <row r="194" spans="1:2" x14ac:dyDescent="0.3">
      <c r="A194" t="s">
        <v>79</v>
      </c>
      <c r="B194">
        <f>57.36*1</f>
        <v>57.36</v>
      </c>
    </row>
    <row r="195" spans="1:2" x14ac:dyDescent="0.3">
      <c r="A195" t="s">
        <v>79</v>
      </c>
      <c r="B195">
        <f>57.36*1</f>
        <v>57.36</v>
      </c>
    </row>
    <row r="196" spans="1:2" x14ac:dyDescent="0.3">
      <c r="A196" t="s">
        <v>79</v>
      </c>
      <c r="B196">
        <f>57.36*1</f>
        <v>57.36</v>
      </c>
    </row>
    <row r="197" spans="1:2" x14ac:dyDescent="0.3">
      <c r="A197" t="s">
        <v>79</v>
      </c>
      <c r="B197">
        <f>57.36*1</f>
        <v>57.36</v>
      </c>
    </row>
    <row r="198" spans="1:2" x14ac:dyDescent="0.3">
      <c r="A198" t="s">
        <v>79</v>
      </c>
      <c r="B198">
        <f>57.36*1</f>
        <v>57.36</v>
      </c>
    </row>
    <row r="199" spans="1:2" x14ac:dyDescent="0.3">
      <c r="A199" t="s">
        <v>79</v>
      </c>
      <c r="B199">
        <f>57.36*1</f>
        <v>57.36</v>
      </c>
    </row>
    <row r="200" spans="1:2" x14ac:dyDescent="0.3">
      <c r="A200" t="s">
        <v>52</v>
      </c>
      <c r="B200">
        <f>34.95*1</f>
        <v>34.950000000000003</v>
      </c>
    </row>
    <row r="201" spans="1:2" x14ac:dyDescent="0.3">
      <c r="A201" t="s">
        <v>52</v>
      </c>
      <c r="B201">
        <f>34.95*1</f>
        <v>34.950000000000003</v>
      </c>
    </row>
    <row r="202" spans="1:2" x14ac:dyDescent="0.3">
      <c r="A202" t="s">
        <v>52</v>
      </c>
      <c r="B202">
        <f>34.95*1</f>
        <v>34.950000000000003</v>
      </c>
    </row>
    <row r="203" spans="1:2" x14ac:dyDescent="0.3">
      <c r="A203" t="s">
        <v>52</v>
      </c>
      <c r="B203">
        <f>34.95*1</f>
        <v>34.950000000000003</v>
      </c>
    </row>
    <row r="204" spans="1:2" x14ac:dyDescent="0.3">
      <c r="A204" t="s">
        <v>52</v>
      </c>
      <c r="B204">
        <f>34.95*1</f>
        <v>34.950000000000003</v>
      </c>
    </row>
    <row r="205" spans="1:2" x14ac:dyDescent="0.3">
      <c r="A205" t="s">
        <v>52</v>
      </c>
      <c r="B205">
        <f>34.95*1</f>
        <v>34.950000000000003</v>
      </c>
    </row>
    <row r="206" spans="1:2" x14ac:dyDescent="0.3">
      <c r="A206" t="s">
        <v>52</v>
      </c>
      <c r="B206">
        <f>34.95*1</f>
        <v>34.950000000000003</v>
      </c>
    </row>
    <row r="207" spans="1:2" x14ac:dyDescent="0.3">
      <c r="A207" t="s">
        <v>52</v>
      </c>
      <c r="B207">
        <f>34.95*1</f>
        <v>34.950000000000003</v>
      </c>
    </row>
    <row r="208" spans="1:2" x14ac:dyDescent="0.3">
      <c r="A208" t="s">
        <v>52</v>
      </c>
      <c r="B208">
        <f>34.95*1</f>
        <v>34.950000000000003</v>
      </c>
    </row>
    <row r="209" spans="1:2" x14ac:dyDescent="0.3">
      <c r="A209" t="s">
        <v>52</v>
      </c>
      <c r="B209">
        <f>34.95*1</f>
        <v>34.950000000000003</v>
      </c>
    </row>
    <row r="210" spans="1:2" x14ac:dyDescent="0.3">
      <c r="A210" t="s">
        <v>52</v>
      </c>
      <c r="B210">
        <f>34.95*1</f>
        <v>34.950000000000003</v>
      </c>
    </row>
    <row r="211" spans="1:2" x14ac:dyDescent="0.3">
      <c r="A211" t="s">
        <v>52</v>
      </c>
      <c r="B211">
        <f>34.95*1</f>
        <v>34.950000000000003</v>
      </c>
    </row>
    <row r="212" spans="1:2" x14ac:dyDescent="0.3">
      <c r="A212" t="s">
        <v>75</v>
      </c>
      <c r="B212">
        <f>57.25*0.85</f>
        <v>48.662500000000001</v>
      </c>
    </row>
    <row r="213" spans="1:2" x14ac:dyDescent="0.3">
      <c r="A213" t="s">
        <v>75</v>
      </c>
      <c r="B213">
        <f>57.25*0.85</f>
        <v>48.662500000000001</v>
      </c>
    </row>
    <row r="214" spans="1:2" x14ac:dyDescent="0.3">
      <c r="A214" t="s">
        <v>75</v>
      </c>
      <c r="B214">
        <f>57.25*0.85</f>
        <v>48.662500000000001</v>
      </c>
    </row>
    <row r="215" spans="1:2" x14ac:dyDescent="0.3">
      <c r="A215" t="s">
        <v>75</v>
      </c>
      <c r="B215">
        <f>57.25*0.85</f>
        <v>48.662500000000001</v>
      </c>
    </row>
    <row r="216" spans="1:2" x14ac:dyDescent="0.3">
      <c r="A216" t="s">
        <v>75</v>
      </c>
      <c r="B216">
        <f>57.25*0.85</f>
        <v>48.662500000000001</v>
      </c>
    </row>
    <row r="217" spans="1:2" x14ac:dyDescent="0.3">
      <c r="A217" t="s">
        <v>75</v>
      </c>
      <c r="B217">
        <f>57.25*0.85</f>
        <v>48.662500000000001</v>
      </c>
    </row>
    <row r="218" spans="1:2" x14ac:dyDescent="0.3">
      <c r="A218" t="s">
        <v>75</v>
      </c>
      <c r="B218">
        <f>57.25*0.85</f>
        <v>48.662500000000001</v>
      </c>
    </row>
    <row r="219" spans="1:2" x14ac:dyDescent="0.3">
      <c r="A219" t="s">
        <v>75</v>
      </c>
      <c r="B219">
        <f>57.25*0.85</f>
        <v>48.662500000000001</v>
      </c>
    </row>
    <row r="220" spans="1:2" x14ac:dyDescent="0.3">
      <c r="A220" t="s">
        <v>75</v>
      </c>
      <c r="B220">
        <f>57.25*0.85</f>
        <v>48.662500000000001</v>
      </c>
    </row>
    <row r="221" spans="1:2" x14ac:dyDescent="0.3">
      <c r="A221" t="s">
        <v>75</v>
      </c>
      <c r="B221">
        <f>57.25*0.85</f>
        <v>48.662500000000001</v>
      </c>
    </row>
    <row r="222" spans="1:2" x14ac:dyDescent="0.3">
      <c r="A222" t="s">
        <v>75</v>
      </c>
      <c r="B222">
        <f>57.25*0.85</f>
        <v>48.662500000000001</v>
      </c>
    </row>
    <row r="223" spans="1:2" x14ac:dyDescent="0.3">
      <c r="A223" t="s">
        <v>75</v>
      </c>
      <c r="B223">
        <f>57.25*0.85</f>
        <v>48.662500000000001</v>
      </c>
    </row>
    <row r="224" spans="1:2" x14ac:dyDescent="0.3">
      <c r="A224" t="s">
        <v>22</v>
      </c>
      <c r="B224">
        <f>21.87*0.95</f>
        <v>20.776499999999999</v>
      </c>
    </row>
    <row r="225" spans="1:2" x14ac:dyDescent="0.3">
      <c r="A225" t="s">
        <v>22</v>
      </c>
      <c r="B225">
        <f>21.87*0.95</f>
        <v>20.776499999999999</v>
      </c>
    </row>
    <row r="226" spans="1:2" x14ac:dyDescent="0.3">
      <c r="A226" t="s">
        <v>22</v>
      </c>
      <c r="B226">
        <f>21.87*0.95</f>
        <v>20.776499999999999</v>
      </c>
    </row>
    <row r="227" spans="1:2" x14ac:dyDescent="0.3">
      <c r="A227" t="s">
        <v>22</v>
      </c>
      <c r="B227">
        <f>21.87*0.95</f>
        <v>20.776499999999999</v>
      </c>
    </row>
    <row r="228" spans="1:2" x14ac:dyDescent="0.3">
      <c r="A228" t="s">
        <v>22</v>
      </c>
      <c r="B228">
        <f>21.87*0.95</f>
        <v>20.776499999999999</v>
      </c>
    </row>
    <row r="229" spans="1:2" x14ac:dyDescent="0.3">
      <c r="A229" t="s">
        <v>22</v>
      </c>
      <c r="B229">
        <f>21.87*0.95</f>
        <v>20.776499999999999</v>
      </c>
    </row>
    <row r="230" spans="1:2" x14ac:dyDescent="0.3">
      <c r="A230" t="s">
        <v>22</v>
      </c>
      <c r="B230">
        <f>21.87*0.95</f>
        <v>20.776499999999999</v>
      </c>
    </row>
    <row r="231" spans="1:2" x14ac:dyDescent="0.3">
      <c r="A231" t="s">
        <v>22</v>
      </c>
      <c r="B231">
        <f>21.87*0.95</f>
        <v>20.776499999999999</v>
      </c>
    </row>
    <row r="232" spans="1:2" x14ac:dyDescent="0.3">
      <c r="A232" t="s">
        <v>22</v>
      </c>
      <c r="B232">
        <f>21.87*0.95</f>
        <v>20.776499999999999</v>
      </c>
    </row>
    <row r="233" spans="1:2" x14ac:dyDescent="0.3">
      <c r="A233" t="s">
        <v>22</v>
      </c>
      <c r="B233">
        <f>21.87*0.95</f>
        <v>20.776499999999999</v>
      </c>
    </row>
    <row r="234" spans="1:2" x14ac:dyDescent="0.3">
      <c r="A234" t="s">
        <v>22</v>
      </c>
      <c r="B234">
        <f>21.87*0.95</f>
        <v>20.776499999999999</v>
      </c>
    </row>
    <row r="235" spans="1:2" x14ac:dyDescent="0.3">
      <c r="A235" t="s">
        <v>22</v>
      </c>
      <c r="B235">
        <f>21.87*0.95</f>
        <v>20.776499999999999</v>
      </c>
    </row>
    <row r="236" spans="1:2" x14ac:dyDescent="0.3">
      <c r="A236" t="s">
        <v>22</v>
      </c>
      <c r="B236">
        <f>21.87*0.95</f>
        <v>20.776499999999999</v>
      </c>
    </row>
    <row r="237" spans="1:2" x14ac:dyDescent="0.3">
      <c r="A237" t="s">
        <v>22</v>
      </c>
      <c r="B237">
        <f>21.87*0.95</f>
        <v>20.776499999999999</v>
      </c>
    </row>
    <row r="238" spans="1:2" x14ac:dyDescent="0.3">
      <c r="A238" t="s">
        <v>50</v>
      </c>
      <c r="B238">
        <f>54.23*1</f>
        <v>54.23</v>
      </c>
    </row>
    <row r="239" spans="1:2" x14ac:dyDescent="0.3">
      <c r="A239" t="s">
        <v>50</v>
      </c>
      <c r="B239">
        <f>54.23*1</f>
        <v>54.23</v>
      </c>
    </row>
    <row r="240" spans="1:2" x14ac:dyDescent="0.3">
      <c r="A240" t="s">
        <v>50</v>
      </c>
      <c r="B240">
        <f>54.23*1</f>
        <v>54.23</v>
      </c>
    </row>
    <row r="241" spans="1:2" x14ac:dyDescent="0.3">
      <c r="A241" t="s">
        <v>50</v>
      </c>
      <c r="B241">
        <f>54.23*1</f>
        <v>54.23</v>
      </c>
    </row>
    <row r="242" spans="1:2" x14ac:dyDescent="0.3">
      <c r="A242" t="s">
        <v>50</v>
      </c>
      <c r="B242">
        <f>54.23*1</f>
        <v>54.23</v>
      </c>
    </row>
    <row r="243" spans="1:2" x14ac:dyDescent="0.3">
      <c r="A243" t="s">
        <v>50</v>
      </c>
      <c r="B243">
        <f>54.23*1</f>
        <v>54.23</v>
      </c>
    </row>
    <row r="244" spans="1:2" x14ac:dyDescent="0.3">
      <c r="A244" t="s">
        <v>50</v>
      </c>
      <c r="B244">
        <f>54.23*1</f>
        <v>54.23</v>
      </c>
    </row>
    <row r="245" spans="1:2" x14ac:dyDescent="0.3">
      <c r="A245" t="s">
        <v>50</v>
      </c>
      <c r="B245">
        <f>54.23*1</f>
        <v>54.23</v>
      </c>
    </row>
    <row r="246" spans="1:2" x14ac:dyDescent="0.3">
      <c r="A246" t="s">
        <v>50</v>
      </c>
      <c r="B246">
        <f>54.23*1</f>
        <v>54.23</v>
      </c>
    </row>
    <row r="247" spans="1:2" x14ac:dyDescent="0.3">
      <c r="A247" t="s">
        <v>50</v>
      </c>
      <c r="B247">
        <f>54.23*1</f>
        <v>54.23</v>
      </c>
    </row>
    <row r="248" spans="1:2" x14ac:dyDescent="0.3">
      <c r="A248" t="s">
        <v>50</v>
      </c>
      <c r="B248">
        <f>54.23*1</f>
        <v>54.23</v>
      </c>
    </row>
    <row r="249" spans="1:2" x14ac:dyDescent="0.3">
      <c r="A249" t="s">
        <v>50</v>
      </c>
      <c r="B249">
        <f>54.23*1</f>
        <v>54.23</v>
      </c>
    </row>
    <row r="250" spans="1:2" x14ac:dyDescent="0.3">
      <c r="A250" t="s">
        <v>64</v>
      </c>
      <c r="B250">
        <f>11.11*1</f>
        <v>11.11</v>
      </c>
    </row>
    <row r="251" spans="1:2" x14ac:dyDescent="0.3">
      <c r="A251" t="s">
        <v>64</v>
      </c>
      <c r="B251">
        <f>11.11*1</f>
        <v>11.11</v>
      </c>
    </row>
    <row r="252" spans="1:2" x14ac:dyDescent="0.3">
      <c r="A252" t="s">
        <v>64</v>
      </c>
      <c r="B252">
        <f>11.11*1</f>
        <v>11.11</v>
      </c>
    </row>
    <row r="253" spans="1:2" x14ac:dyDescent="0.3">
      <c r="A253" t="s">
        <v>81</v>
      </c>
      <c r="B253">
        <f>38.28*1</f>
        <v>38.28</v>
      </c>
    </row>
    <row r="254" spans="1:2" x14ac:dyDescent="0.3">
      <c r="A254" t="s">
        <v>81</v>
      </c>
      <c r="B254">
        <f>38.28*1</f>
        <v>38.28</v>
      </c>
    </row>
    <row r="255" spans="1:2" x14ac:dyDescent="0.3">
      <c r="A255" t="s">
        <v>81</v>
      </c>
      <c r="B255">
        <f>38.28*1</f>
        <v>38.28</v>
      </c>
    </row>
    <row r="256" spans="1:2" x14ac:dyDescent="0.3">
      <c r="A256" t="s">
        <v>81</v>
      </c>
      <c r="B256">
        <f>38.28*1</f>
        <v>38.28</v>
      </c>
    </row>
    <row r="257" spans="1:2" x14ac:dyDescent="0.3">
      <c r="A257" t="s">
        <v>81</v>
      </c>
      <c r="B257">
        <f>38.28*1</f>
        <v>38.28</v>
      </c>
    </row>
    <row r="258" spans="1:2" x14ac:dyDescent="0.3">
      <c r="A258" t="s">
        <v>81</v>
      </c>
      <c r="B258">
        <f>38.28*1</f>
        <v>38.28</v>
      </c>
    </row>
    <row r="259" spans="1:2" x14ac:dyDescent="0.3">
      <c r="A259" t="s">
        <v>80</v>
      </c>
      <c r="B259">
        <f>52.67*0.95</f>
        <v>50.036499999999997</v>
      </c>
    </row>
    <row r="260" spans="1:2" x14ac:dyDescent="0.3">
      <c r="A260" t="s">
        <v>80</v>
      </c>
      <c r="B260">
        <f>52.67*0.95</f>
        <v>50.036499999999997</v>
      </c>
    </row>
    <row r="261" spans="1:2" x14ac:dyDescent="0.3">
      <c r="A261" t="s">
        <v>80</v>
      </c>
      <c r="B261">
        <f>52.67*0.95</f>
        <v>50.036499999999997</v>
      </c>
    </row>
    <row r="262" spans="1:2" x14ac:dyDescent="0.3">
      <c r="A262" t="s">
        <v>80</v>
      </c>
      <c r="B262">
        <f>52.67*0.95</f>
        <v>50.036499999999997</v>
      </c>
    </row>
    <row r="263" spans="1:2" x14ac:dyDescent="0.3">
      <c r="A263" t="s">
        <v>80</v>
      </c>
      <c r="B263">
        <f>52.67*0.95</f>
        <v>50.036499999999997</v>
      </c>
    </row>
    <row r="264" spans="1:2" x14ac:dyDescent="0.3">
      <c r="A264" t="s">
        <v>80</v>
      </c>
      <c r="B264">
        <f>52.67*0.95</f>
        <v>50.036499999999997</v>
      </c>
    </row>
    <row r="265" spans="1:2" x14ac:dyDescent="0.3">
      <c r="A265" t="s">
        <v>80</v>
      </c>
      <c r="B265">
        <f>52.67*0.95</f>
        <v>50.036499999999997</v>
      </c>
    </row>
    <row r="266" spans="1:2" x14ac:dyDescent="0.3">
      <c r="A266" t="s">
        <v>80</v>
      </c>
      <c r="B266">
        <f>52.67*0.95</f>
        <v>50.036499999999997</v>
      </c>
    </row>
    <row r="267" spans="1:2" x14ac:dyDescent="0.3">
      <c r="A267" t="s">
        <v>80</v>
      </c>
      <c r="B267">
        <f>52.67*0.95</f>
        <v>50.036499999999997</v>
      </c>
    </row>
    <row r="268" spans="1:2" x14ac:dyDescent="0.3">
      <c r="A268" t="s">
        <v>80</v>
      </c>
      <c r="B268">
        <f>52.67*0.95</f>
        <v>50.036499999999997</v>
      </c>
    </row>
    <row r="269" spans="1:2" x14ac:dyDescent="0.3">
      <c r="A269" t="s">
        <v>80</v>
      </c>
      <c r="B269">
        <f>52.67*0.95</f>
        <v>50.036499999999997</v>
      </c>
    </row>
    <row r="270" spans="1:2" x14ac:dyDescent="0.3">
      <c r="A270" t="s">
        <v>80</v>
      </c>
      <c r="B270">
        <f>52.67*0.95</f>
        <v>50.036499999999997</v>
      </c>
    </row>
    <row r="271" spans="1:2" x14ac:dyDescent="0.3">
      <c r="A271" t="s">
        <v>80</v>
      </c>
      <c r="B271">
        <f>52.67*0.95</f>
        <v>50.036499999999997</v>
      </c>
    </row>
    <row r="272" spans="1:2" x14ac:dyDescent="0.3">
      <c r="A272" t="s">
        <v>80</v>
      </c>
      <c r="B272">
        <f>52.67*0.95</f>
        <v>50.036499999999997</v>
      </c>
    </row>
    <row r="273" spans="1:2" x14ac:dyDescent="0.3">
      <c r="A273" t="s">
        <v>84</v>
      </c>
      <c r="B273">
        <f>10.93*1</f>
        <v>10.93</v>
      </c>
    </row>
    <row r="274" spans="1:2" x14ac:dyDescent="0.3">
      <c r="A274" t="s">
        <v>84</v>
      </c>
      <c r="B274">
        <f>10.93*1</f>
        <v>10.93</v>
      </c>
    </row>
    <row r="275" spans="1:2" x14ac:dyDescent="0.3">
      <c r="A275" t="s">
        <v>84</v>
      </c>
      <c r="B275">
        <f>10.93*1</f>
        <v>10.93</v>
      </c>
    </row>
    <row r="276" spans="1:2" x14ac:dyDescent="0.3">
      <c r="A276" t="s">
        <v>84</v>
      </c>
      <c r="B276">
        <f>10.93*1</f>
        <v>10.93</v>
      </c>
    </row>
    <row r="277" spans="1:2" x14ac:dyDescent="0.3">
      <c r="A277" t="s">
        <v>84</v>
      </c>
      <c r="B277">
        <f>10.93*1</f>
        <v>10.93</v>
      </c>
    </row>
    <row r="278" spans="1:2" x14ac:dyDescent="0.3">
      <c r="A278" t="s">
        <v>84</v>
      </c>
      <c r="B278">
        <f>10.93*1</f>
        <v>10.93</v>
      </c>
    </row>
    <row r="279" spans="1:2" x14ac:dyDescent="0.3">
      <c r="A279" t="s">
        <v>84</v>
      </c>
      <c r="B279">
        <f>10.93*1</f>
        <v>10.93</v>
      </c>
    </row>
    <row r="280" spans="1:2" x14ac:dyDescent="0.3">
      <c r="A280" t="s">
        <v>84</v>
      </c>
      <c r="B280">
        <f>10.93*1</f>
        <v>10.93</v>
      </c>
    </row>
    <row r="281" spans="1:2" x14ac:dyDescent="0.3">
      <c r="A281" t="s">
        <v>84</v>
      </c>
      <c r="B281">
        <f>10.93*1</f>
        <v>10.93</v>
      </c>
    </row>
    <row r="282" spans="1:2" x14ac:dyDescent="0.3">
      <c r="A282" t="s">
        <v>76</v>
      </c>
      <c r="B282">
        <f>19.15*0.95</f>
        <v>18.192499999999999</v>
      </c>
    </row>
    <row r="283" spans="1:2" x14ac:dyDescent="0.3">
      <c r="A283" t="s">
        <v>76</v>
      </c>
      <c r="B283">
        <f>19.15*0.95</f>
        <v>18.192499999999999</v>
      </c>
    </row>
    <row r="284" spans="1:2" x14ac:dyDescent="0.3">
      <c r="A284" t="s">
        <v>76</v>
      </c>
      <c r="B284">
        <f>19.15*0.95</f>
        <v>18.192499999999999</v>
      </c>
    </row>
    <row r="285" spans="1:2" x14ac:dyDescent="0.3">
      <c r="A285" t="s">
        <v>76</v>
      </c>
      <c r="B285">
        <f>19.15*0.95</f>
        <v>18.192499999999999</v>
      </c>
    </row>
    <row r="286" spans="1:2" x14ac:dyDescent="0.3">
      <c r="A286" t="s">
        <v>76</v>
      </c>
      <c r="B286">
        <f>19.15*0.95</f>
        <v>18.192499999999999</v>
      </c>
    </row>
    <row r="287" spans="1:2" x14ac:dyDescent="0.3">
      <c r="A287" t="s">
        <v>76</v>
      </c>
      <c r="B287">
        <f>19.15*0.95</f>
        <v>18.192499999999999</v>
      </c>
    </row>
    <row r="288" spans="1:2" x14ac:dyDescent="0.3">
      <c r="A288" t="s">
        <v>76</v>
      </c>
      <c r="B288">
        <f>19.15*0.95</f>
        <v>18.192499999999999</v>
      </c>
    </row>
    <row r="289" spans="1:2" x14ac:dyDescent="0.3">
      <c r="A289" t="s">
        <v>76</v>
      </c>
      <c r="B289">
        <f>19.15*0.95</f>
        <v>18.192499999999999</v>
      </c>
    </row>
    <row r="290" spans="1:2" x14ac:dyDescent="0.3">
      <c r="A290" t="s">
        <v>14</v>
      </c>
      <c r="B290">
        <f>26.12*0.95</f>
        <v>24.814</v>
      </c>
    </row>
    <row r="291" spans="1:2" x14ac:dyDescent="0.3">
      <c r="A291" t="s">
        <v>14</v>
      </c>
      <c r="B291">
        <f>26.12*0.95</f>
        <v>24.814</v>
      </c>
    </row>
    <row r="292" spans="1:2" x14ac:dyDescent="0.3">
      <c r="A292" t="s">
        <v>14</v>
      </c>
      <c r="B292">
        <f>26.12*0.95</f>
        <v>24.814</v>
      </c>
    </row>
    <row r="293" spans="1:2" x14ac:dyDescent="0.3">
      <c r="A293" t="s">
        <v>14</v>
      </c>
      <c r="B293">
        <f>26.12*0.95</f>
        <v>24.814</v>
      </c>
    </row>
    <row r="294" spans="1:2" x14ac:dyDescent="0.3">
      <c r="A294" t="s">
        <v>14</v>
      </c>
      <c r="B294">
        <f>26.12*0.95</f>
        <v>24.814</v>
      </c>
    </row>
    <row r="295" spans="1:2" x14ac:dyDescent="0.3">
      <c r="A295" t="s">
        <v>14</v>
      </c>
      <c r="B295">
        <f>26.12*0.95</f>
        <v>24.814</v>
      </c>
    </row>
    <row r="296" spans="1:2" x14ac:dyDescent="0.3">
      <c r="A296" t="s">
        <v>14</v>
      </c>
      <c r="B296">
        <f>26.12*0.95</f>
        <v>24.814</v>
      </c>
    </row>
    <row r="297" spans="1:2" x14ac:dyDescent="0.3">
      <c r="A297" t="s">
        <v>14</v>
      </c>
      <c r="B297">
        <f>26.12*0.95</f>
        <v>24.814</v>
      </c>
    </row>
    <row r="298" spans="1:2" x14ac:dyDescent="0.3">
      <c r="A298" t="s">
        <v>14</v>
      </c>
      <c r="B298">
        <f>26.12*0.95</f>
        <v>24.814</v>
      </c>
    </row>
    <row r="299" spans="1:2" x14ac:dyDescent="0.3">
      <c r="A299" t="s">
        <v>14</v>
      </c>
      <c r="B299">
        <f>26.12*0.95</f>
        <v>24.814</v>
      </c>
    </row>
    <row r="300" spans="1:2" x14ac:dyDescent="0.3">
      <c r="A300" t="s">
        <v>14</v>
      </c>
      <c r="B300">
        <f>26.12*0.95</f>
        <v>24.814</v>
      </c>
    </row>
    <row r="301" spans="1:2" x14ac:dyDescent="0.3">
      <c r="A301" t="s">
        <v>41</v>
      </c>
      <c r="B301">
        <f>46.02*1</f>
        <v>46.02</v>
      </c>
    </row>
    <row r="302" spans="1:2" x14ac:dyDescent="0.3">
      <c r="A302" t="s">
        <v>41</v>
      </c>
      <c r="B302">
        <f>46.02*1</f>
        <v>46.02</v>
      </c>
    </row>
    <row r="303" spans="1:2" x14ac:dyDescent="0.3">
      <c r="A303" t="s">
        <v>41</v>
      </c>
      <c r="B303">
        <f>46.02*1</f>
        <v>46.02</v>
      </c>
    </row>
    <row r="304" spans="1:2" x14ac:dyDescent="0.3">
      <c r="A304" t="s">
        <v>41</v>
      </c>
      <c r="B304">
        <f>46.02*1</f>
        <v>46.02</v>
      </c>
    </row>
    <row r="305" spans="1:2" x14ac:dyDescent="0.3">
      <c r="A305" t="s">
        <v>41</v>
      </c>
      <c r="B305">
        <f>46.02*1</f>
        <v>46.02</v>
      </c>
    </row>
    <row r="306" spans="1:2" x14ac:dyDescent="0.3">
      <c r="A306" t="s">
        <v>41</v>
      </c>
      <c r="B306">
        <f>46.02*1</f>
        <v>46.02</v>
      </c>
    </row>
    <row r="307" spans="1:2" x14ac:dyDescent="0.3">
      <c r="A307" t="s">
        <v>41</v>
      </c>
      <c r="B307">
        <f>46.02*1</f>
        <v>46.02</v>
      </c>
    </row>
    <row r="308" spans="1:2" x14ac:dyDescent="0.3">
      <c r="A308" t="s">
        <v>86</v>
      </c>
      <c r="B308">
        <f>23.82*1</f>
        <v>23.82</v>
      </c>
    </row>
    <row r="309" spans="1:2" x14ac:dyDescent="0.3">
      <c r="A309" t="s">
        <v>86</v>
      </c>
      <c r="B309">
        <f>23.82*1</f>
        <v>23.82</v>
      </c>
    </row>
    <row r="310" spans="1:2" x14ac:dyDescent="0.3">
      <c r="A310" t="s">
        <v>86</v>
      </c>
      <c r="B310">
        <f>23.82*1</f>
        <v>23.82</v>
      </c>
    </row>
    <row r="311" spans="1:2" x14ac:dyDescent="0.3">
      <c r="A311" t="s">
        <v>86</v>
      </c>
      <c r="B311">
        <f>23.82*1</f>
        <v>23.82</v>
      </c>
    </row>
    <row r="312" spans="1:2" x14ac:dyDescent="0.3">
      <c r="A312" t="s">
        <v>86</v>
      </c>
      <c r="B312">
        <f>23.82*1</f>
        <v>23.82</v>
      </c>
    </row>
    <row r="313" spans="1:2" x14ac:dyDescent="0.3">
      <c r="A313" t="s">
        <v>86</v>
      </c>
      <c r="B313">
        <f>23.82*1</f>
        <v>23.82</v>
      </c>
    </row>
    <row r="314" spans="1:2" x14ac:dyDescent="0.3">
      <c r="A314" t="s">
        <v>86</v>
      </c>
      <c r="B314">
        <f>23.82*1</f>
        <v>23.82</v>
      </c>
    </row>
    <row r="315" spans="1:2" x14ac:dyDescent="0.3">
      <c r="A315" t="s">
        <v>86</v>
      </c>
      <c r="B315">
        <f>23.82*1</f>
        <v>23.82</v>
      </c>
    </row>
    <row r="316" spans="1:2" x14ac:dyDescent="0.3">
      <c r="A316" t="s">
        <v>85</v>
      </c>
      <c r="B316">
        <f>42.16*0.9</f>
        <v>37.943999999999996</v>
      </c>
    </row>
    <row r="317" spans="1:2" x14ac:dyDescent="0.3">
      <c r="A317" t="s">
        <v>85</v>
      </c>
      <c r="B317">
        <f>42.16*0.9</f>
        <v>37.943999999999996</v>
      </c>
    </row>
    <row r="318" spans="1:2" x14ac:dyDescent="0.3">
      <c r="A318" t="s">
        <v>85</v>
      </c>
      <c r="B318">
        <f>42.16*0.9</f>
        <v>37.943999999999996</v>
      </c>
    </row>
    <row r="319" spans="1:2" x14ac:dyDescent="0.3">
      <c r="A319" t="s">
        <v>85</v>
      </c>
      <c r="B319">
        <f>42.16*0.9</f>
        <v>37.943999999999996</v>
      </c>
    </row>
    <row r="320" spans="1:2" x14ac:dyDescent="0.3">
      <c r="A320" t="s">
        <v>85</v>
      </c>
      <c r="B320">
        <f>42.16*0.9</f>
        <v>37.943999999999996</v>
      </c>
    </row>
    <row r="321" spans="1:2" x14ac:dyDescent="0.3">
      <c r="A321" t="s">
        <v>85</v>
      </c>
      <c r="B321">
        <f>42.16*0.9</f>
        <v>37.943999999999996</v>
      </c>
    </row>
    <row r="322" spans="1:2" x14ac:dyDescent="0.3">
      <c r="A322" t="s">
        <v>85</v>
      </c>
      <c r="B322">
        <f>42.16*0.9</f>
        <v>37.943999999999996</v>
      </c>
    </row>
    <row r="323" spans="1:2" x14ac:dyDescent="0.3">
      <c r="A323" t="s">
        <v>85</v>
      </c>
      <c r="B323">
        <f>42.16*0.9</f>
        <v>37.943999999999996</v>
      </c>
    </row>
    <row r="324" spans="1:2" x14ac:dyDescent="0.3">
      <c r="A324" t="s">
        <v>85</v>
      </c>
      <c r="B324">
        <f>42.16*0.9</f>
        <v>37.943999999999996</v>
      </c>
    </row>
    <row r="325" spans="1:2" x14ac:dyDescent="0.3">
      <c r="A325" t="s">
        <v>85</v>
      </c>
      <c r="B325">
        <f>42.16*0.9</f>
        <v>37.943999999999996</v>
      </c>
    </row>
    <row r="326" spans="1:2" x14ac:dyDescent="0.3">
      <c r="A326" t="s">
        <v>48</v>
      </c>
      <c r="B326">
        <f>13.61*0.85</f>
        <v>11.568499999999998</v>
      </c>
    </row>
    <row r="327" spans="1:2" x14ac:dyDescent="0.3">
      <c r="A327" t="s">
        <v>48</v>
      </c>
      <c r="B327">
        <f>13.61*0.85</f>
        <v>11.568499999999998</v>
      </c>
    </row>
    <row r="328" spans="1:2" x14ac:dyDescent="0.3">
      <c r="A328" t="s">
        <v>48</v>
      </c>
      <c r="B328">
        <f>13.61*0.85</f>
        <v>11.568499999999998</v>
      </c>
    </row>
    <row r="329" spans="1:2" x14ac:dyDescent="0.3">
      <c r="A329" t="s">
        <v>48</v>
      </c>
      <c r="B329">
        <f>13.61*0.85</f>
        <v>11.568499999999998</v>
      </c>
    </row>
    <row r="330" spans="1:2" x14ac:dyDescent="0.3">
      <c r="A330" t="s">
        <v>48</v>
      </c>
      <c r="B330">
        <f>13.61*0.85</f>
        <v>11.568499999999998</v>
      </c>
    </row>
    <row r="331" spans="1:2" x14ac:dyDescent="0.3">
      <c r="A331" t="s">
        <v>48</v>
      </c>
      <c r="B331">
        <f>13.61*0.85</f>
        <v>11.568499999999998</v>
      </c>
    </row>
    <row r="332" spans="1:2" x14ac:dyDescent="0.3">
      <c r="A332" t="s">
        <v>48</v>
      </c>
      <c r="B332">
        <f>13.61*0.85</f>
        <v>11.568499999999998</v>
      </c>
    </row>
  </sheetData>
  <sortState xmlns:xlrd2="http://schemas.microsoft.com/office/spreadsheetml/2017/richdata2" ref="A2:A332">
    <sortCondition ref="A2:A3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C18D-5F13-489F-8BB7-787628AFA8BA}">
  <dimension ref="A1:F346"/>
  <sheetViews>
    <sheetView workbookViewId="0">
      <selection activeCell="A2" sqref="A2:A346"/>
    </sheetView>
  </sheetViews>
  <sheetFormatPr defaultRowHeight="14.4" x14ac:dyDescent="0.3"/>
  <cols>
    <col min="4" max="4" width="32.44140625" bestFit="1" customWidth="1"/>
    <col min="5" max="6" width="11.664062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95</v>
      </c>
      <c r="B2">
        <f>24.7*0.9</f>
        <v>22.23</v>
      </c>
      <c r="D2" s="2" t="s">
        <v>95</v>
      </c>
      <c r="E2" s="3">
        <v>13</v>
      </c>
      <c r="F2" s="3">
        <v>288.98999999999995</v>
      </c>
    </row>
    <row r="3" spans="1:6" x14ac:dyDescent="0.3">
      <c r="A3" t="s">
        <v>95</v>
      </c>
      <c r="B3">
        <f>24.7*0.9</f>
        <v>22.23</v>
      </c>
      <c r="D3" s="2" t="s">
        <v>56</v>
      </c>
      <c r="E3" s="3">
        <v>15</v>
      </c>
      <c r="F3" s="3">
        <v>516.99</v>
      </c>
    </row>
    <row r="4" spans="1:6" x14ac:dyDescent="0.3">
      <c r="A4" t="s">
        <v>95</v>
      </c>
      <c r="B4">
        <f>24.7*0.9</f>
        <v>22.23</v>
      </c>
      <c r="D4" s="2" t="s">
        <v>90</v>
      </c>
      <c r="E4" s="3">
        <v>7</v>
      </c>
      <c r="F4" s="3">
        <v>390.95000000000005</v>
      </c>
    </row>
    <row r="5" spans="1:6" x14ac:dyDescent="0.3">
      <c r="A5" t="s">
        <v>95</v>
      </c>
      <c r="B5">
        <f>24.7*0.9</f>
        <v>22.23</v>
      </c>
      <c r="D5" s="2" t="s">
        <v>69</v>
      </c>
      <c r="E5" s="3">
        <v>11</v>
      </c>
      <c r="F5" s="3">
        <v>287.89750000000009</v>
      </c>
    </row>
    <row r="6" spans="1:6" x14ac:dyDescent="0.3">
      <c r="A6" t="s">
        <v>95</v>
      </c>
      <c r="B6">
        <f>24.7*0.9</f>
        <v>22.23</v>
      </c>
      <c r="D6" s="2" t="s">
        <v>23</v>
      </c>
      <c r="E6" s="3">
        <v>8</v>
      </c>
      <c r="F6" s="3">
        <v>134.79999999999998</v>
      </c>
    </row>
    <row r="7" spans="1:6" x14ac:dyDescent="0.3">
      <c r="A7" t="s">
        <v>95</v>
      </c>
      <c r="B7">
        <f>24.7*0.9</f>
        <v>22.23</v>
      </c>
      <c r="D7" s="2" t="s">
        <v>92</v>
      </c>
      <c r="E7" s="3">
        <v>9</v>
      </c>
      <c r="F7" s="3">
        <v>405.63</v>
      </c>
    </row>
    <row r="8" spans="1:6" x14ac:dyDescent="0.3">
      <c r="A8" t="s">
        <v>95</v>
      </c>
      <c r="B8">
        <f>24.7*0.9</f>
        <v>22.23</v>
      </c>
      <c r="D8" s="2" t="s">
        <v>89</v>
      </c>
      <c r="E8" s="3">
        <v>7</v>
      </c>
      <c r="F8" s="3">
        <v>287.87849999999997</v>
      </c>
    </row>
    <row r="9" spans="1:6" x14ac:dyDescent="0.3">
      <c r="A9" t="s">
        <v>95</v>
      </c>
      <c r="B9">
        <f>24.7*0.9</f>
        <v>22.23</v>
      </c>
      <c r="D9" s="2" t="s">
        <v>97</v>
      </c>
      <c r="E9" s="3">
        <v>14</v>
      </c>
      <c r="F9" s="3">
        <v>251.02000000000007</v>
      </c>
    </row>
    <row r="10" spans="1:6" x14ac:dyDescent="0.3">
      <c r="A10" t="s">
        <v>95</v>
      </c>
      <c r="B10">
        <f>24.7*0.9</f>
        <v>22.23</v>
      </c>
      <c r="D10" s="2" t="s">
        <v>6</v>
      </c>
      <c r="E10" s="3">
        <v>9</v>
      </c>
      <c r="F10" s="3">
        <v>143.04600000000002</v>
      </c>
    </row>
    <row r="11" spans="1:6" x14ac:dyDescent="0.3">
      <c r="A11" t="s">
        <v>95</v>
      </c>
      <c r="B11">
        <f>24.7*0.9</f>
        <v>22.23</v>
      </c>
      <c r="D11" s="2" t="s">
        <v>11</v>
      </c>
      <c r="E11" s="3">
        <v>7</v>
      </c>
      <c r="F11" s="3">
        <v>131.55449999999999</v>
      </c>
    </row>
    <row r="12" spans="1:6" x14ac:dyDescent="0.3">
      <c r="A12" t="s">
        <v>95</v>
      </c>
      <c r="B12">
        <f>24.7*0.9</f>
        <v>22.23</v>
      </c>
      <c r="D12" s="2" t="s">
        <v>83</v>
      </c>
      <c r="E12" s="3">
        <v>7</v>
      </c>
      <c r="F12" s="3">
        <v>120.88999999999999</v>
      </c>
    </row>
    <row r="13" spans="1:6" x14ac:dyDescent="0.3">
      <c r="A13" t="s">
        <v>95</v>
      </c>
      <c r="B13">
        <f>24.7*0.9</f>
        <v>22.23</v>
      </c>
      <c r="D13" s="2" t="s">
        <v>45</v>
      </c>
      <c r="E13" s="3">
        <v>9</v>
      </c>
      <c r="F13" s="3">
        <v>329.08949999999993</v>
      </c>
    </row>
    <row r="14" spans="1:6" x14ac:dyDescent="0.3">
      <c r="A14" t="s">
        <v>95</v>
      </c>
      <c r="B14">
        <f>24.7*0.9</f>
        <v>22.23</v>
      </c>
      <c r="D14" s="2" t="s">
        <v>78</v>
      </c>
      <c r="E14" s="3">
        <v>8</v>
      </c>
      <c r="F14" s="3">
        <v>127.70399999999998</v>
      </c>
    </row>
    <row r="15" spans="1:6" x14ac:dyDescent="0.3">
      <c r="A15" t="s">
        <v>56</v>
      </c>
      <c r="B15">
        <f>36.28*0.95</f>
        <v>34.466000000000001</v>
      </c>
      <c r="D15" s="2" t="s">
        <v>88</v>
      </c>
      <c r="E15" s="3">
        <v>6</v>
      </c>
      <c r="F15" s="3">
        <v>115.51499999999999</v>
      </c>
    </row>
    <row r="16" spans="1:6" x14ac:dyDescent="0.3">
      <c r="A16" t="s">
        <v>56</v>
      </c>
      <c r="B16">
        <f>36.28*0.95</f>
        <v>34.466000000000001</v>
      </c>
      <c r="D16" s="2" t="s">
        <v>91</v>
      </c>
      <c r="E16" s="3">
        <v>9</v>
      </c>
      <c r="F16" s="3">
        <v>491.75999999999993</v>
      </c>
    </row>
    <row r="17" spans="1:6" x14ac:dyDescent="0.3">
      <c r="A17" t="s">
        <v>56</v>
      </c>
      <c r="B17">
        <f>36.28*0.95</f>
        <v>34.466000000000001</v>
      </c>
      <c r="D17" s="2" t="s">
        <v>33</v>
      </c>
      <c r="E17" s="3">
        <v>13</v>
      </c>
      <c r="F17" s="3">
        <v>218.01000000000005</v>
      </c>
    </row>
    <row r="18" spans="1:6" x14ac:dyDescent="0.3">
      <c r="A18" t="s">
        <v>56</v>
      </c>
      <c r="B18">
        <f>36.28*0.95</f>
        <v>34.466000000000001</v>
      </c>
      <c r="D18" s="2" t="s">
        <v>57</v>
      </c>
      <c r="E18" s="3">
        <v>11</v>
      </c>
      <c r="F18" s="3">
        <v>348.40300000000002</v>
      </c>
    </row>
    <row r="19" spans="1:6" x14ac:dyDescent="0.3">
      <c r="A19" t="s">
        <v>56</v>
      </c>
      <c r="B19">
        <f>36.28*0.95</f>
        <v>34.466000000000001</v>
      </c>
      <c r="D19" s="2" t="s">
        <v>28</v>
      </c>
      <c r="E19" s="3">
        <v>12</v>
      </c>
      <c r="F19" s="3">
        <v>648.48</v>
      </c>
    </row>
    <row r="20" spans="1:6" x14ac:dyDescent="0.3">
      <c r="A20" t="s">
        <v>56</v>
      </c>
      <c r="B20">
        <f>36.28*0.95</f>
        <v>34.466000000000001</v>
      </c>
      <c r="D20" s="2" t="s">
        <v>26</v>
      </c>
      <c r="E20" s="3">
        <v>10</v>
      </c>
      <c r="F20" s="3">
        <v>436.10000000000008</v>
      </c>
    </row>
    <row r="21" spans="1:6" x14ac:dyDescent="0.3">
      <c r="A21" t="s">
        <v>56</v>
      </c>
      <c r="B21">
        <f>36.28*0.95</f>
        <v>34.466000000000001</v>
      </c>
      <c r="D21" s="2" t="s">
        <v>15</v>
      </c>
      <c r="E21" s="3">
        <v>7</v>
      </c>
      <c r="F21" s="3">
        <v>287.42</v>
      </c>
    </row>
    <row r="22" spans="1:6" x14ac:dyDescent="0.3">
      <c r="A22" t="s">
        <v>56</v>
      </c>
      <c r="B22">
        <f>36.28*0.95</f>
        <v>34.466000000000001</v>
      </c>
      <c r="D22" s="2" t="s">
        <v>42</v>
      </c>
      <c r="E22" s="3">
        <v>9</v>
      </c>
      <c r="F22" s="3">
        <v>319.76999999999992</v>
      </c>
    </row>
    <row r="23" spans="1:6" x14ac:dyDescent="0.3">
      <c r="A23" t="s">
        <v>56</v>
      </c>
      <c r="B23">
        <f>36.28*0.95</f>
        <v>34.466000000000001</v>
      </c>
      <c r="D23" s="2" t="s">
        <v>47</v>
      </c>
      <c r="E23" s="3">
        <v>9</v>
      </c>
      <c r="F23" s="3">
        <v>377.05499999999989</v>
      </c>
    </row>
    <row r="24" spans="1:6" x14ac:dyDescent="0.3">
      <c r="A24" t="s">
        <v>56</v>
      </c>
      <c r="B24">
        <f>36.28*0.95</f>
        <v>34.466000000000001</v>
      </c>
      <c r="D24" s="2" t="s">
        <v>79</v>
      </c>
      <c r="E24" s="3">
        <v>7</v>
      </c>
      <c r="F24" s="3">
        <v>401.52000000000004</v>
      </c>
    </row>
    <row r="25" spans="1:6" x14ac:dyDescent="0.3">
      <c r="A25" t="s">
        <v>56</v>
      </c>
      <c r="B25">
        <f>36.28*0.95</f>
        <v>34.466000000000001</v>
      </c>
      <c r="D25" s="2" t="s">
        <v>93</v>
      </c>
      <c r="E25" s="3">
        <v>16</v>
      </c>
      <c r="F25" s="3">
        <v>571.36800000000017</v>
      </c>
    </row>
    <row r="26" spans="1:6" x14ac:dyDescent="0.3">
      <c r="A26" t="s">
        <v>56</v>
      </c>
      <c r="B26">
        <f>36.28*0.95</f>
        <v>34.466000000000001</v>
      </c>
      <c r="D26" s="2" t="s">
        <v>87</v>
      </c>
      <c r="E26" s="3">
        <v>9</v>
      </c>
      <c r="F26" s="3">
        <v>343.43999999999994</v>
      </c>
    </row>
    <row r="27" spans="1:6" x14ac:dyDescent="0.3">
      <c r="A27" t="s">
        <v>56</v>
      </c>
      <c r="B27">
        <f>36.28*0.95</f>
        <v>34.466000000000001</v>
      </c>
      <c r="D27" s="2" t="s">
        <v>68</v>
      </c>
      <c r="E27" s="3">
        <v>15</v>
      </c>
      <c r="F27" s="3">
        <v>189.46499999999997</v>
      </c>
    </row>
    <row r="28" spans="1:6" x14ac:dyDescent="0.3">
      <c r="A28" t="s">
        <v>56</v>
      </c>
      <c r="B28">
        <f>36.28*0.95</f>
        <v>34.466000000000001</v>
      </c>
      <c r="D28" s="2" t="s">
        <v>80</v>
      </c>
      <c r="E28" s="3">
        <v>8</v>
      </c>
      <c r="F28" s="3">
        <v>400.29199999999997</v>
      </c>
    </row>
    <row r="29" spans="1:6" x14ac:dyDescent="0.3">
      <c r="A29" t="s">
        <v>56</v>
      </c>
      <c r="B29">
        <f>36.28*0.95</f>
        <v>34.466000000000001</v>
      </c>
      <c r="D29" s="2" t="s">
        <v>16</v>
      </c>
      <c r="E29" s="3">
        <v>9</v>
      </c>
      <c r="F29" s="3">
        <v>110.80799999999999</v>
      </c>
    </row>
    <row r="30" spans="1:6" x14ac:dyDescent="0.3">
      <c r="A30" t="s">
        <v>90</v>
      </c>
      <c r="B30">
        <f>55.85*1</f>
        <v>55.85</v>
      </c>
      <c r="D30" s="2" t="s">
        <v>94</v>
      </c>
      <c r="E30" s="3">
        <v>12</v>
      </c>
      <c r="F30" s="3">
        <v>393.64199999999988</v>
      </c>
    </row>
    <row r="31" spans="1:6" x14ac:dyDescent="0.3">
      <c r="A31" t="s">
        <v>90</v>
      </c>
      <c r="B31">
        <f>55.85*1</f>
        <v>55.85</v>
      </c>
      <c r="D31" s="2" t="s">
        <v>13</v>
      </c>
      <c r="E31" s="3">
        <v>13</v>
      </c>
      <c r="F31" s="3">
        <v>702</v>
      </c>
    </row>
    <row r="32" spans="1:6" x14ac:dyDescent="0.3">
      <c r="A32" t="s">
        <v>90</v>
      </c>
      <c r="B32">
        <f>55.85*1</f>
        <v>55.85</v>
      </c>
      <c r="D32" s="2" t="s">
        <v>96</v>
      </c>
      <c r="E32" s="3">
        <v>15</v>
      </c>
      <c r="F32" s="3">
        <v>261.60000000000002</v>
      </c>
    </row>
    <row r="33" spans="1:6" x14ac:dyDescent="0.3">
      <c r="A33" t="s">
        <v>90</v>
      </c>
      <c r="B33">
        <f>55.85*1</f>
        <v>55.85</v>
      </c>
      <c r="D33" s="2" t="s">
        <v>25</v>
      </c>
      <c r="E33" s="3">
        <v>8</v>
      </c>
      <c r="F33" s="3">
        <v>418.08</v>
      </c>
    </row>
    <row r="34" spans="1:6" x14ac:dyDescent="0.3">
      <c r="A34" t="s">
        <v>90</v>
      </c>
      <c r="B34">
        <f>55.85*1</f>
        <v>55.85</v>
      </c>
      <c r="D34" s="2" t="s">
        <v>36</v>
      </c>
      <c r="E34" s="3">
        <v>10</v>
      </c>
      <c r="F34" s="3">
        <v>339.70000000000005</v>
      </c>
    </row>
    <row r="35" spans="1:6" x14ac:dyDescent="0.3">
      <c r="A35" t="s">
        <v>90</v>
      </c>
      <c r="B35">
        <f>55.85*1</f>
        <v>55.85</v>
      </c>
      <c r="D35" s="2" t="s">
        <v>48</v>
      </c>
      <c r="E35" s="3">
        <v>13</v>
      </c>
      <c r="F35" s="3">
        <v>150.39049999999997</v>
      </c>
    </row>
    <row r="36" spans="1:6" x14ac:dyDescent="0.3">
      <c r="A36" t="s">
        <v>90</v>
      </c>
      <c r="B36">
        <f>55.85*1</f>
        <v>55.85</v>
      </c>
      <c r="D36" s="2" t="s">
        <v>123</v>
      </c>
      <c r="E36" s="3"/>
      <c r="F36" s="3"/>
    </row>
    <row r="37" spans="1:6" x14ac:dyDescent="0.3">
      <c r="A37" t="s">
        <v>69</v>
      </c>
      <c r="B37">
        <f>27.55*0.95</f>
        <v>26.172499999999999</v>
      </c>
      <c r="D37" s="2" t="s">
        <v>124</v>
      </c>
      <c r="E37" s="3">
        <v>345</v>
      </c>
      <c r="F37" s="3">
        <v>10941.258499999998</v>
      </c>
    </row>
    <row r="38" spans="1:6" x14ac:dyDescent="0.3">
      <c r="A38" t="s">
        <v>69</v>
      </c>
      <c r="B38">
        <f>27.55*0.95</f>
        <v>26.172499999999999</v>
      </c>
    </row>
    <row r="39" spans="1:6" x14ac:dyDescent="0.3">
      <c r="A39" t="s">
        <v>69</v>
      </c>
      <c r="B39">
        <f>27.55*0.95</f>
        <v>26.172499999999999</v>
      </c>
    </row>
    <row r="40" spans="1:6" x14ac:dyDescent="0.3">
      <c r="A40" t="s">
        <v>69</v>
      </c>
      <c r="B40">
        <f>27.55*0.95</f>
        <v>26.172499999999999</v>
      </c>
    </row>
    <row r="41" spans="1:6" x14ac:dyDescent="0.3">
      <c r="A41" t="s">
        <v>69</v>
      </c>
      <c r="B41">
        <f>27.55*0.95</f>
        <v>26.172499999999999</v>
      </c>
    </row>
    <row r="42" spans="1:6" x14ac:dyDescent="0.3">
      <c r="A42" t="s">
        <v>69</v>
      </c>
      <c r="B42">
        <f>27.55*0.95</f>
        <v>26.172499999999999</v>
      </c>
    </row>
    <row r="43" spans="1:6" x14ac:dyDescent="0.3">
      <c r="A43" t="s">
        <v>69</v>
      </c>
      <c r="B43">
        <f>27.55*0.95</f>
        <v>26.172499999999999</v>
      </c>
    </row>
    <row r="44" spans="1:6" x14ac:dyDescent="0.3">
      <c r="A44" t="s">
        <v>69</v>
      </c>
      <c r="B44">
        <f>27.55*0.95</f>
        <v>26.172499999999999</v>
      </c>
    </row>
    <row r="45" spans="1:6" x14ac:dyDescent="0.3">
      <c r="A45" t="s">
        <v>69</v>
      </c>
      <c r="B45">
        <f>27.55*0.95</f>
        <v>26.172499999999999</v>
      </c>
    </row>
    <row r="46" spans="1:6" x14ac:dyDescent="0.3">
      <c r="A46" t="s">
        <v>69</v>
      </c>
      <c r="B46">
        <f>27.55*0.95</f>
        <v>26.172499999999999</v>
      </c>
    </row>
    <row r="47" spans="1:6" x14ac:dyDescent="0.3">
      <c r="A47" t="s">
        <v>69</v>
      </c>
      <c r="B47">
        <f>27.55*0.95</f>
        <v>26.172499999999999</v>
      </c>
    </row>
    <row r="48" spans="1:6" x14ac:dyDescent="0.3">
      <c r="A48" t="s">
        <v>23</v>
      </c>
      <c r="B48">
        <f>16.85*1</f>
        <v>16.850000000000001</v>
      </c>
    </row>
    <row r="49" spans="1:2" x14ac:dyDescent="0.3">
      <c r="A49" t="s">
        <v>23</v>
      </c>
      <c r="B49">
        <f>16.85*1</f>
        <v>16.850000000000001</v>
      </c>
    </row>
    <row r="50" spans="1:2" x14ac:dyDescent="0.3">
      <c r="A50" t="s">
        <v>23</v>
      </c>
      <c r="B50">
        <f>16.85*1</f>
        <v>16.850000000000001</v>
      </c>
    </row>
    <row r="51" spans="1:2" x14ac:dyDescent="0.3">
      <c r="A51" t="s">
        <v>23</v>
      </c>
      <c r="B51">
        <f>16.85*1</f>
        <v>16.850000000000001</v>
      </c>
    </row>
    <row r="52" spans="1:2" x14ac:dyDescent="0.3">
      <c r="A52" t="s">
        <v>23</v>
      </c>
      <c r="B52">
        <f>16.85*1</f>
        <v>16.850000000000001</v>
      </c>
    </row>
    <row r="53" spans="1:2" x14ac:dyDescent="0.3">
      <c r="A53" t="s">
        <v>23</v>
      </c>
      <c r="B53">
        <f>16.85*1</f>
        <v>16.850000000000001</v>
      </c>
    </row>
    <row r="54" spans="1:2" x14ac:dyDescent="0.3">
      <c r="A54" t="s">
        <v>23</v>
      </c>
      <c r="B54">
        <f>16.85*1</f>
        <v>16.850000000000001</v>
      </c>
    </row>
    <row r="55" spans="1:2" x14ac:dyDescent="0.3">
      <c r="A55" t="s">
        <v>23</v>
      </c>
      <c r="B55">
        <f>16.85*1</f>
        <v>16.850000000000001</v>
      </c>
    </row>
    <row r="56" spans="1:2" x14ac:dyDescent="0.3">
      <c r="A56" t="s">
        <v>92</v>
      </c>
      <c r="B56">
        <f>45.07*1</f>
        <v>45.07</v>
      </c>
    </row>
    <row r="57" spans="1:2" x14ac:dyDescent="0.3">
      <c r="A57" t="s">
        <v>92</v>
      </c>
      <c r="B57">
        <f>45.07*1</f>
        <v>45.07</v>
      </c>
    </row>
    <row r="58" spans="1:2" x14ac:dyDescent="0.3">
      <c r="A58" t="s">
        <v>92</v>
      </c>
      <c r="B58">
        <f>45.07*1</f>
        <v>45.07</v>
      </c>
    </row>
    <row r="59" spans="1:2" x14ac:dyDescent="0.3">
      <c r="A59" t="s">
        <v>92</v>
      </c>
      <c r="B59">
        <f>45.07*1</f>
        <v>45.07</v>
      </c>
    </row>
    <row r="60" spans="1:2" x14ac:dyDescent="0.3">
      <c r="A60" t="s">
        <v>92</v>
      </c>
      <c r="B60">
        <f>45.07*1</f>
        <v>45.07</v>
      </c>
    </row>
    <row r="61" spans="1:2" x14ac:dyDescent="0.3">
      <c r="A61" t="s">
        <v>92</v>
      </c>
      <c r="B61">
        <f>45.07*1</f>
        <v>45.07</v>
      </c>
    </row>
    <row r="62" spans="1:2" x14ac:dyDescent="0.3">
      <c r="A62" t="s">
        <v>92</v>
      </c>
      <c r="B62">
        <f>45.07*1</f>
        <v>45.07</v>
      </c>
    </row>
    <row r="63" spans="1:2" x14ac:dyDescent="0.3">
      <c r="A63" t="s">
        <v>92</v>
      </c>
      <c r="B63">
        <f>45.07*1</f>
        <v>45.07</v>
      </c>
    </row>
    <row r="64" spans="1:2" x14ac:dyDescent="0.3">
      <c r="A64" t="s">
        <v>92</v>
      </c>
      <c r="B64">
        <f>45.07*1</f>
        <v>45.07</v>
      </c>
    </row>
    <row r="65" spans="1:2" x14ac:dyDescent="0.3">
      <c r="A65" t="s">
        <v>89</v>
      </c>
      <c r="B65">
        <f>43.29*0.95</f>
        <v>41.125499999999995</v>
      </c>
    </row>
    <row r="66" spans="1:2" x14ac:dyDescent="0.3">
      <c r="A66" t="s">
        <v>89</v>
      </c>
      <c r="B66">
        <f>43.29*0.95</f>
        <v>41.125499999999995</v>
      </c>
    </row>
    <row r="67" spans="1:2" x14ac:dyDescent="0.3">
      <c r="A67" t="s">
        <v>89</v>
      </c>
      <c r="B67">
        <f>43.29*0.95</f>
        <v>41.125499999999995</v>
      </c>
    </row>
    <row r="68" spans="1:2" x14ac:dyDescent="0.3">
      <c r="A68" t="s">
        <v>89</v>
      </c>
      <c r="B68">
        <f>43.29*0.95</f>
        <v>41.125499999999995</v>
      </c>
    </row>
    <row r="69" spans="1:2" x14ac:dyDescent="0.3">
      <c r="A69" t="s">
        <v>89</v>
      </c>
      <c r="B69">
        <f>43.29*0.95</f>
        <v>41.125499999999995</v>
      </c>
    </row>
    <row r="70" spans="1:2" x14ac:dyDescent="0.3">
      <c r="A70" t="s">
        <v>89</v>
      </c>
      <c r="B70">
        <f>43.29*0.95</f>
        <v>41.125499999999995</v>
      </c>
    </row>
    <row r="71" spans="1:2" x14ac:dyDescent="0.3">
      <c r="A71" t="s">
        <v>89</v>
      </c>
      <c r="B71">
        <f>43.29*0.95</f>
        <v>41.125499999999995</v>
      </c>
    </row>
    <row r="72" spans="1:2" x14ac:dyDescent="0.3">
      <c r="A72" t="s">
        <v>97</v>
      </c>
      <c r="B72">
        <f>17.93*1</f>
        <v>17.93</v>
      </c>
    </row>
    <row r="73" spans="1:2" x14ac:dyDescent="0.3">
      <c r="A73" t="s">
        <v>97</v>
      </c>
      <c r="B73">
        <f>17.93*1</f>
        <v>17.93</v>
      </c>
    </row>
    <row r="74" spans="1:2" x14ac:dyDescent="0.3">
      <c r="A74" t="s">
        <v>97</v>
      </c>
      <c r="B74">
        <f>17.93*1</f>
        <v>17.93</v>
      </c>
    </row>
    <row r="75" spans="1:2" x14ac:dyDescent="0.3">
      <c r="A75" t="s">
        <v>97</v>
      </c>
      <c r="B75">
        <f>17.93*1</f>
        <v>17.93</v>
      </c>
    </row>
    <row r="76" spans="1:2" x14ac:dyDescent="0.3">
      <c r="A76" t="s">
        <v>97</v>
      </c>
      <c r="B76">
        <f>17.93*1</f>
        <v>17.93</v>
      </c>
    </row>
    <row r="77" spans="1:2" x14ac:dyDescent="0.3">
      <c r="A77" t="s">
        <v>97</v>
      </c>
      <c r="B77">
        <f>17.93*1</f>
        <v>17.93</v>
      </c>
    </row>
    <row r="78" spans="1:2" x14ac:dyDescent="0.3">
      <c r="A78" t="s">
        <v>97</v>
      </c>
      <c r="B78">
        <f>17.93*1</f>
        <v>17.93</v>
      </c>
    </row>
    <row r="79" spans="1:2" x14ac:dyDescent="0.3">
      <c r="A79" t="s">
        <v>97</v>
      </c>
      <c r="B79">
        <f>17.93*1</f>
        <v>17.93</v>
      </c>
    </row>
    <row r="80" spans="1:2" x14ac:dyDescent="0.3">
      <c r="A80" t="s">
        <v>97</v>
      </c>
      <c r="B80">
        <f>17.93*1</f>
        <v>17.93</v>
      </c>
    </row>
    <row r="81" spans="1:2" x14ac:dyDescent="0.3">
      <c r="A81" t="s">
        <v>97</v>
      </c>
      <c r="B81">
        <f>17.93*1</f>
        <v>17.93</v>
      </c>
    </row>
    <row r="82" spans="1:2" x14ac:dyDescent="0.3">
      <c r="A82" t="s">
        <v>97</v>
      </c>
      <c r="B82">
        <f>17.93*1</f>
        <v>17.93</v>
      </c>
    </row>
    <row r="83" spans="1:2" x14ac:dyDescent="0.3">
      <c r="A83" t="s">
        <v>97</v>
      </c>
      <c r="B83">
        <f>17.93*1</f>
        <v>17.93</v>
      </c>
    </row>
    <row r="84" spans="1:2" x14ac:dyDescent="0.3">
      <c r="A84" t="s">
        <v>97</v>
      </c>
      <c r="B84">
        <f>17.93*1</f>
        <v>17.93</v>
      </c>
    </row>
    <row r="85" spans="1:2" x14ac:dyDescent="0.3">
      <c r="A85" t="s">
        <v>97</v>
      </c>
      <c r="B85">
        <f>17.93*1</f>
        <v>17.93</v>
      </c>
    </row>
    <row r="86" spans="1:2" x14ac:dyDescent="0.3">
      <c r="A86" t="s">
        <v>6</v>
      </c>
      <c r="B86">
        <f>17.66*0.9</f>
        <v>15.894</v>
      </c>
    </row>
    <row r="87" spans="1:2" x14ac:dyDescent="0.3">
      <c r="A87" t="s">
        <v>6</v>
      </c>
      <c r="B87">
        <f>17.66*0.9</f>
        <v>15.894</v>
      </c>
    </row>
    <row r="88" spans="1:2" x14ac:dyDescent="0.3">
      <c r="A88" t="s">
        <v>6</v>
      </c>
      <c r="B88">
        <f>17.66*0.9</f>
        <v>15.894</v>
      </c>
    </row>
    <row r="89" spans="1:2" x14ac:dyDescent="0.3">
      <c r="A89" t="s">
        <v>6</v>
      </c>
      <c r="B89">
        <f>17.66*0.9</f>
        <v>15.894</v>
      </c>
    </row>
    <row r="90" spans="1:2" x14ac:dyDescent="0.3">
      <c r="A90" t="s">
        <v>6</v>
      </c>
      <c r="B90">
        <f>17.66*0.9</f>
        <v>15.894</v>
      </c>
    </row>
    <row r="91" spans="1:2" x14ac:dyDescent="0.3">
      <c r="A91" t="s">
        <v>6</v>
      </c>
      <c r="B91">
        <f>17.66*0.9</f>
        <v>15.894</v>
      </c>
    </row>
    <row r="92" spans="1:2" x14ac:dyDescent="0.3">
      <c r="A92" t="s">
        <v>6</v>
      </c>
      <c r="B92">
        <f>17.66*0.9</f>
        <v>15.894</v>
      </c>
    </row>
    <row r="93" spans="1:2" x14ac:dyDescent="0.3">
      <c r="A93" t="s">
        <v>6</v>
      </c>
      <c r="B93">
        <f>17.66*0.9</f>
        <v>15.894</v>
      </c>
    </row>
    <row r="94" spans="1:2" x14ac:dyDescent="0.3">
      <c r="A94" t="s">
        <v>6</v>
      </c>
      <c r="B94">
        <f>17.66*0.9</f>
        <v>15.894</v>
      </c>
    </row>
    <row r="95" spans="1:2" x14ac:dyDescent="0.3">
      <c r="A95" t="s">
        <v>11</v>
      </c>
      <c r="B95">
        <f>22.11*0.85</f>
        <v>18.793499999999998</v>
      </c>
    </row>
    <row r="96" spans="1:2" x14ac:dyDescent="0.3">
      <c r="A96" t="s">
        <v>11</v>
      </c>
      <c r="B96">
        <f>22.11*0.85</f>
        <v>18.793499999999998</v>
      </c>
    </row>
    <row r="97" spans="1:2" x14ac:dyDescent="0.3">
      <c r="A97" t="s">
        <v>11</v>
      </c>
      <c r="B97">
        <f>22.11*0.85</f>
        <v>18.793499999999998</v>
      </c>
    </row>
    <row r="98" spans="1:2" x14ac:dyDescent="0.3">
      <c r="A98" t="s">
        <v>11</v>
      </c>
      <c r="B98">
        <f>22.11*0.85</f>
        <v>18.793499999999998</v>
      </c>
    </row>
    <row r="99" spans="1:2" x14ac:dyDescent="0.3">
      <c r="A99" t="s">
        <v>11</v>
      </c>
      <c r="B99">
        <f>22.11*0.85</f>
        <v>18.793499999999998</v>
      </c>
    </row>
    <row r="100" spans="1:2" x14ac:dyDescent="0.3">
      <c r="A100" t="s">
        <v>11</v>
      </c>
      <c r="B100">
        <f>22.11*0.85</f>
        <v>18.793499999999998</v>
      </c>
    </row>
    <row r="101" spans="1:2" x14ac:dyDescent="0.3">
      <c r="A101" t="s">
        <v>11</v>
      </c>
      <c r="B101">
        <f>22.11*0.85</f>
        <v>18.793499999999998</v>
      </c>
    </row>
    <row r="102" spans="1:2" x14ac:dyDescent="0.3">
      <c r="A102" t="s">
        <v>83</v>
      </c>
      <c r="B102">
        <f>17.27*1</f>
        <v>17.27</v>
      </c>
    </row>
    <row r="103" spans="1:2" x14ac:dyDescent="0.3">
      <c r="A103" t="s">
        <v>83</v>
      </c>
      <c r="B103">
        <f>17.27*1</f>
        <v>17.27</v>
      </c>
    </row>
    <row r="104" spans="1:2" x14ac:dyDescent="0.3">
      <c r="A104" t="s">
        <v>83</v>
      </c>
      <c r="B104">
        <f>17.27*1</f>
        <v>17.27</v>
      </c>
    </row>
    <row r="105" spans="1:2" x14ac:dyDescent="0.3">
      <c r="A105" t="s">
        <v>83</v>
      </c>
      <c r="B105">
        <f>17.27*1</f>
        <v>17.27</v>
      </c>
    </row>
    <row r="106" spans="1:2" x14ac:dyDescent="0.3">
      <c r="A106" t="s">
        <v>83</v>
      </c>
      <c r="B106">
        <f>17.27*1</f>
        <v>17.27</v>
      </c>
    </row>
    <row r="107" spans="1:2" x14ac:dyDescent="0.3">
      <c r="A107" t="s">
        <v>83</v>
      </c>
      <c r="B107">
        <f>17.27*1</f>
        <v>17.27</v>
      </c>
    </row>
    <row r="108" spans="1:2" x14ac:dyDescent="0.3">
      <c r="A108" t="s">
        <v>83</v>
      </c>
      <c r="B108">
        <f>17.27*1</f>
        <v>17.27</v>
      </c>
    </row>
    <row r="109" spans="1:2" x14ac:dyDescent="0.3">
      <c r="A109" t="s">
        <v>45</v>
      </c>
      <c r="B109">
        <f>38.49*0.95</f>
        <v>36.5655</v>
      </c>
    </row>
    <row r="110" spans="1:2" x14ac:dyDescent="0.3">
      <c r="A110" t="s">
        <v>45</v>
      </c>
      <c r="B110">
        <f>38.49*0.95</f>
        <v>36.5655</v>
      </c>
    </row>
    <row r="111" spans="1:2" x14ac:dyDescent="0.3">
      <c r="A111" t="s">
        <v>45</v>
      </c>
      <c r="B111">
        <f>38.49*0.95</f>
        <v>36.5655</v>
      </c>
    </row>
    <row r="112" spans="1:2" x14ac:dyDescent="0.3">
      <c r="A112" t="s">
        <v>45</v>
      </c>
      <c r="B112">
        <f>38.49*0.95</f>
        <v>36.5655</v>
      </c>
    </row>
    <row r="113" spans="1:2" x14ac:dyDescent="0.3">
      <c r="A113" t="s">
        <v>45</v>
      </c>
      <c r="B113">
        <f>38.49*0.95</f>
        <v>36.5655</v>
      </c>
    </row>
    <row r="114" spans="1:2" x14ac:dyDescent="0.3">
      <c r="A114" t="s">
        <v>45</v>
      </c>
      <c r="B114">
        <f>38.49*0.95</f>
        <v>36.5655</v>
      </c>
    </row>
    <row r="115" spans="1:2" x14ac:dyDescent="0.3">
      <c r="A115" t="s">
        <v>45</v>
      </c>
      <c r="B115">
        <f>38.49*0.95</f>
        <v>36.5655</v>
      </c>
    </row>
    <row r="116" spans="1:2" x14ac:dyDescent="0.3">
      <c r="A116" t="s">
        <v>45</v>
      </c>
      <c r="B116">
        <f>38.49*0.95</f>
        <v>36.5655</v>
      </c>
    </row>
    <row r="117" spans="1:2" x14ac:dyDescent="0.3">
      <c r="A117" t="s">
        <v>45</v>
      </c>
      <c r="B117">
        <f>38.49*0.95</f>
        <v>36.5655</v>
      </c>
    </row>
    <row r="118" spans="1:2" x14ac:dyDescent="0.3">
      <c r="A118" t="s">
        <v>78</v>
      </c>
      <c r="B118">
        <f>18.78*0.85</f>
        <v>15.963000000000001</v>
      </c>
    </row>
    <row r="119" spans="1:2" x14ac:dyDescent="0.3">
      <c r="A119" t="s">
        <v>78</v>
      </c>
      <c r="B119">
        <f>18.78*0.85</f>
        <v>15.963000000000001</v>
      </c>
    </row>
    <row r="120" spans="1:2" x14ac:dyDescent="0.3">
      <c r="A120" t="s">
        <v>78</v>
      </c>
      <c r="B120">
        <f>18.78*0.85</f>
        <v>15.963000000000001</v>
      </c>
    </row>
    <row r="121" spans="1:2" x14ac:dyDescent="0.3">
      <c r="A121" t="s">
        <v>78</v>
      </c>
      <c r="B121">
        <f>18.78*0.85</f>
        <v>15.963000000000001</v>
      </c>
    </row>
    <row r="122" spans="1:2" x14ac:dyDescent="0.3">
      <c r="A122" t="s">
        <v>78</v>
      </c>
      <c r="B122">
        <f>18.78*0.85</f>
        <v>15.963000000000001</v>
      </c>
    </row>
    <row r="123" spans="1:2" x14ac:dyDescent="0.3">
      <c r="A123" t="s">
        <v>78</v>
      </c>
      <c r="B123">
        <f>18.78*0.85</f>
        <v>15.963000000000001</v>
      </c>
    </row>
    <row r="124" spans="1:2" x14ac:dyDescent="0.3">
      <c r="A124" t="s">
        <v>78</v>
      </c>
      <c r="B124">
        <f>18.78*0.85</f>
        <v>15.963000000000001</v>
      </c>
    </row>
    <row r="125" spans="1:2" x14ac:dyDescent="0.3">
      <c r="A125" t="s">
        <v>78</v>
      </c>
      <c r="B125">
        <f>18.78*0.85</f>
        <v>15.963000000000001</v>
      </c>
    </row>
    <row r="126" spans="1:2" x14ac:dyDescent="0.3">
      <c r="A126" t="s">
        <v>88</v>
      </c>
      <c r="B126">
        <f>22.65*0.85</f>
        <v>19.252499999999998</v>
      </c>
    </row>
    <row r="127" spans="1:2" x14ac:dyDescent="0.3">
      <c r="A127" t="s">
        <v>88</v>
      </c>
      <c r="B127">
        <f>22.65*0.85</f>
        <v>19.252499999999998</v>
      </c>
    </row>
    <row r="128" spans="1:2" x14ac:dyDescent="0.3">
      <c r="A128" t="s">
        <v>88</v>
      </c>
      <c r="B128">
        <f>22.65*0.85</f>
        <v>19.252499999999998</v>
      </c>
    </row>
    <row r="129" spans="1:2" x14ac:dyDescent="0.3">
      <c r="A129" t="s">
        <v>88</v>
      </c>
      <c r="B129">
        <f>22.65*0.85</f>
        <v>19.252499999999998</v>
      </c>
    </row>
    <row r="130" spans="1:2" x14ac:dyDescent="0.3">
      <c r="A130" t="s">
        <v>88</v>
      </c>
      <c r="B130">
        <f>22.65*0.85</f>
        <v>19.252499999999998</v>
      </c>
    </row>
    <row r="131" spans="1:2" x14ac:dyDescent="0.3">
      <c r="A131" t="s">
        <v>88</v>
      </c>
      <c r="B131">
        <f>22.65*0.85</f>
        <v>19.252499999999998</v>
      </c>
    </row>
    <row r="132" spans="1:2" x14ac:dyDescent="0.3">
      <c r="A132" t="s">
        <v>91</v>
      </c>
      <c r="B132">
        <f>54.64*1</f>
        <v>54.64</v>
      </c>
    </row>
    <row r="133" spans="1:2" x14ac:dyDescent="0.3">
      <c r="A133" t="s">
        <v>91</v>
      </c>
      <c r="B133">
        <f>54.64*1</f>
        <v>54.64</v>
      </c>
    </row>
    <row r="134" spans="1:2" x14ac:dyDescent="0.3">
      <c r="A134" t="s">
        <v>91</v>
      </c>
      <c r="B134">
        <f>54.64*1</f>
        <v>54.64</v>
      </c>
    </row>
    <row r="135" spans="1:2" x14ac:dyDescent="0.3">
      <c r="A135" t="s">
        <v>91</v>
      </c>
      <c r="B135">
        <f>54.64*1</f>
        <v>54.64</v>
      </c>
    </row>
    <row r="136" spans="1:2" x14ac:dyDescent="0.3">
      <c r="A136" t="s">
        <v>91</v>
      </c>
      <c r="B136">
        <f>54.64*1</f>
        <v>54.64</v>
      </c>
    </row>
    <row r="137" spans="1:2" x14ac:dyDescent="0.3">
      <c r="A137" t="s">
        <v>91</v>
      </c>
      <c r="B137">
        <f>54.64*1</f>
        <v>54.64</v>
      </c>
    </row>
    <row r="138" spans="1:2" x14ac:dyDescent="0.3">
      <c r="A138" t="s">
        <v>91</v>
      </c>
      <c r="B138">
        <f>54.64*1</f>
        <v>54.64</v>
      </c>
    </row>
    <row r="139" spans="1:2" x14ac:dyDescent="0.3">
      <c r="A139" t="s">
        <v>91</v>
      </c>
      <c r="B139">
        <f>54.64*1</f>
        <v>54.64</v>
      </c>
    </row>
    <row r="140" spans="1:2" x14ac:dyDescent="0.3">
      <c r="A140" t="s">
        <v>91</v>
      </c>
      <c r="B140">
        <f>54.64*1</f>
        <v>54.64</v>
      </c>
    </row>
    <row r="141" spans="1:2" x14ac:dyDescent="0.3">
      <c r="A141" t="s">
        <v>33</v>
      </c>
      <c r="B141">
        <f>16.77*1</f>
        <v>16.77</v>
      </c>
    </row>
    <row r="142" spans="1:2" x14ac:dyDescent="0.3">
      <c r="A142" t="s">
        <v>33</v>
      </c>
      <c r="B142">
        <f>16.77*1</f>
        <v>16.77</v>
      </c>
    </row>
    <row r="143" spans="1:2" x14ac:dyDescent="0.3">
      <c r="A143" t="s">
        <v>33</v>
      </c>
      <c r="B143">
        <f>16.77*1</f>
        <v>16.77</v>
      </c>
    </row>
    <row r="144" spans="1:2" x14ac:dyDescent="0.3">
      <c r="A144" t="s">
        <v>33</v>
      </c>
      <c r="B144">
        <f>16.77*1</f>
        <v>16.77</v>
      </c>
    </row>
    <row r="145" spans="1:2" x14ac:dyDescent="0.3">
      <c r="A145" t="s">
        <v>33</v>
      </c>
      <c r="B145">
        <f>16.77*1</f>
        <v>16.77</v>
      </c>
    </row>
    <row r="146" spans="1:2" x14ac:dyDescent="0.3">
      <c r="A146" t="s">
        <v>33</v>
      </c>
      <c r="B146">
        <f>16.77*1</f>
        <v>16.77</v>
      </c>
    </row>
    <row r="147" spans="1:2" x14ac:dyDescent="0.3">
      <c r="A147" t="s">
        <v>33</v>
      </c>
      <c r="B147">
        <f>16.77*1</f>
        <v>16.77</v>
      </c>
    </row>
    <row r="148" spans="1:2" x14ac:dyDescent="0.3">
      <c r="A148" t="s">
        <v>33</v>
      </c>
      <c r="B148">
        <f>16.77*1</f>
        <v>16.77</v>
      </c>
    </row>
    <row r="149" spans="1:2" x14ac:dyDescent="0.3">
      <c r="A149" t="s">
        <v>33</v>
      </c>
      <c r="B149">
        <f>16.77*1</f>
        <v>16.77</v>
      </c>
    </row>
    <row r="150" spans="1:2" x14ac:dyDescent="0.3">
      <c r="A150" t="s">
        <v>33</v>
      </c>
      <c r="B150">
        <f>16.77*1</f>
        <v>16.77</v>
      </c>
    </row>
    <row r="151" spans="1:2" x14ac:dyDescent="0.3">
      <c r="A151" t="s">
        <v>33</v>
      </c>
      <c r="B151">
        <f>16.77*1</f>
        <v>16.77</v>
      </c>
    </row>
    <row r="152" spans="1:2" x14ac:dyDescent="0.3">
      <c r="A152" t="s">
        <v>33</v>
      </c>
      <c r="B152">
        <f>16.77*1</f>
        <v>16.77</v>
      </c>
    </row>
    <row r="153" spans="1:2" x14ac:dyDescent="0.3">
      <c r="A153" t="s">
        <v>33</v>
      </c>
      <c r="B153">
        <f>16.77*1</f>
        <v>16.77</v>
      </c>
    </row>
    <row r="154" spans="1:2" x14ac:dyDescent="0.3">
      <c r="A154" t="s">
        <v>57</v>
      </c>
      <c r="B154">
        <f>33.34*0.95</f>
        <v>31.673000000000002</v>
      </c>
    </row>
    <row r="155" spans="1:2" x14ac:dyDescent="0.3">
      <c r="A155" t="s">
        <v>57</v>
      </c>
      <c r="B155">
        <f>33.34*0.95</f>
        <v>31.673000000000002</v>
      </c>
    </row>
    <row r="156" spans="1:2" x14ac:dyDescent="0.3">
      <c r="A156" t="s">
        <v>57</v>
      </c>
      <c r="B156">
        <f>33.34*0.95</f>
        <v>31.673000000000002</v>
      </c>
    </row>
    <row r="157" spans="1:2" x14ac:dyDescent="0.3">
      <c r="A157" t="s">
        <v>57</v>
      </c>
      <c r="B157">
        <f>33.34*0.95</f>
        <v>31.673000000000002</v>
      </c>
    </row>
    <row r="158" spans="1:2" x14ac:dyDescent="0.3">
      <c r="A158" t="s">
        <v>57</v>
      </c>
      <c r="B158">
        <f>33.34*0.95</f>
        <v>31.673000000000002</v>
      </c>
    </row>
    <row r="159" spans="1:2" x14ac:dyDescent="0.3">
      <c r="A159" t="s">
        <v>57</v>
      </c>
      <c r="B159">
        <f>33.34*0.95</f>
        <v>31.673000000000002</v>
      </c>
    </row>
    <row r="160" spans="1:2" x14ac:dyDescent="0.3">
      <c r="A160" t="s">
        <v>57</v>
      </c>
      <c r="B160">
        <f>33.34*0.95</f>
        <v>31.673000000000002</v>
      </c>
    </row>
    <row r="161" spans="1:2" x14ac:dyDescent="0.3">
      <c r="A161" t="s">
        <v>57</v>
      </c>
      <c r="B161">
        <f>33.34*0.95</f>
        <v>31.673000000000002</v>
      </c>
    </row>
    <row r="162" spans="1:2" x14ac:dyDescent="0.3">
      <c r="A162" t="s">
        <v>57</v>
      </c>
      <c r="B162">
        <f>33.34*0.95</f>
        <v>31.673000000000002</v>
      </c>
    </row>
    <row r="163" spans="1:2" x14ac:dyDescent="0.3">
      <c r="A163" t="s">
        <v>57</v>
      </c>
      <c r="B163">
        <f>33.34*0.95</f>
        <v>31.673000000000002</v>
      </c>
    </row>
    <row r="164" spans="1:2" x14ac:dyDescent="0.3">
      <c r="A164" t="s">
        <v>57</v>
      </c>
      <c r="B164">
        <f>33.34*0.95</f>
        <v>31.673000000000002</v>
      </c>
    </row>
    <row r="165" spans="1:2" x14ac:dyDescent="0.3">
      <c r="A165" t="s">
        <v>28</v>
      </c>
      <c r="B165">
        <f>54.04*1</f>
        <v>54.04</v>
      </c>
    </row>
    <row r="166" spans="1:2" x14ac:dyDescent="0.3">
      <c r="A166" t="s">
        <v>28</v>
      </c>
      <c r="B166">
        <f>54.04*1</f>
        <v>54.04</v>
      </c>
    </row>
    <row r="167" spans="1:2" x14ac:dyDescent="0.3">
      <c r="A167" t="s">
        <v>28</v>
      </c>
      <c r="B167">
        <f>54.04*1</f>
        <v>54.04</v>
      </c>
    </row>
    <row r="168" spans="1:2" x14ac:dyDescent="0.3">
      <c r="A168" t="s">
        <v>28</v>
      </c>
      <c r="B168">
        <f>54.04*1</f>
        <v>54.04</v>
      </c>
    </row>
    <row r="169" spans="1:2" x14ac:dyDescent="0.3">
      <c r="A169" t="s">
        <v>28</v>
      </c>
      <c r="B169">
        <f>54.04*1</f>
        <v>54.04</v>
      </c>
    </row>
    <row r="170" spans="1:2" x14ac:dyDescent="0.3">
      <c r="A170" t="s">
        <v>28</v>
      </c>
      <c r="B170">
        <f>54.04*1</f>
        <v>54.04</v>
      </c>
    </row>
    <row r="171" spans="1:2" x14ac:dyDescent="0.3">
      <c r="A171" t="s">
        <v>28</v>
      </c>
      <c r="B171">
        <f>54.04*1</f>
        <v>54.04</v>
      </c>
    </row>
    <row r="172" spans="1:2" x14ac:dyDescent="0.3">
      <c r="A172" t="s">
        <v>28</v>
      </c>
      <c r="B172">
        <f>54.04*1</f>
        <v>54.04</v>
      </c>
    </row>
    <row r="173" spans="1:2" x14ac:dyDescent="0.3">
      <c r="A173" t="s">
        <v>28</v>
      </c>
      <c r="B173">
        <f>54.04*1</f>
        <v>54.04</v>
      </c>
    </row>
    <row r="174" spans="1:2" x14ac:dyDescent="0.3">
      <c r="A174" t="s">
        <v>28</v>
      </c>
      <c r="B174">
        <f>54.04*1</f>
        <v>54.04</v>
      </c>
    </row>
    <row r="175" spans="1:2" x14ac:dyDescent="0.3">
      <c r="A175" t="s">
        <v>28</v>
      </c>
      <c r="B175">
        <f>54.04*1</f>
        <v>54.04</v>
      </c>
    </row>
    <row r="176" spans="1:2" x14ac:dyDescent="0.3">
      <c r="A176" t="s">
        <v>28</v>
      </c>
      <c r="B176">
        <f>54.04*1</f>
        <v>54.04</v>
      </c>
    </row>
    <row r="177" spans="1:2" x14ac:dyDescent="0.3">
      <c r="A177" t="s">
        <v>26</v>
      </c>
      <c r="B177">
        <f>43.61*1</f>
        <v>43.61</v>
      </c>
    </row>
    <row r="178" spans="1:2" x14ac:dyDescent="0.3">
      <c r="A178" t="s">
        <v>26</v>
      </c>
      <c r="B178">
        <f>43.61*1</f>
        <v>43.61</v>
      </c>
    </row>
    <row r="179" spans="1:2" x14ac:dyDescent="0.3">
      <c r="A179" t="s">
        <v>26</v>
      </c>
      <c r="B179">
        <f>43.61*1</f>
        <v>43.61</v>
      </c>
    </row>
    <row r="180" spans="1:2" x14ac:dyDescent="0.3">
      <c r="A180" t="s">
        <v>26</v>
      </c>
      <c r="B180">
        <f>43.61*1</f>
        <v>43.61</v>
      </c>
    </row>
    <row r="181" spans="1:2" x14ac:dyDescent="0.3">
      <c r="A181" t="s">
        <v>26</v>
      </c>
      <c r="B181">
        <f>43.61*1</f>
        <v>43.61</v>
      </c>
    </row>
    <row r="182" spans="1:2" x14ac:dyDescent="0.3">
      <c r="A182" t="s">
        <v>26</v>
      </c>
      <c r="B182">
        <f>43.61*1</f>
        <v>43.61</v>
      </c>
    </row>
    <row r="183" spans="1:2" x14ac:dyDescent="0.3">
      <c r="A183" t="s">
        <v>26</v>
      </c>
      <c r="B183">
        <f>43.61*1</f>
        <v>43.61</v>
      </c>
    </row>
    <row r="184" spans="1:2" x14ac:dyDescent="0.3">
      <c r="A184" t="s">
        <v>26</v>
      </c>
      <c r="B184">
        <f>43.61*1</f>
        <v>43.61</v>
      </c>
    </row>
    <row r="185" spans="1:2" x14ac:dyDescent="0.3">
      <c r="A185" t="s">
        <v>26</v>
      </c>
      <c r="B185">
        <f>43.61*1</f>
        <v>43.61</v>
      </c>
    </row>
    <row r="186" spans="1:2" x14ac:dyDescent="0.3">
      <c r="A186" t="s">
        <v>26</v>
      </c>
      <c r="B186">
        <f>43.61*1</f>
        <v>43.61</v>
      </c>
    </row>
    <row r="187" spans="1:2" x14ac:dyDescent="0.3">
      <c r="A187" t="s">
        <v>15</v>
      </c>
      <c r="B187">
        <f>41.06*1</f>
        <v>41.06</v>
      </c>
    </row>
    <row r="188" spans="1:2" x14ac:dyDescent="0.3">
      <c r="A188" t="s">
        <v>15</v>
      </c>
      <c r="B188">
        <f>41.06*1</f>
        <v>41.06</v>
      </c>
    </row>
    <row r="189" spans="1:2" x14ac:dyDescent="0.3">
      <c r="A189" t="s">
        <v>15</v>
      </c>
      <c r="B189">
        <f>41.06*1</f>
        <v>41.06</v>
      </c>
    </row>
    <row r="190" spans="1:2" x14ac:dyDescent="0.3">
      <c r="A190" t="s">
        <v>15</v>
      </c>
      <c r="B190">
        <f>41.06*1</f>
        <v>41.06</v>
      </c>
    </row>
    <row r="191" spans="1:2" x14ac:dyDescent="0.3">
      <c r="A191" t="s">
        <v>15</v>
      </c>
      <c r="B191">
        <f>41.06*1</f>
        <v>41.06</v>
      </c>
    </row>
    <row r="192" spans="1:2" x14ac:dyDescent="0.3">
      <c r="A192" t="s">
        <v>15</v>
      </c>
      <c r="B192">
        <f>41.06*1</f>
        <v>41.06</v>
      </c>
    </row>
    <row r="193" spans="1:2" x14ac:dyDescent="0.3">
      <c r="A193" t="s">
        <v>15</v>
      </c>
      <c r="B193">
        <f>41.06*1</f>
        <v>41.06</v>
      </c>
    </row>
    <row r="194" spans="1:2" x14ac:dyDescent="0.3">
      <c r="A194" t="s">
        <v>42</v>
      </c>
      <c r="B194">
        <f>37.4*0.95</f>
        <v>35.529999999999994</v>
      </c>
    </row>
    <row r="195" spans="1:2" x14ac:dyDescent="0.3">
      <c r="A195" t="s">
        <v>42</v>
      </c>
      <c r="B195">
        <f>37.4*0.95</f>
        <v>35.529999999999994</v>
      </c>
    </row>
    <row r="196" spans="1:2" x14ac:dyDescent="0.3">
      <c r="A196" t="s">
        <v>42</v>
      </c>
      <c r="B196">
        <f>37.4*0.95</f>
        <v>35.529999999999994</v>
      </c>
    </row>
    <row r="197" spans="1:2" x14ac:dyDescent="0.3">
      <c r="A197" t="s">
        <v>42</v>
      </c>
      <c r="B197">
        <f>37.4*0.95</f>
        <v>35.529999999999994</v>
      </c>
    </row>
    <row r="198" spans="1:2" x14ac:dyDescent="0.3">
      <c r="A198" t="s">
        <v>42</v>
      </c>
      <c r="B198">
        <f>37.4*0.95</f>
        <v>35.529999999999994</v>
      </c>
    </row>
    <row r="199" spans="1:2" x14ac:dyDescent="0.3">
      <c r="A199" t="s">
        <v>42</v>
      </c>
      <c r="B199">
        <f>37.4*0.95</f>
        <v>35.529999999999994</v>
      </c>
    </row>
    <row r="200" spans="1:2" x14ac:dyDescent="0.3">
      <c r="A200" t="s">
        <v>42</v>
      </c>
      <c r="B200">
        <f>37.4*0.95</f>
        <v>35.529999999999994</v>
      </c>
    </row>
    <row r="201" spans="1:2" x14ac:dyDescent="0.3">
      <c r="A201" t="s">
        <v>42</v>
      </c>
      <c r="B201">
        <f>37.4*0.95</f>
        <v>35.529999999999994</v>
      </c>
    </row>
    <row r="202" spans="1:2" x14ac:dyDescent="0.3">
      <c r="A202" t="s">
        <v>42</v>
      </c>
      <c r="B202">
        <f>37.4*0.95</f>
        <v>35.529999999999994</v>
      </c>
    </row>
    <row r="203" spans="1:2" x14ac:dyDescent="0.3">
      <c r="A203" t="s">
        <v>47</v>
      </c>
      <c r="B203">
        <f>44.1*0.95</f>
        <v>41.894999999999996</v>
      </c>
    </row>
    <row r="204" spans="1:2" x14ac:dyDescent="0.3">
      <c r="A204" t="s">
        <v>47</v>
      </c>
      <c r="B204">
        <f>44.1*0.95</f>
        <v>41.894999999999996</v>
      </c>
    </row>
    <row r="205" spans="1:2" x14ac:dyDescent="0.3">
      <c r="A205" t="s">
        <v>47</v>
      </c>
      <c r="B205">
        <f>44.1*0.95</f>
        <v>41.894999999999996</v>
      </c>
    </row>
    <row r="206" spans="1:2" x14ac:dyDescent="0.3">
      <c r="A206" t="s">
        <v>47</v>
      </c>
      <c r="B206">
        <f>44.1*0.95</f>
        <v>41.894999999999996</v>
      </c>
    </row>
    <row r="207" spans="1:2" x14ac:dyDescent="0.3">
      <c r="A207" t="s">
        <v>47</v>
      </c>
      <c r="B207">
        <f>44.1*0.95</f>
        <v>41.894999999999996</v>
      </c>
    </row>
    <row r="208" spans="1:2" x14ac:dyDescent="0.3">
      <c r="A208" t="s">
        <v>47</v>
      </c>
      <c r="B208">
        <f>44.1*0.95</f>
        <v>41.894999999999996</v>
      </c>
    </row>
    <row r="209" spans="1:2" x14ac:dyDescent="0.3">
      <c r="A209" t="s">
        <v>47</v>
      </c>
      <c r="B209">
        <f>44.1*0.95</f>
        <v>41.894999999999996</v>
      </c>
    </row>
    <row r="210" spans="1:2" x14ac:dyDescent="0.3">
      <c r="A210" t="s">
        <v>47</v>
      </c>
      <c r="B210">
        <f>44.1*0.95</f>
        <v>41.894999999999996</v>
      </c>
    </row>
    <row r="211" spans="1:2" x14ac:dyDescent="0.3">
      <c r="A211" t="s">
        <v>47</v>
      </c>
      <c r="B211">
        <f>44.1*0.95</f>
        <v>41.894999999999996</v>
      </c>
    </row>
    <row r="212" spans="1:2" x14ac:dyDescent="0.3">
      <c r="A212" t="s">
        <v>79</v>
      </c>
      <c r="B212">
        <f>57.36*1</f>
        <v>57.36</v>
      </c>
    </row>
    <row r="213" spans="1:2" x14ac:dyDescent="0.3">
      <c r="A213" t="s">
        <v>79</v>
      </c>
      <c r="B213">
        <f>57.36*1</f>
        <v>57.36</v>
      </c>
    </row>
    <row r="214" spans="1:2" x14ac:dyDescent="0.3">
      <c r="A214" t="s">
        <v>79</v>
      </c>
      <c r="B214">
        <f>57.36*1</f>
        <v>57.36</v>
      </c>
    </row>
    <row r="215" spans="1:2" x14ac:dyDescent="0.3">
      <c r="A215" t="s">
        <v>79</v>
      </c>
      <c r="B215">
        <f>57.36*1</f>
        <v>57.36</v>
      </c>
    </row>
    <row r="216" spans="1:2" x14ac:dyDescent="0.3">
      <c r="A216" t="s">
        <v>79</v>
      </c>
      <c r="B216">
        <f>57.36*1</f>
        <v>57.36</v>
      </c>
    </row>
    <row r="217" spans="1:2" x14ac:dyDescent="0.3">
      <c r="A217" t="s">
        <v>79</v>
      </c>
      <c r="B217">
        <f>57.36*1</f>
        <v>57.36</v>
      </c>
    </row>
    <row r="218" spans="1:2" x14ac:dyDescent="0.3">
      <c r="A218" t="s">
        <v>79</v>
      </c>
      <c r="B218">
        <f>57.36*1</f>
        <v>57.36</v>
      </c>
    </row>
    <row r="219" spans="1:2" x14ac:dyDescent="0.3">
      <c r="A219" t="s">
        <v>93</v>
      </c>
      <c r="B219">
        <f>37.59*0.95</f>
        <v>35.710500000000003</v>
      </c>
    </row>
    <row r="220" spans="1:2" x14ac:dyDescent="0.3">
      <c r="A220" t="s">
        <v>93</v>
      </c>
      <c r="B220">
        <f>37.59*0.95</f>
        <v>35.710500000000003</v>
      </c>
    </row>
    <row r="221" spans="1:2" x14ac:dyDescent="0.3">
      <c r="A221" t="s">
        <v>93</v>
      </c>
      <c r="B221">
        <f>37.59*0.95</f>
        <v>35.710500000000003</v>
      </c>
    </row>
    <row r="222" spans="1:2" x14ac:dyDescent="0.3">
      <c r="A222" t="s">
        <v>93</v>
      </c>
      <c r="B222">
        <f>37.59*0.95</f>
        <v>35.710500000000003</v>
      </c>
    </row>
    <row r="223" spans="1:2" x14ac:dyDescent="0.3">
      <c r="A223" t="s">
        <v>93</v>
      </c>
      <c r="B223">
        <f>37.59*0.95</f>
        <v>35.710500000000003</v>
      </c>
    </row>
    <row r="224" spans="1:2" x14ac:dyDescent="0.3">
      <c r="A224" t="s">
        <v>93</v>
      </c>
      <c r="B224">
        <f>37.59*0.95</f>
        <v>35.710500000000003</v>
      </c>
    </row>
    <row r="225" spans="1:2" x14ac:dyDescent="0.3">
      <c r="A225" t="s">
        <v>93</v>
      </c>
      <c r="B225">
        <f>37.59*0.95</f>
        <v>35.710500000000003</v>
      </c>
    </row>
    <row r="226" spans="1:2" x14ac:dyDescent="0.3">
      <c r="A226" t="s">
        <v>93</v>
      </c>
      <c r="B226">
        <f>37.59*0.95</f>
        <v>35.710500000000003</v>
      </c>
    </row>
    <row r="227" spans="1:2" x14ac:dyDescent="0.3">
      <c r="A227" t="s">
        <v>93</v>
      </c>
      <c r="B227">
        <f>37.59*0.95</f>
        <v>35.710500000000003</v>
      </c>
    </row>
    <row r="228" spans="1:2" x14ac:dyDescent="0.3">
      <c r="A228" t="s">
        <v>93</v>
      </c>
      <c r="B228">
        <f>37.59*0.95</f>
        <v>35.710500000000003</v>
      </c>
    </row>
    <row r="229" spans="1:2" x14ac:dyDescent="0.3">
      <c r="A229" t="s">
        <v>93</v>
      </c>
      <c r="B229">
        <f>37.59*0.95</f>
        <v>35.710500000000003</v>
      </c>
    </row>
    <row r="230" spans="1:2" x14ac:dyDescent="0.3">
      <c r="A230" t="s">
        <v>93</v>
      </c>
      <c r="B230">
        <f>37.59*0.95</f>
        <v>35.710500000000003</v>
      </c>
    </row>
    <row r="231" spans="1:2" x14ac:dyDescent="0.3">
      <c r="A231" t="s">
        <v>93</v>
      </c>
      <c r="B231">
        <f>37.59*0.95</f>
        <v>35.710500000000003</v>
      </c>
    </row>
    <row r="232" spans="1:2" x14ac:dyDescent="0.3">
      <c r="A232" t="s">
        <v>93</v>
      </c>
      <c r="B232">
        <f>37.59*0.95</f>
        <v>35.710500000000003</v>
      </c>
    </row>
    <row r="233" spans="1:2" x14ac:dyDescent="0.3">
      <c r="A233" t="s">
        <v>93</v>
      </c>
      <c r="B233">
        <f>37.59*0.95</f>
        <v>35.710500000000003</v>
      </c>
    </row>
    <row r="234" spans="1:2" x14ac:dyDescent="0.3">
      <c r="A234" t="s">
        <v>93</v>
      </c>
      <c r="B234">
        <f>37.59*0.95</f>
        <v>35.710500000000003</v>
      </c>
    </row>
    <row r="235" spans="1:2" x14ac:dyDescent="0.3">
      <c r="A235" t="s">
        <v>87</v>
      </c>
      <c r="B235">
        <f>38.16*1</f>
        <v>38.159999999999997</v>
      </c>
    </row>
    <row r="236" spans="1:2" x14ac:dyDescent="0.3">
      <c r="A236" t="s">
        <v>87</v>
      </c>
      <c r="B236">
        <f>38.16*1</f>
        <v>38.159999999999997</v>
      </c>
    </row>
    <row r="237" spans="1:2" x14ac:dyDescent="0.3">
      <c r="A237" t="s">
        <v>87</v>
      </c>
      <c r="B237">
        <f>38.16*1</f>
        <v>38.159999999999997</v>
      </c>
    </row>
    <row r="238" spans="1:2" x14ac:dyDescent="0.3">
      <c r="A238" t="s">
        <v>87</v>
      </c>
      <c r="B238">
        <f>38.16*1</f>
        <v>38.159999999999997</v>
      </c>
    </row>
    <row r="239" spans="1:2" x14ac:dyDescent="0.3">
      <c r="A239" t="s">
        <v>87</v>
      </c>
      <c r="B239">
        <f>38.16*1</f>
        <v>38.159999999999997</v>
      </c>
    </row>
    <row r="240" spans="1:2" x14ac:dyDescent="0.3">
      <c r="A240" t="s">
        <v>87</v>
      </c>
      <c r="B240">
        <f>38.16*1</f>
        <v>38.159999999999997</v>
      </c>
    </row>
    <row r="241" spans="1:2" x14ac:dyDescent="0.3">
      <c r="A241" t="s">
        <v>87</v>
      </c>
      <c r="B241">
        <f>38.16*1</f>
        <v>38.159999999999997</v>
      </c>
    </row>
    <row r="242" spans="1:2" x14ac:dyDescent="0.3">
      <c r="A242" t="s">
        <v>87</v>
      </c>
      <c r="B242">
        <f>38.16*1</f>
        <v>38.159999999999997</v>
      </c>
    </row>
    <row r="243" spans="1:2" x14ac:dyDescent="0.3">
      <c r="A243" t="s">
        <v>87</v>
      </c>
      <c r="B243">
        <f>38.16*1</f>
        <v>38.159999999999997</v>
      </c>
    </row>
    <row r="244" spans="1:2" x14ac:dyDescent="0.3">
      <c r="A244" t="s">
        <v>68</v>
      </c>
      <c r="B244">
        <f>14.86*0.85</f>
        <v>12.630999999999998</v>
      </c>
    </row>
    <row r="245" spans="1:2" x14ac:dyDescent="0.3">
      <c r="A245" t="s">
        <v>68</v>
      </c>
      <c r="B245">
        <f>14.86*0.85</f>
        <v>12.630999999999998</v>
      </c>
    </row>
    <row r="246" spans="1:2" x14ac:dyDescent="0.3">
      <c r="A246" t="s">
        <v>68</v>
      </c>
      <c r="B246">
        <f>14.86*0.85</f>
        <v>12.630999999999998</v>
      </c>
    </row>
    <row r="247" spans="1:2" x14ac:dyDescent="0.3">
      <c r="A247" t="s">
        <v>68</v>
      </c>
      <c r="B247">
        <f>14.86*0.85</f>
        <v>12.630999999999998</v>
      </c>
    </row>
    <row r="248" spans="1:2" x14ac:dyDescent="0.3">
      <c r="A248" t="s">
        <v>68</v>
      </c>
      <c r="B248">
        <f>14.86*0.85</f>
        <v>12.630999999999998</v>
      </c>
    </row>
    <row r="249" spans="1:2" x14ac:dyDescent="0.3">
      <c r="A249" t="s">
        <v>68</v>
      </c>
      <c r="B249">
        <f>14.86*0.85</f>
        <v>12.630999999999998</v>
      </c>
    </row>
    <row r="250" spans="1:2" x14ac:dyDescent="0.3">
      <c r="A250" t="s">
        <v>68</v>
      </c>
      <c r="B250">
        <f>14.86*0.85</f>
        <v>12.630999999999998</v>
      </c>
    </row>
    <row r="251" spans="1:2" x14ac:dyDescent="0.3">
      <c r="A251" t="s">
        <v>68</v>
      </c>
      <c r="B251">
        <f>14.86*0.85</f>
        <v>12.630999999999998</v>
      </c>
    </row>
    <row r="252" spans="1:2" x14ac:dyDescent="0.3">
      <c r="A252" t="s">
        <v>68</v>
      </c>
      <c r="B252">
        <f>14.86*0.85</f>
        <v>12.630999999999998</v>
      </c>
    </row>
    <row r="253" spans="1:2" x14ac:dyDescent="0.3">
      <c r="A253" t="s">
        <v>68</v>
      </c>
      <c r="B253">
        <f>14.86*0.85</f>
        <v>12.630999999999998</v>
      </c>
    </row>
    <row r="254" spans="1:2" x14ac:dyDescent="0.3">
      <c r="A254" t="s">
        <v>68</v>
      </c>
      <c r="B254">
        <f>14.86*0.85</f>
        <v>12.630999999999998</v>
      </c>
    </row>
    <row r="255" spans="1:2" x14ac:dyDescent="0.3">
      <c r="A255" t="s">
        <v>68</v>
      </c>
      <c r="B255">
        <f>14.86*0.85</f>
        <v>12.630999999999998</v>
      </c>
    </row>
    <row r="256" spans="1:2" x14ac:dyDescent="0.3">
      <c r="A256" t="s">
        <v>68</v>
      </c>
      <c r="B256">
        <f>14.86*0.85</f>
        <v>12.630999999999998</v>
      </c>
    </row>
    <row r="257" spans="1:2" x14ac:dyDescent="0.3">
      <c r="A257" t="s">
        <v>68</v>
      </c>
      <c r="B257">
        <f>14.86*0.85</f>
        <v>12.630999999999998</v>
      </c>
    </row>
    <row r="258" spans="1:2" x14ac:dyDescent="0.3">
      <c r="A258" t="s">
        <v>68</v>
      </c>
      <c r="B258">
        <f>14.86*0.85</f>
        <v>12.630999999999998</v>
      </c>
    </row>
    <row r="259" spans="1:2" x14ac:dyDescent="0.3">
      <c r="A259" t="s">
        <v>80</v>
      </c>
      <c r="B259">
        <f>52.67*0.95</f>
        <v>50.036499999999997</v>
      </c>
    </row>
    <row r="260" spans="1:2" x14ac:dyDescent="0.3">
      <c r="A260" t="s">
        <v>80</v>
      </c>
      <c r="B260">
        <f>52.67*0.95</f>
        <v>50.036499999999997</v>
      </c>
    </row>
    <row r="261" spans="1:2" x14ac:dyDescent="0.3">
      <c r="A261" t="s">
        <v>80</v>
      </c>
      <c r="B261">
        <f>52.67*0.95</f>
        <v>50.036499999999997</v>
      </c>
    </row>
    <row r="262" spans="1:2" x14ac:dyDescent="0.3">
      <c r="A262" t="s">
        <v>80</v>
      </c>
      <c r="B262">
        <f>52.67*0.95</f>
        <v>50.036499999999997</v>
      </c>
    </row>
    <row r="263" spans="1:2" x14ac:dyDescent="0.3">
      <c r="A263" t="s">
        <v>80</v>
      </c>
      <c r="B263">
        <f>52.67*0.95</f>
        <v>50.036499999999997</v>
      </c>
    </row>
    <row r="264" spans="1:2" x14ac:dyDescent="0.3">
      <c r="A264" t="s">
        <v>80</v>
      </c>
      <c r="B264">
        <f>52.67*0.95</f>
        <v>50.036499999999997</v>
      </c>
    </row>
    <row r="265" spans="1:2" x14ac:dyDescent="0.3">
      <c r="A265" t="s">
        <v>80</v>
      </c>
      <c r="B265">
        <f>52.67*0.95</f>
        <v>50.036499999999997</v>
      </c>
    </row>
    <row r="266" spans="1:2" x14ac:dyDescent="0.3">
      <c r="A266" t="s">
        <v>80</v>
      </c>
      <c r="B266">
        <f>52.67*0.95</f>
        <v>50.036499999999997</v>
      </c>
    </row>
    <row r="267" spans="1:2" x14ac:dyDescent="0.3">
      <c r="A267" t="s">
        <v>16</v>
      </c>
      <c r="B267">
        <f>12.96*0.95</f>
        <v>12.311999999999999</v>
      </c>
    </row>
    <row r="268" spans="1:2" x14ac:dyDescent="0.3">
      <c r="A268" t="s">
        <v>16</v>
      </c>
      <c r="B268">
        <f>12.96*0.95</f>
        <v>12.311999999999999</v>
      </c>
    </row>
    <row r="269" spans="1:2" x14ac:dyDescent="0.3">
      <c r="A269" t="s">
        <v>16</v>
      </c>
      <c r="B269">
        <f>12.96*0.95</f>
        <v>12.311999999999999</v>
      </c>
    </row>
    <row r="270" spans="1:2" x14ac:dyDescent="0.3">
      <c r="A270" t="s">
        <v>16</v>
      </c>
      <c r="B270">
        <f>12.96*0.95</f>
        <v>12.311999999999999</v>
      </c>
    </row>
    <row r="271" spans="1:2" x14ac:dyDescent="0.3">
      <c r="A271" t="s">
        <v>16</v>
      </c>
      <c r="B271">
        <f>12.96*0.95</f>
        <v>12.311999999999999</v>
      </c>
    </row>
    <row r="272" spans="1:2" x14ac:dyDescent="0.3">
      <c r="A272" t="s">
        <v>16</v>
      </c>
      <c r="B272">
        <f>12.96*0.95</f>
        <v>12.311999999999999</v>
      </c>
    </row>
    <row r="273" spans="1:2" x14ac:dyDescent="0.3">
      <c r="A273" t="s">
        <v>16</v>
      </c>
      <c r="B273">
        <f>12.96*0.95</f>
        <v>12.311999999999999</v>
      </c>
    </row>
    <row r="274" spans="1:2" x14ac:dyDescent="0.3">
      <c r="A274" t="s">
        <v>16</v>
      </c>
      <c r="B274">
        <f>12.96*0.95</f>
        <v>12.311999999999999</v>
      </c>
    </row>
    <row r="275" spans="1:2" x14ac:dyDescent="0.3">
      <c r="A275" t="s">
        <v>16</v>
      </c>
      <c r="B275">
        <f>12.96*0.95</f>
        <v>12.311999999999999</v>
      </c>
    </row>
    <row r="276" spans="1:2" x14ac:dyDescent="0.3">
      <c r="A276" t="s">
        <v>94</v>
      </c>
      <c r="B276">
        <f>34.53*0.95</f>
        <v>32.8035</v>
      </c>
    </row>
    <row r="277" spans="1:2" x14ac:dyDescent="0.3">
      <c r="A277" t="s">
        <v>94</v>
      </c>
      <c r="B277">
        <f>34.53*0.95</f>
        <v>32.8035</v>
      </c>
    </row>
    <row r="278" spans="1:2" x14ac:dyDescent="0.3">
      <c r="A278" t="s">
        <v>94</v>
      </c>
      <c r="B278">
        <f>34.53*0.95</f>
        <v>32.8035</v>
      </c>
    </row>
    <row r="279" spans="1:2" x14ac:dyDescent="0.3">
      <c r="A279" t="s">
        <v>94</v>
      </c>
      <c r="B279">
        <f>34.53*0.95</f>
        <v>32.8035</v>
      </c>
    </row>
    <row r="280" spans="1:2" x14ac:dyDescent="0.3">
      <c r="A280" t="s">
        <v>94</v>
      </c>
      <c r="B280">
        <f>34.53*0.95</f>
        <v>32.8035</v>
      </c>
    </row>
    <row r="281" spans="1:2" x14ac:dyDescent="0.3">
      <c r="A281" t="s">
        <v>94</v>
      </c>
      <c r="B281">
        <f>34.53*0.95</f>
        <v>32.8035</v>
      </c>
    </row>
    <row r="282" spans="1:2" x14ac:dyDescent="0.3">
      <c r="A282" t="s">
        <v>94</v>
      </c>
      <c r="B282">
        <f>34.53*0.95</f>
        <v>32.8035</v>
      </c>
    </row>
    <row r="283" spans="1:2" x14ac:dyDescent="0.3">
      <c r="A283" t="s">
        <v>94</v>
      </c>
      <c r="B283">
        <f>34.53*0.95</f>
        <v>32.8035</v>
      </c>
    </row>
    <row r="284" spans="1:2" x14ac:dyDescent="0.3">
      <c r="A284" t="s">
        <v>94</v>
      </c>
      <c r="B284">
        <f>34.53*0.95</f>
        <v>32.8035</v>
      </c>
    </row>
    <row r="285" spans="1:2" x14ac:dyDescent="0.3">
      <c r="A285" t="s">
        <v>94</v>
      </c>
      <c r="B285">
        <f>34.53*0.95</f>
        <v>32.8035</v>
      </c>
    </row>
    <row r="286" spans="1:2" x14ac:dyDescent="0.3">
      <c r="A286" t="s">
        <v>94</v>
      </c>
      <c r="B286">
        <f>34.53*0.95</f>
        <v>32.8035</v>
      </c>
    </row>
    <row r="287" spans="1:2" x14ac:dyDescent="0.3">
      <c r="A287" t="s">
        <v>94</v>
      </c>
      <c r="B287">
        <f>34.53*0.95</f>
        <v>32.8035</v>
      </c>
    </row>
    <row r="288" spans="1:2" x14ac:dyDescent="0.3">
      <c r="A288" t="s">
        <v>13</v>
      </c>
      <c r="B288">
        <f>54*1</f>
        <v>54</v>
      </c>
    </row>
    <row r="289" spans="1:2" x14ac:dyDescent="0.3">
      <c r="A289" t="s">
        <v>13</v>
      </c>
      <c r="B289">
        <f>54*1</f>
        <v>54</v>
      </c>
    </row>
    <row r="290" spans="1:2" x14ac:dyDescent="0.3">
      <c r="A290" t="s">
        <v>13</v>
      </c>
      <c r="B290">
        <f>54*1</f>
        <v>54</v>
      </c>
    </row>
    <row r="291" spans="1:2" x14ac:dyDescent="0.3">
      <c r="A291" t="s">
        <v>13</v>
      </c>
      <c r="B291">
        <f>54*1</f>
        <v>54</v>
      </c>
    </row>
    <row r="292" spans="1:2" x14ac:dyDescent="0.3">
      <c r="A292" t="s">
        <v>13</v>
      </c>
      <c r="B292">
        <f>54*1</f>
        <v>54</v>
      </c>
    </row>
    <row r="293" spans="1:2" x14ac:dyDescent="0.3">
      <c r="A293" t="s">
        <v>13</v>
      </c>
      <c r="B293">
        <f>54*1</f>
        <v>54</v>
      </c>
    </row>
    <row r="294" spans="1:2" x14ac:dyDescent="0.3">
      <c r="A294" t="s">
        <v>13</v>
      </c>
      <c r="B294">
        <f>54*1</f>
        <v>54</v>
      </c>
    </row>
    <row r="295" spans="1:2" x14ac:dyDescent="0.3">
      <c r="A295" t="s">
        <v>13</v>
      </c>
      <c r="B295">
        <f>54*1</f>
        <v>54</v>
      </c>
    </row>
    <row r="296" spans="1:2" x14ac:dyDescent="0.3">
      <c r="A296" t="s">
        <v>13</v>
      </c>
      <c r="B296">
        <f>54*1</f>
        <v>54</v>
      </c>
    </row>
    <row r="297" spans="1:2" x14ac:dyDescent="0.3">
      <c r="A297" t="s">
        <v>13</v>
      </c>
      <c r="B297">
        <f>54*1</f>
        <v>54</v>
      </c>
    </row>
    <row r="298" spans="1:2" x14ac:dyDescent="0.3">
      <c r="A298" t="s">
        <v>13</v>
      </c>
      <c r="B298">
        <f>54*1</f>
        <v>54</v>
      </c>
    </row>
    <row r="299" spans="1:2" x14ac:dyDescent="0.3">
      <c r="A299" t="s">
        <v>13</v>
      </c>
      <c r="B299">
        <f>54*1</f>
        <v>54</v>
      </c>
    </row>
    <row r="300" spans="1:2" x14ac:dyDescent="0.3">
      <c r="A300" t="s">
        <v>13</v>
      </c>
      <c r="B300">
        <f>54*1</f>
        <v>54</v>
      </c>
    </row>
    <row r="301" spans="1:2" x14ac:dyDescent="0.3">
      <c r="A301" t="s">
        <v>96</v>
      </c>
      <c r="B301">
        <f>17.44*1</f>
        <v>17.440000000000001</v>
      </c>
    </row>
    <row r="302" spans="1:2" x14ac:dyDescent="0.3">
      <c r="A302" t="s">
        <v>96</v>
      </c>
      <c r="B302">
        <f>17.44*1</f>
        <v>17.440000000000001</v>
      </c>
    </row>
    <row r="303" spans="1:2" x14ac:dyDescent="0.3">
      <c r="A303" t="s">
        <v>96</v>
      </c>
      <c r="B303">
        <f>17.44*1</f>
        <v>17.440000000000001</v>
      </c>
    </row>
    <row r="304" spans="1:2" x14ac:dyDescent="0.3">
      <c r="A304" t="s">
        <v>96</v>
      </c>
      <c r="B304">
        <f>17.44*1</f>
        <v>17.440000000000001</v>
      </c>
    </row>
    <row r="305" spans="1:2" x14ac:dyDescent="0.3">
      <c r="A305" t="s">
        <v>96</v>
      </c>
      <c r="B305">
        <f>17.44*1</f>
        <v>17.440000000000001</v>
      </c>
    </row>
    <row r="306" spans="1:2" x14ac:dyDescent="0.3">
      <c r="A306" t="s">
        <v>96</v>
      </c>
      <c r="B306">
        <f>17.44*1</f>
        <v>17.440000000000001</v>
      </c>
    </row>
    <row r="307" spans="1:2" x14ac:dyDescent="0.3">
      <c r="A307" t="s">
        <v>96</v>
      </c>
      <c r="B307">
        <f>17.44*1</f>
        <v>17.440000000000001</v>
      </c>
    </row>
    <row r="308" spans="1:2" x14ac:dyDescent="0.3">
      <c r="A308" t="s">
        <v>96</v>
      </c>
      <c r="B308">
        <f>17.44*1</f>
        <v>17.440000000000001</v>
      </c>
    </row>
    <row r="309" spans="1:2" x14ac:dyDescent="0.3">
      <c r="A309" t="s">
        <v>96</v>
      </c>
      <c r="B309">
        <f>17.44*1</f>
        <v>17.440000000000001</v>
      </c>
    </row>
    <row r="310" spans="1:2" x14ac:dyDescent="0.3">
      <c r="A310" t="s">
        <v>96</v>
      </c>
      <c r="B310">
        <f>17.44*1</f>
        <v>17.440000000000001</v>
      </c>
    </row>
    <row r="311" spans="1:2" x14ac:dyDescent="0.3">
      <c r="A311" t="s">
        <v>96</v>
      </c>
      <c r="B311">
        <f>17.44*1</f>
        <v>17.440000000000001</v>
      </c>
    </row>
    <row r="312" spans="1:2" x14ac:dyDescent="0.3">
      <c r="A312" t="s">
        <v>96</v>
      </c>
      <c r="B312">
        <f>17.44*1</f>
        <v>17.440000000000001</v>
      </c>
    </row>
    <row r="313" spans="1:2" x14ac:dyDescent="0.3">
      <c r="A313" t="s">
        <v>96</v>
      </c>
      <c r="B313">
        <f>17.44*1</f>
        <v>17.440000000000001</v>
      </c>
    </row>
    <row r="314" spans="1:2" x14ac:dyDescent="0.3">
      <c r="A314" t="s">
        <v>96</v>
      </c>
      <c r="B314">
        <f>17.44*1</f>
        <v>17.440000000000001</v>
      </c>
    </row>
    <row r="315" spans="1:2" x14ac:dyDescent="0.3">
      <c r="A315" t="s">
        <v>96</v>
      </c>
      <c r="B315">
        <f>17.44*1</f>
        <v>17.440000000000001</v>
      </c>
    </row>
    <row r="316" spans="1:2" x14ac:dyDescent="0.3">
      <c r="A316" t="s">
        <v>25</v>
      </c>
      <c r="B316">
        <f>52.26*1</f>
        <v>52.26</v>
      </c>
    </row>
    <row r="317" spans="1:2" x14ac:dyDescent="0.3">
      <c r="A317" t="s">
        <v>25</v>
      </c>
      <c r="B317">
        <f>52.26*1</f>
        <v>52.26</v>
      </c>
    </row>
    <row r="318" spans="1:2" x14ac:dyDescent="0.3">
      <c r="A318" t="s">
        <v>25</v>
      </c>
      <c r="B318">
        <f>52.26*1</f>
        <v>52.26</v>
      </c>
    </row>
    <row r="319" spans="1:2" x14ac:dyDescent="0.3">
      <c r="A319" t="s">
        <v>25</v>
      </c>
      <c r="B319">
        <f>52.26*1</f>
        <v>52.26</v>
      </c>
    </row>
    <row r="320" spans="1:2" x14ac:dyDescent="0.3">
      <c r="A320" t="s">
        <v>25</v>
      </c>
      <c r="B320">
        <f>52.26*1</f>
        <v>52.26</v>
      </c>
    </row>
    <row r="321" spans="1:2" x14ac:dyDescent="0.3">
      <c r="A321" t="s">
        <v>25</v>
      </c>
      <c r="B321">
        <f>52.26*1</f>
        <v>52.26</v>
      </c>
    </row>
    <row r="322" spans="1:2" x14ac:dyDescent="0.3">
      <c r="A322" t="s">
        <v>25</v>
      </c>
      <c r="B322">
        <f>52.26*1</f>
        <v>52.26</v>
      </c>
    </row>
    <row r="323" spans="1:2" x14ac:dyDescent="0.3">
      <c r="A323" t="s">
        <v>25</v>
      </c>
      <c r="B323">
        <f>52.26*1</f>
        <v>52.26</v>
      </c>
    </row>
    <row r="324" spans="1:2" x14ac:dyDescent="0.3">
      <c r="A324" t="s">
        <v>36</v>
      </c>
      <c r="B324">
        <f>33.97*1</f>
        <v>33.97</v>
      </c>
    </row>
    <row r="325" spans="1:2" x14ac:dyDescent="0.3">
      <c r="A325" t="s">
        <v>36</v>
      </c>
      <c r="B325">
        <f>33.97*1</f>
        <v>33.97</v>
      </c>
    </row>
    <row r="326" spans="1:2" x14ac:dyDescent="0.3">
      <c r="A326" t="s">
        <v>36</v>
      </c>
      <c r="B326">
        <f>33.97*1</f>
        <v>33.97</v>
      </c>
    </row>
    <row r="327" spans="1:2" x14ac:dyDescent="0.3">
      <c r="A327" t="s">
        <v>36</v>
      </c>
      <c r="B327">
        <f>33.97*1</f>
        <v>33.97</v>
      </c>
    </row>
    <row r="328" spans="1:2" x14ac:dyDescent="0.3">
      <c r="A328" t="s">
        <v>36</v>
      </c>
      <c r="B328">
        <f>33.97*1</f>
        <v>33.97</v>
      </c>
    </row>
    <row r="329" spans="1:2" x14ac:dyDescent="0.3">
      <c r="A329" t="s">
        <v>36</v>
      </c>
      <c r="B329">
        <f>33.97*1</f>
        <v>33.97</v>
      </c>
    </row>
    <row r="330" spans="1:2" x14ac:dyDescent="0.3">
      <c r="A330" t="s">
        <v>36</v>
      </c>
      <c r="B330">
        <f>33.97*1</f>
        <v>33.97</v>
      </c>
    </row>
    <row r="331" spans="1:2" x14ac:dyDescent="0.3">
      <c r="A331" t="s">
        <v>36</v>
      </c>
      <c r="B331">
        <f>33.97*1</f>
        <v>33.97</v>
      </c>
    </row>
    <row r="332" spans="1:2" x14ac:dyDescent="0.3">
      <c r="A332" t="s">
        <v>36</v>
      </c>
      <c r="B332">
        <f>33.97*1</f>
        <v>33.97</v>
      </c>
    </row>
    <row r="333" spans="1:2" x14ac:dyDescent="0.3">
      <c r="A333" t="s">
        <v>36</v>
      </c>
      <c r="B333">
        <f>33.97*1</f>
        <v>33.97</v>
      </c>
    </row>
    <row r="334" spans="1:2" x14ac:dyDescent="0.3">
      <c r="A334" t="s">
        <v>48</v>
      </c>
      <c r="B334">
        <f>13.61*0.85</f>
        <v>11.568499999999998</v>
      </c>
    </row>
    <row r="335" spans="1:2" x14ac:dyDescent="0.3">
      <c r="A335" t="s">
        <v>48</v>
      </c>
      <c r="B335">
        <f>13.61*0.85</f>
        <v>11.568499999999998</v>
      </c>
    </row>
    <row r="336" spans="1:2" x14ac:dyDescent="0.3">
      <c r="A336" t="s">
        <v>48</v>
      </c>
      <c r="B336">
        <f>13.61*0.85</f>
        <v>11.568499999999998</v>
      </c>
    </row>
    <row r="337" spans="1:2" x14ac:dyDescent="0.3">
      <c r="A337" t="s">
        <v>48</v>
      </c>
      <c r="B337">
        <f>13.61*0.85</f>
        <v>11.568499999999998</v>
      </c>
    </row>
    <row r="338" spans="1:2" x14ac:dyDescent="0.3">
      <c r="A338" t="s">
        <v>48</v>
      </c>
      <c r="B338">
        <f>13.61*0.85</f>
        <v>11.568499999999998</v>
      </c>
    </row>
    <row r="339" spans="1:2" x14ac:dyDescent="0.3">
      <c r="A339" t="s">
        <v>48</v>
      </c>
      <c r="B339">
        <f>13.61*0.85</f>
        <v>11.568499999999998</v>
      </c>
    </row>
    <row r="340" spans="1:2" x14ac:dyDescent="0.3">
      <c r="A340" t="s">
        <v>48</v>
      </c>
      <c r="B340">
        <f>13.61*0.85</f>
        <v>11.568499999999998</v>
      </c>
    </row>
    <row r="341" spans="1:2" x14ac:dyDescent="0.3">
      <c r="A341" t="s">
        <v>48</v>
      </c>
      <c r="B341">
        <f>13.61*0.85</f>
        <v>11.568499999999998</v>
      </c>
    </row>
    <row r="342" spans="1:2" x14ac:dyDescent="0.3">
      <c r="A342" t="s">
        <v>48</v>
      </c>
      <c r="B342">
        <f>13.61*0.85</f>
        <v>11.568499999999998</v>
      </c>
    </row>
    <row r="343" spans="1:2" x14ac:dyDescent="0.3">
      <c r="A343" t="s">
        <v>48</v>
      </c>
      <c r="B343">
        <f>13.61*0.85</f>
        <v>11.568499999999998</v>
      </c>
    </row>
    <row r="344" spans="1:2" x14ac:dyDescent="0.3">
      <c r="A344" t="s">
        <v>48</v>
      </c>
      <c r="B344">
        <f>13.61*0.85</f>
        <v>11.568499999999998</v>
      </c>
    </row>
    <row r="345" spans="1:2" x14ac:dyDescent="0.3">
      <c r="A345" t="s">
        <v>48</v>
      </c>
      <c r="B345">
        <f>13.61*0.85</f>
        <v>11.568499999999998</v>
      </c>
    </row>
    <row r="346" spans="1:2" x14ac:dyDescent="0.3">
      <c r="A346" t="s">
        <v>48</v>
      </c>
      <c r="B346">
        <f>13.61*0.85</f>
        <v>11.568499999999998</v>
      </c>
    </row>
  </sheetData>
  <sortState xmlns:xlrd2="http://schemas.microsoft.com/office/spreadsheetml/2017/richdata2" ref="A2:A346">
    <sortCondition ref="A2:A3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89B-57DA-4C8D-B940-24CC40A83376}">
  <dimension ref="A1:F369"/>
  <sheetViews>
    <sheetView workbookViewId="0">
      <selection activeCell="A2" sqref="A2:A369"/>
    </sheetView>
  </sheetViews>
  <sheetFormatPr defaultRowHeight="14.4" x14ac:dyDescent="0.3"/>
  <cols>
    <col min="4" max="4" width="34.5546875" bestFit="1" customWidth="1"/>
    <col min="5" max="6" width="11.664062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108</v>
      </c>
      <c r="B2">
        <f>29.69*1</f>
        <v>29.69</v>
      </c>
      <c r="D2" s="2" t="s">
        <v>108</v>
      </c>
      <c r="E2" s="3">
        <v>12</v>
      </c>
      <c r="F2" s="3">
        <v>356.28000000000003</v>
      </c>
    </row>
    <row r="3" spans="1:6" x14ac:dyDescent="0.3">
      <c r="A3" t="s">
        <v>108</v>
      </c>
      <c r="B3">
        <f>29.69*1</f>
        <v>29.69</v>
      </c>
      <c r="D3" s="2" t="s">
        <v>7</v>
      </c>
      <c r="E3" s="3">
        <v>10</v>
      </c>
      <c r="F3" s="3">
        <v>397.62</v>
      </c>
    </row>
    <row r="4" spans="1:6" x14ac:dyDescent="0.3">
      <c r="A4" t="s">
        <v>108</v>
      </c>
      <c r="B4">
        <f>29.69*1</f>
        <v>29.69</v>
      </c>
      <c r="D4" s="2" t="s">
        <v>90</v>
      </c>
      <c r="E4" s="3">
        <v>13</v>
      </c>
      <c r="F4" s="3">
        <v>726.05000000000018</v>
      </c>
    </row>
    <row r="5" spans="1:6" x14ac:dyDescent="0.3">
      <c r="A5" t="s">
        <v>108</v>
      </c>
      <c r="B5">
        <f>29.69*1</f>
        <v>29.69</v>
      </c>
      <c r="D5" s="2" t="s">
        <v>99</v>
      </c>
      <c r="E5" s="3">
        <v>10</v>
      </c>
      <c r="F5" s="3">
        <v>411.48500000000007</v>
      </c>
    </row>
    <row r="6" spans="1:6" x14ac:dyDescent="0.3">
      <c r="A6" t="s">
        <v>108</v>
      </c>
      <c r="B6">
        <f>29.69*1</f>
        <v>29.69</v>
      </c>
      <c r="D6" s="2" t="s">
        <v>103</v>
      </c>
      <c r="E6" s="3">
        <v>8</v>
      </c>
      <c r="F6" s="3">
        <v>318.096</v>
      </c>
    </row>
    <row r="7" spans="1:6" x14ac:dyDescent="0.3">
      <c r="A7" t="s">
        <v>108</v>
      </c>
      <c r="B7">
        <f>29.69*1</f>
        <v>29.69</v>
      </c>
      <c r="D7" s="2" t="s">
        <v>107</v>
      </c>
      <c r="E7" s="3">
        <v>8</v>
      </c>
      <c r="F7" s="3">
        <v>191.92000000000002</v>
      </c>
    </row>
    <row r="8" spans="1:6" x14ac:dyDescent="0.3">
      <c r="A8" t="s">
        <v>108</v>
      </c>
      <c r="B8">
        <f>29.69*1</f>
        <v>29.69</v>
      </c>
      <c r="D8" s="2" t="s">
        <v>104</v>
      </c>
      <c r="E8" s="3">
        <v>6</v>
      </c>
      <c r="F8" s="3">
        <v>284.31</v>
      </c>
    </row>
    <row r="9" spans="1:6" x14ac:dyDescent="0.3">
      <c r="A9" t="s">
        <v>108</v>
      </c>
      <c r="B9">
        <f>29.69*1</f>
        <v>29.69</v>
      </c>
      <c r="D9" s="2" t="s">
        <v>51</v>
      </c>
      <c r="E9" s="3">
        <v>9</v>
      </c>
      <c r="F9" s="3">
        <v>249.48000000000002</v>
      </c>
    </row>
    <row r="10" spans="1:6" x14ac:dyDescent="0.3">
      <c r="A10" t="s">
        <v>108</v>
      </c>
      <c r="B10">
        <f>29.69*1</f>
        <v>29.69</v>
      </c>
      <c r="D10" s="2" t="s">
        <v>24</v>
      </c>
      <c r="E10" s="3">
        <v>10</v>
      </c>
      <c r="F10" s="3">
        <v>373.40000000000009</v>
      </c>
    </row>
    <row r="11" spans="1:6" x14ac:dyDescent="0.3">
      <c r="A11" t="s">
        <v>108</v>
      </c>
      <c r="B11">
        <f>29.69*1</f>
        <v>29.69</v>
      </c>
      <c r="D11" s="2" t="s">
        <v>40</v>
      </c>
      <c r="E11" s="3">
        <v>6</v>
      </c>
      <c r="F11" s="3">
        <v>306.71999999999997</v>
      </c>
    </row>
    <row r="12" spans="1:6" x14ac:dyDescent="0.3">
      <c r="A12" t="s">
        <v>108</v>
      </c>
      <c r="B12">
        <f>29.69*1</f>
        <v>29.69</v>
      </c>
      <c r="D12" s="2" t="s">
        <v>17</v>
      </c>
      <c r="E12" s="3">
        <v>10</v>
      </c>
      <c r="F12" s="3">
        <v>244.08000000000004</v>
      </c>
    </row>
    <row r="13" spans="1:6" x14ac:dyDescent="0.3">
      <c r="A13" t="s">
        <v>108</v>
      </c>
      <c r="B13">
        <f>29.69*1</f>
        <v>29.69</v>
      </c>
      <c r="D13" s="2" t="s">
        <v>39</v>
      </c>
      <c r="E13" s="3">
        <v>12</v>
      </c>
      <c r="F13" s="3">
        <v>196.53599999999992</v>
      </c>
    </row>
    <row r="14" spans="1:6" x14ac:dyDescent="0.3">
      <c r="A14" t="s">
        <v>7</v>
      </c>
      <c r="B14">
        <f>44.18*0.9</f>
        <v>39.762</v>
      </c>
      <c r="D14" s="2" t="s">
        <v>100</v>
      </c>
      <c r="E14" s="3">
        <v>16</v>
      </c>
      <c r="F14" s="3">
        <v>408.31999999999994</v>
      </c>
    </row>
    <row r="15" spans="1:6" x14ac:dyDescent="0.3">
      <c r="A15" t="s">
        <v>7</v>
      </c>
      <c r="B15">
        <f>44.18*0.9</f>
        <v>39.762</v>
      </c>
      <c r="D15" s="2" t="s">
        <v>33</v>
      </c>
      <c r="E15" s="3">
        <v>12</v>
      </c>
      <c r="F15" s="3">
        <v>201.24000000000004</v>
      </c>
    </row>
    <row r="16" spans="1:6" x14ac:dyDescent="0.3">
      <c r="A16" t="s">
        <v>7</v>
      </c>
      <c r="B16">
        <f>44.18*0.9</f>
        <v>39.762</v>
      </c>
      <c r="D16" s="2" t="s">
        <v>10</v>
      </c>
      <c r="E16" s="3">
        <v>15</v>
      </c>
      <c r="F16" s="3">
        <v>211.04999999999993</v>
      </c>
    </row>
    <row r="17" spans="1:6" x14ac:dyDescent="0.3">
      <c r="A17" t="s">
        <v>7</v>
      </c>
      <c r="B17">
        <f>44.18*0.9</f>
        <v>39.762</v>
      </c>
      <c r="D17" s="2" t="s">
        <v>98</v>
      </c>
      <c r="E17" s="3">
        <v>10</v>
      </c>
      <c r="F17" s="3">
        <v>379.70000000000005</v>
      </c>
    </row>
    <row r="18" spans="1:6" x14ac:dyDescent="0.3">
      <c r="A18" t="s">
        <v>7</v>
      </c>
      <c r="B18">
        <f>44.18*0.9</f>
        <v>39.762</v>
      </c>
      <c r="D18" s="2" t="s">
        <v>105</v>
      </c>
      <c r="E18" s="3">
        <v>9</v>
      </c>
      <c r="F18" s="3">
        <v>217.08</v>
      </c>
    </row>
    <row r="19" spans="1:6" x14ac:dyDescent="0.3">
      <c r="A19" t="s">
        <v>7</v>
      </c>
      <c r="B19">
        <f>44.18*0.9</f>
        <v>39.762</v>
      </c>
      <c r="D19" s="2" t="s">
        <v>19</v>
      </c>
      <c r="E19" s="3">
        <v>11</v>
      </c>
      <c r="F19" s="3">
        <v>391.11049999999994</v>
      </c>
    </row>
    <row r="20" spans="1:6" x14ac:dyDescent="0.3">
      <c r="A20" t="s">
        <v>7</v>
      </c>
      <c r="B20">
        <f>44.18*0.9</f>
        <v>39.762</v>
      </c>
      <c r="D20" s="2" t="s">
        <v>102</v>
      </c>
      <c r="E20" s="3">
        <v>11</v>
      </c>
      <c r="F20" s="3">
        <v>131.77449999999999</v>
      </c>
    </row>
    <row r="21" spans="1:6" x14ac:dyDescent="0.3">
      <c r="A21" t="s">
        <v>7</v>
      </c>
      <c r="B21">
        <f>44.18*0.9</f>
        <v>39.762</v>
      </c>
      <c r="D21" s="2" t="s">
        <v>30</v>
      </c>
      <c r="E21" s="3">
        <v>17</v>
      </c>
      <c r="F21" s="3">
        <v>267.13800000000003</v>
      </c>
    </row>
    <row r="22" spans="1:6" x14ac:dyDescent="0.3">
      <c r="A22" t="s">
        <v>7</v>
      </c>
      <c r="B22">
        <f>44.18*0.9</f>
        <v>39.762</v>
      </c>
      <c r="D22" s="2" t="s">
        <v>106</v>
      </c>
      <c r="E22" s="3">
        <v>9</v>
      </c>
      <c r="F22" s="3">
        <v>332.46</v>
      </c>
    </row>
    <row r="23" spans="1:6" x14ac:dyDescent="0.3">
      <c r="A23" t="s">
        <v>7</v>
      </c>
      <c r="B23">
        <f>44.18*0.9</f>
        <v>39.762</v>
      </c>
      <c r="D23" s="2" t="s">
        <v>109</v>
      </c>
      <c r="E23" s="3">
        <v>13</v>
      </c>
      <c r="F23" s="3">
        <v>496.7299999999999</v>
      </c>
    </row>
    <row r="24" spans="1:6" x14ac:dyDescent="0.3">
      <c r="A24" t="s">
        <v>90</v>
      </c>
      <c r="B24">
        <f>55.85*1</f>
        <v>55.85</v>
      </c>
      <c r="D24" s="2" t="s">
        <v>101</v>
      </c>
      <c r="E24" s="3">
        <v>10</v>
      </c>
      <c r="F24" s="3">
        <v>320.48999999999995</v>
      </c>
    </row>
    <row r="25" spans="1:6" x14ac:dyDescent="0.3">
      <c r="A25" t="s">
        <v>90</v>
      </c>
      <c r="B25">
        <f>55.85*1</f>
        <v>55.85</v>
      </c>
      <c r="D25" s="2" t="s">
        <v>8</v>
      </c>
      <c r="E25" s="3">
        <v>8</v>
      </c>
      <c r="F25" s="3">
        <v>155.91999999999999</v>
      </c>
    </row>
    <row r="26" spans="1:6" x14ac:dyDescent="0.3">
      <c r="A26" t="s">
        <v>90</v>
      </c>
      <c r="B26">
        <f>55.85*1</f>
        <v>55.85</v>
      </c>
      <c r="D26" s="2" t="s">
        <v>53</v>
      </c>
      <c r="E26" s="3">
        <v>14</v>
      </c>
      <c r="F26" s="3">
        <v>456.54000000000013</v>
      </c>
    </row>
    <row r="27" spans="1:6" x14ac:dyDescent="0.3">
      <c r="A27" t="s">
        <v>90</v>
      </c>
      <c r="B27">
        <f>55.85*1</f>
        <v>55.85</v>
      </c>
      <c r="D27" s="2" t="s">
        <v>37</v>
      </c>
      <c r="E27" s="3">
        <v>8</v>
      </c>
      <c r="F27" s="3">
        <v>395.12400000000002</v>
      </c>
    </row>
    <row r="28" spans="1:6" x14ac:dyDescent="0.3">
      <c r="A28" t="s">
        <v>90</v>
      </c>
      <c r="B28">
        <f>55.85*1</f>
        <v>55.85</v>
      </c>
      <c r="D28" s="2" t="s">
        <v>12</v>
      </c>
      <c r="E28" s="3">
        <v>7</v>
      </c>
      <c r="F28" s="3">
        <v>95.021500000000003</v>
      </c>
    </row>
    <row r="29" spans="1:6" x14ac:dyDescent="0.3">
      <c r="A29" t="s">
        <v>90</v>
      </c>
      <c r="B29">
        <f>55.85*1</f>
        <v>55.85</v>
      </c>
      <c r="D29" s="2" t="s">
        <v>46</v>
      </c>
      <c r="E29" s="3">
        <v>14</v>
      </c>
      <c r="F29" s="3">
        <v>571.63400000000001</v>
      </c>
    </row>
    <row r="30" spans="1:6" x14ac:dyDescent="0.3">
      <c r="A30" t="s">
        <v>90</v>
      </c>
      <c r="B30">
        <f>55.85*1</f>
        <v>55.85</v>
      </c>
      <c r="D30" s="2" t="s">
        <v>63</v>
      </c>
      <c r="E30" s="3">
        <v>16</v>
      </c>
      <c r="F30" s="3">
        <v>687.36</v>
      </c>
    </row>
    <row r="31" spans="1:6" x14ac:dyDescent="0.3">
      <c r="A31" t="s">
        <v>90</v>
      </c>
      <c r="B31">
        <f>55.85*1</f>
        <v>55.85</v>
      </c>
      <c r="D31" s="2" t="s">
        <v>73</v>
      </c>
      <c r="E31" s="3">
        <v>11</v>
      </c>
      <c r="F31" s="3">
        <v>344.92149999999998</v>
      </c>
    </row>
    <row r="32" spans="1:6" x14ac:dyDescent="0.3">
      <c r="A32" t="s">
        <v>90</v>
      </c>
      <c r="B32">
        <f>55.85*1</f>
        <v>55.85</v>
      </c>
      <c r="D32" s="2" t="s">
        <v>34</v>
      </c>
      <c r="E32" s="3">
        <v>12</v>
      </c>
      <c r="F32" s="3">
        <v>472.76999999999992</v>
      </c>
    </row>
    <row r="33" spans="1:6" x14ac:dyDescent="0.3">
      <c r="A33" t="s">
        <v>90</v>
      </c>
      <c r="B33">
        <f>55.85*1</f>
        <v>55.85</v>
      </c>
      <c r="D33" s="2" t="s">
        <v>20</v>
      </c>
      <c r="E33" s="3">
        <v>8</v>
      </c>
      <c r="F33" s="3">
        <v>369.58</v>
      </c>
    </row>
    <row r="34" spans="1:6" x14ac:dyDescent="0.3">
      <c r="A34" t="s">
        <v>90</v>
      </c>
      <c r="B34">
        <f>55.85*1</f>
        <v>55.85</v>
      </c>
      <c r="D34" s="2" t="s">
        <v>86</v>
      </c>
      <c r="E34" s="3">
        <v>5</v>
      </c>
      <c r="F34" s="3">
        <v>119.1</v>
      </c>
    </row>
    <row r="35" spans="1:6" x14ac:dyDescent="0.3">
      <c r="A35" t="s">
        <v>90</v>
      </c>
      <c r="B35">
        <f>55.85*1</f>
        <v>55.85</v>
      </c>
      <c r="D35" s="2" t="s">
        <v>25</v>
      </c>
      <c r="E35" s="3">
        <v>6</v>
      </c>
      <c r="F35" s="3">
        <v>313.56</v>
      </c>
    </row>
    <row r="36" spans="1:6" x14ac:dyDescent="0.3">
      <c r="A36" t="s">
        <v>90</v>
      </c>
      <c r="B36">
        <f>55.85*1</f>
        <v>55.85</v>
      </c>
      <c r="D36" s="2" t="s">
        <v>48</v>
      </c>
      <c r="E36" s="3">
        <v>12</v>
      </c>
      <c r="F36" s="3">
        <v>138.82199999999997</v>
      </c>
    </row>
    <row r="37" spans="1:6" x14ac:dyDescent="0.3">
      <c r="A37" t="s">
        <v>99</v>
      </c>
      <c r="B37">
        <f>48.41*0.85</f>
        <v>41.148499999999999</v>
      </c>
      <c r="D37" s="2" t="s">
        <v>123</v>
      </c>
      <c r="E37" s="3"/>
      <c r="F37" s="3"/>
    </row>
    <row r="38" spans="1:6" x14ac:dyDescent="0.3">
      <c r="A38" t="s">
        <v>99</v>
      </c>
      <c r="B38">
        <f>48.41*0.85</f>
        <v>41.148499999999999</v>
      </c>
      <c r="D38" s="2" t="s">
        <v>124</v>
      </c>
      <c r="E38" s="3">
        <v>368</v>
      </c>
      <c r="F38" s="3">
        <v>11533.422999999979</v>
      </c>
    </row>
    <row r="39" spans="1:6" x14ac:dyDescent="0.3">
      <c r="A39" t="s">
        <v>99</v>
      </c>
      <c r="B39">
        <f>48.41*0.85</f>
        <v>41.148499999999999</v>
      </c>
    </row>
    <row r="40" spans="1:6" x14ac:dyDescent="0.3">
      <c r="A40" t="s">
        <v>99</v>
      </c>
      <c r="B40">
        <f>48.41*0.85</f>
        <v>41.148499999999999</v>
      </c>
    </row>
    <row r="41" spans="1:6" x14ac:dyDescent="0.3">
      <c r="A41" t="s">
        <v>99</v>
      </c>
      <c r="B41">
        <f>48.41*0.85</f>
        <v>41.148499999999999</v>
      </c>
    </row>
    <row r="42" spans="1:6" x14ac:dyDescent="0.3">
      <c r="A42" t="s">
        <v>99</v>
      </c>
      <c r="B42">
        <f>48.41*0.85</f>
        <v>41.148499999999999</v>
      </c>
    </row>
    <row r="43" spans="1:6" x14ac:dyDescent="0.3">
      <c r="A43" t="s">
        <v>99</v>
      </c>
      <c r="B43">
        <f>48.41*0.85</f>
        <v>41.148499999999999</v>
      </c>
    </row>
    <row r="44" spans="1:6" x14ac:dyDescent="0.3">
      <c r="A44" t="s">
        <v>99</v>
      </c>
      <c r="B44">
        <f>48.41*0.85</f>
        <v>41.148499999999999</v>
      </c>
    </row>
    <row r="45" spans="1:6" x14ac:dyDescent="0.3">
      <c r="A45" t="s">
        <v>99</v>
      </c>
      <c r="B45">
        <f>48.41*0.85</f>
        <v>41.148499999999999</v>
      </c>
    </row>
    <row r="46" spans="1:6" x14ac:dyDescent="0.3">
      <c r="A46" t="s">
        <v>99</v>
      </c>
      <c r="B46">
        <f>48.41*0.85</f>
        <v>41.148499999999999</v>
      </c>
    </row>
    <row r="47" spans="1:6" x14ac:dyDescent="0.3">
      <c r="A47" t="s">
        <v>103</v>
      </c>
      <c r="B47">
        <f>44.18*0.9</f>
        <v>39.762</v>
      </c>
    </row>
    <row r="48" spans="1:6" x14ac:dyDescent="0.3">
      <c r="A48" t="s">
        <v>103</v>
      </c>
      <c r="B48">
        <f>44.18*0.9</f>
        <v>39.762</v>
      </c>
    </row>
    <row r="49" spans="1:2" x14ac:dyDescent="0.3">
      <c r="A49" t="s">
        <v>103</v>
      </c>
      <c r="B49">
        <f>44.18*0.9</f>
        <v>39.762</v>
      </c>
    </row>
    <row r="50" spans="1:2" x14ac:dyDescent="0.3">
      <c r="A50" t="s">
        <v>103</v>
      </c>
      <c r="B50">
        <f>44.18*0.9</f>
        <v>39.762</v>
      </c>
    </row>
    <row r="51" spans="1:2" x14ac:dyDescent="0.3">
      <c r="A51" t="s">
        <v>103</v>
      </c>
      <c r="B51">
        <f>44.18*0.9</f>
        <v>39.762</v>
      </c>
    </row>
    <row r="52" spans="1:2" x14ac:dyDescent="0.3">
      <c r="A52" t="s">
        <v>103</v>
      </c>
      <c r="B52">
        <f>44.18*0.9</f>
        <v>39.762</v>
      </c>
    </row>
    <row r="53" spans="1:2" x14ac:dyDescent="0.3">
      <c r="A53" t="s">
        <v>103</v>
      </c>
      <c r="B53">
        <f>44.18*0.9</f>
        <v>39.762</v>
      </c>
    </row>
    <row r="54" spans="1:2" x14ac:dyDescent="0.3">
      <c r="A54" t="s">
        <v>103</v>
      </c>
      <c r="B54">
        <f>44.18*0.9</f>
        <v>39.762</v>
      </c>
    </row>
    <row r="55" spans="1:2" x14ac:dyDescent="0.3">
      <c r="A55" t="s">
        <v>107</v>
      </c>
      <c r="B55">
        <f>23.99*1</f>
        <v>23.99</v>
      </c>
    </row>
    <row r="56" spans="1:2" x14ac:dyDescent="0.3">
      <c r="A56" t="s">
        <v>107</v>
      </c>
      <c r="B56">
        <f>23.99*1</f>
        <v>23.99</v>
      </c>
    </row>
    <row r="57" spans="1:2" x14ac:dyDescent="0.3">
      <c r="A57" t="s">
        <v>107</v>
      </c>
      <c r="B57">
        <f>23.99*1</f>
        <v>23.99</v>
      </c>
    </row>
    <row r="58" spans="1:2" x14ac:dyDescent="0.3">
      <c r="A58" t="s">
        <v>107</v>
      </c>
      <c r="B58">
        <f>23.99*1</f>
        <v>23.99</v>
      </c>
    </row>
    <row r="59" spans="1:2" x14ac:dyDescent="0.3">
      <c r="A59" t="s">
        <v>107</v>
      </c>
      <c r="B59">
        <f>23.99*1</f>
        <v>23.99</v>
      </c>
    </row>
    <row r="60" spans="1:2" x14ac:dyDescent="0.3">
      <c r="A60" t="s">
        <v>107</v>
      </c>
      <c r="B60">
        <f>23.99*1</f>
        <v>23.99</v>
      </c>
    </row>
    <row r="61" spans="1:2" x14ac:dyDescent="0.3">
      <c r="A61" t="s">
        <v>107</v>
      </c>
      <c r="B61">
        <f>23.99*1</f>
        <v>23.99</v>
      </c>
    </row>
    <row r="62" spans="1:2" x14ac:dyDescent="0.3">
      <c r="A62" t="s">
        <v>107</v>
      </c>
      <c r="B62">
        <f>23.99*1</f>
        <v>23.99</v>
      </c>
    </row>
    <row r="63" spans="1:2" x14ac:dyDescent="0.3">
      <c r="A63" t="s">
        <v>104</v>
      </c>
      <c r="B63">
        <f>52.65*0.9</f>
        <v>47.384999999999998</v>
      </c>
    </row>
    <row r="64" spans="1:2" x14ac:dyDescent="0.3">
      <c r="A64" t="s">
        <v>104</v>
      </c>
      <c r="B64">
        <f>52.65*0.9</f>
        <v>47.384999999999998</v>
      </c>
    </row>
    <row r="65" spans="1:2" x14ac:dyDescent="0.3">
      <c r="A65" t="s">
        <v>104</v>
      </c>
      <c r="B65">
        <f>52.65*0.9</f>
        <v>47.384999999999998</v>
      </c>
    </row>
    <row r="66" spans="1:2" x14ac:dyDescent="0.3">
      <c r="A66" t="s">
        <v>104</v>
      </c>
      <c r="B66">
        <f>52.65*0.9</f>
        <v>47.384999999999998</v>
      </c>
    </row>
    <row r="67" spans="1:2" x14ac:dyDescent="0.3">
      <c r="A67" t="s">
        <v>104</v>
      </c>
      <c r="B67">
        <f>52.65*0.9</f>
        <v>47.384999999999998</v>
      </c>
    </row>
    <row r="68" spans="1:2" x14ac:dyDescent="0.3">
      <c r="A68" t="s">
        <v>104</v>
      </c>
      <c r="B68">
        <f>52.65*0.9</f>
        <v>47.384999999999998</v>
      </c>
    </row>
    <row r="69" spans="1:2" x14ac:dyDescent="0.3">
      <c r="A69" t="s">
        <v>51</v>
      </c>
      <c r="B69">
        <f>30.8*0.9</f>
        <v>27.720000000000002</v>
      </c>
    </row>
    <row r="70" spans="1:2" x14ac:dyDescent="0.3">
      <c r="A70" t="s">
        <v>51</v>
      </c>
      <c r="B70">
        <f>30.8*0.9</f>
        <v>27.720000000000002</v>
      </c>
    </row>
    <row r="71" spans="1:2" x14ac:dyDescent="0.3">
      <c r="A71" t="s">
        <v>51</v>
      </c>
      <c r="B71">
        <f>30.8*0.9</f>
        <v>27.720000000000002</v>
      </c>
    </row>
    <row r="72" spans="1:2" x14ac:dyDescent="0.3">
      <c r="A72" t="s">
        <v>51</v>
      </c>
      <c r="B72">
        <f>30.8*0.9</f>
        <v>27.720000000000002</v>
      </c>
    </row>
    <row r="73" spans="1:2" x14ac:dyDescent="0.3">
      <c r="A73" t="s">
        <v>51</v>
      </c>
      <c r="B73">
        <f>30.8*0.9</f>
        <v>27.720000000000002</v>
      </c>
    </row>
    <row r="74" spans="1:2" x14ac:dyDescent="0.3">
      <c r="A74" t="s">
        <v>51</v>
      </c>
      <c r="B74">
        <f>30.8*0.9</f>
        <v>27.720000000000002</v>
      </c>
    </row>
    <row r="75" spans="1:2" x14ac:dyDescent="0.3">
      <c r="A75" t="s">
        <v>51</v>
      </c>
      <c r="B75">
        <f>30.8*0.9</f>
        <v>27.720000000000002</v>
      </c>
    </row>
    <row r="76" spans="1:2" x14ac:dyDescent="0.3">
      <c r="A76" t="s">
        <v>51</v>
      </c>
      <c r="B76">
        <f>30.8*0.9</f>
        <v>27.720000000000002</v>
      </c>
    </row>
    <row r="77" spans="1:2" x14ac:dyDescent="0.3">
      <c r="A77" t="s">
        <v>51</v>
      </c>
      <c r="B77">
        <f>30.8*0.9</f>
        <v>27.720000000000002</v>
      </c>
    </row>
    <row r="78" spans="1:2" x14ac:dyDescent="0.3">
      <c r="A78" t="s">
        <v>24</v>
      </c>
      <c r="B78">
        <f>37.34*1</f>
        <v>37.340000000000003</v>
      </c>
    </row>
    <row r="79" spans="1:2" x14ac:dyDescent="0.3">
      <c r="A79" t="s">
        <v>24</v>
      </c>
      <c r="B79">
        <f>37.34*1</f>
        <v>37.340000000000003</v>
      </c>
    </row>
    <row r="80" spans="1:2" x14ac:dyDescent="0.3">
      <c r="A80" t="s">
        <v>24</v>
      </c>
      <c r="B80">
        <f>37.34*1</f>
        <v>37.340000000000003</v>
      </c>
    </row>
    <row r="81" spans="1:2" x14ac:dyDescent="0.3">
      <c r="A81" t="s">
        <v>24</v>
      </c>
      <c r="B81">
        <f>37.34*1</f>
        <v>37.340000000000003</v>
      </c>
    </row>
    <row r="82" spans="1:2" x14ac:dyDescent="0.3">
      <c r="A82" t="s">
        <v>24</v>
      </c>
      <c r="B82">
        <f>37.34*1</f>
        <v>37.340000000000003</v>
      </c>
    </row>
    <row r="83" spans="1:2" x14ac:dyDescent="0.3">
      <c r="A83" t="s">
        <v>24</v>
      </c>
      <c r="B83">
        <f>37.34*1</f>
        <v>37.340000000000003</v>
      </c>
    </row>
    <row r="84" spans="1:2" x14ac:dyDescent="0.3">
      <c r="A84" t="s">
        <v>24</v>
      </c>
      <c r="B84">
        <f>37.34*1</f>
        <v>37.340000000000003</v>
      </c>
    </row>
    <row r="85" spans="1:2" x14ac:dyDescent="0.3">
      <c r="A85" t="s">
        <v>24</v>
      </c>
      <c r="B85">
        <f>37.34*1</f>
        <v>37.340000000000003</v>
      </c>
    </row>
    <row r="86" spans="1:2" x14ac:dyDescent="0.3">
      <c r="A86" t="s">
        <v>24</v>
      </c>
      <c r="B86">
        <f>37.34*1</f>
        <v>37.340000000000003</v>
      </c>
    </row>
    <row r="87" spans="1:2" x14ac:dyDescent="0.3">
      <c r="A87" t="s">
        <v>24</v>
      </c>
      <c r="B87">
        <f>37.34*1</f>
        <v>37.340000000000003</v>
      </c>
    </row>
    <row r="88" spans="1:2" x14ac:dyDescent="0.3">
      <c r="A88" t="s">
        <v>40</v>
      </c>
      <c r="B88">
        <f>56.8*0.9</f>
        <v>51.12</v>
      </c>
    </row>
    <row r="89" spans="1:2" x14ac:dyDescent="0.3">
      <c r="A89" t="s">
        <v>40</v>
      </c>
      <c r="B89">
        <f>56.8*0.9</f>
        <v>51.12</v>
      </c>
    </row>
    <row r="90" spans="1:2" x14ac:dyDescent="0.3">
      <c r="A90" t="s">
        <v>40</v>
      </c>
      <c r="B90">
        <f>56.8*0.9</f>
        <v>51.12</v>
      </c>
    </row>
    <row r="91" spans="1:2" x14ac:dyDescent="0.3">
      <c r="A91" t="s">
        <v>40</v>
      </c>
      <c r="B91">
        <f>56.8*0.9</f>
        <v>51.12</v>
      </c>
    </row>
    <row r="92" spans="1:2" x14ac:dyDescent="0.3">
      <c r="A92" t="s">
        <v>40</v>
      </c>
      <c r="B92">
        <f>56.8*0.9</f>
        <v>51.12</v>
      </c>
    </row>
    <row r="93" spans="1:2" x14ac:dyDescent="0.3">
      <c r="A93" t="s">
        <v>40</v>
      </c>
      <c r="B93">
        <f>56.8*0.9</f>
        <v>51.12</v>
      </c>
    </row>
    <row r="94" spans="1:2" x14ac:dyDescent="0.3">
      <c r="A94" t="s">
        <v>17</v>
      </c>
      <c r="B94">
        <f>27.12*0.9</f>
        <v>24.408000000000001</v>
      </c>
    </row>
    <row r="95" spans="1:2" x14ac:dyDescent="0.3">
      <c r="A95" t="s">
        <v>17</v>
      </c>
      <c r="B95">
        <f>27.12*0.9</f>
        <v>24.408000000000001</v>
      </c>
    </row>
    <row r="96" spans="1:2" x14ac:dyDescent="0.3">
      <c r="A96" t="s">
        <v>17</v>
      </c>
      <c r="B96">
        <f>27.12*0.9</f>
        <v>24.408000000000001</v>
      </c>
    </row>
    <row r="97" spans="1:2" x14ac:dyDescent="0.3">
      <c r="A97" t="s">
        <v>17</v>
      </c>
      <c r="B97">
        <f>27.12*0.9</f>
        <v>24.408000000000001</v>
      </c>
    </row>
    <row r="98" spans="1:2" x14ac:dyDescent="0.3">
      <c r="A98" t="s">
        <v>17</v>
      </c>
      <c r="B98">
        <f>27.12*0.9</f>
        <v>24.408000000000001</v>
      </c>
    </row>
    <row r="99" spans="1:2" x14ac:dyDescent="0.3">
      <c r="A99" t="s">
        <v>17</v>
      </c>
      <c r="B99">
        <f>27.12*0.9</f>
        <v>24.408000000000001</v>
      </c>
    </row>
    <row r="100" spans="1:2" x14ac:dyDescent="0.3">
      <c r="A100" t="s">
        <v>17</v>
      </c>
      <c r="B100">
        <f>27.12*0.9</f>
        <v>24.408000000000001</v>
      </c>
    </row>
    <row r="101" spans="1:2" x14ac:dyDescent="0.3">
      <c r="A101" t="s">
        <v>17</v>
      </c>
      <c r="B101">
        <f>27.12*0.9</f>
        <v>24.408000000000001</v>
      </c>
    </row>
    <row r="102" spans="1:2" x14ac:dyDescent="0.3">
      <c r="A102" t="s">
        <v>17</v>
      </c>
      <c r="B102">
        <f>27.12*0.9</f>
        <v>24.408000000000001</v>
      </c>
    </row>
    <row r="103" spans="1:2" x14ac:dyDescent="0.3">
      <c r="A103" t="s">
        <v>17</v>
      </c>
      <c r="B103">
        <f>27.12*0.9</f>
        <v>24.408000000000001</v>
      </c>
    </row>
    <row r="104" spans="1:2" x14ac:dyDescent="0.3">
      <c r="A104" t="s">
        <v>39</v>
      </c>
      <c r="B104">
        <f>17.24*0.95</f>
        <v>16.377999999999997</v>
      </c>
    </row>
    <row r="105" spans="1:2" x14ac:dyDescent="0.3">
      <c r="A105" t="s">
        <v>39</v>
      </c>
      <c r="B105">
        <f>17.24*0.95</f>
        <v>16.377999999999997</v>
      </c>
    </row>
    <row r="106" spans="1:2" x14ac:dyDescent="0.3">
      <c r="A106" t="s">
        <v>39</v>
      </c>
      <c r="B106">
        <f>17.24*0.95</f>
        <v>16.377999999999997</v>
      </c>
    </row>
    <row r="107" spans="1:2" x14ac:dyDescent="0.3">
      <c r="A107" t="s">
        <v>39</v>
      </c>
      <c r="B107">
        <f>17.24*0.95</f>
        <v>16.377999999999997</v>
      </c>
    </row>
    <row r="108" spans="1:2" x14ac:dyDescent="0.3">
      <c r="A108" t="s">
        <v>39</v>
      </c>
      <c r="B108">
        <f>17.24*0.95</f>
        <v>16.377999999999997</v>
      </c>
    </row>
    <row r="109" spans="1:2" x14ac:dyDescent="0.3">
      <c r="A109" t="s">
        <v>39</v>
      </c>
      <c r="B109">
        <f>17.24*0.95</f>
        <v>16.377999999999997</v>
      </c>
    </row>
    <row r="110" spans="1:2" x14ac:dyDescent="0.3">
      <c r="A110" t="s">
        <v>39</v>
      </c>
      <c r="B110">
        <f>17.24*0.95</f>
        <v>16.377999999999997</v>
      </c>
    </row>
    <row r="111" spans="1:2" x14ac:dyDescent="0.3">
      <c r="A111" t="s">
        <v>39</v>
      </c>
      <c r="B111">
        <f>17.24*0.95</f>
        <v>16.377999999999997</v>
      </c>
    </row>
    <row r="112" spans="1:2" x14ac:dyDescent="0.3">
      <c r="A112" t="s">
        <v>39</v>
      </c>
      <c r="B112">
        <f>17.24*0.95</f>
        <v>16.377999999999997</v>
      </c>
    </row>
    <row r="113" spans="1:2" x14ac:dyDescent="0.3">
      <c r="A113" t="s">
        <v>39</v>
      </c>
      <c r="B113">
        <f>17.24*0.95</f>
        <v>16.377999999999997</v>
      </c>
    </row>
    <row r="114" spans="1:2" x14ac:dyDescent="0.3">
      <c r="A114" t="s">
        <v>39</v>
      </c>
      <c r="B114">
        <f>17.24*0.95</f>
        <v>16.377999999999997</v>
      </c>
    </row>
    <row r="115" spans="1:2" x14ac:dyDescent="0.3">
      <c r="A115" t="s">
        <v>39</v>
      </c>
      <c r="B115">
        <f>17.24*0.95</f>
        <v>16.377999999999997</v>
      </c>
    </row>
    <row r="116" spans="1:2" x14ac:dyDescent="0.3">
      <c r="A116" t="s">
        <v>100</v>
      </c>
      <c r="B116">
        <f>25.52*1</f>
        <v>25.52</v>
      </c>
    </row>
    <row r="117" spans="1:2" x14ac:dyDescent="0.3">
      <c r="A117" t="s">
        <v>100</v>
      </c>
      <c r="B117">
        <f>25.52*1</f>
        <v>25.52</v>
      </c>
    </row>
    <row r="118" spans="1:2" x14ac:dyDescent="0.3">
      <c r="A118" t="s">
        <v>100</v>
      </c>
      <c r="B118">
        <f>25.52*1</f>
        <v>25.52</v>
      </c>
    </row>
    <row r="119" spans="1:2" x14ac:dyDescent="0.3">
      <c r="A119" t="s">
        <v>100</v>
      </c>
      <c r="B119">
        <f>25.52*1</f>
        <v>25.52</v>
      </c>
    </row>
    <row r="120" spans="1:2" x14ac:dyDescent="0.3">
      <c r="A120" t="s">
        <v>100</v>
      </c>
      <c r="B120">
        <f>25.52*1</f>
        <v>25.52</v>
      </c>
    </row>
    <row r="121" spans="1:2" x14ac:dyDescent="0.3">
      <c r="A121" t="s">
        <v>100</v>
      </c>
      <c r="B121">
        <f>25.52*1</f>
        <v>25.52</v>
      </c>
    </row>
    <row r="122" spans="1:2" x14ac:dyDescent="0.3">
      <c r="A122" t="s">
        <v>100</v>
      </c>
      <c r="B122">
        <f>25.52*1</f>
        <v>25.52</v>
      </c>
    </row>
    <row r="123" spans="1:2" x14ac:dyDescent="0.3">
      <c r="A123" t="s">
        <v>100</v>
      </c>
      <c r="B123">
        <f>25.52*1</f>
        <v>25.52</v>
      </c>
    </row>
    <row r="124" spans="1:2" x14ac:dyDescent="0.3">
      <c r="A124" t="s">
        <v>100</v>
      </c>
      <c r="B124">
        <f>25.52*1</f>
        <v>25.52</v>
      </c>
    </row>
    <row r="125" spans="1:2" x14ac:dyDescent="0.3">
      <c r="A125" t="s">
        <v>100</v>
      </c>
      <c r="B125">
        <f>25.52*1</f>
        <v>25.52</v>
      </c>
    </row>
    <row r="126" spans="1:2" x14ac:dyDescent="0.3">
      <c r="A126" t="s">
        <v>100</v>
      </c>
      <c r="B126">
        <f>25.52*1</f>
        <v>25.52</v>
      </c>
    </row>
    <row r="127" spans="1:2" x14ac:dyDescent="0.3">
      <c r="A127" t="s">
        <v>100</v>
      </c>
      <c r="B127">
        <f>25.52*1</f>
        <v>25.52</v>
      </c>
    </row>
    <row r="128" spans="1:2" x14ac:dyDescent="0.3">
      <c r="A128" t="s">
        <v>100</v>
      </c>
      <c r="B128">
        <f>25.52*1</f>
        <v>25.52</v>
      </c>
    </row>
    <row r="129" spans="1:2" x14ac:dyDescent="0.3">
      <c r="A129" t="s">
        <v>100</v>
      </c>
      <c r="B129">
        <f>25.52*1</f>
        <v>25.52</v>
      </c>
    </row>
    <row r="130" spans="1:2" x14ac:dyDescent="0.3">
      <c r="A130" t="s">
        <v>100</v>
      </c>
      <c r="B130">
        <f>25.52*1</f>
        <v>25.52</v>
      </c>
    </row>
    <row r="131" spans="1:2" x14ac:dyDescent="0.3">
      <c r="A131" t="s">
        <v>100</v>
      </c>
      <c r="B131">
        <f>25.52*1</f>
        <v>25.52</v>
      </c>
    </row>
    <row r="132" spans="1:2" x14ac:dyDescent="0.3">
      <c r="A132" t="s">
        <v>33</v>
      </c>
      <c r="B132">
        <f>16.77*1</f>
        <v>16.77</v>
      </c>
    </row>
    <row r="133" spans="1:2" x14ac:dyDescent="0.3">
      <c r="A133" t="s">
        <v>33</v>
      </c>
      <c r="B133">
        <f>16.77*1</f>
        <v>16.77</v>
      </c>
    </row>
    <row r="134" spans="1:2" x14ac:dyDescent="0.3">
      <c r="A134" t="s">
        <v>33</v>
      </c>
      <c r="B134">
        <f>16.77*1</f>
        <v>16.77</v>
      </c>
    </row>
    <row r="135" spans="1:2" x14ac:dyDescent="0.3">
      <c r="A135" t="s">
        <v>33</v>
      </c>
      <c r="B135">
        <f>16.77*1</f>
        <v>16.77</v>
      </c>
    </row>
    <row r="136" spans="1:2" x14ac:dyDescent="0.3">
      <c r="A136" t="s">
        <v>33</v>
      </c>
      <c r="B136">
        <f>16.77*1</f>
        <v>16.77</v>
      </c>
    </row>
    <row r="137" spans="1:2" x14ac:dyDescent="0.3">
      <c r="A137" t="s">
        <v>33</v>
      </c>
      <c r="B137">
        <f>16.77*1</f>
        <v>16.77</v>
      </c>
    </row>
    <row r="138" spans="1:2" x14ac:dyDescent="0.3">
      <c r="A138" t="s">
        <v>33</v>
      </c>
      <c r="B138">
        <f>16.77*1</f>
        <v>16.77</v>
      </c>
    </row>
    <row r="139" spans="1:2" x14ac:dyDescent="0.3">
      <c r="A139" t="s">
        <v>33</v>
      </c>
      <c r="B139">
        <f>16.77*1</f>
        <v>16.77</v>
      </c>
    </row>
    <row r="140" spans="1:2" x14ac:dyDescent="0.3">
      <c r="A140" t="s">
        <v>33</v>
      </c>
      <c r="B140">
        <f>16.77*1</f>
        <v>16.77</v>
      </c>
    </row>
    <row r="141" spans="1:2" x14ac:dyDescent="0.3">
      <c r="A141" t="s">
        <v>33</v>
      </c>
      <c r="B141">
        <f>16.77*1</f>
        <v>16.77</v>
      </c>
    </row>
    <row r="142" spans="1:2" x14ac:dyDescent="0.3">
      <c r="A142" t="s">
        <v>33</v>
      </c>
      <c r="B142">
        <f>16.77*1</f>
        <v>16.77</v>
      </c>
    </row>
    <row r="143" spans="1:2" x14ac:dyDescent="0.3">
      <c r="A143" t="s">
        <v>33</v>
      </c>
      <c r="B143">
        <f>16.77*1</f>
        <v>16.77</v>
      </c>
    </row>
    <row r="144" spans="1:2" x14ac:dyDescent="0.3">
      <c r="A144" t="s">
        <v>10</v>
      </c>
      <c r="B144">
        <f>14.07*1</f>
        <v>14.07</v>
      </c>
    </row>
    <row r="145" spans="1:2" x14ac:dyDescent="0.3">
      <c r="A145" t="s">
        <v>10</v>
      </c>
      <c r="B145">
        <f>14.07*1</f>
        <v>14.07</v>
      </c>
    </row>
    <row r="146" spans="1:2" x14ac:dyDescent="0.3">
      <c r="A146" t="s">
        <v>10</v>
      </c>
      <c r="B146">
        <f>14.07*1</f>
        <v>14.07</v>
      </c>
    </row>
    <row r="147" spans="1:2" x14ac:dyDescent="0.3">
      <c r="A147" t="s">
        <v>10</v>
      </c>
      <c r="B147">
        <f>14.07*1</f>
        <v>14.07</v>
      </c>
    </row>
    <row r="148" spans="1:2" x14ac:dyDescent="0.3">
      <c r="A148" t="s">
        <v>10</v>
      </c>
      <c r="B148">
        <f>14.07*1</f>
        <v>14.07</v>
      </c>
    </row>
    <row r="149" spans="1:2" x14ac:dyDescent="0.3">
      <c r="A149" t="s">
        <v>10</v>
      </c>
      <c r="B149">
        <f>14.07*1</f>
        <v>14.07</v>
      </c>
    </row>
    <row r="150" spans="1:2" x14ac:dyDescent="0.3">
      <c r="A150" t="s">
        <v>10</v>
      </c>
      <c r="B150">
        <f>14.07*1</f>
        <v>14.07</v>
      </c>
    </row>
    <row r="151" spans="1:2" x14ac:dyDescent="0.3">
      <c r="A151" t="s">
        <v>10</v>
      </c>
      <c r="B151">
        <f>14.07*1</f>
        <v>14.07</v>
      </c>
    </row>
    <row r="152" spans="1:2" x14ac:dyDescent="0.3">
      <c r="A152" t="s">
        <v>10</v>
      </c>
      <c r="B152">
        <f>14.07*1</f>
        <v>14.07</v>
      </c>
    </row>
    <row r="153" spans="1:2" x14ac:dyDescent="0.3">
      <c r="A153" t="s">
        <v>10</v>
      </c>
      <c r="B153">
        <f>14.07*1</f>
        <v>14.07</v>
      </c>
    </row>
    <row r="154" spans="1:2" x14ac:dyDescent="0.3">
      <c r="A154" t="s">
        <v>10</v>
      </c>
      <c r="B154">
        <f>14.07*1</f>
        <v>14.07</v>
      </c>
    </row>
    <row r="155" spans="1:2" x14ac:dyDescent="0.3">
      <c r="A155" t="s">
        <v>10</v>
      </c>
      <c r="B155">
        <f>14.07*1</f>
        <v>14.07</v>
      </c>
    </row>
    <row r="156" spans="1:2" x14ac:dyDescent="0.3">
      <c r="A156" t="s">
        <v>10</v>
      </c>
      <c r="B156">
        <f>14.07*1</f>
        <v>14.07</v>
      </c>
    </row>
    <row r="157" spans="1:2" x14ac:dyDescent="0.3">
      <c r="A157" t="s">
        <v>10</v>
      </c>
      <c r="B157">
        <f>14.07*1</f>
        <v>14.07</v>
      </c>
    </row>
    <row r="158" spans="1:2" x14ac:dyDescent="0.3">
      <c r="A158" t="s">
        <v>10</v>
      </c>
      <c r="B158">
        <f>14.07*1</f>
        <v>14.07</v>
      </c>
    </row>
    <row r="159" spans="1:2" x14ac:dyDescent="0.3">
      <c r="A159" t="s">
        <v>98</v>
      </c>
      <c r="B159">
        <f>37.97*1</f>
        <v>37.97</v>
      </c>
    </row>
    <row r="160" spans="1:2" x14ac:dyDescent="0.3">
      <c r="A160" t="s">
        <v>98</v>
      </c>
      <c r="B160">
        <f>37.97*1</f>
        <v>37.97</v>
      </c>
    </row>
    <row r="161" spans="1:2" x14ac:dyDescent="0.3">
      <c r="A161" t="s">
        <v>98</v>
      </c>
      <c r="B161">
        <f>37.97*1</f>
        <v>37.97</v>
      </c>
    </row>
    <row r="162" spans="1:2" x14ac:dyDescent="0.3">
      <c r="A162" t="s">
        <v>98</v>
      </c>
      <c r="B162">
        <f>37.97*1</f>
        <v>37.97</v>
      </c>
    </row>
    <row r="163" spans="1:2" x14ac:dyDescent="0.3">
      <c r="A163" t="s">
        <v>98</v>
      </c>
      <c r="B163">
        <f>37.97*1</f>
        <v>37.97</v>
      </c>
    </row>
    <row r="164" spans="1:2" x14ac:dyDescent="0.3">
      <c r="A164" t="s">
        <v>98</v>
      </c>
      <c r="B164">
        <f>37.97*1</f>
        <v>37.97</v>
      </c>
    </row>
    <row r="165" spans="1:2" x14ac:dyDescent="0.3">
      <c r="A165" t="s">
        <v>98</v>
      </c>
      <c r="B165">
        <f>37.97*1</f>
        <v>37.97</v>
      </c>
    </row>
    <row r="166" spans="1:2" x14ac:dyDescent="0.3">
      <c r="A166" t="s">
        <v>98</v>
      </c>
      <c r="B166">
        <f>37.97*1</f>
        <v>37.97</v>
      </c>
    </row>
    <row r="167" spans="1:2" x14ac:dyDescent="0.3">
      <c r="A167" t="s">
        <v>98</v>
      </c>
      <c r="B167">
        <f>37.97*1</f>
        <v>37.97</v>
      </c>
    </row>
    <row r="168" spans="1:2" x14ac:dyDescent="0.3">
      <c r="A168" t="s">
        <v>98</v>
      </c>
      <c r="B168">
        <f>37.97*1</f>
        <v>37.97</v>
      </c>
    </row>
    <row r="169" spans="1:2" x14ac:dyDescent="0.3">
      <c r="A169" t="s">
        <v>105</v>
      </c>
      <c r="B169">
        <f>24.12*1</f>
        <v>24.12</v>
      </c>
    </row>
    <row r="170" spans="1:2" x14ac:dyDescent="0.3">
      <c r="A170" t="s">
        <v>105</v>
      </c>
      <c r="B170">
        <f>24.12*1</f>
        <v>24.12</v>
      </c>
    </row>
    <row r="171" spans="1:2" x14ac:dyDescent="0.3">
      <c r="A171" t="s">
        <v>105</v>
      </c>
      <c r="B171">
        <f>24.12*1</f>
        <v>24.12</v>
      </c>
    </row>
    <row r="172" spans="1:2" x14ac:dyDescent="0.3">
      <c r="A172" t="s">
        <v>105</v>
      </c>
      <c r="B172">
        <f>24.12*1</f>
        <v>24.12</v>
      </c>
    </row>
    <row r="173" spans="1:2" x14ac:dyDescent="0.3">
      <c r="A173" t="s">
        <v>105</v>
      </c>
      <c r="B173">
        <f>24.12*1</f>
        <v>24.12</v>
      </c>
    </row>
    <row r="174" spans="1:2" x14ac:dyDescent="0.3">
      <c r="A174" t="s">
        <v>105</v>
      </c>
      <c r="B174">
        <f>24.12*1</f>
        <v>24.12</v>
      </c>
    </row>
    <row r="175" spans="1:2" x14ac:dyDescent="0.3">
      <c r="A175" t="s">
        <v>105</v>
      </c>
      <c r="B175">
        <f>24.12*1</f>
        <v>24.12</v>
      </c>
    </row>
    <row r="176" spans="1:2" x14ac:dyDescent="0.3">
      <c r="A176" t="s">
        <v>105</v>
      </c>
      <c r="B176">
        <f>24.12*1</f>
        <v>24.12</v>
      </c>
    </row>
    <row r="177" spans="1:2" x14ac:dyDescent="0.3">
      <c r="A177" t="s">
        <v>105</v>
      </c>
      <c r="B177">
        <f>24.12*1</f>
        <v>24.12</v>
      </c>
    </row>
    <row r="178" spans="1:2" x14ac:dyDescent="0.3">
      <c r="A178" t="s">
        <v>19</v>
      </c>
      <c r="B178">
        <f>41.83*0.85</f>
        <v>35.555499999999995</v>
      </c>
    </row>
    <row r="179" spans="1:2" x14ac:dyDescent="0.3">
      <c r="A179" t="s">
        <v>19</v>
      </c>
      <c r="B179">
        <f>41.83*0.85</f>
        <v>35.555499999999995</v>
      </c>
    </row>
    <row r="180" spans="1:2" x14ac:dyDescent="0.3">
      <c r="A180" t="s">
        <v>19</v>
      </c>
      <c r="B180">
        <f>41.83*0.85</f>
        <v>35.555499999999995</v>
      </c>
    </row>
    <row r="181" spans="1:2" x14ac:dyDescent="0.3">
      <c r="A181" t="s">
        <v>19</v>
      </c>
      <c r="B181">
        <f>41.83*0.85</f>
        <v>35.555499999999995</v>
      </c>
    </row>
    <row r="182" spans="1:2" x14ac:dyDescent="0.3">
      <c r="A182" t="s">
        <v>19</v>
      </c>
      <c r="B182">
        <f>41.83*0.85</f>
        <v>35.555499999999995</v>
      </c>
    </row>
    <row r="183" spans="1:2" x14ac:dyDescent="0.3">
      <c r="A183" t="s">
        <v>19</v>
      </c>
      <c r="B183">
        <f>41.83*0.85</f>
        <v>35.555499999999995</v>
      </c>
    </row>
    <row r="184" spans="1:2" x14ac:dyDescent="0.3">
      <c r="A184" t="s">
        <v>19</v>
      </c>
      <c r="B184">
        <f>41.83*0.85</f>
        <v>35.555499999999995</v>
      </c>
    </row>
    <row r="185" spans="1:2" x14ac:dyDescent="0.3">
      <c r="A185" t="s">
        <v>19</v>
      </c>
      <c r="B185">
        <f>41.83*0.85</f>
        <v>35.555499999999995</v>
      </c>
    </row>
    <row r="186" spans="1:2" x14ac:dyDescent="0.3">
      <c r="A186" t="s">
        <v>19</v>
      </c>
      <c r="B186">
        <f>41.83*0.85</f>
        <v>35.555499999999995</v>
      </c>
    </row>
    <row r="187" spans="1:2" x14ac:dyDescent="0.3">
      <c r="A187" t="s">
        <v>19</v>
      </c>
      <c r="B187">
        <f>41.83*0.85</f>
        <v>35.555499999999995</v>
      </c>
    </row>
    <row r="188" spans="1:2" x14ac:dyDescent="0.3">
      <c r="A188" t="s">
        <v>19</v>
      </c>
      <c r="B188">
        <f>41.83*0.85</f>
        <v>35.555499999999995</v>
      </c>
    </row>
    <row r="189" spans="1:2" x14ac:dyDescent="0.3">
      <c r="A189" t="s">
        <v>102</v>
      </c>
      <c r="B189">
        <f>12.61*0.95</f>
        <v>11.979499999999998</v>
      </c>
    </row>
    <row r="190" spans="1:2" x14ac:dyDescent="0.3">
      <c r="A190" t="s">
        <v>102</v>
      </c>
      <c r="B190">
        <f>12.61*0.95</f>
        <v>11.979499999999998</v>
      </c>
    </row>
    <row r="191" spans="1:2" x14ac:dyDescent="0.3">
      <c r="A191" t="s">
        <v>102</v>
      </c>
      <c r="B191">
        <f>12.61*0.95</f>
        <v>11.979499999999998</v>
      </c>
    </row>
    <row r="192" spans="1:2" x14ac:dyDescent="0.3">
      <c r="A192" t="s">
        <v>102</v>
      </c>
      <c r="B192">
        <f>12.61*0.95</f>
        <v>11.979499999999998</v>
      </c>
    </row>
    <row r="193" spans="1:2" x14ac:dyDescent="0.3">
      <c r="A193" t="s">
        <v>102</v>
      </c>
      <c r="B193">
        <f>12.61*0.95</f>
        <v>11.979499999999998</v>
      </c>
    </row>
    <row r="194" spans="1:2" x14ac:dyDescent="0.3">
      <c r="A194" t="s">
        <v>102</v>
      </c>
      <c r="B194">
        <f>12.61*0.95</f>
        <v>11.979499999999998</v>
      </c>
    </row>
    <row r="195" spans="1:2" x14ac:dyDescent="0.3">
      <c r="A195" t="s">
        <v>102</v>
      </c>
      <c r="B195">
        <f>12.61*0.95</f>
        <v>11.979499999999998</v>
      </c>
    </row>
    <row r="196" spans="1:2" x14ac:dyDescent="0.3">
      <c r="A196" t="s">
        <v>102</v>
      </c>
      <c r="B196">
        <f>12.61*0.95</f>
        <v>11.979499999999998</v>
      </c>
    </row>
    <row r="197" spans="1:2" x14ac:dyDescent="0.3">
      <c r="A197" t="s">
        <v>102</v>
      </c>
      <c r="B197">
        <f>12.61*0.95</f>
        <v>11.979499999999998</v>
      </c>
    </row>
    <row r="198" spans="1:2" x14ac:dyDescent="0.3">
      <c r="A198" t="s">
        <v>102</v>
      </c>
      <c r="B198">
        <f>12.61*0.95</f>
        <v>11.979499999999998</v>
      </c>
    </row>
    <row r="199" spans="1:2" x14ac:dyDescent="0.3">
      <c r="A199" t="s">
        <v>102</v>
      </c>
      <c r="B199">
        <f>12.61*0.95</f>
        <v>11.979499999999998</v>
      </c>
    </row>
    <row r="200" spans="1:2" x14ac:dyDescent="0.3">
      <c r="A200" t="s">
        <v>30</v>
      </c>
      <c r="B200">
        <f>17.46*0.9</f>
        <v>15.714</v>
      </c>
    </row>
    <row r="201" spans="1:2" x14ac:dyDescent="0.3">
      <c r="A201" t="s">
        <v>30</v>
      </c>
      <c r="B201">
        <f>17.46*0.9</f>
        <v>15.714</v>
      </c>
    </row>
    <row r="202" spans="1:2" x14ac:dyDescent="0.3">
      <c r="A202" t="s">
        <v>30</v>
      </c>
      <c r="B202">
        <f>17.46*0.9</f>
        <v>15.714</v>
      </c>
    </row>
    <row r="203" spans="1:2" x14ac:dyDescent="0.3">
      <c r="A203" t="s">
        <v>30</v>
      </c>
      <c r="B203">
        <f>17.46*0.9</f>
        <v>15.714</v>
      </c>
    </row>
    <row r="204" spans="1:2" x14ac:dyDescent="0.3">
      <c r="A204" t="s">
        <v>30</v>
      </c>
      <c r="B204">
        <f>17.46*0.9</f>
        <v>15.714</v>
      </c>
    </row>
    <row r="205" spans="1:2" x14ac:dyDescent="0.3">
      <c r="A205" t="s">
        <v>30</v>
      </c>
      <c r="B205">
        <f>17.46*0.9</f>
        <v>15.714</v>
      </c>
    </row>
    <row r="206" spans="1:2" x14ac:dyDescent="0.3">
      <c r="A206" t="s">
        <v>30</v>
      </c>
      <c r="B206">
        <f>17.46*0.9</f>
        <v>15.714</v>
      </c>
    </row>
    <row r="207" spans="1:2" x14ac:dyDescent="0.3">
      <c r="A207" t="s">
        <v>30</v>
      </c>
      <c r="B207">
        <f>17.46*0.9</f>
        <v>15.714</v>
      </c>
    </row>
    <row r="208" spans="1:2" x14ac:dyDescent="0.3">
      <c r="A208" t="s">
        <v>30</v>
      </c>
      <c r="B208">
        <f>17.46*0.9</f>
        <v>15.714</v>
      </c>
    </row>
    <row r="209" spans="1:2" x14ac:dyDescent="0.3">
      <c r="A209" t="s">
        <v>30</v>
      </c>
      <c r="B209">
        <f>17.46*0.9</f>
        <v>15.714</v>
      </c>
    </row>
    <row r="210" spans="1:2" x14ac:dyDescent="0.3">
      <c r="A210" t="s">
        <v>30</v>
      </c>
      <c r="B210">
        <f>17.46*0.9</f>
        <v>15.714</v>
      </c>
    </row>
    <row r="211" spans="1:2" x14ac:dyDescent="0.3">
      <c r="A211" t="s">
        <v>30</v>
      </c>
      <c r="B211">
        <f>17.46*0.9</f>
        <v>15.714</v>
      </c>
    </row>
    <row r="212" spans="1:2" x14ac:dyDescent="0.3">
      <c r="A212" t="s">
        <v>30</v>
      </c>
      <c r="B212">
        <f>17.46*0.9</f>
        <v>15.714</v>
      </c>
    </row>
    <row r="213" spans="1:2" x14ac:dyDescent="0.3">
      <c r="A213" t="s">
        <v>30</v>
      </c>
      <c r="B213">
        <f>17.46*0.9</f>
        <v>15.714</v>
      </c>
    </row>
    <row r="214" spans="1:2" x14ac:dyDescent="0.3">
      <c r="A214" t="s">
        <v>30</v>
      </c>
      <c r="B214">
        <f>17.46*0.9</f>
        <v>15.714</v>
      </c>
    </row>
    <row r="215" spans="1:2" x14ac:dyDescent="0.3">
      <c r="A215" t="s">
        <v>30</v>
      </c>
      <c r="B215">
        <f>17.46*0.9</f>
        <v>15.714</v>
      </c>
    </row>
    <row r="216" spans="1:2" x14ac:dyDescent="0.3">
      <c r="A216" t="s">
        <v>30</v>
      </c>
      <c r="B216">
        <f>17.46*0.9</f>
        <v>15.714</v>
      </c>
    </row>
    <row r="217" spans="1:2" x14ac:dyDescent="0.3">
      <c r="A217" t="s">
        <v>106</v>
      </c>
      <c r="B217">
        <f>36.94*1</f>
        <v>36.94</v>
      </c>
    </row>
    <row r="218" spans="1:2" x14ac:dyDescent="0.3">
      <c r="A218" t="s">
        <v>106</v>
      </c>
      <c r="B218">
        <f>36.94*1</f>
        <v>36.94</v>
      </c>
    </row>
    <row r="219" spans="1:2" x14ac:dyDescent="0.3">
      <c r="A219" t="s">
        <v>106</v>
      </c>
      <c r="B219">
        <f>36.94*1</f>
        <v>36.94</v>
      </c>
    </row>
    <row r="220" spans="1:2" x14ac:dyDescent="0.3">
      <c r="A220" t="s">
        <v>106</v>
      </c>
      <c r="B220">
        <f>36.94*1</f>
        <v>36.94</v>
      </c>
    </row>
    <row r="221" spans="1:2" x14ac:dyDescent="0.3">
      <c r="A221" t="s">
        <v>106</v>
      </c>
      <c r="B221">
        <f>36.94*1</f>
        <v>36.94</v>
      </c>
    </row>
    <row r="222" spans="1:2" x14ac:dyDescent="0.3">
      <c r="A222" t="s">
        <v>106</v>
      </c>
      <c r="B222">
        <f>36.94*1</f>
        <v>36.94</v>
      </c>
    </row>
    <row r="223" spans="1:2" x14ac:dyDescent="0.3">
      <c r="A223" t="s">
        <v>106</v>
      </c>
      <c r="B223">
        <f>36.94*1</f>
        <v>36.94</v>
      </c>
    </row>
    <row r="224" spans="1:2" x14ac:dyDescent="0.3">
      <c r="A224" t="s">
        <v>106</v>
      </c>
      <c r="B224">
        <f>36.94*1</f>
        <v>36.94</v>
      </c>
    </row>
    <row r="225" spans="1:2" x14ac:dyDescent="0.3">
      <c r="A225" t="s">
        <v>106</v>
      </c>
      <c r="B225">
        <f>36.94*1</f>
        <v>36.94</v>
      </c>
    </row>
    <row r="226" spans="1:2" x14ac:dyDescent="0.3">
      <c r="A226" t="s">
        <v>109</v>
      </c>
      <c r="B226">
        <f>38.21*1</f>
        <v>38.21</v>
      </c>
    </row>
    <row r="227" spans="1:2" x14ac:dyDescent="0.3">
      <c r="A227" t="s">
        <v>109</v>
      </c>
      <c r="B227">
        <f>38.21*1</f>
        <v>38.21</v>
      </c>
    </row>
    <row r="228" spans="1:2" x14ac:dyDescent="0.3">
      <c r="A228" t="s">
        <v>109</v>
      </c>
      <c r="B228">
        <f>38.21*1</f>
        <v>38.21</v>
      </c>
    </row>
    <row r="229" spans="1:2" x14ac:dyDescent="0.3">
      <c r="A229" t="s">
        <v>109</v>
      </c>
      <c r="B229">
        <f>38.21*1</f>
        <v>38.21</v>
      </c>
    </row>
    <row r="230" spans="1:2" x14ac:dyDescent="0.3">
      <c r="A230" t="s">
        <v>109</v>
      </c>
      <c r="B230">
        <f>38.21*1</f>
        <v>38.21</v>
      </c>
    </row>
    <row r="231" spans="1:2" x14ac:dyDescent="0.3">
      <c r="A231" t="s">
        <v>109</v>
      </c>
      <c r="B231">
        <f>38.21*1</f>
        <v>38.21</v>
      </c>
    </row>
    <row r="232" spans="1:2" x14ac:dyDescent="0.3">
      <c r="A232" t="s">
        <v>109</v>
      </c>
      <c r="B232">
        <f>38.21*1</f>
        <v>38.21</v>
      </c>
    </row>
    <row r="233" spans="1:2" x14ac:dyDescent="0.3">
      <c r="A233" t="s">
        <v>109</v>
      </c>
      <c r="B233">
        <f>38.21*1</f>
        <v>38.21</v>
      </c>
    </row>
    <row r="234" spans="1:2" x14ac:dyDescent="0.3">
      <c r="A234" t="s">
        <v>109</v>
      </c>
      <c r="B234">
        <f>38.21*1</f>
        <v>38.21</v>
      </c>
    </row>
    <row r="235" spans="1:2" x14ac:dyDescent="0.3">
      <c r="A235" t="s">
        <v>109</v>
      </c>
      <c r="B235">
        <f>38.21*1</f>
        <v>38.21</v>
      </c>
    </row>
    <row r="236" spans="1:2" x14ac:dyDescent="0.3">
      <c r="A236" t="s">
        <v>109</v>
      </c>
      <c r="B236">
        <f>38.21*1</f>
        <v>38.21</v>
      </c>
    </row>
    <row r="237" spans="1:2" x14ac:dyDescent="0.3">
      <c r="A237" t="s">
        <v>109</v>
      </c>
      <c r="B237">
        <f>38.21*1</f>
        <v>38.21</v>
      </c>
    </row>
    <row r="238" spans="1:2" x14ac:dyDescent="0.3">
      <c r="A238" t="s">
        <v>109</v>
      </c>
      <c r="B238">
        <f>38.21*1</f>
        <v>38.21</v>
      </c>
    </row>
    <row r="239" spans="1:2" x14ac:dyDescent="0.3">
      <c r="A239" t="s">
        <v>101</v>
      </c>
      <c r="B239">
        <f>35.61*0.9</f>
        <v>32.048999999999999</v>
      </c>
    </row>
    <row r="240" spans="1:2" x14ac:dyDescent="0.3">
      <c r="A240" t="s">
        <v>101</v>
      </c>
      <c r="B240">
        <f>35.61*0.9</f>
        <v>32.048999999999999</v>
      </c>
    </row>
    <row r="241" spans="1:2" x14ac:dyDescent="0.3">
      <c r="A241" t="s">
        <v>101</v>
      </c>
      <c r="B241">
        <f>35.61*0.9</f>
        <v>32.048999999999999</v>
      </c>
    </row>
    <row r="242" spans="1:2" x14ac:dyDescent="0.3">
      <c r="A242" t="s">
        <v>101</v>
      </c>
      <c r="B242">
        <f>35.61*0.9</f>
        <v>32.048999999999999</v>
      </c>
    </row>
    <row r="243" spans="1:2" x14ac:dyDescent="0.3">
      <c r="A243" t="s">
        <v>101</v>
      </c>
      <c r="B243">
        <f>35.61*0.9</f>
        <v>32.048999999999999</v>
      </c>
    </row>
    <row r="244" spans="1:2" x14ac:dyDescent="0.3">
      <c r="A244" t="s">
        <v>101</v>
      </c>
      <c r="B244">
        <f>35.61*0.9</f>
        <v>32.048999999999999</v>
      </c>
    </row>
    <row r="245" spans="1:2" x14ac:dyDescent="0.3">
      <c r="A245" t="s">
        <v>101</v>
      </c>
      <c r="B245">
        <f>35.61*0.9</f>
        <v>32.048999999999999</v>
      </c>
    </row>
    <row r="246" spans="1:2" x14ac:dyDescent="0.3">
      <c r="A246" t="s">
        <v>101</v>
      </c>
      <c r="B246">
        <f>35.61*0.9</f>
        <v>32.048999999999999</v>
      </c>
    </row>
    <row r="247" spans="1:2" x14ac:dyDescent="0.3">
      <c r="A247" t="s">
        <v>101</v>
      </c>
      <c r="B247">
        <f>35.61*0.9</f>
        <v>32.048999999999999</v>
      </c>
    </row>
    <row r="248" spans="1:2" x14ac:dyDescent="0.3">
      <c r="A248" t="s">
        <v>101</v>
      </c>
      <c r="B248">
        <f>35.61*0.9</f>
        <v>32.048999999999999</v>
      </c>
    </row>
    <row r="249" spans="1:2" x14ac:dyDescent="0.3">
      <c r="A249" t="s">
        <v>8</v>
      </c>
      <c r="B249">
        <f>19.49*1</f>
        <v>19.489999999999998</v>
      </c>
    </row>
    <row r="250" spans="1:2" x14ac:dyDescent="0.3">
      <c r="A250" t="s">
        <v>8</v>
      </c>
      <c r="B250">
        <f>19.49*1</f>
        <v>19.489999999999998</v>
      </c>
    </row>
    <row r="251" spans="1:2" x14ac:dyDescent="0.3">
      <c r="A251" t="s">
        <v>8</v>
      </c>
      <c r="B251">
        <f>19.49*1</f>
        <v>19.489999999999998</v>
      </c>
    </row>
    <row r="252" spans="1:2" x14ac:dyDescent="0.3">
      <c r="A252" t="s">
        <v>8</v>
      </c>
      <c r="B252">
        <f>19.49*1</f>
        <v>19.489999999999998</v>
      </c>
    </row>
    <row r="253" spans="1:2" x14ac:dyDescent="0.3">
      <c r="A253" t="s">
        <v>8</v>
      </c>
      <c r="B253">
        <f>19.49*1</f>
        <v>19.489999999999998</v>
      </c>
    </row>
    <row r="254" spans="1:2" x14ac:dyDescent="0.3">
      <c r="A254" t="s">
        <v>8</v>
      </c>
      <c r="B254">
        <f>19.49*1</f>
        <v>19.489999999999998</v>
      </c>
    </row>
    <row r="255" spans="1:2" x14ac:dyDescent="0.3">
      <c r="A255" t="s">
        <v>8</v>
      </c>
      <c r="B255">
        <f>19.49*1</f>
        <v>19.489999999999998</v>
      </c>
    </row>
    <row r="256" spans="1:2" x14ac:dyDescent="0.3">
      <c r="A256" t="s">
        <v>8</v>
      </c>
      <c r="B256">
        <f>19.49*1</f>
        <v>19.489999999999998</v>
      </c>
    </row>
    <row r="257" spans="1:2" x14ac:dyDescent="0.3">
      <c r="A257" t="s">
        <v>53</v>
      </c>
      <c r="B257">
        <f>32.61*1</f>
        <v>32.61</v>
      </c>
    </row>
    <row r="258" spans="1:2" x14ac:dyDescent="0.3">
      <c r="A258" t="s">
        <v>53</v>
      </c>
      <c r="B258">
        <f>32.61*1</f>
        <v>32.61</v>
      </c>
    </row>
    <row r="259" spans="1:2" x14ac:dyDescent="0.3">
      <c r="A259" t="s">
        <v>53</v>
      </c>
      <c r="B259">
        <f>32.61*1</f>
        <v>32.61</v>
      </c>
    </row>
    <row r="260" spans="1:2" x14ac:dyDescent="0.3">
      <c r="A260" t="s">
        <v>53</v>
      </c>
      <c r="B260">
        <f>32.61*1</f>
        <v>32.61</v>
      </c>
    </row>
    <row r="261" spans="1:2" x14ac:dyDescent="0.3">
      <c r="A261" t="s">
        <v>53</v>
      </c>
      <c r="B261">
        <f>32.61*1</f>
        <v>32.61</v>
      </c>
    </row>
    <row r="262" spans="1:2" x14ac:dyDescent="0.3">
      <c r="A262" t="s">
        <v>53</v>
      </c>
      <c r="B262">
        <f>32.61*1</f>
        <v>32.61</v>
      </c>
    </row>
    <row r="263" spans="1:2" x14ac:dyDescent="0.3">
      <c r="A263" t="s">
        <v>53</v>
      </c>
      <c r="B263">
        <f>32.61*1</f>
        <v>32.61</v>
      </c>
    </row>
    <row r="264" spans="1:2" x14ac:dyDescent="0.3">
      <c r="A264" t="s">
        <v>53</v>
      </c>
      <c r="B264">
        <f>32.61*1</f>
        <v>32.61</v>
      </c>
    </row>
    <row r="265" spans="1:2" x14ac:dyDescent="0.3">
      <c r="A265" t="s">
        <v>53</v>
      </c>
      <c r="B265">
        <f>32.61*1</f>
        <v>32.61</v>
      </c>
    </row>
    <row r="266" spans="1:2" x14ac:dyDescent="0.3">
      <c r="A266" t="s">
        <v>53</v>
      </c>
      <c r="B266">
        <f>32.61*1</f>
        <v>32.61</v>
      </c>
    </row>
    <row r="267" spans="1:2" x14ac:dyDescent="0.3">
      <c r="A267" t="s">
        <v>53</v>
      </c>
      <c r="B267">
        <f>32.61*1</f>
        <v>32.61</v>
      </c>
    </row>
    <row r="268" spans="1:2" x14ac:dyDescent="0.3">
      <c r="A268" t="s">
        <v>53</v>
      </c>
      <c r="B268">
        <f>32.61*1</f>
        <v>32.61</v>
      </c>
    </row>
    <row r="269" spans="1:2" x14ac:dyDescent="0.3">
      <c r="A269" t="s">
        <v>53</v>
      </c>
      <c r="B269">
        <f>32.61*1</f>
        <v>32.61</v>
      </c>
    </row>
    <row r="270" spans="1:2" x14ac:dyDescent="0.3">
      <c r="A270" t="s">
        <v>53</v>
      </c>
      <c r="B270">
        <f>32.61*1</f>
        <v>32.61</v>
      </c>
    </row>
    <row r="271" spans="1:2" x14ac:dyDescent="0.3">
      <c r="A271" t="s">
        <v>37</v>
      </c>
      <c r="B271">
        <f>51.99*0.95</f>
        <v>49.390500000000003</v>
      </c>
    </row>
    <row r="272" spans="1:2" x14ac:dyDescent="0.3">
      <c r="A272" t="s">
        <v>37</v>
      </c>
      <c r="B272">
        <f>51.99*0.95</f>
        <v>49.390500000000003</v>
      </c>
    </row>
    <row r="273" spans="1:2" x14ac:dyDescent="0.3">
      <c r="A273" t="s">
        <v>37</v>
      </c>
      <c r="B273">
        <f>51.99*0.95</f>
        <v>49.390500000000003</v>
      </c>
    </row>
    <row r="274" spans="1:2" x14ac:dyDescent="0.3">
      <c r="A274" t="s">
        <v>37</v>
      </c>
      <c r="B274">
        <f>51.99*0.95</f>
        <v>49.390500000000003</v>
      </c>
    </row>
    <row r="275" spans="1:2" x14ac:dyDescent="0.3">
      <c r="A275" t="s">
        <v>37</v>
      </c>
      <c r="B275">
        <f>51.99*0.95</f>
        <v>49.390500000000003</v>
      </c>
    </row>
    <row r="276" spans="1:2" x14ac:dyDescent="0.3">
      <c r="A276" t="s">
        <v>37</v>
      </c>
      <c r="B276">
        <f>51.99*0.95</f>
        <v>49.390500000000003</v>
      </c>
    </row>
    <row r="277" spans="1:2" x14ac:dyDescent="0.3">
      <c r="A277" t="s">
        <v>37</v>
      </c>
      <c r="B277">
        <f>51.99*0.95</f>
        <v>49.390500000000003</v>
      </c>
    </row>
    <row r="278" spans="1:2" x14ac:dyDescent="0.3">
      <c r="A278" t="s">
        <v>37</v>
      </c>
      <c r="B278">
        <f>51.99*0.95</f>
        <v>49.390500000000003</v>
      </c>
    </row>
    <row r="279" spans="1:2" x14ac:dyDescent="0.3">
      <c r="A279" t="s">
        <v>12</v>
      </c>
      <c r="B279">
        <f>15.97*0.85</f>
        <v>13.5745</v>
      </c>
    </row>
    <row r="280" spans="1:2" x14ac:dyDescent="0.3">
      <c r="A280" t="s">
        <v>12</v>
      </c>
      <c r="B280">
        <f>15.97*0.85</f>
        <v>13.5745</v>
      </c>
    </row>
    <row r="281" spans="1:2" x14ac:dyDescent="0.3">
      <c r="A281" t="s">
        <v>12</v>
      </c>
      <c r="B281">
        <f>15.97*0.85</f>
        <v>13.5745</v>
      </c>
    </row>
    <row r="282" spans="1:2" x14ac:dyDescent="0.3">
      <c r="A282" t="s">
        <v>12</v>
      </c>
      <c r="B282">
        <f>15.97*0.85</f>
        <v>13.5745</v>
      </c>
    </row>
    <row r="283" spans="1:2" x14ac:dyDescent="0.3">
      <c r="A283" t="s">
        <v>12</v>
      </c>
      <c r="B283">
        <f>15.97*0.85</f>
        <v>13.5745</v>
      </c>
    </row>
    <row r="284" spans="1:2" x14ac:dyDescent="0.3">
      <c r="A284" t="s">
        <v>12</v>
      </c>
      <c r="B284">
        <f>15.97*0.85</f>
        <v>13.5745</v>
      </c>
    </row>
    <row r="285" spans="1:2" x14ac:dyDescent="0.3">
      <c r="A285" t="s">
        <v>12</v>
      </c>
      <c r="B285">
        <f>15.97*0.85</f>
        <v>13.5745</v>
      </c>
    </row>
    <row r="286" spans="1:2" x14ac:dyDescent="0.3">
      <c r="A286" t="s">
        <v>46</v>
      </c>
      <c r="B286">
        <f>42.98*0.95</f>
        <v>40.830999999999996</v>
      </c>
    </row>
    <row r="287" spans="1:2" x14ac:dyDescent="0.3">
      <c r="A287" t="s">
        <v>46</v>
      </c>
      <c r="B287">
        <f>42.98*0.95</f>
        <v>40.830999999999996</v>
      </c>
    </row>
    <row r="288" spans="1:2" x14ac:dyDescent="0.3">
      <c r="A288" t="s">
        <v>46</v>
      </c>
      <c r="B288">
        <f>42.98*0.95</f>
        <v>40.830999999999996</v>
      </c>
    </row>
    <row r="289" spans="1:2" x14ac:dyDescent="0.3">
      <c r="A289" t="s">
        <v>46</v>
      </c>
      <c r="B289">
        <f>42.98*0.95</f>
        <v>40.830999999999996</v>
      </c>
    </row>
    <row r="290" spans="1:2" x14ac:dyDescent="0.3">
      <c r="A290" t="s">
        <v>46</v>
      </c>
      <c r="B290">
        <f>42.98*0.95</f>
        <v>40.830999999999996</v>
      </c>
    </row>
    <row r="291" spans="1:2" x14ac:dyDescent="0.3">
      <c r="A291" t="s">
        <v>46</v>
      </c>
      <c r="B291">
        <f>42.98*0.95</f>
        <v>40.830999999999996</v>
      </c>
    </row>
    <row r="292" spans="1:2" x14ac:dyDescent="0.3">
      <c r="A292" t="s">
        <v>46</v>
      </c>
      <c r="B292">
        <f>42.98*0.95</f>
        <v>40.830999999999996</v>
      </c>
    </row>
    <row r="293" spans="1:2" x14ac:dyDescent="0.3">
      <c r="A293" t="s">
        <v>46</v>
      </c>
      <c r="B293">
        <f>42.98*0.95</f>
        <v>40.830999999999996</v>
      </c>
    </row>
    <row r="294" spans="1:2" x14ac:dyDescent="0.3">
      <c r="A294" t="s">
        <v>46</v>
      </c>
      <c r="B294">
        <f>42.98*0.95</f>
        <v>40.830999999999996</v>
      </c>
    </row>
    <row r="295" spans="1:2" x14ac:dyDescent="0.3">
      <c r="A295" t="s">
        <v>46</v>
      </c>
      <c r="B295">
        <f>42.98*0.95</f>
        <v>40.830999999999996</v>
      </c>
    </row>
    <row r="296" spans="1:2" x14ac:dyDescent="0.3">
      <c r="A296" t="s">
        <v>46</v>
      </c>
      <c r="B296">
        <f>42.98*0.95</f>
        <v>40.830999999999996</v>
      </c>
    </row>
    <row r="297" spans="1:2" x14ac:dyDescent="0.3">
      <c r="A297" t="s">
        <v>46</v>
      </c>
      <c r="B297">
        <f>42.98*0.95</f>
        <v>40.830999999999996</v>
      </c>
    </row>
    <row r="298" spans="1:2" x14ac:dyDescent="0.3">
      <c r="A298" t="s">
        <v>46</v>
      </c>
      <c r="B298">
        <f>42.98*0.95</f>
        <v>40.830999999999996</v>
      </c>
    </row>
    <row r="299" spans="1:2" x14ac:dyDescent="0.3">
      <c r="A299" t="s">
        <v>46</v>
      </c>
      <c r="B299">
        <f>42.98*0.95</f>
        <v>40.830999999999996</v>
      </c>
    </row>
    <row r="300" spans="1:2" x14ac:dyDescent="0.3">
      <c r="A300" t="s">
        <v>63</v>
      </c>
      <c r="B300">
        <f>42.96*1</f>
        <v>42.96</v>
      </c>
    </row>
    <row r="301" spans="1:2" x14ac:dyDescent="0.3">
      <c r="A301" t="s">
        <v>63</v>
      </c>
      <c r="B301">
        <f>42.96*1</f>
        <v>42.96</v>
      </c>
    </row>
    <row r="302" spans="1:2" x14ac:dyDescent="0.3">
      <c r="A302" t="s">
        <v>63</v>
      </c>
      <c r="B302">
        <f>42.96*1</f>
        <v>42.96</v>
      </c>
    </row>
    <row r="303" spans="1:2" x14ac:dyDescent="0.3">
      <c r="A303" t="s">
        <v>63</v>
      </c>
      <c r="B303">
        <f>42.96*1</f>
        <v>42.96</v>
      </c>
    </row>
    <row r="304" spans="1:2" x14ac:dyDescent="0.3">
      <c r="A304" t="s">
        <v>63</v>
      </c>
      <c r="B304">
        <f>42.96*1</f>
        <v>42.96</v>
      </c>
    </row>
    <row r="305" spans="1:2" x14ac:dyDescent="0.3">
      <c r="A305" t="s">
        <v>63</v>
      </c>
      <c r="B305">
        <f>42.96*1</f>
        <v>42.96</v>
      </c>
    </row>
    <row r="306" spans="1:2" x14ac:dyDescent="0.3">
      <c r="A306" t="s">
        <v>63</v>
      </c>
      <c r="B306">
        <f>42.96*1</f>
        <v>42.96</v>
      </c>
    </row>
    <row r="307" spans="1:2" x14ac:dyDescent="0.3">
      <c r="A307" t="s">
        <v>63</v>
      </c>
      <c r="B307">
        <f>42.96*1</f>
        <v>42.96</v>
      </c>
    </row>
    <row r="308" spans="1:2" x14ac:dyDescent="0.3">
      <c r="A308" t="s">
        <v>63</v>
      </c>
      <c r="B308">
        <f>42.96*1</f>
        <v>42.96</v>
      </c>
    </row>
    <row r="309" spans="1:2" x14ac:dyDescent="0.3">
      <c r="A309" t="s">
        <v>63</v>
      </c>
      <c r="B309">
        <f>42.96*1</f>
        <v>42.96</v>
      </c>
    </row>
    <row r="310" spans="1:2" x14ac:dyDescent="0.3">
      <c r="A310" t="s">
        <v>63</v>
      </c>
      <c r="B310">
        <f>42.96*1</f>
        <v>42.96</v>
      </c>
    </row>
    <row r="311" spans="1:2" x14ac:dyDescent="0.3">
      <c r="A311" t="s">
        <v>63</v>
      </c>
      <c r="B311">
        <f>42.96*1</f>
        <v>42.96</v>
      </c>
    </row>
    <row r="312" spans="1:2" x14ac:dyDescent="0.3">
      <c r="A312" t="s">
        <v>63</v>
      </c>
      <c r="B312">
        <f>42.96*1</f>
        <v>42.96</v>
      </c>
    </row>
    <row r="313" spans="1:2" x14ac:dyDescent="0.3">
      <c r="A313" t="s">
        <v>63</v>
      </c>
      <c r="B313">
        <f>42.96*1</f>
        <v>42.96</v>
      </c>
    </row>
    <row r="314" spans="1:2" x14ac:dyDescent="0.3">
      <c r="A314" t="s">
        <v>63</v>
      </c>
      <c r="B314">
        <f>42.96*1</f>
        <v>42.96</v>
      </c>
    </row>
    <row r="315" spans="1:2" x14ac:dyDescent="0.3">
      <c r="A315" t="s">
        <v>63</v>
      </c>
      <c r="B315">
        <f>42.96*1</f>
        <v>42.96</v>
      </c>
    </row>
    <row r="316" spans="1:2" x14ac:dyDescent="0.3">
      <c r="A316" t="s">
        <v>73</v>
      </c>
      <c r="B316">
        <f>36.89*0.85</f>
        <v>31.3565</v>
      </c>
    </row>
    <row r="317" spans="1:2" x14ac:dyDescent="0.3">
      <c r="A317" t="s">
        <v>73</v>
      </c>
      <c r="B317">
        <f>36.89*0.85</f>
        <v>31.3565</v>
      </c>
    </row>
    <row r="318" spans="1:2" x14ac:dyDescent="0.3">
      <c r="A318" t="s">
        <v>73</v>
      </c>
      <c r="B318">
        <f>36.89*0.85</f>
        <v>31.3565</v>
      </c>
    </row>
    <row r="319" spans="1:2" x14ac:dyDescent="0.3">
      <c r="A319" t="s">
        <v>73</v>
      </c>
      <c r="B319">
        <f>36.89*0.85</f>
        <v>31.3565</v>
      </c>
    </row>
    <row r="320" spans="1:2" x14ac:dyDescent="0.3">
      <c r="A320" t="s">
        <v>73</v>
      </c>
      <c r="B320">
        <f>36.89*0.85</f>
        <v>31.3565</v>
      </c>
    </row>
    <row r="321" spans="1:2" x14ac:dyDescent="0.3">
      <c r="A321" t="s">
        <v>73</v>
      </c>
      <c r="B321">
        <f>36.89*0.85</f>
        <v>31.3565</v>
      </c>
    </row>
    <row r="322" spans="1:2" x14ac:dyDescent="0.3">
      <c r="A322" t="s">
        <v>73</v>
      </c>
      <c r="B322">
        <f>36.89*0.85</f>
        <v>31.3565</v>
      </c>
    </row>
    <row r="323" spans="1:2" x14ac:dyDescent="0.3">
      <c r="A323" t="s">
        <v>73</v>
      </c>
      <c r="B323">
        <f>36.89*0.85</f>
        <v>31.3565</v>
      </c>
    </row>
    <row r="324" spans="1:2" x14ac:dyDescent="0.3">
      <c r="A324" t="s">
        <v>73</v>
      </c>
      <c r="B324">
        <f>36.89*0.85</f>
        <v>31.3565</v>
      </c>
    </row>
    <row r="325" spans="1:2" x14ac:dyDescent="0.3">
      <c r="A325" t="s">
        <v>73</v>
      </c>
      <c r="B325">
        <f>36.89*0.85</f>
        <v>31.3565</v>
      </c>
    </row>
    <row r="326" spans="1:2" x14ac:dyDescent="0.3">
      <c r="A326" t="s">
        <v>73</v>
      </c>
      <c r="B326">
        <f>36.89*0.85</f>
        <v>31.3565</v>
      </c>
    </row>
    <row r="327" spans="1:2" x14ac:dyDescent="0.3">
      <c r="A327" t="s">
        <v>34</v>
      </c>
      <c r="B327">
        <f>46.35*0.85</f>
        <v>39.397500000000001</v>
      </c>
    </row>
    <row r="328" spans="1:2" x14ac:dyDescent="0.3">
      <c r="A328" t="s">
        <v>34</v>
      </c>
      <c r="B328">
        <f>46.35*0.85</f>
        <v>39.397500000000001</v>
      </c>
    </row>
    <row r="329" spans="1:2" x14ac:dyDescent="0.3">
      <c r="A329" t="s">
        <v>34</v>
      </c>
      <c r="B329">
        <f>46.35*0.85</f>
        <v>39.397500000000001</v>
      </c>
    </row>
    <row r="330" spans="1:2" x14ac:dyDescent="0.3">
      <c r="A330" t="s">
        <v>34</v>
      </c>
      <c r="B330">
        <f>46.35*0.85</f>
        <v>39.397500000000001</v>
      </c>
    </row>
    <row r="331" spans="1:2" x14ac:dyDescent="0.3">
      <c r="A331" t="s">
        <v>34</v>
      </c>
      <c r="B331">
        <f>46.35*0.85</f>
        <v>39.397500000000001</v>
      </c>
    </row>
    <row r="332" spans="1:2" x14ac:dyDescent="0.3">
      <c r="A332" t="s">
        <v>34</v>
      </c>
      <c r="B332">
        <f>46.35*0.85</f>
        <v>39.397500000000001</v>
      </c>
    </row>
    <row r="333" spans="1:2" x14ac:dyDescent="0.3">
      <c r="A333" t="s">
        <v>34</v>
      </c>
      <c r="B333">
        <f>46.35*0.85</f>
        <v>39.397500000000001</v>
      </c>
    </row>
    <row r="334" spans="1:2" x14ac:dyDescent="0.3">
      <c r="A334" t="s">
        <v>34</v>
      </c>
      <c r="B334">
        <f>46.35*0.85</f>
        <v>39.397500000000001</v>
      </c>
    </row>
    <row r="335" spans="1:2" x14ac:dyDescent="0.3">
      <c r="A335" t="s">
        <v>34</v>
      </c>
      <c r="B335">
        <f>46.35*0.85</f>
        <v>39.397500000000001</v>
      </c>
    </row>
    <row r="336" spans="1:2" x14ac:dyDescent="0.3">
      <c r="A336" t="s">
        <v>34</v>
      </c>
      <c r="B336">
        <f>46.35*0.85</f>
        <v>39.397500000000001</v>
      </c>
    </row>
    <row r="337" spans="1:2" x14ac:dyDescent="0.3">
      <c r="A337" t="s">
        <v>34</v>
      </c>
      <c r="B337">
        <f>46.35*0.85</f>
        <v>39.397500000000001</v>
      </c>
    </row>
    <row r="338" spans="1:2" x14ac:dyDescent="0.3">
      <c r="A338" t="s">
        <v>34</v>
      </c>
      <c r="B338">
        <f>46.35*0.85</f>
        <v>39.397500000000001</v>
      </c>
    </row>
    <row r="339" spans="1:2" x14ac:dyDescent="0.3">
      <c r="A339" t="s">
        <v>20</v>
      </c>
      <c r="B339">
        <f>54.35*0.85</f>
        <v>46.197499999999998</v>
      </c>
    </row>
    <row r="340" spans="1:2" x14ac:dyDescent="0.3">
      <c r="A340" t="s">
        <v>20</v>
      </c>
      <c r="B340">
        <f>54.35*0.85</f>
        <v>46.197499999999998</v>
      </c>
    </row>
    <row r="341" spans="1:2" x14ac:dyDescent="0.3">
      <c r="A341" t="s">
        <v>20</v>
      </c>
      <c r="B341">
        <f>54.35*0.85</f>
        <v>46.197499999999998</v>
      </c>
    </row>
    <row r="342" spans="1:2" x14ac:dyDescent="0.3">
      <c r="A342" t="s">
        <v>20</v>
      </c>
      <c r="B342">
        <f>54.35*0.85</f>
        <v>46.197499999999998</v>
      </c>
    </row>
    <row r="343" spans="1:2" x14ac:dyDescent="0.3">
      <c r="A343" t="s">
        <v>20</v>
      </c>
      <c r="B343">
        <f>54.35*0.85</f>
        <v>46.197499999999998</v>
      </c>
    </row>
    <row r="344" spans="1:2" x14ac:dyDescent="0.3">
      <c r="A344" t="s">
        <v>20</v>
      </c>
      <c r="B344">
        <f>54.35*0.85</f>
        <v>46.197499999999998</v>
      </c>
    </row>
    <row r="345" spans="1:2" x14ac:dyDescent="0.3">
      <c r="A345" t="s">
        <v>20</v>
      </c>
      <c r="B345">
        <f>54.35*0.85</f>
        <v>46.197499999999998</v>
      </c>
    </row>
    <row r="346" spans="1:2" x14ac:dyDescent="0.3">
      <c r="A346" t="s">
        <v>20</v>
      </c>
      <c r="B346">
        <f>54.35*0.85</f>
        <v>46.197499999999998</v>
      </c>
    </row>
    <row r="347" spans="1:2" x14ac:dyDescent="0.3">
      <c r="A347" t="s">
        <v>86</v>
      </c>
      <c r="B347">
        <f>23.82*1</f>
        <v>23.82</v>
      </c>
    </row>
    <row r="348" spans="1:2" x14ac:dyDescent="0.3">
      <c r="A348" t="s">
        <v>86</v>
      </c>
      <c r="B348">
        <f>23.82*1</f>
        <v>23.82</v>
      </c>
    </row>
    <row r="349" spans="1:2" x14ac:dyDescent="0.3">
      <c r="A349" t="s">
        <v>86</v>
      </c>
      <c r="B349">
        <f>23.82*1</f>
        <v>23.82</v>
      </c>
    </row>
    <row r="350" spans="1:2" x14ac:dyDescent="0.3">
      <c r="A350" t="s">
        <v>86</v>
      </c>
      <c r="B350">
        <f>23.82*1</f>
        <v>23.82</v>
      </c>
    </row>
    <row r="351" spans="1:2" x14ac:dyDescent="0.3">
      <c r="A351" t="s">
        <v>86</v>
      </c>
      <c r="B351">
        <f>23.82*1</f>
        <v>23.82</v>
      </c>
    </row>
    <row r="352" spans="1:2" x14ac:dyDescent="0.3">
      <c r="A352" t="s">
        <v>25</v>
      </c>
      <c r="B352">
        <f>52.26*1</f>
        <v>52.26</v>
      </c>
    </row>
    <row r="353" spans="1:2" x14ac:dyDescent="0.3">
      <c r="A353" t="s">
        <v>25</v>
      </c>
      <c r="B353">
        <f>52.26*1</f>
        <v>52.26</v>
      </c>
    </row>
    <row r="354" spans="1:2" x14ac:dyDescent="0.3">
      <c r="A354" t="s">
        <v>25</v>
      </c>
      <c r="B354">
        <f>52.26*1</f>
        <v>52.26</v>
      </c>
    </row>
    <row r="355" spans="1:2" x14ac:dyDescent="0.3">
      <c r="A355" t="s">
        <v>25</v>
      </c>
      <c r="B355">
        <f>52.26*1</f>
        <v>52.26</v>
      </c>
    </row>
    <row r="356" spans="1:2" x14ac:dyDescent="0.3">
      <c r="A356" t="s">
        <v>25</v>
      </c>
      <c r="B356">
        <f>52.26*1</f>
        <v>52.26</v>
      </c>
    </row>
    <row r="357" spans="1:2" x14ac:dyDescent="0.3">
      <c r="A357" t="s">
        <v>25</v>
      </c>
      <c r="B357">
        <f>52.26*1</f>
        <v>52.26</v>
      </c>
    </row>
    <row r="358" spans="1:2" x14ac:dyDescent="0.3">
      <c r="A358" t="s">
        <v>48</v>
      </c>
      <c r="B358">
        <f>13.61*0.85</f>
        <v>11.568499999999998</v>
      </c>
    </row>
    <row r="359" spans="1:2" x14ac:dyDescent="0.3">
      <c r="A359" t="s">
        <v>48</v>
      </c>
      <c r="B359">
        <f>13.61*0.85</f>
        <v>11.568499999999998</v>
      </c>
    </row>
    <row r="360" spans="1:2" x14ac:dyDescent="0.3">
      <c r="A360" t="s">
        <v>48</v>
      </c>
      <c r="B360">
        <f>13.61*0.85</f>
        <v>11.568499999999998</v>
      </c>
    </row>
    <row r="361" spans="1:2" x14ac:dyDescent="0.3">
      <c r="A361" t="s">
        <v>48</v>
      </c>
      <c r="B361">
        <f>13.61*0.85</f>
        <v>11.568499999999998</v>
      </c>
    </row>
    <row r="362" spans="1:2" x14ac:dyDescent="0.3">
      <c r="A362" t="s">
        <v>48</v>
      </c>
      <c r="B362">
        <f>13.61*0.85</f>
        <v>11.568499999999998</v>
      </c>
    </row>
    <row r="363" spans="1:2" x14ac:dyDescent="0.3">
      <c r="A363" t="s">
        <v>48</v>
      </c>
      <c r="B363">
        <f>13.61*0.85</f>
        <v>11.568499999999998</v>
      </c>
    </row>
    <row r="364" spans="1:2" x14ac:dyDescent="0.3">
      <c r="A364" t="s">
        <v>48</v>
      </c>
      <c r="B364">
        <f>13.61*0.85</f>
        <v>11.568499999999998</v>
      </c>
    </row>
    <row r="365" spans="1:2" x14ac:dyDescent="0.3">
      <c r="A365" t="s">
        <v>48</v>
      </c>
      <c r="B365">
        <f>13.61*0.85</f>
        <v>11.568499999999998</v>
      </c>
    </row>
    <row r="366" spans="1:2" x14ac:dyDescent="0.3">
      <c r="A366" t="s">
        <v>48</v>
      </c>
      <c r="B366">
        <f>13.61*0.85</f>
        <v>11.568499999999998</v>
      </c>
    </row>
    <row r="367" spans="1:2" x14ac:dyDescent="0.3">
      <c r="A367" t="s">
        <v>48</v>
      </c>
      <c r="B367">
        <f>13.61*0.85</f>
        <v>11.568499999999998</v>
      </c>
    </row>
    <row r="368" spans="1:2" x14ac:dyDescent="0.3">
      <c r="A368" t="s">
        <v>48</v>
      </c>
      <c r="B368">
        <f>13.61*0.85</f>
        <v>11.568499999999998</v>
      </c>
    </row>
    <row r="369" spans="1:2" x14ac:dyDescent="0.3">
      <c r="A369" t="s">
        <v>48</v>
      </c>
      <c r="B369">
        <f>13.61*0.85</f>
        <v>11.568499999999998</v>
      </c>
    </row>
  </sheetData>
  <sortState xmlns:xlrd2="http://schemas.microsoft.com/office/spreadsheetml/2017/richdata2" ref="A2:A369">
    <sortCondition ref="A2:A3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A306-A5DD-4F17-A085-7356FFF64BB1}">
  <dimension ref="A1:F410"/>
  <sheetViews>
    <sheetView tabSelected="1" workbookViewId="0">
      <selection activeCell="A2" sqref="A2:A410"/>
    </sheetView>
  </sheetViews>
  <sheetFormatPr defaultRowHeight="14.4" x14ac:dyDescent="0.3"/>
  <cols>
    <col min="4" max="4" width="31.21875" bestFit="1" customWidth="1"/>
    <col min="5" max="6" width="11.6640625" bestFit="1" customWidth="1"/>
  </cols>
  <sheetData>
    <row r="1" spans="1:6" x14ac:dyDescent="0.3">
      <c r="A1" t="s">
        <v>0</v>
      </c>
      <c r="B1" t="s">
        <v>18</v>
      </c>
      <c r="D1" s="1" t="s">
        <v>122</v>
      </c>
      <c r="E1" t="s">
        <v>125</v>
      </c>
      <c r="F1" t="s">
        <v>126</v>
      </c>
    </row>
    <row r="2" spans="1:6" x14ac:dyDescent="0.3">
      <c r="A2" t="s">
        <v>27</v>
      </c>
      <c r="B2">
        <f>25.91*0.85</f>
        <v>22.023499999999999</v>
      </c>
      <c r="D2" s="2" t="s">
        <v>27</v>
      </c>
      <c r="E2" s="3">
        <v>7</v>
      </c>
      <c r="F2" s="3">
        <v>154.16449999999998</v>
      </c>
    </row>
    <row r="3" spans="1:6" x14ac:dyDescent="0.3">
      <c r="A3" t="s">
        <v>27</v>
      </c>
      <c r="B3">
        <f>25.91*0.85</f>
        <v>22.023499999999999</v>
      </c>
      <c r="D3" s="2" t="s">
        <v>95</v>
      </c>
      <c r="E3" s="3">
        <v>16</v>
      </c>
      <c r="F3" s="3">
        <v>355.68</v>
      </c>
    </row>
    <row r="4" spans="1:6" x14ac:dyDescent="0.3">
      <c r="A4" t="s">
        <v>27</v>
      </c>
      <c r="B4">
        <f>25.91*0.85</f>
        <v>22.023499999999999</v>
      </c>
      <c r="D4" s="2" t="s">
        <v>56</v>
      </c>
      <c r="E4" s="3">
        <v>10</v>
      </c>
      <c r="F4" s="3">
        <v>344.66</v>
      </c>
    </row>
    <row r="5" spans="1:6" x14ac:dyDescent="0.3">
      <c r="A5" t="s">
        <v>27</v>
      </c>
      <c r="B5">
        <f>25.91*0.85</f>
        <v>22.023499999999999</v>
      </c>
      <c r="D5" s="2" t="s">
        <v>44</v>
      </c>
      <c r="E5" s="3">
        <v>13</v>
      </c>
      <c r="F5" s="3">
        <v>374.53</v>
      </c>
    </row>
    <row r="6" spans="1:6" x14ac:dyDescent="0.3">
      <c r="A6" t="s">
        <v>27</v>
      </c>
      <c r="B6">
        <f>25.91*0.85</f>
        <v>22.023499999999999</v>
      </c>
      <c r="D6" s="2" t="s">
        <v>4</v>
      </c>
      <c r="E6" s="3">
        <v>10</v>
      </c>
      <c r="F6" s="3">
        <v>451.7000000000001</v>
      </c>
    </row>
    <row r="7" spans="1:6" x14ac:dyDescent="0.3">
      <c r="A7" t="s">
        <v>27</v>
      </c>
      <c r="B7">
        <f>25.91*0.85</f>
        <v>22.023499999999999</v>
      </c>
      <c r="D7" s="2" t="s">
        <v>71</v>
      </c>
      <c r="E7" s="3">
        <v>12</v>
      </c>
      <c r="F7" s="3">
        <v>666.35999999999979</v>
      </c>
    </row>
    <row r="8" spans="1:6" x14ac:dyDescent="0.3">
      <c r="A8" t="s">
        <v>27</v>
      </c>
      <c r="B8">
        <f>25.91*0.85</f>
        <v>22.023499999999999</v>
      </c>
      <c r="D8" s="2" t="s">
        <v>49</v>
      </c>
      <c r="E8" s="3">
        <v>7</v>
      </c>
      <c r="F8" s="3">
        <v>85.610000000000014</v>
      </c>
    </row>
    <row r="9" spans="1:6" x14ac:dyDescent="0.3">
      <c r="A9" t="s">
        <v>95</v>
      </c>
      <c r="B9">
        <f>24.7*0.9</f>
        <v>22.23</v>
      </c>
      <c r="D9" s="2" t="s">
        <v>55</v>
      </c>
      <c r="E9" s="3">
        <v>7</v>
      </c>
      <c r="F9" s="3">
        <v>203.97999999999996</v>
      </c>
    </row>
    <row r="10" spans="1:6" x14ac:dyDescent="0.3">
      <c r="A10" t="s">
        <v>95</v>
      </c>
      <c r="B10">
        <f>24.7*0.9</f>
        <v>22.23</v>
      </c>
      <c r="D10" s="2" t="s">
        <v>5</v>
      </c>
      <c r="E10" s="3">
        <v>13</v>
      </c>
      <c r="F10" s="3">
        <v>376.92200000000014</v>
      </c>
    </row>
    <row r="11" spans="1:6" x14ac:dyDescent="0.3">
      <c r="A11" t="s">
        <v>95</v>
      </c>
      <c r="B11">
        <f>24.7*0.9</f>
        <v>22.23</v>
      </c>
      <c r="D11" s="2" t="s">
        <v>117</v>
      </c>
      <c r="E11" s="3">
        <v>9</v>
      </c>
      <c r="F11" s="3">
        <v>445.13999999999993</v>
      </c>
    </row>
    <row r="12" spans="1:6" x14ac:dyDescent="0.3">
      <c r="A12" t="s">
        <v>95</v>
      </c>
      <c r="B12">
        <f>24.7*0.9</f>
        <v>22.23</v>
      </c>
      <c r="D12" s="2" t="s">
        <v>107</v>
      </c>
      <c r="E12" s="3">
        <v>7</v>
      </c>
      <c r="F12" s="3">
        <v>167.93</v>
      </c>
    </row>
    <row r="13" spans="1:6" x14ac:dyDescent="0.3">
      <c r="A13" t="s">
        <v>95</v>
      </c>
      <c r="B13">
        <f>24.7*0.9</f>
        <v>22.23</v>
      </c>
      <c r="D13" s="2" t="s">
        <v>92</v>
      </c>
      <c r="E13" s="3">
        <v>8</v>
      </c>
      <c r="F13" s="3">
        <v>360.56</v>
      </c>
    </row>
    <row r="14" spans="1:6" x14ac:dyDescent="0.3">
      <c r="A14" t="s">
        <v>95</v>
      </c>
      <c r="B14">
        <f>24.7*0.9</f>
        <v>22.23</v>
      </c>
      <c r="D14" s="2" t="s">
        <v>21</v>
      </c>
      <c r="E14" s="3">
        <v>12</v>
      </c>
      <c r="F14" s="3">
        <v>337.07999999999993</v>
      </c>
    </row>
    <row r="15" spans="1:6" x14ac:dyDescent="0.3">
      <c r="A15" t="s">
        <v>95</v>
      </c>
      <c r="B15">
        <f>24.7*0.9</f>
        <v>22.23</v>
      </c>
      <c r="D15" s="2" t="s">
        <v>35</v>
      </c>
      <c r="E15" s="3">
        <v>13</v>
      </c>
      <c r="F15" s="3">
        <v>521.43000000000006</v>
      </c>
    </row>
    <row r="16" spans="1:6" x14ac:dyDescent="0.3">
      <c r="A16" t="s">
        <v>95</v>
      </c>
      <c r="B16">
        <f>24.7*0.9</f>
        <v>22.23</v>
      </c>
      <c r="D16" s="2" t="s">
        <v>111</v>
      </c>
      <c r="E16" s="3">
        <v>12</v>
      </c>
      <c r="F16" s="3">
        <v>339.55799999999999</v>
      </c>
    </row>
    <row r="17" spans="1:6" x14ac:dyDescent="0.3">
      <c r="A17" t="s">
        <v>95</v>
      </c>
      <c r="B17">
        <f>24.7*0.9</f>
        <v>22.23</v>
      </c>
      <c r="D17" s="2" t="s">
        <v>97</v>
      </c>
      <c r="E17" s="3">
        <v>16</v>
      </c>
      <c r="F17" s="3">
        <v>286.88000000000005</v>
      </c>
    </row>
    <row r="18" spans="1:6" x14ac:dyDescent="0.3">
      <c r="A18" t="s">
        <v>95</v>
      </c>
      <c r="B18">
        <f>24.7*0.9</f>
        <v>22.23</v>
      </c>
      <c r="D18" s="2" t="s">
        <v>116</v>
      </c>
      <c r="E18" s="3">
        <v>8</v>
      </c>
      <c r="F18" s="3">
        <v>374.56</v>
      </c>
    </row>
    <row r="19" spans="1:6" x14ac:dyDescent="0.3">
      <c r="A19" t="s">
        <v>95</v>
      </c>
      <c r="B19">
        <f>24.7*0.9</f>
        <v>22.23</v>
      </c>
      <c r="D19" s="2" t="s">
        <v>115</v>
      </c>
      <c r="E19" s="3">
        <v>12</v>
      </c>
      <c r="F19" s="3">
        <v>573.07800000000009</v>
      </c>
    </row>
    <row r="20" spans="1:6" x14ac:dyDescent="0.3">
      <c r="A20" t="s">
        <v>95</v>
      </c>
      <c r="B20">
        <f>24.7*0.9</f>
        <v>22.23</v>
      </c>
      <c r="D20" s="2" t="s">
        <v>118</v>
      </c>
      <c r="E20" s="3">
        <v>10</v>
      </c>
      <c r="F20" s="3">
        <v>320</v>
      </c>
    </row>
    <row r="21" spans="1:6" x14ac:dyDescent="0.3">
      <c r="A21" t="s">
        <v>95</v>
      </c>
      <c r="B21">
        <f>24.7*0.9</f>
        <v>22.23</v>
      </c>
      <c r="D21" s="2" t="s">
        <v>3</v>
      </c>
      <c r="E21" s="3">
        <v>5</v>
      </c>
      <c r="F21" s="3">
        <v>247.71249999999998</v>
      </c>
    </row>
    <row r="22" spans="1:6" x14ac:dyDescent="0.3">
      <c r="A22" t="s">
        <v>95</v>
      </c>
      <c r="B22">
        <f>24.7*0.9</f>
        <v>22.23</v>
      </c>
      <c r="D22" s="2" t="s">
        <v>91</v>
      </c>
      <c r="E22" s="3">
        <v>6</v>
      </c>
      <c r="F22" s="3">
        <v>327.84</v>
      </c>
    </row>
    <row r="23" spans="1:6" x14ac:dyDescent="0.3">
      <c r="A23" t="s">
        <v>95</v>
      </c>
      <c r="B23">
        <f>24.7*0.9</f>
        <v>22.23</v>
      </c>
      <c r="D23" s="2" t="s">
        <v>39</v>
      </c>
      <c r="E23" s="3">
        <v>11</v>
      </c>
      <c r="F23" s="3">
        <v>180.15799999999993</v>
      </c>
    </row>
    <row r="24" spans="1:6" x14ac:dyDescent="0.3">
      <c r="A24" t="s">
        <v>95</v>
      </c>
      <c r="B24">
        <f>24.7*0.9</f>
        <v>22.23</v>
      </c>
      <c r="D24" s="2" t="s">
        <v>2</v>
      </c>
      <c r="E24" s="3">
        <v>11</v>
      </c>
      <c r="F24" s="3">
        <v>526.02</v>
      </c>
    </row>
    <row r="25" spans="1:6" x14ac:dyDescent="0.3">
      <c r="A25" t="s">
        <v>56</v>
      </c>
      <c r="B25">
        <f>36.28*0.95</f>
        <v>34.466000000000001</v>
      </c>
      <c r="D25" s="2" t="s">
        <v>112</v>
      </c>
      <c r="E25" s="3">
        <v>13</v>
      </c>
      <c r="F25" s="3">
        <v>294.91800000000001</v>
      </c>
    </row>
    <row r="26" spans="1:6" x14ac:dyDescent="0.3">
      <c r="A26" t="s">
        <v>56</v>
      </c>
      <c r="B26">
        <f>36.28*0.95</f>
        <v>34.466000000000001</v>
      </c>
      <c r="D26" s="2" t="s">
        <v>98</v>
      </c>
      <c r="E26" s="3">
        <v>12</v>
      </c>
      <c r="F26" s="3">
        <v>455.6400000000001</v>
      </c>
    </row>
    <row r="27" spans="1:6" x14ac:dyDescent="0.3">
      <c r="A27" t="s">
        <v>56</v>
      </c>
      <c r="B27">
        <f>36.28*0.95</f>
        <v>34.466000000000001</v>
      </c>
      <c r="D27" s="2" t="s">
        <v>105</v>
      </c>
      <c r="E27" s="3">
        <v>12</v>
      </c>
      <c r="F27" s="3">
        <v>289.44</v>
      </c>
    </row>
    <row r="28" spans="1:6" x14ac:dyDescent="0.3">
      <c r="A28" t="s">
        <v>56</v>
      </c>
      <c r="B28">
        <f>36.28*0.95</f>
        <v>34.466000000000001</v>
      </c>
      <c r="D28" s="2" t="s">
        <v>114</v>
      </c>
      <c r="E28" s="3">
        <v>5</v>
      </c>
      <c r="F28" s="3">
        <v>272.95000000000005</v>
      </c>
    </row>
    <row r="29" spans="1:6" x14ac:dyDescent="0.3">
      <c r="A29" t="s">
        <v>56</v>
      </c>
      <c r="B29">
        <f>36.28*0.95</f>
        <v>34.466000000000001</v>
      </c>
      <c r="D29" s="2" t="s">
        <v>102</v>
      </c>
      <c r="E29" s="3">
        <v>11</v>
      </c>
      <c r="F29" s="3">
        <v>131.77449999999999</v>
      </c>
    </row>
    <row r="30" spans="1:6" x14ac:dyDescent="0.3">
      <c r="A30" t="s">
        <v>56</v>
      </c>
      <c r="B30">
        <f>36.28*0.95</f>
        <v>34.466000000000001</v>
      </c>
      <c r="D30" s="2" t="s">
        <v>109</v>
      </c>
      <c r="E30" s="3">
        <v>7</v>
      </c>
      <c r="F30" s="3">
        <v>267.47000000000003</v>
      </c>
    </row>
    <row r="31" spans="1:6" x14ac:dyDescent="0.3">
      <c r="A31" t="s">
        <v>56</v>
      </c>
      <c r="B31">
        <f>36.28*0.95</f>
        <v>34.466000000000001</v>
      </c>
      <c r="D31" s="2" t="s">
        <v>121</v>
      </c>
      <c r="E31" s="3">
        <v>7</v>
      </c>
      <c r="F31" s="3">
        <v>203</v>
      </c>
    </row>
    <row r="32" spans="1:6" x14ac:dyDescent="0.3">
      <c r="A32" t="s">
        <v>56</v>
      </c>
      <c r="B32">
        <f>36.28*0.95</f>
        <v>34.466000000000001</v>
      </c>
      <c r="D32" s="2" t="s">
        <v>66</v>
      </c>
      <c r="E32" s="3">
        <v>14</v>
      </c>
      <c r="F32" s="3">
        <v>188.58</v>
      </c>
    </row>
    <row r="33" spans="1:6" x14ac:dyDescent="0.3">
      <c r="A33" t="s">
        <v>56</v>
      </c>
      <c r="B33">
        <f>36.28*0.95</f>
        <v>34.466000000000001</v>
      </c>
      <c r="D33" s="2" t="s">
        <v>32</v>
      </c>
      <c r="E33" s="3">
        <v>8</v>
      </c>
      <c r="F33" s="3">
        <v>211.61600000000001</v>
      </c>
    </row>
    <row r="34" spans="1:6" x14ac:dyDescent="0.3">
      <c r="A34" t="s">
        <v>56</v>
      </c>
      <c r="B34">
        <f>36.28*0.95</f>
        <v>34.466000000000001</v>
      </c>
      <c r="D34" s="2" t="s">
        <v>119</v>
      </c>
      <c r="E34" s="3">
        <v>11</v>
      </c>
      <c r="F34" s="3">
        <v>595.21</v>
      </c>
    </row>
    <row r="35" spans="1:6" x14ac:dyDescent="0.3">
      <c r="A35" t="s">
        <v>44</v>
      </c>
      <c r="B35">
        <f>28.81*1</f>
        <v>28.81</v>
      </c>
      <c r="D35" s="2" t="s">
        <v>60</v>
      </c>
      <c r="E35" s="3">
        <v>12</v>
      </c>
      <c r="F35" s="3">
        <v>277.8</v>
      </c>
    </row>
    <row r="36" spans="1:6" x14ac:dyDescent="0.3">
      <c r="A36" t="s">
        <v>44</v>
      </c>
      <c r="B36">
        <f>28.81*1</f>
        <v>28.81</v>
      </c>
      <c r="D36" s="2" t="s">
        <v>62</v>
      </c>
      <c r="E36" s="3">
        <v>4</v>
      </c>
      <c r="F36" s="3">
        <v>197.72</v>
      </c>
    </row>
    <row r="37" spans="1:6" x14ac:dyDescent="0.3">
      <c r="A37" t="s">
        <v>44</v>
      </c>
      <c r="B37">
        <f>28.81*1</f>
        <v>28.81</v>
      </c>
      <c r="D37" s="2" t="s">
        <v>113</v>
      </c>
      <c r="E37" s="3">
        <v>6</v>
      </c>
      <c r="F37" s="3">
        <v>156.351</v>
      </c>
    </row>
    <row r="38" spans="1:6" x14ac:dyDescent="0.3">
      <c r="A38" t="s">
        <v>44</v>
      </c>
      <c r="B38">
        <f>28.81*1</f>
        <v>28.81</v>
      </c>
      <c r="D38" s="2" t="s">
        <v>70</v>
      </c>
      <c r="E38" s="3">
        <v>10</v>
      </c>
      <c r="F38" s="3">
        <v>107.60000000000002</v>
      </c>
    </row>
    <row r="39" spans="1:6" x14ac:dyDescent="0.3">
      <c r="A39" t="s">
        <v>44</v>
      </c>
      <c r="B39">
        <f>28.81*1</f>
        <v>28.81</v>
      </c>
      <c r="D39" s="2" t="s">
        <v>110</v>
      </c>
      <c r="E39" s="3">
        <v>17</v>
      </c>
      <c r="F39" s="3">
        <v>392.87000000000012</v>
      </c>
    </row>
    <row r="40" spans="1:6" x14ac:dyDescent="0.3">
      <c r="A40" t="s">
        <v>44</v>
      </c>
      <c r="B40">
        <f>28.81*1</f>
        <v>28.81</v>
      </c>
      <c r="D40" s="2" t="s">
        <v>65</v>
      </c>
      <c r="E40" s="3">
        <v>10</v>
      </c>
      <c r="F40" s="3">
        <v>573.6</v>
      </c>
    </row>
    <row r="41" spans="1:6" x14ac:dyDescent="0.3">
      <c r="A41" t="s">
        <v>44</v>
      </c>
      <c r="B41">
        <f>28.81*1</f>
        <v>28.81</v>
      </c>
      <c r="D41" s="2" t="s">
        <v>120</v>
      </c>
      <c r="E41" s="3">
        <v>15</v>
      </c>
      <c r="F41" s="3">
        <v>503.82000000000016</v>
      </c>
    </row>
    <row r="42" spans="1:6" x14ac:dyDescent="0.3">
      <c r="A42" t="s">
        <v>44</v>
      </c>
      <c r="B42">
        <f>28.81*1</f>
        <v>28.81</v>
      </c>
      <c r="D42" s="2" t="s">
        <v>123</v>
      </c>
      <c r="E42" s="3"/>
      <c r="F42" s="3"/>
    </row>
    <row r="43" spans="1:6" x14ac:dyDescent="0.3">
      <c r="A43" t="s">
        <v>44</v>
      </c>
      <c r="B43">
        <f>28.81*1</f>
        <v>28.81</v>
      </c>
      <c r="D43" s="2" t="s">
        <v>124</v>
      </c>
      <c r="E43" s="3">
        <v>409</v>
      </c>
      <c r="F43" s="3">
        <v>13141.912499999989</v>
      </c>
    </row>
    <row r="44" spans="1:6" x14ac:dyDescent="0.3">
      <c r="A44" t="s">
        <v>44</v>
      </c>
      <c r="B44">
        <f>28.81*1</f>
        <v>28.81</v>
      </c>
    </row>
    <row r="45" spans="1:6" x14ac:dyDescent="0.3">
      <c r="A45" t="s">
        <v>44</v>
      </c>
      <c r="B45">
        <f>28.81*1</f>
        <v>28.81</v>
      </c>
    </row>
    <row r="46" spans="1:6" x14ac:dyDescent="0.3">
      <c r="A46" t="s">
        <v>44</v>
      </c>
      <c r="B46">
        <f>28.81*1</f>
        <v>28.81</v>
      </c>
    </row>
    <row r="47" spans="1:6" x14ac:dyDescent="0.3">
      <c r="A47" t="s">
        <v>44</v>
      </c>
      <c r="B47">
        <f>28.81*1</f>
        <v>28.81</v>
      </c>
    </row>
    <row r="48" spans="1:6" x14ac:dyDescent="0.3">
      <c r="A48" t="s">
        <v>4</v>
      </c>
      <c r="B48">
        <f>45.17*1</f>
        <v>45.17</v>
      </c>
    </row>
    <row r="49" spans="1:2" x14ac:dyDescent="0.3">
      <c r="A49" t="s">
        <v>4</v>
      </c>
      <c r="B49">
        <f>45.17*1</f>
        <v>45.17</v>
      </c>
    </row>
    <row r="50" spans="1:2" x14ac:dyDescent="0.3">
      <c r="A50" t="s">
        <v>4</v>
      </c>
      <c r="B50">
        <f>45.17*1</f>
        <v>45.17</v>
      </c>
    </row>
    <row r="51" spans="1:2" x14ac:dyDescent="0.3">
      <c r="A51" t="s">
        <v>4</v>
      </c>
      <c r="B51">
        <f>45.17*1</f>
        <v>45.17</v>
      </c>
    </row>
    <row r="52" spans="1:2" x14ac:dyDescent="0.3">
      <c r="A52" t="s">
        <v>4</v>
      </c>
      <c r="B52">
        <f>45.17*1</f>
        <v>45.17</v>
      </c>
    </row>
    <row r="53" spans="1:2" x14ac:dyDescent="0.3">
      <c r="A53" t="s">
        <v>4</v>
      </c>
      <c r="B53">
        <f>45.17*1</f>
        <v>45.17</v>
      </c>
    </row>
    <row r="54" spans="1:2" x14ac:dyDescent="0.3">
      <c r="A54" t="s">
        <v>4</v>
      </c>
      <c r="B54">
        <f>45.17*1</f>
        <v>45.17</v>
      </c>
    </row>
    <row r="55" spans="1:2" x14ac:dyDescent="0.3">
      <c r="A55" t="s">
        <v>4</v>
      </c>
      <c r="B55">
        <f>45.17*1</f>
        <v>45.17</v>
      </c>
    </row>
    <row r="56" spans="1:2" x14ac:dyDescent="0.3">
      <c r="A56" t="s">
        <v>4</v>
      </c>
      <c r="B56">
        <f>45.17*1</f>
        <v>45.17</v>
      </c>
    </row>
    <row r="57" spans="1:2" x14ac:dyDescent="0.3">
      <c r="A57" t="s">
        <v>4</v>
      </c>
      <c r="B57">
        <f>45.17*1</f>
        <v>45.17</v>
      </c>
    </row>
    <row r="58" spans="1:2" x14ac:dyDescent="0.3">
      <c r="A58" t="s">
        <v>71</v>
      </c>
      <c r="B58">
        <f>55.53*1</f>
        <v>55.53</v>
      </c>
    </row>
    <row r="59" spans="1:2" x14ac:dyDescent="0.3">
      <c r="A59" t="s">
        <v>71</v>
      </c>
      <c r="B59">
        <f>55.53*1</f>
        <v>55.53</v>
      </c>
    </row>
    <row r="60" spans="1:2" x14ac:dyDescent="0.3">
      <c r="A60" t="s">
        <v>71</v>
      </c>
      <c r="B60">
        <f>55.53*1</f>
        <v>55.53</v>
      </c>
    </row>
    <row r="61" spans="1:2" x14ac:dyDescent="0.3">
      <c r="A61" t="s">
        <v>71</v>
      </c>
      <c r="B61">
        <f>55.53*1</f>
        <v>55.53</v>
      </c>
    </row>
    <row r="62" spans="1:2" x14ac:dyDescent="0.3">
      <c r="A62" t="s">
        <v>71</v>
      </c>
      <c r="B62">
        <f>55.53*1</f>
        <v>55.53</v>
      </c>
    </row>
    <row r="63" spans="1:2" x14ac:dyDescent="0.3">
      <c r="A63" t="s">
        <v>71</v>
      </c>
      <c r="B63">
        <f>55.53*1</f>
        <v>55.53</v>
      </c>
    </row>
    <row r="64" spans="1:2" x14ac:dyDescent="0.3">
      <c r="A64" t="s">
        <v>71</v>
      </c>
      <c r="B64">
        <f>55.53*1</f>
        <v>55.53</v>
      </c>
    </row>
    <row r="65" spans="1:2" x14ac:dyDescent="0.3">
      <c r="A65" t="s">
        <v>71</v>
      </c>
      <c r="B65">
        <f>55.53*1</f>
        <v>55.53</v>
      </c>
    </row>
    <row r="66" spans="1:2" x14ac:dyDescent="0.3">
      <c r="A66" t="s">
        <v>71</v>
      </c>
      <c r="B66">
        <f>55.53*1</f>
        <v>55.53</v>
      </c>
    </row>
    <row r="67" spans="1:2" x14ac:dyDescent="0.3">
      <c r="A67" t="s">
        <v>71</v>
      </c>
      <c r="B67">
        <f>55.53*1</f>
        <v>55.53</v>
      </c>
    </row>
    <row r="68" spans="1:2" x14ac:dyDescent="0.3">
      <c r="A68" t="s">
        <v>71</v>
      </c>
      <c r="B68">
        <f>55.53*1</f>
        <v>55.53</v>
      </c>
    </row>
    <row r="69" spans="1:2" x14ac:dyDescent="0.3">
      <c r="A69" t="s">
        <v>71</v>
      </c>
      <c r="B69">
        <f>55.53*1</f>
        <v>55.53</v>
      </c>
    </row>
    <row r="70" spans="1:2" x14ac:dyDescent="0.3">
      <c r="A70" t="s">
        <v>49</v>
      </c>
      <c r="B70">
        <f>12.23*1</f>
        <v>12.23</v>
      </c>
    </row>
    <row r="71" spans="1:2" x14ac:dyDescent="0.3">
      <c r="A71" t="s">
        <v>49</v>
      </c>
      <c r="B71">
        <f>12.23*1</f>
        <v>12.23</v>
      </c>
    </row>
    <row r="72" spans="1:2" x14ac:dyDescent="0.3">
      <c r="A72" t="s">
        <v>49</v>
      </c>
      <c r="B72">
        <f>12.23*1</f>
        <v>12.23</v>
      </c>
    </row>
    <row r="73" spans="1:2" x14ac:dyDescent="0.3">
      <c r="A73" t="s">
        <v>49</v>
      </c>
      <c r="B73">
        <f>12.23*1</f>
        <v>12.23</v>
      </c>
    </row>
    <row r="74" spans="1:2" x14ac:dyDescent="0.3">
      <c r="A74" t="s">
        <v>49</v>
      </c>
      <c r="B74">
        <f>12.23*1</f>
        <v>12.23</v>
      </c>
    </row>
    <row r="75" spans="1:2" x14ac:dyDescent="0.3">
      <c r="A75" t="s">
        <v>49</v>
      </c>
      <c r="B75">
        <f>12.23*1</f>
        <v>12.23</v>
      </c>
    </row>
    <row r="76" spans="1:2" x14ac:dyDescent="0.3">
      <c r="A76" t="s">
        <v>49</v>
      </c>
      <c r="B76">
        <f>12.23*1</f>
        <v>12.23</v>
      </c>
    </row>
    <row r="77" spans="1:2" x14ac:dyDescent="0.3">
      <c r="A77" t="s">
        <v>55</v>
      </c>
      <c r="B77">
        <f>29.14*1</f>
        <v>29.14</v>
      </c>
    </row>
    <row r="78" spans="1:2" x14ac:dyDescent="0.3">
      <c r="A78" t="s">
        <v>55</v>
      </c>
      <c r="B78">
        <f>29.14*1</f>
        <v>29.14</v>
      </c>
    </row>
    <row r="79" spans="1:2" x14ac:dyDescent="0.3">
      <c r="A79" t="s">
        <v>55</v>
      </c>
      <c r="B79">
        <f>29.14*1</f>
        <v>29.14</v>
      </c>
    </row>
    <row r="80" spans="1:2" x14ac:dyDescent="0.3">
      <c r="A80" t="s">
        <v>55</v>
      </c>
      <c r="B80">
        <f>29.14*1</f>
        <v>29.14</v>
      </c>
    </row>
    <row r="81" spans="1:2" x14ac:dyDescent="0.3">
      <c r="A81" t="s">
        <v>55</v>
      </c>
      <c r="B81">
        <f>29.14*1</f>
        <v>29.14</v>
      </c>
    </row>
    <row r="82" spans="1:2" x14ac:dyDescent="0.3">
      <c r="A82" t="s">
        <v>55</v>
      </c>
      <c r="B82">
        <f>29.14*1</f>
        <v>29.14</v>
      </c>
    </row>
    <row r="83" spans="1:2" x14ac:dyDescent="0.3">
      <c r="A83" t="s">
        <v>55</v>
      </c>
      <c r="B83">
        <f>29.14*1</f>
        <v>29.14</v>
      </c>
    </row>
    <row r="84" spans="1:2" x14ac:dyDescent="0.3">
      <c r="A84" t="s">
        <v>5</v>
      </c>
      <c r="B84">
        <f>30.52*0.95</f>
        <v>28.994</v>
      </c>
    </row>
    <row r="85" spans="1:2" x14ac:dyDescent="0.3">
      <c r="A85" t="s">
        <v>5</v>
      </c>
      <c r="B85">
        <f>30.52*0.95</f>
        <v>28.994</v>
      </c>
    </row>
    <row r="86" spans="1:2" x14ac:dyDescent="0.3">
      <c r="A86" t="s">
        <v>5</v>
      </c>
      <c r="B86">
        <f>30.52*0.95</f>
        <v>28.994</v>
      </c>
    </row>
    <row r="87" spans="1:2" x14ac:dyDescent="0.3">
      <c r="A87" t="s">
        <v>5</v>
      </c>
      <c r="B87">
        <f>30.52*0.95</f>
        <v>28.994</v>
      </c>
    </row>
    <row r="88" spans="1:2" x14ac:dyDescent="0.3">
      <c r="A88" t="s">
        <v>5</v>
      </c>
      <c r="B88">
        <f>30.52*0.95</f>
        <v>28.994</v>
      </c>
    </row>
    <row r="89" spans="1:2" x14ac:dyDescent="0.3">
      <c r="A89" t="s">
        <v>5</v>
      </c>
      <c r="B89">
        <f>30.52*0.95</f>
        <v>28.994</v>
      </c>
    </row>
    <row r="90" spans="1:2" x14ac:dyDescent="0.3">
      <c r="A90" t="s">
        <v>5</v>
      </c>
      <c r="B90">
        <f>30.52*0.95</f>
        <v>28.994</v>
      </c>
    </row>
    <row r="91" spans="1:2" x14ac:dyDescent="0.3">
      <c r="A91" t="s">
        <v>5</v>
      </c>
      <c r="B91">
        <f>30.52*0.95</f>
        <v>28.994</v>
      </c>
    </row>
    <row r="92" spans="1:2" x14ac:dyDescent="0.3">
      <c r="A92" t="s">
        <v>5</v>
      </c>
      <c r="B92">
        <f>30.52*0.95</f>
        <v>28.994</v>
      </c>
    </row>
    <row r="93" spans="1:2" x14ac:dyDescent="0.3">
      <c r="A93" t="s">
        <v>5</v>
      </c>
      <c r="B93">
        <f>30.52*0.95</f>
        <v>28.994</v>
      </c>
    </row>
    <row r="94" spans="1:2" x14ac:dyDescent="0.3">
      <c r="A94" t="s">
        <v>5</v>
      </c>
      <c r="B94">
        <f>30.52*0.95</f>
        <v>28.994</v>
      </c>
    </row>
    <row r="95" spans="1:2" x14ac:dyDescent="0.3">
      <c r="A95" t="s">
        <v>5</v>
      </c>
      <c r="B95">
        <f>30.52*0.95</f>
        <v>28.994</v>
      </c>
    </row>
    <row r="96" spans="1:2" x14ac:dyDescent="0.3">
      <c r="A96" t="s">
        <v>5</v>
      </c>
      <c r="B96">
        <f>30.52*0.95</f>
        <v>28.994</v>
      </c>
    </row>
    <row r="97" spans="1:2" x14ac:dyDescent="0.3">
      <c r="A97" t="s">
        <v>117</v>
      </c>
      <c r="B97">
        <f>49.46*1</f>
        <v>49.46</v>
      </c>
    </row>
    <row r="98" spans="1:2" x14ac:dyDescent="0.3">
      <c r="A98" t="s">
        <v>117</v>
      </c>
      <c r="B98">
        <f>49.46*1</f>
        <v>49.46</v>
      </c>
    </row>
    <row r="99" spans="1:2" x14ac:dyDescent="0.3">
      <c r="A99" t="s">
        <v>117</v>
      </c>
      <c r="B99">
        <f>49.46*1</f>
        <v>49.46</v>
      </c>
    </row>
    <row r="100" spans="1:2" x14ac:dyDescent="0.3">
      <c r="A100" t="s">
        <v>117</v>
      </c>
      <c r="B100">
        <f>49.46*1</f>
        <v>49.46</v>
      </c>
    </row>
    <row r="101" spans="1:2" x14ac:dyDescent="0.3">
      <c r="A101" t="s">
        <v>117</v>
      </c>
      <c r="B101">
        <f>49.46*1</f>
        <v>49.46</v>
      </c>
    </row>
    <row r="102" spans="1:2" x14ac:dyDescent="0.3">
      <c r="A102" t="s">
        <v>117</v>
      </c>
      <c r="B102">
        <f>49.46*1</f>
        <v>49.46</v>
      </c>
    </row>
    <row r="103" spans="1:2" x14ac:dyDescent="0.3">
      <c r="A103" t="s">
        <v>117</v>
      </c>
      <c r="B103">
        <f>49.46*1</f>
        <v>49.46</v>
      </c>
    </row>
    <row r="104" spans="1:2" x14ac:dyDescent="0.3">
      <c r="A104" t="s">
        <v>117</v>
      </c>
      <c r="B104">
        <f>49.46*1</f>
        <v>49.46</v>
      </c>
    </row>
    <row r="105" spans="1:2" x14ac:dyDescent="0.3">
      <c r="A105" t="s">
        <v>117</v>
      </c>
      <c r="B105">
        <f>49.46*1</f>
        <v>49.46</v>
      </c>
    </row>
    <row r="106" spans="1:2" x14ac:dyDescent="0.3">
      <c r="A106" t="s">
        <v>107</v>
      </c>
      <c r="B106">
        <f>23.99*1</f>
        <v>23.99</v>
      </c>
    </row>
    <row r="107" spans="1:2" x14ac:dyDescent="0.3">
      <c r="A107" t="s">
        <v>107</v>
      </c>
      <c r="B107">
        <f>23.99*1</f>
        <v>23.99</v>
      </c>
    </row>
    <row r="108" spans="1:2" x14ac:dyDescent="0.3">
      <c r="A108" t="s">
        <v>107</v>
      </c>
      <c r="B108">
        <f>23.99*1</f>
        <v>23.99</v>
      </c>
    </row>
    <row r="109" spans="1:2" x14ac:dyDescent="0.3">
      <c r="A109" t="s">
        <v>107</v>
      </c>
      <c r="B109">
        <f>23.99*1</f>
        <v>23.99</v>
      </c>
    </row>
    <row r="110" spans="1:2" x14ac:dyDescent="0.3">
      <c r="A110" t="s">
        <v>107</v>
      </c>
      <c r="B110">
        <f>23.99*1</f>
        <v>23.99</v>
      </c>
    </row>
    <row r="111" spans="1:2" x14ac:dyDescent="0.3">
      <c r="A111" t="s">
        <v>107</v>
      </c>
      <c r="B111">
        <f>23.99*1</f>
        <v>23.99</v>
      </c>
    </row>
    <row r="112" spans="1:2" x14ac:dyDescent="0.3">
      <c r="A112" t="s">
        <v>107</v>
      </c>
      <c r="B112">
        <f>23.99*1</f>
        <v>23.99</v>
      </c>
    </row>
    <row r="113" spans="1:2" x14ac:dyDescent="0.3">
      <c r="A113" t="s">
        <v>92</v>
      </c>
      <c r="B113">
        <f>45.07*1</f>
        <v>45.07</v>
      </c>
    </row>
    <row r="114" spans="1:2" x14ac:dyDescent="0.3">
      <c r="A114" t="s">
        <v>92</v>
      </c>
      <c r="B114">
        <f>45.07*1</f>
        <v>45.07</v>
      </c>
    </row>
    <row r="115" spans="1:2" x14ac:dyDescent="0.3">
      <c r="A115" t="s">
        <v>92</v>
      </c>
      <c r="B115">
        <f>45.07*1</f>
        <v>45.07</v>
      </c>
    </row>
    <row r="116" spans="1:2" x14ac:dyDescent="0.3">
      <c r="A116" t="s">
        <v>92</v>
      </c>
      <c r="B116">
        <f>45.07*1</f>
        <v>45.07</v>
      </c>
    </row>
    <row r="117" spans="1:2" x14ac:dyDescent="0.3">
      <c r="A117" t="s">
        <v>92</v>
      </c>
      <c r="B117">
        <f>45.07*1</f>
        <v>45.07</v>
      </c>
    </row>
    <row r="118" spans="1:2" x14ac:dyDescent="0.3">
      <c r="A118" t="s">
        <v>92</v>
      </c>
      <c r="B118">
        <f>45.07*1</f>
        <v>45.07</v>
      </c>
    </row>
    <row r="119" spans="1:2" x14ac:dyDescent="0.3">
      <c r="A119" t="s">
        <v>92</v>
      </c>
      <c r="B119">
        <f>45.07*1</f>
        <v>45.07</v>
      </c>
    </row>
    <row r="120" spans="1:2" x14ac:dyDescent="0.3">
      <c r="A120" t="s">
        <v>92</v>
      </c>
      <c r="B120">
        <f>45.07*1</f>
        <v>45.07</v>
      </c>
    </row>
    <row r="121" spans="1:2" x14ac:dyDescent="0.3">
      <c r="A121" t="s">
        <v>21</v>
      </c>
      <c r="B121">
        <f>28.09*1</f>
        <v>28.09</v>
      </c>
    </row>
    <row r="122" spans="1:2" x14ac:dyDescent="0.3">
      <c r="A122" t="s">
        <v>21</v>
      </c>
      <c r="B122">
        <f>28.09*1</f>
        <v>28.09</v>
      </c>
    </row>
    <row r="123" spans="1:2" x14ac:dyDescent="0.3">
      <c r="A123" t="s">
        <v>21</v>
      </c>
      <c r="B123">
        <f>28.09*1</f>
        <v>28.09</v>
      </c>
    </row>
    <row r="124" spans="1:2" x14ac:dyDescent="0.3">
      <c r="A124" t="s">
        <v>21</v>
      </c>
      <c r="B124">
        <f>28.09*1</f>
        <v>28.09</v>
      </c>
    </row>
    <row r="125" spans="1:2" x14ac:dyDescent="0.3">
      <c r="A125" t="s">
        <v>21</v>
      </c>
      <c r="B125">
        <f>28.09*1</f>
        <v>28.09</v>
      </c>
    </row>
    <row r="126" spans="1:2" x14ac:dyDescent="0.3">
      <c r="A126" t="s">
        <v>21</v>
      </c>
      <c r="B126">
        <f>28.09*1</f>
        <v>28.09</v>
      </c>
    </row>
    <row r="127" spans="1:2" x14ac:dyDescent="0.3">
      <c r="A127" t="s">
        <v>21</v>
      </c>
      <c r="B127">
        <f>28.09*1</f>
        <v>28.09</v>
      </c>
    </row>
    <row r="128" spans="1:2" x14ac:dyDescent="0.3">
      <c r="A128" t="s">
        <v>21</v>
      </c>
      <c r="B128">
        <f>28.09*1</f>
        <v>28.09</v>
      </c>
    </row>
    <row r="129" spans="1:2" x14ac:dyDescent="0.3">
      <c r="A129" t="s">
        <v>21</v>
      </c>
      <c r="B129">
        <f>28.09*1</f>
        <v>28.09</v>
      </c>
    </row>
    <row r="130" spans="1:2" x14ac:dyDescent="0.3">
      <c r="A130" t="s">
        <v>21</v>
      </c>
      <c r="B130">
        <f>28.09*1</f>
        <v>28.09</v>
      </c>
    </row>
    <row r="131" spans="1:2" x14ac:dyDescent="0.3">
      <c r="A131" t="s">
        <v>21</v>
      </c>
      <c r="B131">
        <f>28.09*1</f>
        <v>28.09</v>
      </c>
    </row>
    <row r="132" spans="1:2" x14ac:dyDescent="0.3">
      <c r="A132" t="s">
        <v>21</v>
      </c>
      <c r="B132">
        <f>28.09*1</f>
        <v>28.09</v>
      </c>
    </row>
    <row r="133" spans="1:2" x14ac:dyDescent="0.3">
      <c r="A133" t="s">
        <v>35</v>
      </c>
      <c r="B133">
        <f>40.11*1</f>
        <v>40.11</v>
      </c>
    </row>
    <row r="134" spans="1:2" x14ac:dyDescent="0.3">
      <c r="A134" t="s">
        <v>35</v>
      </c>
      <c r="B134">
        <f>40.11*1</f>
        <v>40.11</v>
      </c>
    </row>
    <row r="135" spans="1:2" x14ac:dyDescent="0.3">
      <c r="A135" t="s">
        <v>35</v>
      </c>
      <c r="B135">
        <f>40.11*1</f>
        <v>40.11</v>
      </c>
    </row>
    <row r="136" spans="1:2" x14ac:dyDescent="0.3">
      <c r="A136" t="s">
        <v>35</v>
      </c>
      <c r="B136">
        <f>40.11*1</f>
        <v>40.11</v>
      </c>
    </row>
    <row r="137" spans="1:2" x14ac:dyDescent="0.3">
      <c r="A137" t="s">
        <v>35</v>
      </c>
      <c r="B137">
        <f>40.11*1</f>
        <v>40.11</v>
      </c>
    </row>
    <row r="138" spans="1:2" x14ac:dyDescent="0.3">
      <c r="A138" t="s">
        <v>35</v>
      </c>
      <c r="B138">
        <f>40.11*1</f>
        <v>40.11</v>
      </c>
    </row>
    <row r="139" spans="1:2" x14ac:dyDescent="0.3">
      <c r="A139" t="s">
        <v>35</v>
      </c>
      <c r="B139">
        <f>40.11*1</f>
        <v>40.11</v>
      </c>
    </row>
    <row r="140" spans="1:2" x14ac:dyDescent="0.3">
      <c r="A140" t="s">
        <v>35</v>
      </c>
      <c r="B140">
        <f>40.11*1</f>
        <v>40.11</v>
      </c>
    </row>
    <row r="141" spans="1:2" x14ac:dyDescent="0.3">
      <c r="A141" t="s">
        <v>35</v>
      </c>
      <c r="B141">
        <f>40.11*1</f>
        <v>40.11</v>
      </c>
    </row>
    <row r="142" spans="1:2" x14ac:dyDescent="0.3">
      <c r="A142" t="s">
        <v>35</v>
      </c>
      <c r="B142">
        <f>40.11*1</f>
        <v>40.11</v>
      </c>
    </row>
    <row r="143" spans="1:2" x14ac:dyDescent="0.3">
      <c r="A143" t="s">
        <v>35</v>
      </c>
      <c r="B143">
        <f>40.11*1</f>
        <v>40.11</v>
      </c>
    </row>
    <row r="144" spans="1:2" x14ac:dyDescent="0.3">
      <c r="A144" t="s">
        <v>35</v>
      </c>
      <c r="B144">
        <f>40.11*1</f>
        <v>40.11</v>
      </c>
    </row>
    <row r="145" spans="1:2" x14ac:dyDescent="0.3">
      <c r="A145" t="s">
        <v>35</v>
      </c>
      <c r="B145">
        <f>40.11*1</f>
        <v>40.11</v>
      </c>
    </row>
    <row r="146" spans="1:2" x14ac:dyDescent="0.3">
      <c r="A146" t="s">
        <v>111</v>
      </c>
      <c r="B146">
        <f>33.29*0.85</f>
        <v>28.296499999999998</v>
      </c>
    </row>
    <row r="147" spans="1:2" x14ac:dyDescent="0.3">
      <c r="A147" t="s">
        <v>111</v>
      </c>
      <c r="B147">
        <f>33.29*0.85</f>
        <v>28.296499999999998</v>
      </c>
    </row>
    <row r="148" spans="1:2" x14ac:dyDescent="0.3">
      <c r="A148" t="s">
        <v>111</v>
      </c>
      <c r="B148">
        <f>33.29*0.85</f>
        <v>28.296499999999998</v>
      </c>
    </row>
    <row r="149" spans="1:2" x14ac:dyDescent="0.3">
      <c r="A149" t="s">
        <v>111</v>
      </c>
      <c r="B149">
        <f>33.29*0.85</f>
        <v>28.296499999999998</v>
      </c>
    </row>
    <row r="150" spans="1:2" x14ac:dyDescent="0.3">
      <c r="A150" t="s">
        <v>111</v>
      </c>
      <c r="B150">
        <f>33.29*0.85</f>
        <v>28.296499999999998</v>
      </c>
    </row>
    <row r="151" spans="1:2" x14ac:dyDescent="0.3">
      <c r="A151" t="s">
        <v>111</v>
      </c>
      <c r="B151">
        <f>33.29*0.85</f>
        <v>28.296499999999998</v>
      </c>
    </row>
    <row r="152" spans="1:2" x14ac:dyDescent="0.3">
      <c r="A152" t="s">
        <v>111</v>
      </c>
      <c r="B152">
        <f>33.29*0.85</f>
        <v>28.296499999999998</v>
      </c>
    </row>
    <row r="153" spans="1:2" x14ac:dyDescent="0.3">
      <c r="A153" t="s">
        <v>111</v>
      </c>
      <c r="B153">
        <f>33.29*0.85</f>
        <v>28.296499999999998</v>
      </c>
    </row>
    <row r="154" spans="1:2" x14ac:dyDescent="0.3">
      <c r="A154" t="s">
        <v>111</v>
      </c>
      <c r="B154">
        <f>33.29*0.85</f>
        <v>28.296499999999998</v>
      </c>
    </row>
    <row r="155" spans="1:2" x14ac:dyDescent="0.3">
      <c r="A155" t="s">
        <v>111</v>
      </c>
      <c r="B155">
        <f>33.29*0.85</f>
        <v>28.296499999999998</v>
      </c>
    </row>
    <row r="156" spans="1:2" x14ac:dyDescent="0.3">
      <c r="A156" t="s">
        <v>111</v>
      </c>
      <c r="B156">
        <f>33.29*0.85</f>
        <v>28.296499999999998</v>
      </c>
    </row>
    <row r="157" spans="1:2" x14ac:dyDescent="0.3">
      <c r="A157" t="s">
        <v>111</v>
      </c>
      <c r="B157">
        <f>33.29*0.85</f>
        <v>28.296499999999998</v>
      </c>
    </row>
    <row r="158" spans="1:2" x14ac:dyDescent="0.3">
      <c r="A158" t="s">
        <v>97</v>
      </c>
      <c r="B158">
        <f>17.93*1</f>
        <v>17.93</v>
      </c>
    </row>
    <row r="159" spans="1:2" x14ac:dyDescent="0.3">
      <c r="A159" t="s">
        <v>97</v>
      </c>
      <c r="B159">
        <f>17.93*1</f>
        <v>17.93</v>
      </c>
    </row>
    <row r="160" spans="1:2" x14ac:dyDescent="0.3">
      <c r="A160" t="s">
        <v>97</v>
      </c>
      <c r="B160">
        <f>17.93*1</f>
        <v>17.93</v>
      </c>
    </row>
    <row r="161" spans="1:2" x14ac:dyDescent="0.3">
      <c r="A161" t="s">
        <v>97</v>
      </c>
      <c r="B161">
        <f>17.93*1</f>
        <v>17.93</v>
      </c>
    </row>
    <row r="162" spans="1:2" x14ac:dyDescent="0.3">
      <c r="A162" t="s">
        <v>97</v>
      </c>
      <c r="B162">
        <f>17.93*1</f>
        <v>17.93</v>
      </c>
    </row>
    <row r="163" spans="1:2" x14ac:dyDescent="0.3">
      <c r="A163" t="s">
        <v>97</v>
      </c>
      <c r="B163">
        <f>17.93*1</f>
        <v>17.93</v>
      </c>
    </row>
    <row r="164" spans="1:2" x14ac:dyDescent="0.3">
      <c r="A164" t="s">
        <v>97</v>
      </c>
      <c r="B164">
        <f>17.93*1</f>
        <v>17.93</v>
      </c>
    </row>
    <row r="165" spans="1:2" x14ac:dyDescent="0.3">
      <c r="A165" t="s">
        <v>97</v>
      </c>
      <c r="B165">
        <f>17.93*1</f>
        <v>17.93</v>
      </c>
    </row>
    <row r="166" spans="1:2" x14ac:dyDescent="0.3">
      <c r="A166" t="s">
        <v>97</v>
      </c>
      <c r="B166">
        <f>17.93*1</f>
        <v>17.93</v>
      </c>
    </row>
    <row r="167" spans="1:2" x14ac:dyDescent="0.3">
      <c r="A167" t="s">
        <v>97</v>
      </c>
      <c r="B167">
        <f>17.93*1</f>
        <v>17.93</v>
      </c>
    </row>
    <row r="168" spans="1:2" x14ac:dyDescent="0.3">
      <c r="A168" t="s">
        <v>97</v>
      </c>
      <c r="B168">
        <f>17.93*1</f>
        <v>17.93</v>
      </c>
    </row>
    <row r="169" spans="1:2" x14ac:dyDescent="0.3">
      <c r="A169" t="s">
        <v>97</v>
      </c>
      <c r="B169">
        <f>17.93*1</f>
        <v>17.93</v>
      </c>
    </row>
    <row r="170" spans="1:2" x14ac:dyDescent="0.3">
      <c r="A170" t="s">
        <v>97</v>
      </c>
      <c r="B170">
        <f>17.93*1</f>
        <v>17.93</v>
      </c>
    </row>
    <row r="171" spans="1:2" x14ac:dyDescent="0.3">
      <c r="A171" t="s">
        <v>97</v>
      </c>
      <c r="B171">
        <f>17.93*1</f>
        <v>17.93</v>
      </c>
    </row>
    <row r="172" spans="1:2" x14ac:dyDescent="0.3">
      <c r="A172" t="s">
        <v>97</v>
      </c>
      <c r="B172">
        <f>17.93*1</f>
        <v>17.93</v>
      </c>
    </row>
    <row r="173" spans="1:2" x14ac:dyDescent="0.3">
      <c r="A173" t="s">
        <v>97</v>
      </c>
      <c r="B173">
        <f>17.93*1</f>
        <v>17.93</v>
      </c>
    </row>
    <row r="174" spans="1:2" x14ac:dyDescent="0.3">
      <c r="A174" t="s">
        <v>116</v>
      </c>
      <c r="B174">
        <f>46.82*1</f>
        <v>46.82</v>
      </c>
    </row>
    <row r="175" spans="1:2" x14ac:dyDescent="0.3">
      <c r="A175" t="s">
        <v>116</v>
      </c>
      <c r="B175">
        <f>46.82*1</f>
        <v>46.82</v>
      </c>
    </row>
    <row r="176" spans="1:2" x14ac:dyDescent="0.3">
      <c r="A176" t="s">
        <v>116</v>
      </c>
      <c r="B176">
        <f>46.82*1</f>
        <v>46.82</v>
      </c>
    </row>
    <row r="177" spans="1:2" x14ac:dyDescent="0.3">
      <c r="A177" t="s">
        <v>116</v>
      </c>
      <c r="B177">
        <f>46.82*1</f>
        <v>46.82</v>
      </c>
    </row>
    <row r="178" spans="1:2" x14ac:dyDescent="0.3">
      <c r="A178" t="s">
        <v>116</v>
      </c>
      <c r="B178">
        <f>46.82*1</f>
        <v>46.82</v>
      </c>
    </row>
    <row r="179" spans="1:2" x14ac:dyDescent="0.3">
      <c r="A179" t="s">
        <v>116</v>
      </c>
      <c r="B179">
        <f>46.82*1</f>
        <v>46.82</v>
      </c>
    </row>
    <row r="180" spans="1:2" x14ac:dyDescent="0.3">
      <c r="A180" t="s">
        <v>116</v>
      </c>
      <c r="B180">
        <f>46.82*1</f>
        <v>46.82</v>
      </c>
    </row>
    <row r="181" spans="1:2" x14ac:dyDescent="0.3">
      <c r="A181" t="s">
        <v>116</v>
      </c>
      <c r="B181">
        <f>46.82*1</f>
        <v>46.82</v>
      </c>
    </row>
    <row r="182" spans="1:2" x14ac:dyDescent="0.3">
      <c r="A182" t="s">
        <v>115</v>
      </c>
      <c r="B182">
        <f>50.27*0.95</f>
        <v>47.756500000000003</v>
      </c>
    </row>
    <row r="183" spans="1:2" x14ac:dyDescent="0.3">
      <c r="A183" t="s">
        <v>115</v>
      </c>
      <c r="B183">
        <f>50.27*0.95</f>
        <v>47.756500000000003</v>
      </c>
    </row>
    <row r="184" spans="1:2" x14ac:dyDescent="0.3">
      <c r="A184" t="s">
        <v>115</v>
      </c>
      <c r="B184">
        <f>50.27*0.95</f>
        <v>47.756500000000003</v>
      </c>
    </row>
    <row r="185" spans="1:2" x14ac:dyDescent="0.3">
      <c r="A185" t="s">
        <v>115</v>
      </c>
      <c r="B185">
        <f>50.27*0.95</f>
        <v>47.756500000000003</v>
      </c>
    </row>
    <row r="186" spans="1:2" x14ac:dyDescent="0.3">
      <c r="A186" t="s">
        <v>115</v>
      </c>
      <c r="B186">
        <f>50.27*0.95</f>
        <v>47.756500000000003</v>
      </c>
    </row>
    <row r="187" spans="1:2" x14ac:dyDescent="0.3">
      <c r="A187" t="s">
        <v>115</v>
      </c>
      <c r="B187">
        <f>50.27*0.95</f>
        <v>47.756500000000003</v>
      </c>
    </row>
    <row r="188" spans="1:2" x14ac:dyDescent="0.3">
      <c r="A188" t="s">
        <v>115</v>
      </c>
      <c r="B188">
        <f>50.27*0.95</f>
        <v>47.756500000000003</v>
      </c>
    </row>
    <row r="189" spans="1:2" x14ac:dyDescent="0.3">
      <c r="A189" t="s">
        <v>115</v>
      </c>
      <c r="B189">
        <f>50.27*0.95</f>
        <v>47.756500000000003</v>
      </c>
    </row>
    <row r="190" spans="1:2" x14ac:dyDescent="0.3">
      <c r="A190" t="s">
        <v>115</v>
      </c>
      <c r="B190">
        <f>50.27*0.95</f>
        <v>47.756500000000003</v>
      </c>
    </row>
    <row r="191" spans="1:2" x14ac:dyDescent="0.3">
      <c r="A191" t="s">
        <v>115</v>
      </c>
      <c r="B191">
        <f>50.27*0.95</f>
        <v>47.756500000000003</v>
      </c>
    </row>
    <row r="192" spans="1:2" x14ac:dyDescent="0.3">
      <c r="A192" t="s">
        <v>115</v>
      </c>
      <c r="B192">
        <f>50.27*0.95</f>
        <v>47.756500000000003</v>
      </c>
    </row>
    <row r="193" spans="1:2" x14ac:dyDescent="0.3">
      <c r="A193" t="s">
        <v>115</v>
      </c>
      <c r="B193">
        <f>50.27*0.95</f>
        <v>47.756500000000003</v>
      </c>
    </row>
    <row r="194" spans="1:2" x14ac:dyDescent="0.3">
      <c r="A194" t="s">
        <v>118</v>
      </c>
      <c r="B194">
        <f>32*1</f>
        <v>32</v>
      </c>
    </row>
    <row r="195" spans="1:2" x14ac:dyDescent="0.3">
      <c r="A195" t="s">
        <v>118</v>
      </c>
      <c r="B195">
        <f>32*1</f>
        <v>32</v>
      </c>
    </row>
    <row r="196" spans="1:2" x14ac:dyDescent="0.3">
      <c r="A196" t="s">
        <v>118</v>
      </c>
      <c r="B196">
        <f>32*1</f>
        <v>32</v>
      </c>
    </row>
    <row r="197" spans="1:2" x14ac:dyDescent="0.3">
      <c r="A197" t="s">
        <v>118</v>
      </c>
      <c r="B197">
        <f>32*1</f>
        <v>32</v>
      </c>
    </row>
    <row r="198" spans="1:2" x14ac:dyDescent="0.3">
      <c r="A198" t="s">
        <v>118</v>
      </c>
      <c r="B198">
        <f>32*1</f>
        <v>32</v>
      </c>
    </row>
    <row r="199" spans="1:2" x14ac:dyDescent="0.3">
      <c r="A199" t="s">
        <v>118</v>
      </c>
      <c r="B199">
        <f>32*1</f>
        <v>32</v>
      </c>
    </row>
    <row r="200" spans="1:2" x14ac:dyDescent="0.3">
      <c r="A200" t="s">
        <v>118</v>
      </c>
      <c r="B200">
        <f>32*1</f>
        <v>32</v>
      </c>
    </row>
    <row r="201" spans="1:2" x14ac:dyDescent="0.3">
      <c r="A201" t="s">
        <v>118</v>
      </c>
      <c r="B201">
        <f>32*1</f>
        <v>32</v>
      </c>
    </row>
    <row r="202" spans="1:2" x14ac:dyDescent="0.3">
      <c r="A202" t="s">
        <v>118</v>
      </c>
      <c r="B202">
        <f>32*1</f>
        <v>32</v>
      </c>
    </row>
    <row r="203" spans="1:2" x14ac:dyDescent="0.3">
      <c r="A203" t="s">
        <v>118</v>
      </c>
      <c r="B203">
        <f>32*1</f>
        <v>32</v>
      </c>
    </row>
    <row r="204" spans="1:2" x14ac:dyDescent="0.3">
      <c r="A204" t="s">
        <v>3</v>
      </c>
      <c r="B204">
        <f>52.15*0.95</f>
        <v>49.542499999999997</v>
      </c>
    </row>
    <row r="205" spans="1:2" x14ac:dyDescent="0.3">
      <c r="A205" t="s">
        <v>3</v>
      </c>
      <c r="B205">
        <f>52.15*0.95</f>
        <v>49.542499999999997</v>
      </c>
    </row>
    <row r="206" spans="1:2" x14ac:dyDescent="0.3">
      <c r="A206" t="s">
        <v>3</v>
      </c>
      <c r="B206">
        <f>52.15*0.95</f>
        <v>49.542499999999997</v>
      </c>
    </row>
    <row r="207" spans="1:2" x14ac:dyDescent="0.3">
      <c r="A207" t="s">
        <v>3</v>
      </c>
      <c r="B207">
        <f>52.15*0.95</f>
        <v>49.542499999999997</v>
      </c>
    </row>
    <row r="208" spans="1:2" x14ac:dyDescent="0.3">
      <c r="A208" t="s">
        <v>3</v>
      </c>
      <c r="B208">
        <f>52.15*0.95</f>
        <v>49.542499999999997</v>
      </c>
    </row>
    <row r="209" spans="1:2" x14ac:dyDescent="0.3">
      <c r="A209" t="s">
        <v>91</v>
      </c>
      <c r="B209">
        <f>54.64*1</f>
        <v>54.64</v>
      </c>
    </row>
    <row r="210" spans="1:2" x14ac:dyDescent="0.3">
      <c r="A210" t="s">
        <v>91</v>
      </c>
      <c r="B210">
        <f>54.64*1</f>
        <v>54.64</v>
      </c>
    </row>
    <row r="211" spans="1:2" x14ac:dyDescent="0.3">
      <c r="A211" t="s">
        <v>91</v>
      </c>
      <c r="B211">
        <f>54.64*1</f>
        <v>54.64</v>
      </c>
    </row>
    <row r="212" spans="1:2" x14ac:dyDescent="0.3">
      <c r="A212" t="s">
        <v>91</v>
      </c>
      <c r="B212">
        <f>54.64*1</f>
        <v>54.64</v>
      </c>
    </row>
    <row r="213" spans="1:2" x14ac:dyDescent="0.3">
      <c r="A213" t="s">
        <v>91</v>
      </c>
      <c r="B213">
        <f>54.64*1</f>
        <v>54.64</v>
      </c>
    </row>
    <row r="214" spans="1:2" x14ac:dyDescent="0.3">
      <c r="A214" t="s">
        <v>91</v>
      </c>
      <c r="B214">
        <f>54.64*1</f>
        <v>54.64</v>
      </c>
    </row>
    <row r="215" spans="1:2" x14ac:dyDescent="0.3">
      <c r="A215" t="s">
        <v>39</v>
      </c>
      <c r="B215">
        <f>17.24*0.95</f>
        <v>16.377999999999997</v>
      </c>
    </row>
    <row r="216" spans="1:2" x14ac:dyDescent="0.3">
      <c r="A216" t="s">
        <v>39</v>
      </c>
      <c r="B216">
        <f>17.24*0.95</f>
        <v>16.377999999999997</v>
      </c>
    </row>
    <row r="217" spans="1:2" x14ac:dyDescent="0.3">
      <c r="A217" t="s">
        <v>39</v>
      </c>
      <c r="B217">
        <f>17.24*0.95</f>
        <v>16.377999999999997</v>
      </c>
    </row>
    <row r="218" spans="1:2" x14ac:dyDescent="0.3">
      <c r="A218" t="s">
        <v>39</v>
      </c>
      <c r="B218">
        <f>17.24*0.95</f>
        <v>16.377999999999997</v>
      </c>
    </row>
    <row r="219" spans="1:2" x14ac:dyDescent="0.3">
      <c r="A219" t="s">
        <v>39</v>
      </c>
      <c r="B219">
        <f>17.24*0.95</f>
        <v>16.377999999999997</v>
      </c>
    </row>
    <row r="220" spans="1:2" x14ac:dyDescent="0.3">
      <c r="A220" t="s">
        <v>39</v>
      </c>
      <c r="B220">
        <f>17.24*0.95</f>
        <v>16.377999999999997</v>
      </c>
    </row>
    <row r="221" spans="1:2" x14ac:dyDescent="0.3">
      <c r="A221" t="s">
        <v>39</v>
      </c>
      <c r="B221">
        <f>17.24*0.95</f>
        <v>16.377999999999997</v>
      </c>
    </row>
    <row r="222" spans="1:2" x14ac:dyDescent="0.3">
      <c r="A222" t="s">
        <v>39</v>
      </c>
      <c r="B222">
        <f>17.24*0.95</f>
        <v>16.377999999999997</v>
      </c>
    </row>
    <row r="223" spans="1:2" x14ac:dyDescent="0.3">
      <c r="A223" t="s">
        <v>39</v>
      </c>
      <c r="B223">
        <f>17.24*0.95</f>
        <v>16.377999999999997</v>
      </c>
    </row>
    <row r="224" spans="1:2" x14ac:dyDescent="0.3">
      <c r="A224" t="s">
        <v>39</v>
      </c>
      <c r="B224">
        <f>17.24*0.95</f>
        <v>16.377999999999997</v>
      </c>
    </row>
    <row r="225" spans="1:2" x14ac:dyDescent="0.3">
      <c r="A225" t="s">
        <v>39</v>
      </c>
      <c r="B225">
        <f>17.24*0.95</f>
        <v>16.377999999999997</v>
      </c>
    </row>
    <row r="226" spans="1:2" x14ac:dyDescent="0.3">
      <c r="A226" t="s">
        <v>2</v>
      </c>
      <c r="B226">
        <f>47.82*1</f>
        <v>47.82</v>
      </c>
    </row>
    <row r="227" spans="1:2" x14ac:dyDescent="0.3">
      <c r="A227" t="s">
        <v>2</v>
      </c>
      <c r="B227">
        <f>47.82*1</f>
        <v>47.82</v>
      </c>
    </row>
    <row r="228" spans="1:2" x14ac:dyDescent="0.3">
      <c r="A228" t="s">
        <v>2</v>
      </c>
      <c r="B228">
        <f>47.82*1</f>
        <v>47.82</v>
      </c>
    </row>
    <row r="229" spans="1:2" x14ac:dyDescent="0.3">
      <c r="A229" t="s">
        <v>2</v>
      </c>
      <c r="B229">
        <f>47.82*1</f>
        <v>47.82</v>
      </c>
    </row>
    <row r="230" spans="1:2" x14ac:dyDescent="0.3">
      <c r="A230" t="s">
        <v>2</v>
      </c>
      <c r="B230">
        <f>47.82*1</f>
        <v>47.82</v>
      </c>
    </row>
    <row r="231" spans="1:2" x14ac:dyDescent="0.3">
      <c r="A231" t="s">
        <v>2</v>
      </c>
      <c r="B231">
        <f>47.82*1</f>
        <v>47.82</v>
      </c>
    </row>
    <row r="232" spans="1:2" x14ac:dyDescent="0.3">
      <c r="A232" t="s">
        <v>2</v>
      </c>
      <c r="B232">
        <f>47.82*1</f>
        <v>47.82</v>
      </c>
    </row>
    <row r="233" spans="1:2" x14ac:dyDescent="0.3">
      <c r="A233" t="s">
        <v>2</v>
      </c>
      <c r="B233">
        <f>47.82*1</f>
        <v>47.82</v>
      </c>
    </row>
    <row r="234" spans="1:2" x14ac:dyDescent="0.3">
      <c r="A234" t="s">
        <v>2</v>
      </c>
      <c r="B234">
        <f>47.82*1</f>
        <v>47.82</v>
      </c>
    </row>
    <row r="235" spans="1:2" x14ac:dyDescent="0.3">
      <c r="A235" t="s">
        <v>2</v>
      </c>
      <c r="B235">
        <f>47.82*1</f>
        <v>47.82</v>
      </c>
    </row>
    <row r="236" spans="1:2" x14ac:dyDescent="0.3">
      <c r="A236" t="s">
        <v>2</v>
      </c>
      <c r="B236">
        <f>47.82*1</f>
        <v>47.82</v>
      </c>
    </row>
    <row r="237" spans="1:2" x14ac:dyDescent="0.3">
      <c r="A237" t="s">
        <v>112</v>
      </c>
      <c r="B237">
        <f>23.88*0.95</f>
        <v>22.685999999999996</v>
      </c>
    </row>
    <row r="238" spans="1:2" x14ac:dyDescent="0.3">
      <c r="A238" t="s">
        <v>112</v>
      </c>
      <c r="B238">
        <f>23.88*0.95</f>
        <v>22.685999999999996</v>
      </c>
    </row>
    <row r="239" spans="1:2" x14ac:dyDescent="0.3">
      <c r="A239" t="s">
        <v>112</v>
      </c>
      <c r="B239">
        <f>23.88*0.95</f>
        <v>22.685999999999996</v>
      </c>
    </row>
    <row r="240" spans="1:2" x14ac:dyDescent="0.3">
      <c r="A240" t="s">
        <v>112</v>
      </c>
      <c r="B240">
        <f>23.88*0.95</f>
        <v>22.685999999999996</v>
      </c>
    </row>
    <row r="241" spans="1:2" x14ac:dyDescent="0.3">
      <c r="A241" t="s">
        <v>112</v>
      </c>
      <c r="B241">
        <f>23.88*0.95</f>
        <v>22.685999999999996</v>
      </c>
    </row>
    <row r="242" spans="1:2" x14ac:dyDescent="0.3">
      <c r="A242" t="s">
        <v>112</v>
      </c>
      <c r="B242">
        <f>23.88*0.95</f>
        <v>22.685999999999996</v>
      </c>
    </row>
    <row r="243" spans="1:2" x14ac:dyDescent="0.3">
      <c r="A243" t="s">
        <v>112</v>
      </c>
      <c r="B243">
        <f>23.88*0.95</f>
        <v>22.685999999999996</v>
      </c>
    </row>
    <row r="244" spans="1:2" x14ac:dyDescent="0.3">
      <c r="A244" t="s">
        <v>112</v>
      </c>
      <c r="B244">
        <f>23.88*0.95</f>
        <v>22.685999999999996</v>
      </c>
    </row>
    <row r="245" spans="1:2" x14ac:dyDescent="0.3">
      <c r="A245" t="s">
        <v>112</v>
      </c>
      <c r="B245">
        <f>23.88*0.95</f>
        <v>22.685999999999996</v>
      </c>
    </row>
    <row r="246" spans="1:2" x14ac:dyDescent="0.3">
      <c r="A246" t="s">
        <v>112</v>
      </c>
      <c r="B246">
        <f>23.88*0.95</f>
        <v>22.685999999999996</v>
      </c>
    </row>
    <row r="247" spans="1:2" x14ac:dyDescent="0.3">
      <c r="A247" t="s">
        <v>112</v>
      </c>
      <c r="B247">
        <f>23.88*0.95</f>
        <v>22.685999999999996</v>
      </c>
    </row>
    <row r="248" spans="1:2" x14ac:dyDescent="0.3">
      <c r="A248" t="s">
        <v>112</v>
      </c>
      <c r="B248">
        <f>23.88*0.95</f>
        <v>22.685999999999996</v>
      </c>
    </row>
    <row r="249" spans="1:2" x14ac:dyDescent="0.3">
      <c r="A249" t="s">
        <v>112</v>
      </c>
      <c r="B249">
        <f>23.88*0.95</f>
        <v>22.685999999999996</v>
      </c>
    </row>
    <row r="250" spans="1:2" x14ac:dyDescent="0.3">
      <c r="A250" t="s">
        <v>98</v>
      </c>
      <c r="B250">
        <f>37.97*1</f>
        <v>37.97</v>
      </c>
    </row>
    <row r="251" spans="1:2" x14ac:dyDescent="0.3">
      <c r="A251" t="s">
        <v>98</v>
      </c>
      <c r="B251">
        <f>37.97*1</f>
        <v>37.97</v>
      </c>
    </row>
    <row r="252" spans="1:2" x14ac:dyDescent="0.3">
      <c r="A252" t="s">
        <v>98</v>
      </c>
      <c r="B252">
        <f>37.97*1</f>
        <v>37.97</v>
      </c>
    </row>
    <row r="253" spans="1:2" x14ac:dyDescent="0.3">
      <c r="A253" t="s">
        <v>98</v>
      </c>
      <c r="B253">
        <f>37.97*1</f>
        <v>37.97</v>
      </c>
    </row>
    <row r="254" spans="1:2" x14ac:dyDescent="0.3">
      <c r="A254" t="s">
        <v>98</v>
      </c>
      <c r="B254">
        <f>37.97*1</f>
        <v>37.97</v>
      </c>
    </row>
    <row r="255" spans="1:2" x14ac:dyDescent="0.3">
      <c r="A255" t="s">
        <v>98</v>
      </c>
      <c r="B255">
        <f>37.97*1</f>
        <v>37.97</v>
      </c>
    </row>
    <row r="256" spans="1:2" x14ac:dyDescent="0.3">
      <c r="A256" t="s">
        <v>98</v>
      </c>
      <c r="B256">
        <f>37.97*1</f>
        <v>37.97</v>
      </c>
    </row>
    <row r="257" spans="1:2" x14ac:dyDescent="0.3">
      <c r="A257" t="s">
        <v>98</v>
      </c>
      <c r="B257">
        <f>37.97*1</f>
        <v>37.97</v>
      </c>
    </row>
    <row r="258" spans="1:2" x14ac:dyDescent="0.3">
      <c r="A258" t="s">
        <v>98</v>
      </c>
      <c r="B258">
        <f>37.97*1</f>
        <v>37.97</v>
      </c>
    </row>
    <row r="259" spans="1:2" x14ac:dyDescent="0.3">
      <c r="A259" t="s">
        <v>98</v>
      </c>
      <c r="B259">
        <f>37.97*1</f>
        <v>37.97</v>
      </c>
    </row>
    <row r="260" spans="1:2" x14ac:dyDescent="0.3">
      <c r="A260" t="s">
        <v>98</v>
      </c>
      <c r="B260">
        <f>37.97*1</f>
        <v>37.97</v>
      </c>
    </row>
    <row r="261" spans="1:2" x14ac:dyDescent="0.3">
      <c r="A261" t="s">
        <v>98</v>
      </c>
      <c r="B261">
        <f>37.97*1</f>
        <v>37.97</v>
      </c>
    </row>
    <row r="262" spans="1:2" x14ac:dyDescent="0.3">
      <c r="A262" t="s">
        <v>105</v>
      </c>
      <c r="B262">
        <f>24.12*1</f>
        <v>24.12</v>
      </c>
    </row>
    <row r="263" spans="1:2" x14ac:dyDescent="0.3">
      <c r="A263" t="s">
        <v>105</v>
      </c>
      <c r="B263">
        <f>24.12*1</f>
        <v>24.12</v>
      </c>
    </row>
    <row r="264" spans="1:2" x14ac:dyDescent="0.3">
      <c r="A264" t="s">
        <v>105</v>
      </c>
      <c r="B264">
        <f>24.12*1</f>
        <v>24.12</v>
      </c>
    </row>
    <row r="265" spans="1:2" x14ac:dyDescent="0.3">
      <c r="A265" t="s">
        <v>105</v>
      </c>
      <c r="B265">
        <f>24.12*1</f>
        <v>24.12</v>
      </c>
    </row>
    <row r="266" spans="1:2" x14ac:dyDescent="0.3">
      <c r="A266" t="s">
        <v>105</v>
      </c>
      <c r="B266">
        <f>24.12*1</f>
        <v>24.12</v>
      </c>
    </row>
    <row r="267" spans="1:2" x14ac:dyDescent="0.3">
      <c r="A267" t="s">
        <v>105</v>
      </c>
      <c r="B267">
        <f>24.12*1</f>
        <v>24.12</v>
      </c>
    </row>
    <row r="268" spans="1:2" x14ac:dyDescent="0.3">
      <c r="A268" t="s">
        <v>105</v>
      </c>
      <c r="B268">
        <f>24.12*1</f>
        <v>24.12</v>
      </c>
    </row>
    <row r="269" spans="1:2" x14ac:dyDescent="0.3">
      <c r="A269" t="s">
        <v>105</v>
      </c>
      <c r="B269">
        <f>24.12*1</f>
        <v>24.12</v>
      </c>
    </row>
    <row r="270" spans="1:2" x14ac:dyDescent="0.3">
      <c r="A270" t="s">
        <v>105</v>
      </c>
      <c r="B270">
        <f>24.12*1</f>
        <v>24.12</v>
      </c>
    </row>
    <row r="271" spans="1:2" x14ac:dyDescent="0.3">
      <c r="A271" t="s">
        <v>105</v>
      </c>
      <c r="B271">
        <f>24.12*1</f>
        <v>24.12</v>
      </c>
    </row>
    <row r="272" spans="1:2" x14ac:dyDescent="0.3">
      <c r="A272" t="s">
        <v>105</v>
      </c>
      <c r="B272">
        <f>24.12*1</f>
        <v>24.12</v>
      </c>
    </row>
    <row r="273" spans="1:2" x14ac:dyDescent="0.3">
      <c r="A273" t="s">
        <v>105</v>
      </c>
      <c r="B273">
        <f>24.12*1</f>
        <v>24.12</v>
      </c>
    </row>
    <row r="274" spans="1:2" x14ac:dyDescent="0.3">
      <c r="A274" t="s">
        <v>114</v>
      </c>
      <c r="B274">
        <f>54.59*1</f>
        <v>54.59</v>
      </c>
    </row>
    <row r="275" spans="1:2" x14ac:dyDescent="0.3">
      <c r="A275" t="s">
        <v>114</v>
      </c>
      <c r="B275">
        <f>54.59*1</f>
        <v>54.59</v>
      </c>
    </row>
    <row r="276" spans="1:2" x14ac:dyDescent="0.3">
      <c r="A276" t="s">
        <v>114</v>
      </c>
      <c r="B276">
        <f>54.59*1</f>
        <v>54.59</v>
      </c>
    </row>
    <row r="277" spans="1:2" x14ac:dyDescent="0.3">
      <c r="A277" t="s">
        <v>114</v>
      </c>
      <c r="B277">
        <f>54.59*1</f>
        <v>54.59</v>
      </c>
    </row>
    <row r="278" spans="1:2" x14ac:dyDescent="0.3">
      <c r="A278" t="s">
        <v>114</v>
      </c>
      <c r="B278">
        <f>54.59*1</f>
        <v>54.59</v>
      </c>
    </row>
    <row r="279" spans="1:2" x14ac:dyDescent="0.3">
      <c r="A279" t="s">
        <v>102</v>
      </c>
      <c r="B279">
        <f>12.61*0.95</f>
        <v>11.979499999999998</v>
      </c>
    </row>
    <row r="280" spans="1:2" x14ac:dyDescent="0.3">
      <c r="A280" t="s">
        <v>102</v>
      </c>
      <c r="B280">
        <f>12.61*0.95</f>
        <v>11.979499999999998</v>
      </c>
    </row>
    <row r="281" spans="1:2" x14ac:dyDescent="0.3">
      <c r="A281" t="s">
        <v>102</v>
      </c>
      <c r="B281">
        <f>12.61*0.95</f>
        <v>11.979499999999998</v>
      </c>
    </row>
    <row r="282" spans="1:2" x14ac:dyDescent="0.3">
      <c r="A282" t="s">
        <v>102</v>
      </c>
      <c r="B282">
        <f>12.61*0.95</f>
        <v>11.979499999999998</v>
      </c>
    </row>
    <row r="283" spans="1:2" x14ac:dyDescent="0.3">
      <c r="A283" t="s">
        <v>102</v>
      </c>
      <c r="B283">
        <f>12.61*0.95</f>
        <v>11.979499999999998</v>
      </c>
    </row>
    <row r="284" spans="1:2" x14ac:dyDescent="0.3">
      <c r="A284" t="s">
        <v>102</v>
      </c>
      <c r="B284">
        <f>12.61*0.95</f>
        <v>11.979499999999998</v>
      </c>
    </row>
    <row r="285" spans="1:2" x14ac:dyDescent="0.3">
      <c r="A285" t="s">
        <v>102</v>
      </c>
      <c r="B285">
        <f>12.61*0.95</f>
        <v>11.979499999999998</v>
      </c>
    </row>
    <row r="286" spans="1:2" x14ac:dyDescent="0.3">
      <c r="A286" t="s">
        <v>102</v>
      </c>
      <c r="B286">
        <f>12.61*0.95</f>
        <v>11.979499999999998</v>
      </c>
    </row>
    <row r="287" spans="1:2" x14ac:dyDescent="0.3">
      <c r="A287" t="s">
        <v>102</v>
      </c>
      <c r="B287">
        <f>12.61*0.95</f>
        <v>11.979499999999998</v>
      </c>
    </row>
    <row r="288" spans="1:2" x14ac:dyDescent="0.3">
      <c r="A288" t="s">
        <v>102</v>
      </c>
      <c r="B288">
        <f>12.61*0.95</f>
        <v>11.979499999999998</v>
      </c>
    </row>
    <row r="289" spans="1:2" x14ac:dyDescent="0.3">
      <c r="A289" t="s">
        <v>102</v>
      </c>
      <c r="B289">
        <f>12.61*0.95</f>
        <v>11.979499999999998</v>
      </c>
    </row>
    <row r="290" spans="1:2" x14ac:dyDescent="0.3">
      <c r="A290" t="s">
        <v>109</v>
      </c>
      <c r="B290">
        <f>38.21*1</f>
        <v>38.21</v>
      </c>
    </row>
    <row r="291" spans="1:2" x14ac:dyDescent="0.3">
      <c r="A291" t="s">
        <v>109</v>
      </c>
      <c r="B291">
        <f>38.21*1</f>
        <v>38.21</v>
      </c>
    </row>
    <row r="292" spans="1:2" x14ac:dyDescent="0.3">
      <c r="A292" t="s">
        <v>109</v>
      </c>
      <c r="B292">
        <f>38.21*1</f>
        <v>38.21</v>
      </c>
    </row>
    <row r="293" spans="1:2" x14ac:dyDescent="0.3">
      <c r="A293" t="s">
        <v>109</v>
      </c>
      <c r="B293">
        <f>38.21*1</f>
        <v>38.21</v>
      </c>
    </row>
    <row r="294" spans="1:2" x14ac:dyDescent="0.3">
      <c r="A294" t="s">
        <v>109</v>
      </c>
      <c r="B294">
        <f>38.21*1</f>
        <v>38.21</v>
      </c>
    </row>
    <row r="295" spans="1:2" x14ac:dyDescent="0.3">
      <c r="A295" t="s">
        <v>109</v>
      </c>
      <c r="B295">
        <f>38.21*1</f>
        <v>38.21</v>
      </c>
    </row>
    <row r="296" spans="1:2" x14ac:dyDescent="0.3">
      <c r="A296" t="s">
        <v>109</v>
      </c>
      <c r="B296">
        <f>38.21*1</f>
        <v>38.21</v>
      </c>
    </row>
    <row r="297" spans="1:2" x14ac:dyDescent="0.3">
      <c r="A297" t="s">
        <v>121</v>
      </c>
      <c r="B297">
        <f>29*1</f>
        <v>29</v>
      </c>
    </row>
    <row r="298" spans="1:2" x14ac:dyDescent="0.3">
      <c r="A298" t="s">
        <v>121</v>
      </c>
      <c r="B298">
        <f>29*1</f>
        <v>29</v>
      </c>
    </row>
    <row r="299" spans="1:2" x14ac:dyDescent="0.3">
      <c r="A299" t="s">
        <v>121</v>
      </c>
      <c r="B299">
        <f>29*1</f>
        <v>29</v>
      </c>
    </row>
    <row r="300" spans="1:2" x14ac:dyDescent="0.3">
      <c r="A300" t="s">
        <v>121</v>
      </c>
      <c r="B300">
        <f>29*1</f>
        <v>29</v>
      </c>
    </row>
    <row r="301" spans="1:2" x14ac:dyDescent="0.3">
      <c r="A301" t="s">
        <v>121</v>
      </c>
      <c r="B301">
        <f>29*1</f>
        <v>29</v>
      </c>
    </row>
    <row r="302" spans="1:2" x14ac:dyDescent="0.3">
      <c r="A302" t="s">
        <v>121</v>
      </c>
      <c r="B302">
        <f>29*1</f>
        <v>29</v>
      </c>
    </row>
    <row r="303" spans="1:2" x14ac:dyDescent="0.3">
      <c r="A303" t="s">
        <v>121</v>
      </c>
      <c r="B303">
        <f>29*1</f>
        <v>29</v>
      </c>
    </row>
    <row r="304" spans="1:2" x14ac:dyDescent="0.3">
      <c r="A304" t="s">
        <v>66</v>
      </c>
      <c r="B304">
        <f>13.47*1</f>
        <v>13.47</v>
      </c>
    </row>
    <row r="305" spans="1:2" x14ac:dyDescent="0.3">
      <c r="A305" t="s">
        <v>66</v>
      </c>
      <c r="B305">
        <f>13.47*1</f>
        <v>13.47</v>
      </c>
    </row>
    <row r="306" spans="1:2" x14ac:dyDescent="0.3">
      <c r="A306" t="s">
        <v>66</v>
      </c>
      <c r="B306">
        <f>13.47*1</f>
        <v>13.47</v>
      </c>
    </row>
    <row r="307" spans="1:2" x14ac:dyDescent="0.3">
      <c r="A307" t="s">
        <v>66</v>
      </c>
      <c r="B307">
        <f>13.47*1</f>
        <v>13.47</v>
      </c>
    </row>
    <row r="308" spans="1:2" x14ac:dyDescent="0.3">
      <c r="A308" t="s">
        <v>66</v>
      </c>
      <c r="B308">
        <f>13.47*1</f>
        <v>13.47</v>
      </c>
    </row>
    <row r="309" spans="1:2" x14ac:dyDescent="0.3">
      <c r="A309" t="s">
        <v>66</v>
      </c>
      <c r="B309">
        <f>13.47*1</f>
        <v>13.47</v>
      </c>
    </row>
    <row r="310" spans="1:2" x14ac:dyDescent="0.3">
      <c r="A310" t="s">
        <v>66</v>
      </c>
      <c r="B310">
        <f>13.47*1</f>
        <v>13.47</v>
      </c>
    </row>
    <row r="311" spans="1:2" x14ac:dyDescent="0.3">
      <c r="A311" t="s">
        <v>66</v>
      </c>
      <c r="B311">
        <f>13.47*1</f>
        <v>13.47</v>
      </c>
    </row>
    <row r="312" spans="1:2" x14ac:dyDescent="0.3">
      <c r="A312" t="s">
        <v>66</v>
      </c>
      <c r="B312">
        <f>13.47*1</f>
        <v>13.47</v>
      </c>
    </row>
    <row r="313" spans="1:2" x14ac:dyDescent="0.3">
      <c r="A313" t="s">
        <v>66</v>
      </c>
      <c r="B313">
        <f>13.47*1</f>
        <v>13.47</v>
      </c>
    </row>
    <row r="314" spans="1:2" x14ac:dyDescent="0.3">
      <c r="A314" t="s">
        <v>66</v>
      </c>
      <c r="B314">
        <f>13.47*1</f>
        <v>13.47</v>
      </c>
    </row>
    <row r="315" spans="1:2" x14ac:dyDescent="0.3">
      <c r="A315" t="s">
        <v>66</v>
      </c>
      <c r="B315">
        <f>13.47*1</f>
        <v>13.47</v>
      </c>
    </row>
    <row r="316" spans="1:2" x14ac:dyDescent="0.3">
      <c r="A316" t="s">
        <v>66</v>
      </c>
      <c r="B316">
        <f>13.47*1</f>
        <v>13.47</v>
      </c>
    </row>
    <row r="317" spans="1:2" x14ac:dyDescent="0.3">
      <c r="A317" t="s">
        <v>66</v>
      </c>
      <c r="B317">
        <f>13.47*1</f>
        <v>13.47</v>
      </c>
    </row>
    <row r="318" spans="1:2" x14ac:dyDescent="0.3">
      <c r="A318" t="s">
        <v>32</v>
      </c>
      <c r="B318">
        <f>31.12*0.85</f>
        <v>26.452000000000002</v>
      </c>
    </row>
    <row r="319" spans="1:2" x14ac:dyDescent="0.3">
      <c r="A319" t="s">
        <v>32</v>
      </c>
      <c r="B319">
        <f>31.12*0.85</f>
        <v>26.452000000000002</v>
      </c>
    </row>
    <row r="320" spans="1:2" x14ac:dyDescent="0.3">
      <c r="A320" t="s">
        <v>32</v>
      </c>
      <c r="B320">
        <f>31.12*0.85</f>
        <v>26.452000000000002</v>
      </c>
    </row>
    <row r="321" spans="1:2" x14ac:dyDescent="0.3">
      <c r="A321" t="s">
        <v>32</v>
      </c>
      <c r="B321">
        <f>31.12*0.85</f>
        <v>26.452000000000002</v>
      </c>
    </row>
    <row r="322" spans="1:2" x14ac:dyDescent="0.3">
      <c r="A322" t="s">
        <v>32</v>
      </c>
      <c r="B322">
        <f>31.12*0.85</f>
        <v>26.452000000000002</v>
      </c>
    </row>
    <row r="323" spans="1:2" x14ac:dyDescent="0.3">
      <c r="A323" t="s">
        <v>32</v>
      </c>
      <c r="B323">
        <f>31.12*0.85</f>
        <v>26.452000000000002</v>
      </c>
    </row>
    <row r="324" spans="1:2" x14ac:dyDescent="0.3">
      <c r="A324" t="s">
        <v>32</v>
      </c>
      <c r="B324">
        <f>31.12*0.85</f>
        <v>26.452000000000002</v>
      </c>
    </row>
    <row r="325" spans="1:2" x14ac:dyDescent="0.3">
      <c r="A325" t="s">
        <v>32</v>
      </c>
      <c r="B325">
        <f>31.12*0.85</f>
        <v>26.452000000000002</v>
      </c>
    </row>
    <row r="326" spans="1:2" x14ac:dyDescent="0.3">
      <c r="A326" t="s">
        <v>119</v>
      </c>
      <c r="B326">
        <f>54.11*1</f>
        <v>54.11</v>
      </c>
    </row>
    <row r="327" spans="1:2" x14ac:dyDescent="0.3">
      <c r="A327" t="s">
        <v>119</v>
      </c>
      <c r="B327">
        <f>54.11*1</f>
        <v>54.11</v>
      </c>
    </row>
    <row r="328" spans="1:2" x14ac:dyDescent="0.3">
      <c r="A328" t="s">
        <v>119</v>
      </c>
      <c r="B328">
        <f>54.11*1</f>
        <v>54.11</v>
      </c>
    </row>
    <row r="329" spans="1:2" x14ac:dyDescent="0.3">
      <c r="A329" t="s">
        <v>119</v>
      </c>
      <c r="B329">
        <f>54.11*1</f>
        <v>54.11</v>
      </c>
    </row>
    <row r="330" spans="1:2" x14ac:dyDescent="0.3">
      <c r="A330" t="s">
        <v>119</v>
      </c>
      <c r="B330">
        <f>54.11*1</f>
        <v>54.11</v>
      </c>
    </row>
    <row r="331" spans="1:2" x14ac:dyDescent="0.3">
      <c r="A331" t="s">
        <v>119</v>
      </c>
      <c r="B331">
        <f>54.11*1</f>
        <v>54.11</v>
      </c>
    </row>
    <row r="332" spans="1:2" x14ac:dyDescent="0.3">
      <c r="A332" t="s">
        <v>119</v>
      </c>
      <c r="B332">
        <f>54.11*1</f>
        <v>54.11</v>
      </c>
    </row>
    <row r="333" spans="1:2" x14ac:dyDescent="0.3">
      <c r="A333" t="s">
        <v>119</v>
      </c>
      <c r="B333">
        <f>54.11*1</f>
        <v>54.11</v>
      </c>
    </row>
    <row r="334" spans="1:2" x14ac:dyDescent="0.3">
      <c r="A334" t="s">
        <v>119</v>
      </c>
      <c r="B334">
        <f>54.11*1</f>
        <v>54.11</v>
      </c>
    </row>
    <row r="335" spans="1:2" x14ac:dyDescent="0.3">
      <c r="A335" t="s">
        <v>119</v>
      </c>
      <c r="B335">
        <f>54.11*1</f>
        <v>54.11</v>
      </c>
    </row>
    <row r="336" spans="1:2" x14ac:dyDescent="0.3">
      <c r="A336" t="s">
        <v>119</v>
      </c>
      <c r="B336">
        <f>54.11*1</f>
        <v>54.11</v>
      </c>
    </row>
    <row r="337" spans="1:2" x14ac:dyDescent="0.3">
      <c r="A337" t="s">
        <v>60</v>
      </c>
      <c r="B337">
        <f>23.15*1</f>
        <v>23.15</v>
      </c>
    </row>
    <row r="338" spans="1:2" x14ac:dyDescent="0.3">
      <c r="A338" t="s">
        <v>60</v>
      </c>
      <c r="B338">
        <f>23.15*1</f>
        <v>23.15</v>
      </c>
    </row>
    <row r="339" spans="1:2" x14ac:dyDescent="0.3">
      <c r="A339" t="s">
        <v>60</v>
      </c>
      <c r="B339">
        <f>23.15*1</f>
        <v>23.15</v>
      </c>
    </row>
    <row r="340" spans="1:2" x14ac:dyDescent="0.3">
      <c r="A340" t="s">
        <v>60</v>
      </c>
      <c r="B340">
        <f>23.15*1</f>
        <v>23.15</v>
      </c>
    </row>
    <row r="341" spans="1:2" x14ac:dyDescent="0.3">
      <c r="A341" t="s">
        <v>60</v>
      </c>
      <c r="B341">
        <f>23.15*1</f>
        <v>23.15</v>
      </c>
    </row>
    <row r="342" spans="1:2" x14ac:dyDescent="0.3">
      <c r="A342" t="s">
        <v>60</v>
      </c>
      <c r="B342">
        <f>23.15*1</f>
        <v>23.15</v>
      </c>
    </row>
    <row r="343" spans="1:2" x14ac:dyDescent="0.3">
      <c r="A343" t="s">
        <v>60</v>
      </c>
      <c r="B343">
        <f>23.15*1</f>
        <v>23.15</v>
      </c>
    </row>
    <row r="344" spans="1:2" x14ac:dyDescent="0.3">
      <c r="A344" t="s">
        <v>60</v>
      </c>
      <c r="B344">
        <f>23.15*1</f>
        <v>23.15</v>
      </c>
    </row>
    <row r="345" spans="1:2" x14ac:dyDescent="0.3">
      <c r="A345" t="s">
        <v>60</v>
      </c>
      <c r="B345">
        <f>23.15*1</f>
        <v>23.15</v>
      </c>
    </row>
    <row r="346" spans="1:2" x14ac:dyDescent="0.3">
      <c r="A346" t="s">
        <v>60</v>
      </c>
      <c r="B346">
        <f>23.15*1</f>
        <v>23.15</v>
      </c>
    </row>
    <row r="347" spans="1:2" x14ac:dyDescent="0.3">
      <c r="A347" t="s">
        <v>60</v>
      </c>
      <c r="B347">
        <f>23.15*1</f>
        <v>23.15</v>
      </c>
    </row>
    <row r="348" spans="1:2" x14ac:dyDescent="0.3">
      <c r="A348" t="s">
        <v>60</v>
      </c>
      <c r="B348">
        <f>23.15*1</f>
        <v>23.15</v>
      </c>
    </row>
    <row r="349" spans="1:2" x14ac:dyDescent="0.3">
      <c r="A349" t="s">
        <v>62</v>
      </c>
      <c r="B349">
        <f>49.43*1</f>
        <v>49.43</v>
      </c>
    </row>
    <row r="350" spans="1:2" x14ac:dyDescent="0.3">
      <c r="A350" t="s">
        <v>62</v>
      </c>
      <c r="B350">
        <f>49.43*1</f>
        <v>49.43</v>
      </c>
    </row>
    <row r="351" spans="1:2" x14ac:dyDescent="0.3">
      <c r="A351" t="s">
        <v>62</v>
      </c>
      <c r="B351">
        <f>49.43*1</f>
        <v>49.43</v>
      </c>
    </row>
    <row r="352" spans="1:2" x14ac:dyDescent="0.3">
      <c r="A352" t="s">
        <v>62</v>
      </c>
      <c r="B352">
        <f>49.43*1</f>
        <v>49.43</v>
      </c>
    </row>
    <row r="353" spans="1:2" x14ac:dyDescent="0.3">
      <c r="A353" t="s">
        <v>113</v>
      </c>
      <c r="B353">
        <f>27.43*0.95</f>
        <v>26.058499999999999</v>
      </c>
    </row>
    <row r="354" spans="1:2" x14ac:dyDescent="0.3">
      <c r="A354" t="s">
        <v>113</v>
      </c>
      <c r="B354">
        <f>27.43*0.95</f>
        <v>26.058499999999999</v>
      </c>
    </row>
    <row r="355" spans="1:2" x14ac:dyDescent="0.3">
      <c r="A355" t="s">
        <v>113</v>
      </c>
      <c r="B355">
        <f>27.43*0.95</f>
        <v>26.058499999999999</v>
      </c>
    </row>
    <row r="356" spans="1:2" x14ac:dyDescent="0.3">
      <c r="A356" t="s">
        <v>113</v>
      </c>
      <c r="B356">
        <f>27.43*0.95</f>
        <v>26.058499999999999</v>
      </c>
    </row>
    <row r="357" spans="1:2" x14ac:dyDescent="0.3">
      <c r="A357" t="s">
        <v>113</v>
      </c>
      <c r="B357">
        <f>27.43*0.95</f>
        <v>26.058499999999999</v>
      </c>
    </row>
    <row r="358" spans="1:2" x14ac:dyDescent="0.3">
      <c r="A358" t="s">
        <v>113</v>
      </c>
      <c r="B358">
        <f>27.43*0.95</f>
        <v>26.058499999999999</v>
      </c>
    </row>
    <row r="359" spans="1:2" x14ac:dyDescent="0.3">
      <c r="A359" t="s">
        <v>70</v>
      </c>
      <c r="B359">
        <f>10.76*1</f>
        <v>10.76</v>
      </c>
    </row>
    <row r="360" spans="1:2" x14ac:dyDescent="0.3">
      <c r="A360" t="s">
        <v>70</v>
      </c>
      <c r="B360">
        <f>10.76*1</f>
        <v>10.76</v>
      </c>
    </row>
    <row r="361" spans="1:2" x14ac:dyDescent="0.3">
      <c r="A361" t="s">
        <v>70</v>
      </c>
      <c r="B361">
        <f>10.76*1</f>
        <v>10.76</v>
      </c>
    </row>
    <row r="362" spans="1:2" x14ac:dyDescent="0.3">
      <c r="A362" t="s">
        <v>70</v>
      </c>
      <c r="B362">
        <f>10.76*1</f>
        <v>10.76</v>
      </c>
    </row>
    <row r="363" spans="1:2" x14ac:dyDescent="0.3">
      <c r="A363" t="s">
        <v>70</v>
      </c>
      <c r="B363">
        <f>10.76*1</f>
        <v>10.76</v>
      </c>
    </row>
    <row r="364" spans="1:2" x14ac:dyDescent="0.3">
      <c r="A364" t="s">
        <v>70</v>
      </c>
      <c r="B364">
        <f>10.76*1</f>
        <v>10.76</v>
      </c>
    </row>
    <row r="365" spans="1:2" x14ac:dyDescent="0.3">
      <c r="A365" t="s">
        <v>70</v>
      </c>
      <c r="B365">
        <f>10.76*1</f>
        <v>10.76</v>
      </c>
    </row>
    <row r="366" spans="1:2" x14ac:dyDescent="0.3">
      <c r="A366" t="s">
        <v>70</v>
      </c>
      <c r="B366">
        <f>10.76*1</f>
        <v>10.76</v>
      </c>
    </row>
    <row r="367" spans="1:2" x14ac:dyDescent="0.3">
      <c r="A367" t="s">
        <v>70</v>
      </c>
      <c r="B367">
        <f>10.76*1</f>
        <v>10.76</v>
      </c>
    </row>
    <row r="368" spans="1:2" x14ac:dyDescent="0.3">
      <c r="A368" t="s">
        <v>70</v>
      </c>
      <c r="B368">
        <f>10.76*1</f>
        <v>10.76</v>
      </c>
    </row>
    <row r="369" spans="1:2" x14ac:dyDescent="0.3">
      <c r="A369" t="s">
        <v>110</v>
      </c>
      <c r="B369">
        <f>23.11*1</f>
        <v>23.11</v>
      </c>
    </row>
    <row r="370" spans="1:2" x14ac:dyDescent="0.3">
      <c r="A370" t="s">
        <v>110</v>
      </c>
      <c r="B370">
        <f>23.11*1</f>
        <v>23.11</v>
      </c>
    </row>
    <row r="371" spans="1:2" x14ac:dyDescent="0.3">
      <c r="A371" t="s">
        <v>110</v>
      </c>
      <c r="B371">
        <f>23.11*1</f>
        <v>23.11</v>
      </c>
    </row>
    <row r="372" spans="1:2" x14ac:dyDescent="0.3">
      <c r="A372" t="s">
        <v>110</v>
      </c>
      <c r="B372">
        <f>23.11*1</f>
        <v>23.11</v>
      </c>
    </row>
    <row r="373" spans="1:2" x14ac:dyDescent="0.3">
      <c r="A373" t="s">
        <v>110</v>
      </c>
      <c r="B373">
        <f>23.11*1</f>
        <v>23.11</v>
      </c>
    </row>
    <row r="374" spans="1:2" x14ac:dyDescent="0.3">
      <c r="A374" t="s">
        <v>110</v>
      </c>
      <c r="B374">
        <f>23.11*1</f>
        <v>23.11</v>
      </c>
    </row>
    <row r="375" spans="1:2" x14ac:dyDescent="0.3">
      <c r="A375" t="s">
        <v>110</v>
      </c>
      <c r="B375">
        <f>23.11*1</f>
        <v>23.11</v>
      </c>
    </row>
    <row r="376" spans="1:2" x14ac:dyDescent="0.3">
      <c r="A376" t="s">
        <v>110</v>
      </c>
      <c r="B376">
        <f>23.11*1</f>
        <v>23.11</v>
      </c>
    </row>
    <row r="377" spans="1:2" x14ac:dyDescent="0.3">
      <c r="A377" t="s">
        <v>110</v>
      </c>
      <c r="B377">
        <f>23.11*1</f>
        <v>23.11</v>
      </c>
    </row>
    <row r="378" spans="1:2" x14ac:dyDescent="0.3">
      <c r="A378" t="s">
        <v>110</v>
      </c>
      <c r="B378">
        <f>23.11*1</f>
        <v>23.11</v>
      </c>
    </row>
    <row r="379" spans="1:2" x14ac:dyDescent="0.3">
      <c r="A379" t="s">
        <v>110</v>
      </c>
      <c r="B379">
        <f>23.11*1</f>
        <v>23.11</v>
      </c>
    </row>
    <row r="380" spans="1:2" x14ac:dyDescent="0.3">
      <c r="A380" t="s">
        <v>110</v>
      </c>
      <c r="B380">
        <f>23.11*1</f>
        <v>23.11</v>
      </c>
    </row>
    <row r="381" spans="1:2" x14ac:dyDescent="0.3">
      <c r="A381" t="s">
        <v>110</v>
      </c>
      <c r="B381">
        <f>23.11*1</f>
        <v>23.11</v>
      </c>
    </row>
    <row r="382" spans="1:2" x14ac:dyDescent="0.3">
      <c r="A382" t="s">
        <v>110</v>
      </c>
      <c r="B382">
        <f>23.11*1</f>
        <v>23.11</v>
      </c>
    </row>
    <row r="383" spans="1:2" x14ac:dyDescent="0.3">
      <c r="A383" t="s">
        <v>110</v>
      </c>
      <c r="B383">
        <f>23.11*1</f>
        <v>23.11</v>
      </c>
    </row>
    <row r="384" spans="1:2" x14ac:dyDescent="0.3">
      <c r="A384" t="s">
        <v>110</v>
      </c>
      <c r="B384">
        <f>23.11*1</f>
        <v>23.11</v>
      </c>
    </row>
    <row r="385" spans="1:2" x14ac:dyDescent="0.3">
      <c r="A385" t="s">
        <v>110</v>
      </c>
      <c r="B385">
        <f>23.11*1</f>
        <v>23.11</v>
      </c>
    </row>
    <row r="386" spans="1:2" x14ac:dyDescent="0.3">
      <c r="A386" t="s">
        <v>65</v>
      </c>
      <c r="B386">
        <f>57.36*1</f>
        <v>57.36</v>
      </c>
    </row>
    <row r="387" spans="1:2" x14ac:dyDescent="0.3">
      <c r="A387" t="s">
        <v>65</v>
      </c>
      <c r="B387">
        <f>57.36*1</f>
        <v>57.36</v>
      </c>
    </row>
    <row r="388" spans="1:2" x14ac:dyDescent="0.3">
      <c r="A388" t="s">
        <v>65</v>
      </c>
      <c r="B388">
        <f>57.36*1</f>
        <v>57.36</v>
      </c>
    </row>
    <row r="389" spans="1:2" x14ac:dyDescent="0.3">
      <c r="A389" t="s">
        <v>65</v>
      </c>
      <c r="B389">
        <f>57.36*1</f>
        <v>57.36</v>
      </c>
    </row>
    <row r="390" spans="1:2" x14ac:dyDescent="0.3">
      <c r="A390" t="s">
        <v>65</v>
      </c>
      <c r="B390">
        <f>57.36*1</f>
        <v>57.36</v>
      </c>
    </row>
    <row r="391" spans="1:2" x14ac:dyDescent="0.3">
      <c r="A391" t="s">
        <v>65</v>
      </c>
      <c r="B391">
        <f>57.36*1</f>
        <v>57.36</v>
      </c>
    </row>
    <row r="392" spans="1:2" x14ac:dyDescent="0.3">
      <c r="A392" t="s">
        <v>65</v>
      </c>
      <c r="B392">
        <f>57.36*1</f>
        <v>57.36</v>
      </c>
    </row>
    <row r="393" spans="1:2" x14ac:dyDescent="0.3">
      <c r="A393" t="s">
        <v>65</v>
      </c>
      <c r="B393">
        <f>57.36*1</f>
        <v>57.36</v>
      </c>
    </row>
    <row r="394" spans="1:2" x14ac:dyDescent="0.3">
      <c r="A394" t="s">
        <v>65</v>
      </c>
      <c r="B394">
        <f>57.36*1</f>
        <v>57.36</v>
      </c>
    </row>
    <row r="395" spans="1:2" x14ac:dyDescent="0.3">
      <c r="A395" t="s">
        <v>65</v>
      </c>
      <c r="B395">
        <f>57.36*1</f>
        <v>57.36</v>
      </c>
    </row>
    <row r="396" spans="1:2" x14ac:dyDescent="0.3">
      <c r="A396" t="s">
        <v>120</v>
      </c>
      <c r="B396">
        <f>37.32*0.9</f>
        <v>33.588000000000001</v>
      </c>
    </row>
    <row r="397" spans="1:2" x14ac:dyDescent="0.3">
      <c r="A397" t="s">
        <v>120</v>
      </c>
      <c r="B397">
        <f>37.32*0.9</f>
        <v>33.588000000000001</v>
      </c>
    </row>
    <row r="398" spans="1:2" x14ac:dyDescent="0.3">
      <c r="A398" t="s">
        <v>120</v>
      </c>
      <c r="B398">
        <f>37.32*0.9</f>
        <v>33.588000000000001</v>
      </c>
    </row>
    <row r="399" spans="1:2" x14ac:dyDescent="0.3">
      <c r="A399" t="s">
        <v>120</v>
      </c>
      <c r="B399">
        <f>37.32*0.9</f>
        <v>33.588000000000001</v>
      </c>
    </row>
    <row r="400" spans="1:2" x14ac:dyDescent="0.3">
      <c r="A400" t="s">
        <v>120</v>
      </c>
      <c r="B400">
        <f>37.32*0.9</f>
        <v>33.588000000000001</v>
      </c>
    </row>
    <row r="401" spans="1:2" x14ac:dyDescent="0.3">
      <c r="A401" t="s">
        <v>120</v>
      </c>
      <c r="B401">
        <f>37.32*0.9</f>
        <v>33.588000000000001</v>
      </c>
    </row>
    <row r="402" spans="1:2" x14ac:dyDescent="0.3">
      <c r="A402" t="s">
        <v>120</v>
      </c>
      <c r="B402">
        <f>37.32*0.9</f>
        <v>33.588000000000001</v>
      </c>
    </row>
    <row r="403" spans="1:2" x14ac:dyDescent="0.3">
      <c r="A403" t="s">
        <v>120</v>
      </c>
      <c r="B403">
        <f>37.32*0.9</f>
        <v>33.588000000000001</v>
      </c>
    </row>
    <row r="404" spans="1:2" x14ac:dyDescent="0.3">
      <c r="A404" t="s">
        <v>120</v>
      </c>
      <c r="B404">
        <f>37.32*0.9</f>
        <v>33.588000000000001</v>
      </c>
    </row>
    <row r="405" spans="1:2" x14ac:dyDescent="0.3">
      <c r="A405" t="s">
        <v>120</v>
      </c>
      <c r="B405">
        <f>37.32*0.9</f>
        <v>33.588000000000001</v>
      </c>
    </row>
    <row r="406" spans="1:2" x14ac:dyDescent="0.3">
      <c r="A406" t="s">
        <v>120</v>
      </c>
      <c r="B406">
        <f>37.32*0.9</f>
        <v>33.588000000000001</v>
      </c>
    </row>
    <row r="407" spans="1:2" x14ac:dyDescent="0.3">
      <c r="A407" t="s">
        <v>120</v>
      </c>
      <c r="B407">
        <f>37.32*0.9</f>
        <v>33.588000000000001</v>
      </c>
    </row>
    <row r="408" spans="1:2" x14ac:dyDescent="0.3">
      <c r="A408" t="s">
        <v>120</v>
      </c>
      <c r="B408">
        <f>37.32*0.9</f>
        <v>33.588000000000001</v>
      </c>
    </row>
    <row r="409" spans="1:2" x14ac:dyDescent="0.3">
      <c r="A409" t="s">
        <v>120</v>
      </c>
      <c r="B409">
        <f>37.32*0.9</f>
        <v>33.588000000000001</v>
      </c>
    </row>
    <row r="410" spans="1:2" x14ac:dyDescent="0.3">
      <c r="A410" t="s">
        <v>120</v>
      </c>
      <c r="B410">
        <f>37.32*0.9</f>
        <v>33.588000000000001</v>
      </c>
    </row>
  </sheetData>
  <sortState xmlns:xlrd2="http://schemas.microsoft.com/office/spreadsheetml/2017/richdata2" ref="A2:A410">
    <sortCondition ref="A2:A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Week 7</vt:lpstr>
      <vt:lpstr>Week 8 </vt:lpstr>
      <vt:lpstr>Week 9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2022-06-07T16:30:21Z</dcterms:created>
  <dcterms:modified xsi:type="dcterms:W3CDTF">2024-07-22T16:29:45Z</dcterms:modified>
</cp:coreProperties>
</file>