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ryst\Desktop\Studia\Semestr_3\Fizyka3_1\laboratoria3\"/>
    </mc:Choice>
  </mc:AlternateContent>
  <xr:revisionPtr revIDLastSave="0" documentId="13_ncr:1_{2AE4C296-6BFC-4FAB-8A0C-05AC1323DE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4" i="1" l="1"/>
  <c r="BG4" i="1"/>
  <c r="J4" i="1"/>
  <c r="D52" i="1"/>
  <c r="AG4" i="1"/>
  <c r="BJ34" i="1" a="1"/>
  <c r="BJ34" i="1" s="1"/>
  <c r="AK34" i="1" a="1"/>
  <c r="AK34" i="1" s="1"/>
  <c r="L33" i="1" a="1"/>
  <c r="L33" i="1" s="1"/>
  <c r="BC4" i="1"/>
  <c r="AD4" i="1"/>
  <c r="F4" i="1"/>
  <c r="AY4" i="1"/>
  <c r="BA43" i="1"/>
  <c r="BA39" i="1"/>
  <c r="BA40" i="1"/>
  <c r="BA41" i="1"/>
  <c r="BA42" i="1"/>
  <c r="BA38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4" i="1"/>
  <c r="AB56" i="1"/>
  <c r="AB57" i="1"/>
  <c r="AB58" i="1"/>
  <c r="AB59" i="1"/>
  <c r="AB60" i="1"/>
  <c r="AB55" i="1"/>
  <c r="AB53" i="1"/>
  <c r="AB54" i="1"/>
  <c r="AB46" i="1"/>
  <c r="AB47" i="1"/>
  <c r="AB48" i="1"/>
  <c r="AB49" i="1"/>
  <c r="AB50" i="1"/>
  <c r="AB51" i="1"/>
  <c r="AB52" i="1"/>
  <c r="AB39" i="1"/>
  <c r="AB40" i="1"/>
  <c r="AB41" i="1"/>
  <c r="AB42" i="1"/>
  <c r="AB43" i="1"/>
  <c r="AB44" i="1"/>
  <c r="AB45" i="1"/>
  <c r="AB32" i="1"/>
  <c r="AB33" i="1"/>
  <c r="AB34" i="1"/>
  <c r="AB35" i="1"/>
  <c r="AB36" i="1"/>
  <c r="AB37" i="1"/>
  <c r="AB38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4" i="1"/>
  <c r="D37" i="1"/>
  <c r="D38" i="1"/>
  <c r="D39" i="1"/>
  <c r="D40" i="1"/>
  <c r="D41" i="1"/>
  <c r="D42" i="1"/>
  <c r="D36" i="1"/>
  <c r="D25" i="1"/>
  <c r="D26" i="1"/>
  <c r="D27" i="1"/>
  <c r="D28" i="1"/>
  <c r="D29" i="1"/>
  <c r="D30" i="1"/>
  <c r="D31" i="1"/>
  <c r="D32" i="1"/>
  <c r="D33" i="1"/>
  <c r="D34" i="1"/>
  <c r="D35" i="1"/>
  <c r="D24" i="1"/>
  <c r="D21" i="1"/>
  <c r="D22" i="1"/>
  <c r="D23" i="1"/>
  <c r="D20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4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19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4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19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5" i="1"/>
  <c r="B4" i="1"/>
  <c r="BF4" i="1" l="1"/>
  <c r="I4" i="1"/>
  <c r="G4" i="1"/>
  <c r="AE4" i="1"/>
  <c r="BD4" i="1"/>
  <c r="AF4" i="1"/>
  <c r="BE4" i="1"/>
  <c r="H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<sst xmlns="http://schemas.openxmlformats.org/spreadsheetml/2006/main" count="79" uniqueCount="24">
  <si>
    <t>U</t>
  </si>
  <si>
    <t>I</t>
  </si>
  <si>
    <t>[mA]</t>
  </si>
  <si>
    <t>[V]</t>
  </si>
  <si>
    <t>[nm]</t>
  </si>
  <si>
    <t>Czerwona</t>
  </si>
  <si>
    <t>u(U)</t>
  </si>
  <si>
    <t>u(I)</t>
  </si>
  <si>
    <t>u(ג)</t>
  </si>
  <si>
    <t xml:space="preserve"> ג</t>
  </si>
  <si>
    <t>U_b</t>
  </si>
  <si>
    <t>u_c(U_b)</t>
  </si>
  <si>
    <t>h</t>
  </si>
  <si>
    <t>u_c(h)</t>
  </si>
  <si>
    <t>[J*s]</t>
  </si>
  <si>
    <t>10nm/pierw(3)</t>
  </si>
  <si>
    <t>Niebieska</t>
  </si>
  <si>
    <t>Zielona</t>
  </si>
  <si>
    <t>a</t>
  </si>
  <si>
    <t>u(a)</t>
  </si>
  <si>
    <t>b</t>
  </si>
  <si>
    <t>u(b)</t>
  </si>
  <si>
    <t xml:space="preserve">e= </t>
  </si>
  <si>
    <t>c=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</si>
</sst>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2" fontId="0" fillId="4" borderId="1" xfId="0" applyNumberFormat="1" applyFill="1" applyBorder="1"/>
    <xf numFmtId="0" fontId="0" fillId="4" borderId="1" xfId="0" applyFill="1" applyBorder="1"/>
    <xf numFmtId="2" fontId="0" fillId="5" borderId="1" xfId="0" applyNumberFormat="1" applyFill="1" applyBorder="1"/>
    <xf numFmtId="0" fontId="0" fillId="5" borderId="1" xfId="0" applyFill="1" applyBorder="1"/>
    <xf numFmtId="164" fontId="0" fillId="4" borderId="1" xfId="0" applyNumberFormat="1" applyFill="1" applyBorder="1"/>
    <xf numFmtId="164" fontId="0" fillId="5" borderId="1" xfId="0" applyNumberFormat="1" applyFill="1" applyBorder="1"/>
    <xf numFmtId="0" fontId="0" fillId="3" borderId="0" xfId="0" applyFill="1"/>
    <xf numFmtId="0" fontId="0" fillId="0" borderId="0" xfId="0" applyAlignment="1">
      <alignment vertical="center"/>
    </xf>
    <xf numFmtId="165" fontId="0" fillId="4" borderId="1" xfId="0" applyNumberFormat="1" applyFill="1" applyBorder="1"/>
    <xf numFmtId="165" fontId="0" fillId="5" borderId="1" xfId="0" applyNumberFormat="1" applyFill="1" applyBorder="1"/>
    <xf numFmtId="3" fontId="0" fillId="0" borderId="0" xfId="0" applyNumberFormat="1"/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2" fontId="0" fillId="10" borderId="4" xfId="0" applyNumberFormat="1" applyFill="1" applyBorder="1" applyAlignment="1">
      <alignment horizontal="center" vertical="center"/>
    </xf>
    <xf numFmtId="2" fontId="0" fillId="10" borderId="2" xfId="0" applyNumberFormat="1" applyFill="1" applyBorder="1" applyAlignment="1">
      <alignment horizontal="center" vertical="center"/>
    </xf>
    <xf numFmtId="2" fontId="0" fillId="10" borderId="5" xfId="0" applyNumberFormat="1" applyFill="1" applyBorder="1" applyAlignment="1">
      <alignment horizontal="center" vertical="center"/>
    </xf>
    <xf numFmtId="166" fontId="0" fillId="10" borderId="4" xfId="0" applyNumberFormat="1" applyFill="1" applyBorder="1" applyAlignment="1">
      <alignment horizontal="center" vertical="center"/>
    </xf>
    <xf numFmtId="166" fontId="0" fillId="10" borderId="2" xfId="0" applyNumberFormat="1" applyFill="1" applyBorder="1" applyAlignment="1">
      <alignment horizontal="center" vertical="center"/>
    </xf>
    <xf numFmtId="166" fontId="0" fillId="10" borderId="5" xfId="0" applyNumberForma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2" fontId="0" fillId="9" borderId="4" xfId="0" applyNumberFormat="1" applyFill="1" applyBorder="1" applyAlignment="1">
      <alignment horizontal="center" vertical="center"/>
    </xf>
    <xf numFmtId="2" fontId="0" fillId="9" borderId="2" xfId="0" applyNumberFormat="1" applyFill="1" applyBorder="1" applyAlignment="1">
      <alignment horizontal="center" vertical="center"/>
    </xf>
    <xf numFmtId="2" fontId="0" fillId="9" borderId="5" xfId="0" applyNumberFormat="1" applyFill="1" applyBorder="1" applyAlignment="1">
      <alignment horizontal="center" vertical="center"/>
    </xf>
    <xf numFmtId="0" fontId="0" fillId="7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6" fontId="0" fillId="10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2" fontId="0" fillId="10" borderId="1" xfId="0" applyNumberFormat="1" applyFill="1" applyBorder="1" applyAlignment="1">
      <alignment horizontal="center" vertical="center"/>
    </xf>
    <xf numFmtId="2" fontId="0" fillId="9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1"/>
              <a:t>Dioda czerwona I=f(U)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8.7233182198548226E-2"/>
          <c:y val="0.16994541830856039"/>
          <c:w val="0.89504301398320296"/>
          <c:h val="0.7724267415483667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Arkusz1!$B$4:$B$42</c:f>
                <c:numCache>
                  <c:formatCode>General</c:formatCode>
                  <c:ptCount val="39"/>
                  <c:pt idx="0">
                    <c:v>5.8000000000000005E-3</c:v>
                  </c:pt>
                  <c:pt idx="1">
                    <c:v>6.1000000000000004E-3</c:v>
                  </c:pt>
                  <c:pt idx="2">
                    <c:v>6.4000000000000003E-3</c:v>
                  </c:pt>
                  <c:pt idx="3">
                    <c:v>6.7000000000000002E-3</c:v>
                  </c:pt>
                  <c:pt idx="4">
                    <c:v>7.0000000000000001E-3</c:v>
                  </c:pt>
                  <c:pt idx="5">
                    <c:v>7.3000000000000001E-3</c:v>
                  </c:pt>
                  <c:pt idx="6">
                    <c:v>7.6E-3</c:v>
                  </c:pt>
                  <c:pt idx="7">
                    <c:v>7.9000000000000008E-3</c:v>
                  </c:pt>
                  <c:pt idx="8">
                    <c:v>8.0999999999999996E-3</c:v>
                  </c:pt>
                  <c:pt idx="9">
                    <c:v>8.4000000000000012E-3</c:v>
                  </c:pt>
                  <c:pt idx="10">
                    <c:v>8.7000000000000011E-3</c:v>
                  </c:pt>
                  <c:pt idx="11">
                    <c:v>9.0000000000000011E-3</c:v>
                  </c:pt>
                  <c:pt idx="12">
                    <c:v>9.300000000000001E-3</c:v>
                  </c:pt>
                  <c:pt idx="13">
                    <c:v>9.6000000000000009E-3</c:v>
                  </c:pt>
                  <c:pt idx="14">
                    <c:v>9.9000000000000008E-3</c:v>
                  </c:pt>
                  <c:pt idx="15">
                    <c:v>1.0999999999999999E-2</c:v>
                  </c:pt>
                  <c:pt idx="16">
                    <c:v>1.0999999999999999E-2</c:v>
                  </c:pt>
                  <c:pt idx="17">
                    <c:v>1.0999999999999999E-2</c:v>
                  </c:pt>
                  <c:pt idx="18">
                    <c:v>1.0999999999999999E-2</c:v>
                  </c:pt>
                  <c:pt idx="19">
                    <c:v>1.0999999999999999E-2</c:v>
                  </c:pt>
                  <c:pt idx="20">
                    <c:v>1.0999999999999999E-2</c:v>
                  </c:pt>
                  <c:pt idx="21">
                    <c:v>1.0999999999999999E-2</c:v>
                  </c:pt>
                  <c:pt idx="22">
                    <c:v>1.0999999999999999E-2</c:v>
                  </c:pt>
                  <c:pt idx="23">
                    <c:v>1.0999999999999999E-2</c:v>
                  </c:pt>
                  <c:pt idx="24">
                    <c:v>1.0999999999999999E-2</c:v>
                  </c:pt>
                  <c:pt idx="25">
                    <c:v>1.0999999999999999E-2</c:v>
                  </c:pt>
                  <c:pt idx="26">
                    <c:v>1.2E-2</c:v>
                  </c:pt>
                  <c:pt idx="27">
                    <c:v>1.2E-2</c:v>
                  </c:pt>
                  <c:pt idx="28">
                    <c:v>1.2E-2</c:v>
                  </c:pt>
                  <c:pt idx="29">
                    <c:v>1.2E-2</c:v>
                  </c:pt>
                  <c:pt idx="30">
                    <c:v>1.2E-2</c:v>
                  </c:pt>
                  <c:pt idx="31">
                    <c:v>1.2E-2</c:v>
                  </c:pt>
                  <c:pt idx="32">
                    <c:v>1.2E-2</c:v>
                  </c:pt>
                  <c:pt idx="33">
                    <c:v>1.2E-2</c:v>
                  </c:pt>
                  <c:pt idx="34">
                    <c:v>1.2E-2</c:v>
                  </c:pt>
                  <c:pt idx="35">
                    <c:v>1.2E-2</c:v>
                  </c:pt>
                  <c:pt idx="36">
                    <c:v>1.2E-2</c:v>
                  </c:pt>
                  <c:pt idx="37">
                    <c:v>1.2E-2</c:v>
                  </c:pt>
                  <c:pt idx="38">
                    <c:v>1.2E-2</c:v>
                  </c:pt>
                </c:numCache>
              </c:numRef>
            </c:plus>
            <c:minus>
              <c:numRef>
                <c:f>Arkusz1!$B$4:$B$42</c:f>
                <c:numCache>
                  <c:formatCode>General</c:formatCode>
                  <c:ptCount val="39"/>
                  <c:pt idx="0">
                    <c:v>5.8000000000000005E-3</c:v>
                  </c:pt>
                  <c:pt idx="1">
                    <c:v>6.1000000000000004E-3</c:v>
                  </c:pt>
                  <c:pt idx="2">
                    <c:v>6.4000000000000003E-3</c:v>
                  </c:pt>
                  <c:pt idx="3">
                    <c:v>6.7000000000000002E-3</c:v>
                  </c:pt>
                  <c:pt idx="4">
                    <c:v>7.0000000000000001E-3</c:v>
                  </c:pt>
                  <c:pt idx="5">
                    <c:v>7.3000000000000001E-3</c:v>
                  </c:pt>
                  <c:pt idx="6">
                    <c:v>7.6E-3</c:v>
                  </c:pt>
                  <c:pt idx="7">
                    <c:v>7.9000000000000008E-3</c:v>
                  </c:pt>
                  <c:pt idx="8">
                    <c:v>8.0999999999999996E-3</c:v>
                  </c:pt>
                  <c:pt idx="9">
                    <c:v>8.4000000000000012E-3</c:v>
                  </c:pt>
                  <c:pt idx="10">
                    <c:v>8.7000000000000011E-3</c:v>
                  </c:pt>
                  <c:pt idx="11">
                    <c:v>9.0000000000000011E-3</c:v>
                  </c:pt>
                  <c:pt idx="12">
                    <c:v>9.300000000000001E-3</c:v>
                  </c:pt>
                  <c:pt idx="13">
                    <c:v>9.6000000000000009E-3</c:v>
                  </c:pt>
                  <c:pt idx="14">
                    <c:v>9.9000000000000008E-3</c:v>
                  </c:pt>
                  <c:pt idx="15">
                    <c:v>1.0999999999999999E-2</c:v>
                  </c:pt>
                  <c:pt idx="16">
                    <c:v>1.0999999999999999E-2</c:v>
                  </c:pt>
                  <c:pt idx="17">
                    <c:v>1.0999999999999999E-2</c:v>
                  </c:pt>
                  <c:pt idx="18">
                    <c:v>1.0999999999999999E-2</c:v>
                  </c:pt>
                  <c:pt idx="19">
                    <c:v>1.0999999999999999E-2</c:v>
                  </c:pt>
                  <c:pt idx="20">
                    <c:v>1.0999999999999999E-2</c:v>
                  </c:pt>
                  <c:pt idx="21">
                    <c:v>1.0999999999999999E-2</c:v>
                  </c:pt>
                  <c:pt idx="22">
                    <c:v>1.0999999999999999E-2</c:v>
                  </c:pt>
                  <c:pt idx="23">
                    <c:v>1.0999999999999999E-2</c:v>
                  </c:pt>
                  <c:pt idx="24">
                    <c:v>1.0999999999999999E-2</c:v>
                  </c:pt>
                  <c:pt idx="25">
                    <c:v>1.0999999999999999E-2</c:v>
                  </c:pt>
                  <c:pt idx="26">
                    <c:v>1.2E-2</c:v>
                  </c:pt>
                  <c:pt idx="27">
                    <c:v>1.2E-2</c:v>
                  </c:pt>
                  <c:pt idx="28">
                    <c:v>1.2E-2</c:v>
                  </c:pt>
                  <c:pt idx="29">
                    <c:v>1.2E-2</c:v>
                  </c:pt>
                  <c:pt idx="30">
                    <c:v>1.2E-2</c:v>
                  </c:pt>
                  <c:pt idx="31">
                    <c:v>1.2E-2</c:v>
                  </c:pt>
                  <c:pt idx="32">
                    <c:v>1.2E-2</c:v>
                  </c:pt>
                  <c:pt idx="33">
                    <c:v>1.2E-2</c:v>
                  </c:pt>
                  <c:pt idx="34">
                    <c:v>1.2E-2</c:v>
                  </c:pt>
                  <c:pt idx="35">
                    <c:v>1.2E-2</c:v>
                  </c:pt>
                  <c:pt idx="36">
                    <c:v>1.2E-2</c:v>
                  </c:pt>
                  <c:pt idx="37">
                    <c:v>1.2E-2</c:v>
                  </c:pt>
                  <c:pt idx="38">
                    <c:v>1.2E-2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Arkusz1!$D$4:$D$42</c:f>
                <c:numCache>
                  <c:formatCode>General</c:formatCode>
                  <c:ptCount val="39"/>
                  <c:pt idx="0">
                    <c:v>1.8000000000000002E-2</c:v>
                  </c:pt>
                  <c:pt idx="1">
                    <c:v>1.8000000000000002E-2</c:v>
                  </c:pt>
                  <c:pt idx="2">
                    <c:v>1.8000000000000002E-2</c:v>
                  </c:pt>
                  <c:pt idx="3">
                    <c:v>1.8000000000000002E-2</c:v>
                  </c:pt>
                  <c:pt idx="4">
                    <c:v>1.8000000000000002E-2</c:v>
                  </c:pt>
                  <c:pt idx="5">
                    <c:v>1.8000000000000002E-2</c:v>
                  </c:pt>
                  <c:pt idx="6">
                    <c:v>1.8000000000000002E-2</c:v>
                  </c:pt>
                  <c:pt idx="7">
                    <c:v>1.8000000000000002E-2</c:v>
                  </c:pt>
                  <c:pt idx="8">
                    <c:v>1.8000000000000002E-2</c:v>
                  </c:pt>
                  <c:pt idx="9">
                    <c:v>1.8000000000000002E-2</c:v>
                  </c:pt>
                  <c:pt idx="10">
                    <c:v>1.8000000000000002E-2</c:v>
                  </c:pt>
                  <c:pt idx="11">
                    <c:v>1.8000000000000002E-2</c:v>
                  </c:pt>
                  <c:pt idx="12">
                    <c:v>1.8000000000000002E-2</c:v>
                  </c:pt>
                  <c:pt idx="13">
                    <c:v>1.8000000000000002E-2</c:v>
                  </c:pt>
                  <c:pt idx="14">
                    <c:v>1.8000000000000002E-2</c:v>
                  </c:pt>
                  <c:pt idx="15">
                    <c:v>1.8000000000000002E-2</c:v>
                  </c:pt>
                  <c:pt idx="16">
                    <c:v>1.8000000000000002E-2</c:v>
                  </c:pt>
                  <c:pt idx="17">
                    <c:v>1.8000000000000002E-2</c:v>
                  </c:pt>
                  <c:pt idx="18">
                    <c:v>1.8000000000000002E-2</c:v>
                  </c:pt>
                  <c:pt idx="19">
                    <c:v>1.9E-2</c:v>
                  </c:pt>
                  <c:pt idx="20">
                    <c:v>0.02</c:v>
                  </c:pt>
                  <c:pt idx="21">
                    <c:v>2.1000000000000001E-2</c:v>
                  </c:pt>
                  <c:pt idx="22">
                    <c:v>2.3E-2</c:v>
                  </c:pt>
                  <c:pt idx="23">
                    <c:v>2.5000000000000001E-2</c:v>
                  </c:pt>
                  <c:pt idx="24">
                    <c:v>2.8000000000000001E-2</c:v>
                  </c:pt>
                  <c:pt idx="25">
                    <c:v>3.3000000000000002E-2</c:v>
                  </c:pt>
                  <c:pt idx="26">
                    <c:v>3.9E-2</c:v>
                  </c:pt>
                  <c:pt idx="27">
                    <c:v>4.4999999999999998E-2</c:v>
                  </c:pt>
                  <c:pt idx="28">
                    <c:v>5.5E-2</c:v>
                  </c:pt>
                  <c:pt idx="29">
                    <c:v>6.6000000000000003E-2</c:v>
                  </c:pt>
                  <c:pt idx="30">
                    <c:v>7.9000000000000001E-2</c:v>
                  </c:pt>
                  <c:pt idx="31">
                    <c:v>9.5000000000000001E-2</c:v>
                  </c:pt>
                  <c:pt idx="32">
                    <c:v>0.12</c:v>
                  </c:pt>
                  <c:pt idx="33">
                    <c:v>0.14000000000000001</c:v>
                  </c:pt>
                  <c:pt idx="34">
                    <c:v>0.17</c:v>
                  </c:pt>
                  <c:pt idx="35">
                    <c:v>0.2</c:v>
                  </c:pt>
                  <c:pt idx="36">
                    <c:v>0.24</c:v>
                  </c:pt>
                  <c:pt idx="37">
                    <c:v>0.28000000000000003</c:v>
                  </c:pt>
                  <c:pt idx="38">
                    <c:v>0.32</c:v>
                  </c:pt>
                </c:numCache>
              </c:numRef>
            </c:plus>
            <c:minus>
              <c:numRef>
                <c:f>Arkusz1!$D$4:$D$42</c:f>
                <c:numCache>
                  <c:formatCode>General</c:formatCode>
                  <c:ptCount val="39"/>
                  <c:pt idx="0">
                    <c:v>1.8000000000000002E-2</c:v>
                  </c:pt>
                  <c:pt idx="1">
                    <c:v>1.8000000000000002E-2</c:v>
                  </c:pt>
                  <c:pt idx="2">
                    <c:v>1.8000000000000002E-2</c:v>
                  </c:pt>
                  <c:pt idx="3">
                    <c:v>1.8000000000000002E-2</c:v>
                  </c:pt>
                  <c:pt idx="4">
                    <c:v>1.8000000000000002E-2</c:v>
                  </c:pt>
                  <c:pt idx="5">
                    <c:v>1.8000000000000002E-2</c:v>
                  </c:pt>
                  <c:pt idx="6">
                    <c:v>1.8000000000000002E-2</c:v>
                  </c:pt>
                  <c:pt idx="7">
                    <c:v>1.8000000000000002E-2</c:v>
                  </c:pt>
                  <c:pt idx="8">
                    <c:v>1.8000000000000002E-2</c:v>
                  </c:pt>
                  <c:pt idx="9">
                    <c:v>1.8000000000000002E-2</c:v>
                  </c:pt>
                  <c:pt idx="10">
                    <c:v>1.8000000000000002E-2</c:v>
                  </c:pt>
                  <c:pt idx="11">
                    <c:v>1.8000000000000002E-2</c:v>
                  </c:pt>
                  <c:pt idx="12">
                    <c:v>1.8000000000000002E-2</c:v>
                  </c:pt>
                  <c:pt idx="13">
                    <c:v>1.8000000000000002E-2</c:v>
                  </c:pt>
                  <c:pt idx="14">
                    <c:v>1.8000000000000002E-2</c:v>
                  </c:pt>
                  <c:pt idx="15">
                    <c:v>1.8000000000000002E-2</c:v>
                  </c:pt>
                  <c:pt idx="16">
                    <c:v>1.8000000000000002E-2</c:v>
                  </c:pt>
                  <c:pt idx="17">
                    <c:v>1.8000000000000002E-2</c:v>
                  </c:pt>
                  <c:pt idx="18">
                    <c:v>1.8000000000000002E-2</c:v>
                  </c:pt>
                  <c:pt idx="19">
                    <c:v>1.9E-2</c:v>
                  </c:pt>
                  <c:pt idx="20">
                    <c:v>0.02</c:v>
                  </c:pt>
                  <c:pt idx="21">
                    <c:v>2.1000000000000001E-2</c:v>
                  </c:pt>
                  <c:pt idx="22">
                    <c:v>2.3E-2</c:v>
                  </c:pt>
                  <c:pt idx="23">
                    <c:v>2.5000000000000001E-2</c:v>
                  </c:pt>
                  <c:pt idx="24">
                    <c:v>2.8000000000000001E-2</c:v>
                  </c:pt>
                  <c:pt idx="25">
                    <c:v>3.3000000000000002E-2</c:v>
                  </c:pt>
                  <c:pt idx="26">
                    <c:v>3.9E-2</c:v>
                  </c:pt>
                  <c:pt idx="27">
                    <c:v>4.4999999999999998E-2</c:v>
                  </c:pt>
                  <c:pt idx="28">
                    <c:v>5.5E-2</c:v>
                  </c:pt>
                  <c:pt idx="29">
                    <c:v>6.6000000000000003E-2</c:v>
                  </c:pt>
                  <c:pt idx="30">
                    <c:v>7.9000000000000001E-2</c:v>
                  </c:pt>
                  <c:pt idx="31">
                    <c:v>9.5000000000000001E-2</c:v>
                  </c:pt>
                  <c:pt idx="32">
                    <c:v>0.12</c:v>
                  </c:pt>
                  <c:pt idx="33">
                    <c:v>0.14000000000000001</c:v>
                  </c:pt>
                  <c:pt idx="34">
                    <c:v>0.17</c:v>
                  </c:pt>
                  <c:pt idx="35">
                    <c:v>0.2</c:v>
                  </c:pt>
                  <c:pt idx="36">
                    <c:v>0.24</c:v>
                  </c:pt>
                  <c:pt idx="37">
                    <c:v>0.28000000000000003</c:v>
                  </c:pt>
                  <c:pt idx="38">
                    <c:v>0.32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Arkusz1!$A$4:$A$42</c:f>
              <c:numCache>
                <c:formatCode>0.0000</c:formatCode>
                <c:ptCount val="39"/>
                <c:pt idx="0">
                  <c:v>0</c:v>
                </c:pt>
                <c:pt idx="1">
                  <c:v>0.11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0.71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 formatCode="0.000">
                  <c:v>1.5</c:v>
                </c:pt>
                <c:pt idx="16" formatCode="0.000">
                  <c:v>1.6</c:v>
                </c:pt>
                <c:pt idx="17" formatCode="0.000">
                  <c:v>1.63</c:v>
                </c:pt>
                <c:pt idx="18" formatCode="0.000">
                  <c:v>1.66</c:v>
                </c:pt>
                <c:pt idx="19" formatCode="0.000">
                  <c:v>1.69</c:v>
                </c:pt>
                <c:pt idx="20" formatCode="0.000">
                  <c:v>1.71</c:v>
                </c:pt>
                <c:pt idx="21" formatCode="0.000">
                  <c:v>1.73</c:v>
                </c:pt>
                <c:pt idx="22" formatCode="0.000">
                  <c:v>1.75</c:v>
                </c:pt>
                <c:pt idx="23" formatCode="0.000">
                  <c:v>1.77</c:v>
                </c:pt>
                <c:pt idx="24" formatCode="0.000">
                  <c:v>1.79</c:v>
                </c:pt>
                <c:pt idx="25" formatCode="0.000">
                  <c:v>1.81</c:v>
                </c:pt>
                <c:pt idx="26" formatCode="0.000">
                  <c:v>1.83</c:v>
                </c:pt>
                <c:pt idx="27" formatCode="0.000">
                  <c:v>1.85</c:v>
                </c:pt>
                <c:pt idx="28" formatCode="0.000">
                  <c:v>1.87</c:v>
                </c:pt>
                <c:pt idx="29" formatCode="0.000">
                  <c:v>1.89</c:v>
                </c:pt>
                <c:pt idx="30" formatCode="0.000">
                  <c:v>1.91</c:v>
                </c:pt>
                <c:pt idx="31" formatCode="0.000">
                  <c:v>1.93</c:v>
                </c:pt>
                <c:pt idx="32" formatCode="0.000">
                  <c:v>1.95</c:v>
                </c:pt>
                <c:pt idx="33" formatCode="0.000">
                  <c:v>1.97</c:v>
                </c:pt>
                <c:pt idx="34" formatCode="0.000">
                  <c:v>1.99</c:v>
                </c:pt>
                <c:pt idx="35" formatCode="0.000">
                  <c:v>2.0099999999999998</c:v>
                </c:pt>
                <c:pt idx="36" formatCode="0.000">
                  <c:v>2.0299999999999998</c:v>
                </c:pt>
                <c:pt idx="37" formatCode="0.000">
                  <c:v>2.0499999999999998</c:v>
                </c:pt>
                <c:pt idx="38" formatCode="0.000">
                  <c:v>2.0699999999999998</c:v>
                </c:pt>
              </c:numCache>
            </c:numRef>
          </c:xVal>
          <c:yVal>
            <c:numRef>
              <c:f>Arkusz1!$C$4:$C$42</c:f>
              <c:numCache>
                <c:formatCode>0.000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0.01</c:v>
                </c:pt>
                <c:pt idx="17">
                  <c:v>0.03</c:v>
                </c:pt>
                <c:pt idx="18">
                  <c:v>0.06</c:v>
                </c:pt>
                <c:pt idx="19">
                  <c:v>0.14000000000000001</c:v>
                </c:pt>
                <c:pt idx="20">
                  <c:v>0.2</c:v>
                </c:pt>
                <c:pt idx="21">
                  <c:v>0.31</c:v>
                </c:pt>
                <c:pt idx="22">
                  <c:v>0.46</c:v>
                </c:pt>
                <c:pt idx="23">
                  <c:v>0.7</c:v>
                </c:pt>
                <c:pt idx="24">
                  <c:v>1</c:v>
                </c:pt>
                <c:pt idx="25">
                  <c:v>1.45</c:v>
                </c:pt>
                <c:pt idx="26">
                  <c:v>1.99</c:v>
                </c:pt>
                <c:pt idx="27">
                  <c:v>2.66</c:v>
                </c:pt>
                <c:pt idx="28">
                  <c:v>3.55</c:v>
                </c:pt>
                <c:pt idx="29">
                  <c:v>4.67</c:v>
                </c:pt>
                <c:pt idx="30">
                  <c:v>5.91</c:v>
                </c:pt>
                <c:pt idx="31">
                  <c:v>7.43</c:v>
                </c:pt>
                <c:pt idx="32" formatCode="0.00">
                  <c:v>9.1999999999999993</c:v>
                </c:pt>
                <c:pt idx="33" formatCode="0.00">
                  <c:v>11.17</c:v>
                </c:pt>
                <c:pt idx="34" formatCode="0.00">
                  <c:v>13.91</c:v>
                </c:pt>
                <c:pt idx="35" formatCode="0.00">
                  <c:v>17.12</c:v>
                </c:pt>
                <c:pt idx="36" formatCode="0.00">
                  <c:v>20.48</c:v>
                </c:pt>
                <c:pt idx="37" formatCode="0.00">
                  <c:v>24.65</c:v>
                </c:pt>
                <c:pt idx="38" formatCode="0.00">
                  <c:v>28.82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B5-4F92-935E-5BCD9D669C12}"/>
            </c:ext>
          </c:extLst>
        </c:ser>
        <c:ser>
          <c:idx val="1"/>
          <c:order val="1"/>
          <c:tx>
            <c:v>reg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2700" cap="rnd">
                <a:solidFill>
                  <a:srgbClr val="002060"/>
                </a:solidFill>
                <a:prstDash val="lgDashDot"/>
              </a:ln>
              <a:effectLst/>
            </c:spPr>
            <c:trendlineType val="linear"/>
            <c:forward val="2.0000000000000004E-2"/>
            <c:backward val="2"/>
            <c:dispRSqr val="0"/>
            <c:dispEq val="0"/>
          </c:trendline>
          <c:xVal>
            <c:numRef>
              <c:f>Arkusz1!$A$37:$A$42</c:f>
              <c:numCache>
                <c:formatCode>0.000</c:formatCode>
                <c:ptCount val="6"/>
                <c:pt idx="0">
                  <c:v>1.97</c:v>
                </c:pt>
                <c:pt idx="1">
                  <c:v>1.99</c:v>
                </c:pt>
                <c:pt idx="2">
                  <c:v>2.0099999999999998</c:v>
                </c:pt>
                <c:pt idx="3">
                  <c:v>2.0299999999999998</c:v>
                </c:pt>
                <c:pt idx="4">
                  <c:v>2.0499999999999998</c:v>
                </c:pt>
                <c:pt idx="5">
                  <c:v>2.0699999999999998</c:v>
                </c:pt>
              </c:numCache>
            </c:numRef>
          </c:xVal>
          <c:yVal>
            <c:numRef>
              <c:f>Arkusz1!$C$37:$C$42</c:f>
              <c:numCache>
                <c:formatCode>0.00</c:formatCode>
                <c:ptCount val="6"/>
                <c:pt idx="0">
                  <c:v>11.17</c:v>
                </c:pt>
                <c:pt idx="1">
                  <c:v>13.91</c:v>
                </c:pt>
                <c:pt idx="2">
                  <c:v>17.12</c:v>
                </c:pt>
                <c:pt idx="3">
                  <c:v>20.48</c:v>
                </c:pt>
                <c:pt idx="4">
                  <c:v>24.65</c:v>
                </c:pt>
                <c:pt idx="5">
                  <c:v>28.82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EB5-4F92-935E-5BCD9D669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5184688"/>
        <c:axId val="1464730080"/>
      </c:scatterChart>
      <c:valAx>
        <c:axId val="1315184688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 b="1"/>
                  <a:t>U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64730080"/>
        <c:crosses val="autoZero"/>
        <c:crossBetween val="midCat"/>
      </c:valAx>
      <c:valAx>
        <c:axId val="146473008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 b="1"/>
                  <a:t>I [mA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15184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1"/>
              <a:t>Dioda niebieska</a:t>
            </a:r>
            <a:r>
              <a:rPr lang="pl-PL" sz="1800" b="1" baseline="0"/>
              <a:t> I=f(U)</a:t>
            </a:r>
            <a:endParaRPr lang="pl-PL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Arkusz1!$Z$4:$Z$60</c:f>
                <c:numCache>
                  <c:formatCode>General</c:formatCode>
                  <c:ptCount val="57"/>
                  <c:pt idx="0">
                    <c:v>5.8000000000000005E-3</c:v>
                  </c:pt>
                  <c:pt idx="1">
                    <c:v>6.1000000000000004E-3</c:v>
                  </c:pt>
                  <c:pt idx="2">
                    <c:v>6.4000000000000003E-3</c:v>
                  </c:pt>
                  <c:pt idx="3">
                    <c:v>6.7000000000000002E-3</c:v>
                  </c:pt>
                  <c:pt idx="4">
                    <c:v>7.0000000000000001E-3</c:v>
                  </c:pt>
                  <c:pt idx="5">
                    <c:v>7.3000000000000001E-3</c:v>
                  </c:pt>
                  <c:pt idx="6">
                    <c:v>7.6E-3</c:v>
                  </c:pt>
                  <c:pt idx="7">
                    <c:v>7.9000000000000008E-3</c:v>
                  </c:pt>
                  <c:pt idx="8">
                    <c:v>8.0999999999999996E-3</c:v>
                  </c:pt>
                  <c:pt idx="9">
                    <c:v>8.4000000000000012E-3</c:v>
                  </c:pt>
                  <c:pt idx="10">
                    <c:v>8.7000000000000011E-3</c:v>
                  </c:pt>
                  <c:pt idx="11">
                    <c:v>9.0000000000000011E-3</c:v>
                  </c:pt>
                  <c:pt idx="12">
                    <c:v>9.300000000000001E-3</c:v>
                  </c:pt>
                  <c:pt idx="13">
                    <c:v>9.6000000000000009E-3</c:v>
                  </c:pt>
                  <c:pt idx="14">
                    <c:v>9.9000000000000008E-3</c:v>
                  </c:pt>
                  <c:pt idx="15">
                    <c:v>1.0999999999999999E-2</c:v>
                  </c:pt>
                  <c:pt idx="16">
                    <c:v>1.0999999999999999E-2</c:v>
                  </c:pt>
                  <c:pt idx="17">
                    <c:v>1.0999999999999999E-2</c:v>
                  </c:pt>
                  <c:pt idx="18">
                    <c:v>1.0999999999999999E-2</c:v>
                  </c:pt>
                  <c:pt idx="19">
                    <c:v>1.2E-2</c:v>
                  </c:pt>
                  <c:pt idx="20">
                    <c:v>1.2E-2</c:v>
                  </c:pt>
                  <c:pt idx="21">
                    <c:v>1.2E-2</c:v>
                  </c:pt>
                  <c:pt idx="22">
                    <c:v>1.3000000000000001E-2</c:v>
                  </c:pt>
                  <c:pt idx="23">
                    <c:v>1.3000000000000001E-2</c:v>
                  </c:pt>
                  <c:pt idx="24">
                    <c:v>1.3000000000000001E-2</c:v>
                  </c:pt>
                  <c:pt idx="25">
                    <c:v>1.3000000000000001E-2</c:v>
                  </c:pt>
                  <c:pt idx="26">
                    <c:v>1.3000000000000001E-2</c:v>
                  </c:pt>
                  <c:pt idx="27">
                    <c:v>1.3000000000000001E-2</c:v>
                  </c:pt>
                  <c:pt idx="28">
                    <c:v>1.3000000000000001E-2</c:v>
                  </c:pt>
                  <c:pt idx="29">
                    <c:v>1.4E-2</c:v>
                  </c:pt>
                  <c:pt idx="30">
                    <c:v>1.4E-2</c:v>
                  </c:pt>
                  <c:pt idx="31">
                    <c:v>1.4E-2</c:v>
                  </c:pt>
                  <c:pt idx="32">
                    <c:v>1.4E-2</c:v>
                  </c:pt>
                  <c:pt idx="33">
                    <c:v>1.4E-2</c:v>
                  </c:pt>
                  <c:pt idx="34">
                    <c:v>1.4E-2</c:v>
                  </c:pt>
                  <c:pt idx="35">
                    <c:v>1.4E-2</c:v>
                  </c:pt>
                  <c:pt idx="36">
                    <c:v>1.4E-2</c:v>
                  </c:pt>
                  <c:pt idx="37">
                    <c:v>1.4E-2</c:v>
                  </c:pt>
                  <c:pt idx="38">
                    <c:v>1.4E-2</c:v>
                  </c:pt>
                  <c:pt idx="39">
                    <c:v>1.4E-2</c:v>
                  </c:pt>
                  <c:pt idx="40">
                    <c:v>1.4E-2</c:v>
                  </c:pt>
                  <c:pt idx="41">
                    <c:v>1.4E-2</c:v>
                  </c:pt>
                  <c:pt idx="42">
                    <c:v>1.4E-2</c:v>
                  </c:pt>
                  <c:pt idx="43">
                    <c:v>1.4E-2</c:v>
                  </c:pt>
                  <c:pt idx="44">
                    <c:v>1.4E-2</c:v>
                  </c:pt>
                  <c:pt idx="45">
                    <c:v>1.4E-2</c:v>
                  </c:pt>
                  <c:pt idx="46">
                    <c:v>1.4999999999999999E-2</c:v>
                  </c:pt>
                  <c:pt idx="47">
                    <c:v>1.4999999999999999E-2</c:v>
                  </c:pt>
                  <c:pt idx="48">
                    <c:v>1.4999999999999999E-2</c:v>
                  </c:pt>
                  <c:pt idx="49">
                    <c:v>1.4999999999999999E-2</c:v>
                  </c:pt>
                  <c:pt idx="50">
                    <c:v>1.4999999999999999E-2</c:v>
                  </c:pt>
                  <c:pt idx="51">
                    <c:v>1.4999999999999999E-2</c:v>
                  </c:pt>
                  <c:pt idx="52">
                    <c:v>1.4999999999999999E-2</c:v>
                  </c:pt>
                  <c:pt idx="53">
                    <c:v>1.4999999999999999E-2</c:v>
                  </c:pt>
                  <c:pt idx="54">
                    <c:v>1.4999999999999999E-2</c:v>
                  </c:pt>
                  <c:pt idx="55">
                    <c:v>1.4999999999999999E-2</c:v>
                  </c:pt>
                  <c:pt idx="56">
                    <c:v>1.4999999999999999E-2</c:v>
                  </c:pt>
                </c:numCache>
              </c:numRef>
            </c:plus>
            <c:minus>
              <c:numRef>
                <c:f>Arkusz1!$Z$4:$Z$60</c:f>
                <c:numCache>
                  <c:formatCode>General</c:formatCode>
                  <c:ptCount val="57"/>
                  <c:pt idx="0">
                    <c:v>5.8000000000000005E-3</c:v>
                  </c:pt>
                  <c:pt idx="1">
                    <c:v>6.1000000000000004E-3</c:v>
                  </c:pt>
                  <c:pt idx="2">
                    <c:v>6.4000000000000003E-3</c:v>
                  </c:pt>
                  <c:pt idx="3">
                    <c:v>6.7000000000000002E-3</c:v>
                  </c:pt>
                  <c:pt idx="4">
                    <c:v>7.0000000000000001E-3</c:v>
                  </c:pt>
                  <c:pt idx="5">
                    <c:v>7.3000000000000001E-3</c:v>
                  </c:pt>
                  <c:pt idx="6">
                    <c:v>7.6E-3</c:v>
                  </c:pt>
                  <c:pt idx="7">
                    <c:v>7.9000000000000008E-3</c:v>
                  </c:pt>
                  <c:pt idx="8">
                    <c:v>8.0999999999999996E-3</c:v>
                  </c:pt>
                  <c:pt idx="9">
                    <c:v>8.4000000000000012E-3</c:v>
                  </c:pt>
                  <c:pt idx="10">
                    <c:v>8.7000000000000011E-3</c:v>
                  </c:pt>
                  <c:pt idx="11">
                    <c:v>9.0000000000000011E-3</c:v>
                  </c:pt>
                  <c:pt idx="12">
                    <c:v>9.300000000000001E-3</c:v>
                  </c:pt>
                  <c:pt idx="13">
                    <c:v>9.6000000000000009E-3</c:v>
                  </c:pt>
                  <c:pt idx="14">
                    <c:v>9.9000000000000008E-3</c:v>
                  </c:pt>
                  <c:pt idx="15">
                    <c:v>1.0999999999999999E-2</c:v>
                  </c:pt>
                  <c:pt idx="16">
                    <c:v>1.0999999999999999E-2</c:v>
                  </c:pt>
                  <c:pt idx="17">
                    <c:v>1.0999999999999999E-2</c:v>
                  </c:pt>
                  <c:pt idx="18">
                    <c:v>1.0999999999999999E-2</c:v>
                  </c:pt>
                  <c:pt idx="19">
                    <c:v>1.2E-2</c:v>
                  </c:pt>
                  <c:pt idx="20">
                    <c:v>1.2E-2</c:v>
                  </c:pt>
                  <c:pt idx="21">
                    <c:v>1.2E-2</c:v>
                  </c:pt>
                  <c:pt idx="22">
                    <c:v>1.3000000000000001E-2</c:v>
                  </c:pt>
                  <c:pt idx="23">
                    <c:v>1.3000000000000001E-2</c:v>
                  </c:pt>
                  <c:pt idx="24">
                    <c:v>1.3000000000000001E-2</c:v>
                  </c:pt>
                  <c:pt idx="25">
                    <c:v>1.3000000000000001E-2</c:v>
                  </c:pt>
                  <c:pt idx="26">
                    <c:v>1.3000000000000001E-2</c:v>
                  </c:pt>
                  <c:pt idx="27">
                    <c:v>1.3000000000000001E-2</c:v>
                  </c:pt>
                  <c:pt idx="28">
                    <c:v>1.3000000000000001E-2</c:v>
                  </c:pt>
                  <c:pt idx="29">
                    <c:v>1.4E-2</c:v>
                  </c:pt>
                  <c:pt idx="30">
                    <c:v>1.4E-2</c:v>
                  </c:pt>
                  <c:pt idx="31">
                    <c:v>1.4E-2</c:v>
                  </c:pt>
                  <c:pt idx="32">
                    <c:v>1.4E-2</c:v>
                  </c:pt>
                  <c:pt idx="33">
                    <c:v>1.4E-2</c:v>
                  </c:pt>
                  <c:pt idx="34">
                    <c:v>1.4E-2</c:v>
                  </c:pt>
                  <c:pt idx="35">
                    <c:v>1.4E-2</c:v>
                  </c:pt>
                  <c:pt idx="36">
                    <c:v>1.4E-2</c:v>
                  </c:pt>
                  <c:pt idx="37">
                    <c:v>1.4E-2</c:v>
                  </c:pt>
                  <c:pt idx="38">
                    <c:v>1.4E-2</c:v>
                  </c:pt>
                  <c:pt idx="39">
                    <c:v>1.4E-2</c:v>
                  </c:pt>
                  <c:pt idx="40">
                    <c:v>1.4E-2</c:v>
                  </c:pt>
                  <c:pt idx="41">
                    <c:v>1.4E-2</c:v>
                  </c:pt>
                  <c:pt idx="42">
                    <c:v>1.4E-2</c:v>
                  </c:pt>
                  <c:pt idx="43">
                    <c:v>1.4E-2</c:v>
                  </c:pt>
                  <c:pt idx="44">
                    <c:v>1.4E-2</c:v>
                  </c:pt>
                  <c:pt idx="45">
                    <c:v>1.4E-2</c:v>
                  </c:pt>
                  <c:pt idx="46">
                    <c:v>1.4999999999999999E-2</c:v>
                  </c:pt>
                  <c:pt idx="47">
                    <c:v>1.4999999999999999E-2</c:v>
                  </c:pt>
                  <c:pt idx="48">
                    <c:v>1.4999999999999999E-2</c:v>
                  </c:pt>
                  <c:pt idx="49">
                    <c:v>1.4999999999999999E-2</c:v>
                  </c:pt>
                  <c:pt idx="50">
                    <c:v>1.4999999999999999E-2</c:v>
                  </c:pt>
                  <c:pt idx="51">
                    <c:v>1.4999999999999999E-2</c:v>
                  </c:pt>
                  <c:pt idx="52">
                    <c:v>1.4999999999999999E-2</c:v>
                  </c:pt>
                  <c:pt idx="53">
                    <c:v>1.4999999999999999E-2</c:v>
                  </c:pt>
                  <c:pt idx="54">
                    <c:v>1.4999999999999999E-2</c:v>
                  </c:pt>
                  <c:pt idx="55">
                    <c:v>1.4999999999999999E-2</c:v>
                  </c:pt>
                  <c:pt idx="56">
                    <c:v>1.4999999999999999E-2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Arkusz1!$AB$4:$AB$60</c:f>
                <c:numCache>
                  <c:formatCode>General</c:formatCode>
                  <c:ptCount val="57"/>
                  <c:pt idx="0">
                    <c:v>1.8000000000000002E-2</c:v>
                  </c:pt>
                  <c:pt idx="1">
                    <c:v>1.8000000000000002E-2</c:v>
                  </c:pt>
                  <c:pt idx="2">
                    <c:v>1.8000000000000002E-2</c:v>
                  </c:pt>
                  <c:pt idx="3">
                    <c:v>1.8000000000000002E-2</c:v>
                  </c:pt>
                  <c:pt idx="4">
                    <c:v>1.8000000000000002E-2</c:v>
                  </c:pt>
                  <c:pt idx="5">
                    <c:v>1.8000000000000002E-2</c:v>
                  </c:pt>
                  <c:pt idx="6">
                    <c:v>1.8000000000000002E-2</c:v>
                  </c:pt>
                  <c:pt idx="7">
                    <c:v>1.8000000000000002E-2</c:v>
                  </c:pt>
                  <c:pt idx="8">
                    <c:v>1.8000000000000002E-2</c:v>
                  </c:pt>
                  <c:pt idx="9">
                    <c:v>1.8000000000000002E-2</c:v>
                  </c:pt>
                  <c:pt idx="10">
                    <c:v>1.8000000000000002E-2</c:v>
                  </c:pt>
                  <c:pt idx="11">
                    <c:v>1.8000000000000002E-2</c:v>
                  </c:pt>
                  <c:pt idx="12">
                    <c:v>1.8000000000000002E-2</c:v>
                  </c:pt>
                  <c:pt idx="13">
                    <c:v>1.8000000000000002E-2</c:v>
                  </c:pt>
                  <c:pt idx="14">
                    <c:v>1.8000000000000002E-2</c:v>
                  </c:pt>
                  <c:pt idx="15">
                    <c:v>1.8000000000000002E-2</c:v>
                  </c:pt>
                  <c:pt idx="16">
                    <c:v>1.8000000000000002E-2</c:v>
                  </c:pt>
                  <c:pt idx="17">
                    <c:v>1.8000000000000002E-2</c:v>
                  </c:pt>
                  <c:pt idx="18">
                    <c:v>1.8000000000000002E-2</c:v>
                  </c:pt>
                  <c:pt idx="19">
                    <c:v>1.8000000000000002E-2</c:v>
                  </c:pt>
                  <c:pt idx="20">
                    <c:v>1.8000000000000002E-2</c:v>
                  </c:pt>
                  <c:pt idx="21">
                    <c:v>1.8000000000000002E-2</c:v>
                  </c:pt>
                  <c:pt idx="22">
                    <c:v>1.8000000000000002E-2</c:v>
                  </c:pt>
                  <c:pt idx="23">
                    <c:v>1.8000000000000002E-2</c:v>
                  </c:pt>
                  <c:pt idx="24">
                    <c:v>1.8000000000000002E-2</c:v>
                  </c:pt>
                  <c:pt idx="25">
                    <c:v>1.8000000000000002E-2</c:v>
                  </c:pt>
                  <c:pt idx="26">
                    <c:v>1.8000000000000002E-2</c:v>
                  </c:pt>
                  <c:pt idx="27">
                    <c:v>1.8000000000000002E-2</c:v>
                  </c:pt>
                  <c:pt idx="28">
                    <c:v>1.8000000000000002E-2</c:v>
                  </c:pt>
                  <c:pt idx="29">
                    <c:v>1.8000000000000002E-2</c:v>
                  </c:pt>
                  <c:pt idx="30">
                    <c:v>1.9E-2</c:v>
                  </c:pt>
                  <c:pt idx="31">
                    <c:v>1.9E-2</c:v>
                  </c:pt>
                  <c:pt idx="32">
                    <c:v>0.02</c:v>
                  </c:pt>
                  <c:pt idx="33">
                    <c:v>2.1000000000000001E-2</c:v>
                  </c:pt>
                  <c:pt idx="34">
                    <c:v>2.1999999999999999E-2</c:v>
                  </c:pt>
                  <c:pt idx="35">
                    <c:v>2.4E-2</c:v>
                  </c:pt>
                  <c:pt idx="36">
                    <c:v>2.5000000000000001E-2</c:v>
                  </c:pt>
                  <c:pt idx="37">
                    <c:v>2.7E-2</c:v>
                  </c:pt>
                  <c:pt idx="38">
                    <c:v>2.9000000000000001E-2</c:v>
                  </c:pt>
                  <c:pt idx="39">
                    <c:v>3.2000000000000001E-2</c:v>
                  </c:pt>
                  <c:pt idx="40">
                    <c:v>3.5000000000000003E-2</c:v>
                  </c:pt>
                  <c:pt idx="41">
                    <c:v>3.9E-2</c:v>
                  </c:pt>
                  <c:pt idx="42">
                    <c:v>4.3000000000000003E-2</c:v>
                  </c:pt>
                  <c:pt idx="43">
                    <c:v>4.7E-2</c:v>
                  </c:pt>
                  <c:pt idx="44">
                    <c:v>5.2999999999999999E-2</c:v>
                  </c:pt>
                  <c:pt idx="45">
                    <c:v>5.8000000000000003E-2</c:v>
                  </c:pt>
                  <c:pt idx="46">
                    <c:v>6.4000000000000001E-2</c:v>
                  </c:pt>
                  <c:pt idx="47">
                    <c:v>7.1000000000000008E-2</c:v>
                  </c:pt>
                  <c:pt idx="48">
                    <c:v>0.08</c:v>
                  </c:pt>
                  <c:pt idx="49">
                    <c:v>8.7000000000000008E-2</c:v>
                  </c:pt>
                  <c:pt idx="50">
                    <c:v>9.5000000000000001E-2</c:v>
                  </c:pt>
                  <c:pt idx="51">
                    <c:v>0.11</c:v>
                  </c:pt>
                  <c:pt idx="52">
                    <c:v>0.12</c:v>
                  </c:pt>
                  <c:pt idx="53">
                    <c:v>0.13</c:v>
                  </c:pt>
                  <c:pt idx="54">
                    <c:v>0.16</c:v>
                  </c:pt>
                  <c:pt idx="55">
                    <c:v>0.19</c:v>
                  </c:pt>
                  <c:pt idx="56">
                    <c:v>0.21</c:v>
                  </c:pt>
                </c:numCache>
              </c:numRef>
            </c:plus>
            <c:minus>
              <c:numRef>
                <c:f>Arkusz1!$AB$4:$AB$60</c:f>
                <c:numCache>
                  <c:formatCode>General</c:formatCode>
                  <c:ptCount val="57"/>
                  <c:pt idx="0">
                    <c:v>1.8000000000000002E-2</c:v>
                  </c:pt>
                  <c:pt idx="1">
                    <c:v>1.8000000000000002E-2</c:v>
                  </c:pt>
                  <c:pt idx="2">
                    <c:v>1.8000000000000002E-2</c:v>
                  </c:pt>
                  <c:pt idx="3">
                    <c:v>1.8000000000000002E-2</c:v>
                  </c:pt>
                  <c:pt idx="4">
                    <c:v>1.8000000000000002E-2</c:v>
                  </c:pt>
                  <c:pt idx="5">
                    <c:v>1.8000000000000002E-2</c:v>
                  </c:pt>
                  <c:pt idx="6">
                    <c:v>1.8000000000000002E-2</c:v>
                  </c:pt>
                  <c:pt idx="7">
                    <c:v>1.8000000000000002E-2</c:v>
                  </c:pt>
                  <c:pt idx="8">
                    <c:v>1.8000000000000002E-2</c:v>
                  </c:pt>
                  <c:pt idx="9">
                    <c:v>1.8000000000000002E-2</c:v>
                  </c:pt>
                  <c:pt idx="10">
                    <c:v>1.8000000000000002E-2</c:v>
                  </c:pt>
                  <c:pt idx="11">
                    <c:v>1.8000000000000002E-2</c:v>
                  </c:pt>
                  <c:pt idx="12">
                    <c:v>1.8000000000000002E-2</c:v>
                  </c:pt>
                  <c:pt idx="13">
                    <c:v>1.8000000000000002E-2</c:v>
                  </c:pt>
                  <c:pt idx="14">
                    <c:v>1.8000000000000002E-2</c:v>
                  </c:pt>
                  <c:pt idx="15">
                    <c:v>1.8000000000000002E-2</c:v>
                  </c:pt>
                  <c:pt idx="16">
                    <c:v>1.8000000000000002E-2</c:v>
                  </c:pt>
                  <c:pt idx="17">
                    <c:v>1.8000000000000002E-2</c:v>
                  </c:pt>
                  <c:pt idx="18">
                    <c:v>1.8000000000000002E-2</c:v>
                  </c:pt>
                  <c:pt idx="19">
                    <c:v>1.8000000000000002E-2</c:v>
                  </c:pt>
                  <c:pt idx="20">
                    <c:v>1.8000000000000002E-2</c:v>
                  </c:pt>
                  <c:pt idx="21">
                    <c:v>1.8000000000000002E-2</c:v>
                  </c:pt>
                  <c:pt idx="22">
                    <c:v>1.8000000000000002E-2</c:v>
                  </c:pt>
                  <c:pt idx="23">
                    <c:v>1.8000000000000002E-2</c:v>
                  </c:pt>
                  <c:pt idx="24">
                    <c:v>1.8000000000000002E-2</c:v>
                  </c:pt>
                  <c:pt idx="25">
                    <c:v>1.8000000000000002E-2</c:v>
                  </c:pt>
                  <c:pt idx="26">
                    <c:v>1.8000000000000002E-2</c:v>
                  </c:pt>
                  <c:pt idx="27">
                    <c:v>1.8000000000000002E-2</c:v>
                  </c:pt>
                  <c:pt idx="28">
                    <c:v>1.8000000000000002E-2</c:v>
                  </c:pt>
                  <c:pt idx="29">
                    <c:v>1.8000000000000002E-2</c:v>
                  </c:pt>
                  <c:pt idx="30">
                    <c:v>1.9E-2</c:v>
                  </c:pt>
                  <c:pt idx="31">
                    <c:v>1.9E-2</c:v>
                  </c:pt>
                  <c:pt idx="32">
                    <c:v>0.02</c:v>
                  </c:pt>
                  <c:pt idx="33">
                    <c:v>2.1000000000000001E-2</c:v>
                  </c:pt>
                  <c:pt idx="34">
                    <c:v>2.1999999999999999E-2</c:v>
                  </c:pt>
                  <c:pt idx="35">
                    <c:v>2.4E-2</c:v>
                  </c:pt>
                  <c:pt idx="36">
                    <c:v>2.5000000000000001E-2</c:v>
                  </c:pt>
                  <c:pt idx="37">
                    <c:v>2.7E-2</c:v>
                  </c:pt>
                  <c:pt idx="38">
                    <c:v>2.9000000000000001E-2</c:v>
                  </c:pt>
                  <c:pt idx="39">
                    <c:v>3.2000000000000001E-2</c:v>
                  </c:pt>
                  <c:pt idx="40">
                    <c:v>3.5000000000000003E-2</c:v>
                  </c:pt>
                  <c:pt idx="41">
                    <c:v>3.9E-2</c:v>
                  </c:pt>
                  <c:pt idx="42">
                    <c:v>4.3000000000000003E-2</c:v>
                  </c:pt>
                  <c:pt idx="43">
                    <c:v>4.7E-2</c:v>
                  </c:pt>
                  <c:pt idx="44">
                    <c:v>5.2999999999999999E-2</c:v>
                  </c:pt>
                  <c:pt idx="45">
                    <c:v>5.8000000000000003E-2</c:v>
                  </c:pt>
                  <c:pt idx="46">
                    <c:v>6.4000000000000001E-2</c:v>
                  </c:pt>
                  <c:pt idx="47">
                    <c:v>7.1000000000000008E-2</c:v>
                  </c:pt>
                  <c:pt idx="48">
                    <c:v>0.08</c:v>
                  </c:pt>
                  <c:pt idx="49">
                    <c:v>8.7000000000000008E-2</c:v>
                  </c:pt>
                  <c:pt idx="50">
                    <c:v>9.5000000000000001E-2</c:v>
                  </c:pt>
                  <c:pt idx="51">
                    <c:v>0.11</c:v>
                  </c:pt>
                  <c:pt idx="52">
                    <c:v>0.12</c:v>
                  </c:pt>
                  <c:pt idx="53">
                    <c:v>0.13</c:v>
                  </c:pt>
                  <c:pt idx="54">
                    <c:v>0.16</c:v>
                  </c:pt>
                  <c:pt idx="55">
                    <c:v>0.19</c:v>
                  </c:pt>
                  <c:pt idx="56">
                    <c:v>0.21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Arkusz1!$Y$4:$Y$60</c:f>
              <c:numCache>
                <c:formatCode>0.000</c:formatCode>
                <c:ptCount val="57"/>
                <c:pt idx="0">
                  <c:v>0</c:v>
                </c:pt>
                <c:pt idx="1">
                  <c:v>0.11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0.71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1.5990476190476199</c:v>
                </c:pt>
                <c:pt idx="17">
                  <c:v>1.6987619047619</c:v>
                </c:pt>
                <c:pt idx="18">
                  <c:v>1.7984761904761899</c:v>
                </c:pt>
                <c:pt idx="19">
                  <c:v>1.89819047619047</c:v>
                </c:pt>
                <c:pt idx="20">
                  <c:v>1.9979047619047601</c:v>
                </c:pt>
                <c:pt idx="21">
                  <c:v>2.0976190476190402</c:v>
                </c:pt>
                <c:pt idx="22">
                  <c:v>2.1973333333333298</c:v>
                </c:pt>
                <c:pt idx="23">
                  <c:v>2.2970476190476199</c:v>
                </c:pt>
                <c:pt idx="24">
                  <c:v>2.3967619047619002</c:v>
                </c:pt>
                <c:pt idx="25">
                  <c:v>2.4300000000000002</c:v>
                </c:pt>
                <c:pt idx="26">
                  <c:v>2.4500000000000002</c:v>
                </c:pt>
                <c:pt idx="27">
                  <c:v>2.4700000000000002</c:v>
                </c:pt>
                <c:pt idx="28">
                  <c:v>2.4900000000000002</c:v>
                </c:pt>
                <c:pt idx="29">
                  <c:v>2.5099999999999998</c:v>
                </c:pt>
                <c:pt idx="30">
                  <c:v>2.5299999999999998</c:v>
                </c:pt>
                <c:pt idx="31">
                  <c:v>2.5499999999999998</c:v>
                </c:pt>
                <c:pt idx="32">
                  <c:v>2.57</c:v>
                </c:pt>
                <c:pt idx="33">
                  <c:v>2.59</c:v>
                </c:pt>
                <c:pt idx="34">
                  <c:v>2.61</c:v>
                </c:pt>
                <c:pt idx="35">
                  <c:v>2.63</c:v>
                </c:pt>
                <c:pt idx="36">
                  <c:v>2.65</c:v>
                </c:pt>
                <c:pt idx="37">
                  <c:v>2.67</c:v>
                </c:pt>
                <c:pt idx="38">
                  <c:v>2.69</c:v>
                </c:pt>
                <c:pt idx="39">
                  <c:v>2.71</c:v>
                </c:pt>
                <c:pt idx="40">
                  <c:v>2.73</c:v>
                </c:pt>
                <c:pt idx="41">
                  <c:v>2.75</c:v>
                </c:pt>
                <c:pt idx="42">
                  <c:v>2.77</c:v>
                </c:pt>
                <c:pt idx="43">
                  <c:v>2.79</c:v>
                </c:pt>
                <c:pt idx="44">
                  <c:v>2.81</c:v>
                </c:pt>
                <c:pt idx="45">
                  <c:v>2.83</c:v>
                </c:pt>
                <c:pt idx="46">
                  <c:v>2.85</c:v>
                </c:pt>
                <c:pt idx="47">
                  <c:v>2.87</c:v>
                </c:pt>
                <c:pt idx="48">
                  <c:v>2.89</c:v>
                </c:pt>
                <c:pt idx="49">
                  <c:v>2.91</c:v>
                </c:pt>
                <c:pt idx="50">
                  <c:v>2.93</c:v>
                </c:pt>
                <c:pt idx="51">
                  <c:v>2.95</c:v>
                </c:pt>
                <c:pt idx="52">
                  <c:v>2.97</c:v>
                </c:pt>
                <c:pt idx="53">
                  <c:v>2.99</c:v>
                </c:pt>
                <c:pt idx="54">
                  <c:v>3.04</c:v>
                </c:pt>
                <c:pt idx="55">
                  <c:v>3.09</c:v>
                </c:pt>
                <c:pt idx="56">
                  <c:v>3.14</c:v>
                </c:pt>
              </c:numCache>
            </c:numRef>
          </c:xVal>
          <c:yVal>
            <c:numRef>
              <c:f>Arkusz1!$AA$4:$AA$60</c:f>
              <c:numCache>
                <c:formatCode>0.000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0.01</c:v>
                </c:pt>
                <c:pt idx="27">
                  <c:v>0.02</c:v>
                </c:pt>
                <c:pt idx="28">
                  <c:v>0.03</c:v>
                </c:pt>
                <c:pt idx="29">
                  <c:v>0.06</c:v>
                </c:pt>
                <c:pt idx="30">
                  <c:v>0.09</c:v>
                </c:pt>
                <c:pt idx="31">
                  <c:v>0.13</c:v>
                </c:pt>
                <c:pt idx="32">
                  <c:v>0.22</c:v>
                </c:pt>
                <c:pt idx="33">
                  <c:v>0.28999999999999998</c:v>
                </c:pt>
                <c:pt idx="34">
                  <c:v>0.42</c:v>
                </c:pt>
                <c:pt idx="35">
                  <c:v>0.55000000000000004</c:v>
                </c:pt>
                <c:pt idx="36">
                  <c:v>0.73</c:v>
                </c:pt>
                <c:pt idx="37">
                  <c:v>0.86</c:v>
                </c:pt>
                <c:pt idx="38">
                  <c:v>1.0900000000000001</c:v>
                </c:pt>
                <c:pt idx="39">
                  <c:v>1.37</c:v>
                </c:pt>
                <c:pt idx="40">
                  <c:v>1.64</c:v>
                </c:pt>
                <c:pt idx="41">
                  <c:v>2.0099999999999998</c:v>
                </c:pt>
                <c:pt idx="42">
                  <c:v>2.39</c:v>
                </c:pt>
                <c:pt idx="43">
                  <c:v>2.78</c:v>
                </c:pt>
                <c:pt idx="44">
                  <c:v>3.34</c:v>
                </c:pt>
                <c:pt idx="45">
                  <c:v>3.83</c:v>
                </c:pt>
                <c:pt idx="46">
                  <c:v>4.42</c:v>
                </c:pt>
                <c:pt idx="47">
                  <c:v>5.09</c:v>
                </c:pt>
                <c:pt idx="48">
                  <c:v>5.98</c:v>
                </c:pt>
                <c:pt idx="49">
                  <c:v>6.66</c:v>
                </c:pt>
                <c:pt idx="50">
                  <c:v>7.46</c:v>
                </c:pt>
                <c:pt idx="51" formatCode="General">
                  <c:v>8.39</c:v>
                </c:pt>
                <c:pt idx="52" formatCode="General">
                  <c:v>9.33</c:v>
                </c:pt>
                <c:pt idx="53" formatCode="General">
                  <c:v>10.66</c:v>
                </c:pt>
                <c:pt idx="54" formatCode="General">
                  <c:v>13.22</c:v>
                </c:pt>
                <c:pt idx="55" formatCode="General">
                  <c:v>16.46</c:v>
                </c:pt>
                <c:pt idx="56" formatCode="General">
                  <c:v>18.29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04-4463-8870-C531A15F586B}"/>
            </c:ext>
          </c:extLst>
        </c:ser>
        <c:ser>
          <c:idx val="1"/>
          <c:order val="1"/>
          <c:tx>
            <c:v>reg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5875" cap="rnd">
                <a:solidFill>
                  <a:srgbClr val="002060"/>
                </a:solidFill>
                <a:prstDash val="lgDashDot"/>
              </a:ln>
              <a:effectLst/>
            </c:spPr>
            <c:trendlineType val="linear"/>
            <c:forward val="1.0000000000000002E-2"/>
            <c:backward val="2"/>
            <c:dispRSqr val="0"/>
            <c:dispEq val="0"/>
          </c:trendline>
          <c:xVal>
            <c:numRef>
              <c:f>Arkusz1!$Y$51:$Y$60</c:f>
              <c:numCache>
                <c:formatCode>0.000</c:formatCode>
                <c:ptCount val="10"/>
                <c:pt idx="0">
                  <c:v>2.87</c:v>
                </c:pt>
                <c:pt idx="1">
                  <c:v>2.89</c:v>
                </c:pt>
                <c:pt idx="2">
                  <c:v>2.91</c:v>
                </c:pt>
                <c:pt idx="3">
                  <c:v>2.93</c:v>
                </c:pt>
                <c:pt idx="4">
                  <c:v>2.95</c:v>
                </c:pt>
                <c:pt idx="5">
                  <c:v>2.97</c:v>
                </c:pt>
                <c:pt idx="6">
                  <c:v>2.99</c:v>
                </c:pt>
                <c:pt idx="7">
                  <c:v>3.04</c:v>
                </c:pt>
                <c:pt idx="8">
                  <c:v>3.09</c:v>
                </c:pt>
                <c:pt idx="9">
                  <c:v>3.14</c:v>
                </c:pt>
              </c:numCache>
            </c:numRef>
          </c:xVal>
          <c:yVal>
            <c:numRef>
              <c:f>Arkusz1!$AA$51:$AA$60</c:f>
              <c:numCache>
                <c:formatCode>0.000</c:formatCode>
                <c:ptCount val="10"/>
                <c:pt idx="0">
                  <c:v>5.09</c:v>
                </c:pt>
                <c:pt idx="1">
                  <c:v>5.98</c:v>
                </c:pt>
                <c:pt idx="2">
                  <c:v>6.66</c:v>
                </c:pt>
                <c:pt idx="3">
                  <c:v>7.46</c:v>
                </c:pt>
                <c:pt idx="4" formatCode="General">
                  <c:v>8.39</c:v>
                </c:pt>
                <c:pt idx="5" formatCode="General">
                  <c:v>9.33</c:v>
                </c:pt>
                <c:pt idx="6" formatCode="General">
                  <c:v>10.66</c:v>
                </c:pt>
                <c:pt idx="7" formatCode="General">
                  <c:v>13.22</c:v>
                </c:pt>
                <c:pt idx="8" formatCode="General">
                  <c:v>16.46</c:v>
                </c:pt>
                <c:pt idx="9" formatCode="General">
                  <c:v>18.29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04-4463-8870-C531A15F5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3940080"/>
        <c:axId val="1733946672"/>
      </c:scatterChart>
      <c:valAx>
        <c:axId val="173394008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 b="1"/>
                  <a:t>U</a:t>
                </a:r>
                <a:r>
                  <a:rPr lang="pl-PL" sz="1600" b="1" baseline="0"/>
                  <a:t>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3946672"/>
        <c:crosses val="autoZero"/>
        <c:crossBetween val="midCat"/>
      </c:valAx>
      <c:valAx>
        <c:axId val="17339466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 b="1"/>
                  <a:t>I</a:t>
                </a:r>
                <a:r>
                  <a:rPr lang="pl-PL" sz="1600" b="1" baseline="0"/>
                  <a:t> [mA]</a:t>
                </a:r>
                <a:endParaRPr lang="pl-PL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3940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1"/>
              <a:t>Dioda zielona I=f(U)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Arkusz1!$AY$4:$AY$43</c:f>
                <c:numCache>
                  <c:formatCode>General</c:formatCode>
                  <c:ptCount val="40"/>
                  <c:pt idx="0">
                    <c:v>5.8000000000000005E-3</c:v>
                  </c:pt>
                  <c:pt idx="1">
                    <c:v>6.1000000000000004E-3</c:v>
                  </c:pt>
                  <c:pt idx="2">
                    <c:v>6.4000000000000003E-3</c:v>
                  </c:pt>
                  <c:pt idx="3">
                    <c:v>6.7000000000000002E-3</c:v>
                  </c:pt>
                  <c:pt idx="4">
                    <c:v>7.0000000000000001E-3</c:v>
                  </c:pt>
                  <c:pt idx="5">
                    <c:v>7.3000000000000001E-3</c:v>
                  </c:pt>
                  <c:pt idx="6">
                    <c:v>7.6E-3</c:v>
                  </c:pt>
                  <c:pt idx="7">
                    <c:v>7.9000000000000008E-3</c:v>
                  </c:pt>
                  <c:pt idx="8">
                    <c:v>8.0999999999999996E-3</c:v>
                  </c:pt>
                  <c:pt idx="9">
                    <c:v>8.4000000000000012E-3</c:v>
                  </c:pt>
                  <c:pt idx="10">
                    <c:v>8.7000000000000011E-3</c:v>
                  </c:pt>
                  <c:pt idx="11">
                    <c:v>9.0000000000000011E-3</c:v>
                  </c:pt>
                  <c:pt idx="12">
                    <c:v>9.300000000000001E-3</c:v>
                  </c:pt>
                  <c:pt idx="13">
                    <c:v>9.6000000000000009E-3</c:v>
                  </c:pt>
                  <c:pt idx="14">
                    <c:v>9.9000000000000008E-3</c:v>
                  </c:pt>
                  <c:pt idx="15">
                    <c:v>1.0999999999999999E-2</c:v>
                  </c:pt>
                  <c:pt idx="16">
                    <c:v>1.0999999999999999E-2</c:v>
                  </c:pt>
                  <c:pt idx="17">
                    <c:v>1.0999999999999999E-2</c:v>
                  </c:pt>
                  <c:pt idx="18">
                    <c:v>1.0999999999999999E-2</c:v>
                  </c:pt>
                  <c:pt idx="19">
                    <c:v>1.0999999999999999E-2</c:v>
                  </c:pt>
                  <c:pt idx="20">
                    <c:v>1.0999999999999999E-2</c:v>
                  </c:pt>
                  <c:pt idx="21">
                    <c:v>1.0999999999999999E-2</c:v>
                  </c:pt>
                  <c:pt idx="22">
                    <c:v>1.0999999999999999E-2</c:v>
                  </c:pt>
                  <c:pt idx="23">
                    <c:v>1.0999999999999999E-2</c:v>
                  </c:pt>
                  <c:pt idx="24">
                    <c:v>1.0999999999999999E-2</c:v>
                  </c:pt>
                  <c:pt idx="25">
                    <c:v>1.0999999999999999E-2</c:v>
                  </c:pt>
                  <c:pt idx="26">
                    <c:v>1.2E-2</c:v>
                  </c:pt>
                  <c:pt idx="27">
                    <c:v>1.2E-2</c:v>
                  </c:pt>
                  <c:pt idx="28">
                    <c:v>1.2E-2</c:v>
                  </c:pt>
                  <c:pt idx="29">
                    <c:v>1.2E-2</c:v>
                  </c:pt>
                  <c:pt idx="30">
                    <c:v>1.2E-2</c:v>
                  </c:pt>
                  <c:pt idx="31">
                    <c:v>1.2E-2</c:v>
                  </c:pt>
                  <c:pt idx="32">
                    <c:v>1.2E-2</c:v>
                  </c:pt>
                  <c:pt idx="33">
                    <c:v>1.2E-2</c:v>
                  </c:pt>
                  <c:pt idx="34">
                    <c:v>1.2E-2</c:v>
                  </c:pt>
                  <c:pt idx="35">
                    <c:v>1.2E-2</c:v>
                  </c:pt>
                  <c:pt idx="36">
                    <c:v>1.2E-2</c:v>
                  </c:pt>
                  <c:pt idx="37">
                    <c:v>1.2E-2</c:v>
                  </c:pt>
                  <c:pt idx="38">
                    <c:v>1.2E-2</c:v>
                  </c:pt>
                  <c:pt idx="39">
                    <c:v>1.2E-2</c:v>
                  </c:pt>
                </c:numCache>
              </c:numRef>
            </c:plus>
            <c:minus>
              <c:numRef>
                <c:f>Arkusz1!$AY$4:$AY$43</c:f>
                <c:numCache>
                  <c:formatCode>General</c:formatCode>
                  <c:ptCount val="40"/>
                  <c:pt idx="0">
                    <c:v>5.8000000000000005E-3</c:v>
                  </c:pt>
                  <c:pt idx="1">
                    <c:v>6.1000000000000004E-3</c:v>
                  </c:pt>
                  <c:pt idx="2">
                    <c:v>6.4000000000000003E-3</c:v>
                  </c:pt>
                  <c:pt idx="3">
                    <c:v>6.7000000000000002E-3</c:v>
                  </c:pt>
                  <c:pt idx="4">
                    <c:v>7.0000000000000001E-3</c:v>
                  </c:pt>
                  <c:pt idx="5">
                    <c:v>7.3000000000000001E-3</c:v>
                  </c:pt>
                  <c:pt idx="6">
                    <c:v>7.6E-3</c:v>
                  </c:pt>
                  <c:pt idx="7">
                    <c:v>7.9000000000000008E-3</c:v>
                  </c:pt>
                  <c:pt idx="8">
                    <c:v>8.0999999999999996E-3</c:v>
                  </c:pt>
                  <c:pt idx="9">
                    <c:v>8.4000000000000012E-3</c:v>
                  </c:pt>
                  <c:pt idx="10">
                    <c:v>8.7000000000000011E-3</c:v>
                  </c:pt>
                  <c:pt idx="11">
                    <c:v>9.0000000000000011E-3</c:v>
                  </c:pt>
                  <c:pt idx="12">
                    <c:v>9.300000000000001E-3</c:v>
                  </c:pt>
                  <c:pt idx="13">
                    <c:v>9.6000000000000009E-3</c:v>
                  </c:pt>
                  <c:pt idx="14">
                    <c:v>9.9000000000000008E-3</c:v>
                  </c:pt>
                  <c:pt idx="15">
                    <c:v>1.0999999999999999E-2</c:v>
                  </c:pt>
                  <c:pt idx="16">
                    <c:v>1.0999999999999999E-2</c:v>
                  </c:pt>
                  <c:pt idx="17">
                    <c:v>1.0999999999999999E-2</c:v>
                  </c:pt>
                  <c:pt idx="18">
                    <c:v>1.0999999999999999E-2</c:v>
                  </c:pt>
                  <c:pt idx="19">
                    <c:v>1.0999999999999999E-2</c:v>
                  </c:pt>
                  <c:pt idx="20">
                    <c:v>1.0999999999999999E-2</c:v>
                  </c:pt>
                  <c:pt idx="21">
                    <c:v>1.0999999999999999E-2</c:v>
                  </c:pt>
                  <c:pt idx="22">
                    <c:v>1.0999999999999999E-2</c:v>
                  </c:pt>
                  <c:pt idx="23">
                    <c:v>1.0999999999999999E-2</c:v>
                  </c:pt>
                  <c:pt idx="24">
                    <c:v>1.0999999999999999E-2</c:v>
                  </c:pt>
                  <c:pt idx="25">
                    <c:v>1.0999999999999999E-2</c:v>
                  </c:pt>
                  <c:pt idx="26">
                    <c:v>1.2E-2</c:v>
                  </c:pt>
                  <c:pt idx="27">
                    <c:v>1.2E-2</c:v>
                  </c:pt>
                  <c:pt idx="28">
                    <c:v>1.2E-2</c:v>
                  </c:pt>
                  <c:pt idx="29">
                    <c:v>1.2E-2</c:v>
                  </c:pt>
                  <c:pt idx="30">
                    <c:v>1.2E-2</c:v>
                  </c:pt>
                  <c:pt idx="31">
                    <c:v>1.2E-2</c:v>
                  </c:pt>
                  <c:pt idx="32">
                    <c:v>1.2E-2</c:v>
                  </c:pt>
                  <c:pt idx="33">
                    <c:v>1.2E-2</c:v>
                  </c:pt>
                  <c:pt idx="34">
                    <c:v>1.2E-2</c:v>
                  </c:pt>
                  <c:pt idx="35">
                    <c:v>1.2E-2</c:v>
                  </c:pt>
                  <c:pt idx="36">
                    <c:v>1.2E-2</c:v>
                  </c:pt>
                  <c:pt idx="37">
                    <c:v>1.2E-2</c:v>
                  </c:pt>
                  <c:pt idx="38">
                    <c:v>1.2E-2</c:v>
                  </c:pt>
                  <c:pt idx="39">
                    <c:v>1.2E-2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Arkusz1!$BA$4:$BA$43</c:f>
                <c:numCache>
                  <c:formatCode>General</c:formatCode>
                  <c:ptCount val="40"/>
                  <c:pt idx="0">
                    <c:v>1.8000000000000002E-2</c:v>
                  </c:pt>
                  <c:pt idx="1">
                    <c:v>1.8000000000000002E-2</c:v>
                  </c:pt>
                  <c:pt idx="2">
                    <c:v>1.8000000000000002E-2</c:v>
                  </c:pt>
                  <c:pt idx="3">
                    <c:v>1.8000000000000002E-2</c:v>
                  </c:pt>
                  <c:pt idx="4">
                    <c:v>1.8000000000000002E-2</c:v>
                  </c:pt>
                  <c:pt idx="5">
                    <c:v>1.8000000000000002E-2</c:v>
                  </c:pt>
                  <c:pt idx="6">
                    <c:v>1.8000000000000002E-2</c:v>
                  </c:pt>
                  <c:pt idx="7">
                    <c:v>1.8000000000000002E-2</c:v>
                  </c:pt>
                  <c:pt idx="8">
                    <c:v>1.8000000000000002E-2</c:v>
                  </c:pt>
                  <c:pt idx="9">
                    <c:v>1.8000000000000002E-2</c:v>
                  </c:pt>
                  <c:pt idx="10">
                    <c:v>1.8000000000000002E-2</c:v>
                  </c:pt>
                  <c:pt idx="11">
                    <c:v>1.8000000000000002E-2</c:v>
                  </c:pt>
                  <c:pt idx="12">
                    <c:v>1.8000000000000002E-2</c:v>
                  </c:pt>
                  <c:pt idx="13">
                    <c:v>1.8000000000000002E-2</c:v>
                  </c:pt>
                  <c:pt idx="14">
                    <c:v>1.8000000000000002E-2</c:v>
                  </c:pt>
                  <c:pt idx="15">
                    <c:v>1.8000000000000002E-2</c:v>
                  </c:pt>
                  <c:pt idx="16">
                    <c:v>1.8000000000000002E-2</c:v>
                  </c:pt>
                  <c:pt idx="17">
                    <c:v>1.8000000000000002E-2</c:v>
                  </c:pt>
                  <c:pt idx="18">
                    <c:v>1.8000000000000002E-2</c:v>
                  </c:pt>
                  <c:pt idx="19">
                    <c:v>1.8000000000000002E-2</c:v>
                  </c:pt>
                  <c:pt idx="20">
                    <c:v>1.8000000000000002E-2</c:v>
                  </c:pt>
                  <c:pt idx="21">
                    <c:v>1.8000000000000002E-2</c:v>
                  </c:pt>
                  <c:pt idx="22">
                    <c:v>1.9E-2</c:v>
                  </c:pt>
                  <c:pt idx="23">
                    <c:v>1.9E-2</c:v>
                  </c:pt>
                  <c:pt idx="24">
                    <c:v>0.02</c:v>
                  </c:pt>
                  <c:pt idx="25">
                    <c:v>2.1000000000000001E-2</c:v>
                  </c:pt>
                  <c:pt idx="26">
                    <c:v>2.3E-2</c:v>
                  </c:pt>
                  <c:pt idx="27">
                    <c:v>2.5000000000000001E-2</c:v>
                  </c:pt>
                  <c:pt idx="28">
                    <c:v>2.9000000000000001E-2</c:v>
                  </c:pt>
                  <c:pt idx="29">
                    <c:v>3.4000000000000002E-2</c:v>
                  </c:pt>
                  <c:pt idx="30">
                    <c:v>4.1000000000000002E-2</c:v>
                  </c:pt>
                  <c:pt idx="31">
                    <c:v>5.1000000000000004E-2</c:v>
                  </c:pt>
                  <c:pt idx="32">
                    <c:v>6.5000000000000002E-2</c:v>
                  </c:pt>
                  <c:pt idx="33">
                    <c:v>8.6000000000000007E-2</c:v>
                  </c:pt>
                  <c:pt idx="34">
                    <c:v>0.11</c:v>
                  </c:pt>
                  <c:pt idx="35">
                    <c:v>0.14000000000000001</c:v>
                  </c:pt>
                  <c:pt idx="36">
                    <c:v>0.17</c:v>
                  </c:pt>
                  <c:pt idx="37">
                    <c:v>0.21</c:v>
                  </c:pt>
                  <c:pt idx="38">
                    <c:v>0.27</c:v>
                  </c:pt>
                  <c:pt idx="39">
                    <c:v>0.32</c:v>
                  </c:pt>
                </c:numCache>
              </c:numRef>
            </c:plus>
            <c:minus>
              <c:numRef>
                <c:f>Arkusz1!$BA$4:$BA$43</c:f>
                <c:numCache>
                  <c:formatCode>General</c:formatCode>
                  <c:ptCount val="40"/>
                  <c:pt idx="0">
                    <c:v>1.8000000000000002E-2</c:v>
                  </c:pt>
                  <c:pt idx="1">
                    <c:v>1.8000000000000002E-2</c:v>
                  </c:pt>
                  <c:pt idx="2">
                    <c:v>1.8000000000000002E-2</c:v>
                  </c:pt>
                  <c:pt idx="3">
                    <c:v>1.8000000000000002E-2</c:v>
                  </c:pt>
                  <c:pt idx="4">
                    <c:v>1.8000000000000002E-2</c:v>
                  </c:pt>
                  <c:pt idx="5">
                    <c:v>1.8000000000000002E-2</c:v>
                  </c:pt>
                  <c:pt idx="6">
                    <c:v>1.8000000000000002E-2</c:v>
                  </c:pt>
                  <c:pt idx="7">
                    <c:v>1.8000000000000002E-2</c:v>
                  </c:pt>
                  <c:pt idx="8">
                    <c:v>1.8000000000000002E-2</c:v>
                  </c:pt>
                  <c:pt idx="9">
                    <c:v>1.8000000000000002E-2</c:v>
                  </c:pt>
                  <c:pt idx="10">
                    <c:v>1.8000000000000002E-2</c:v>
                  </c:pt>
                  <c:pt idx="11">
                    <c:v>1.8000000000000002E-2</c:v>
                  </c:pt>
                  <c:pt idx="12">
                    <c:v>1.8000000000000002E-2</c:v>
                  </c:pt>
                  <c:pt idx="13">
                    <c:v>1.8000000000000002E-2</c:v>
                  </c:pt>
                  <c:pt idx="14">
                    <c:v>1.8000000000000002E-2</c:v>
                  </c:pt>
                  <c:pt idx="15">
                    <c:v>1.8000000000000002E-2</c:v>
                  </c:pt>
                  <c:pt idx="16">
                    <c:v>1.8000000000000002E-2</c:v>
                  </c:pt>
                  <c:pt idx="17">
                    <c:v>1.8000000000000002E-2</c:v>
                  </c:pt>
                  <c:pt idx="18">
                    <c:v>1.8000000000000002E-2</c:v>
                  </c:pt>
                  <c:pt idx="19">
                    <c:v>1.8000000000000002E-2</c:v>
                  </c:pt>
                  <c:pt idx="20">
                    <c:v>1.8000000000000002E-2</c:v>
                  </c:pt>
                  <c:pt idx="21">
                    <c:v>1.8000000000000002E-2</c:v>
                  </c:pt>
                  <c:pt idx="22">
                    <c:v>1.9E-2</c:v>
                  </c:pt>
                  <c:pt idx="23">
                    <c:v>1.9E-2</c:v>
                  </c:pt>
                  <c:pt idx="24">
                    <c:v>0.02</c:v>
                  </c:pt>
                  <c:pt idx="25">
                    <c:v>2.1000000000000001E-2</c:v>
                  </c:pt>
                  <c:pt idx="26">
                    <c:v>2.3E-2</c:v>
                  </c:pt>
                  <c:pt idx="27">
                    <c:v>2.5000000000000001E-2</c:v>
                  </c:pt>
                  <c:pt idx="28">
                    <c:v>2.9000000000000001E-2</c:v>
                  </c:pt>
                  <c:pt idx="29">
                    <c:v>3.4000000000000002E-2</c:v>
                  </c:pt>
                  <c:pt idx="30">
                    <c:v>4.1000000000000002E-2</c:v>
                  </c:pt>
                  <c:pt idx="31">
                    <c:v>5.1000000000000004E-2</c:v>
                  </c:pt>
                  <c:pt idx="32">
                    <c:v>6.5000000000000002E-2</c:v>
                  </c:pt>
                  <c:pt idx="33">
                    <c:v>8.6000000000000007E-2</c:v>
                  </c:pt>
                  <c:pt idx="34">
                    <c:v>0.11</c:v>
                  </c:pt>
                  <c:pt idx="35">
                    <c:v>0.14000000000000001</c:v>
                  </c:pt>
                  <c:pt idx="36">
                    <c:v>0.17</c:v>
                  </c:pt>
                  <c:pt idx="37">
                    <c:v>0.21</c:v>
                  </c:pt>
                  <c:pt idx="38">
                    <c:v>0.27</c:v>
                  </c:pt>
                  <c:pt idx="39">
                    <c:v>0.32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Arkusz1!$AX$4:$AX$43</c:f>
              <c:numCache>
                <c:formatCode>0.0000</c:formatCode>
                <c:ptCount val="40"/>
                <c:pt idx="0">
                  <c:v>0</c:v>
                </c:pt>
                <c:pt idx="1">
                  <c:v>0.11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0.71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 formatCode="0.000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 formatCode="0.000">
                  <c:v>1.5</c:v>
                </c:pt>
                <c:pt idx="16" formatCode="0.000">
                  <c:v>1.5990476190476199</c:v>
                </c:pt>
                <c:pt idx="17" formatCode="0.000">
                  <c:v>1.64</c:v>
                </c:pt>
                <c:pt idx="18" formatCode="0.000">
                  <c:v>1.66</c:v>
                </c:pt>
                <c:pt idx="19" formatCode="0.000">
                  <c:v>1.68</c:v>
                </c:pt>
                <c:pt idx="20" formatCode="0.000">
                  <c:v>1.7</c:v>
                </c:pt>
                <c:pt idx="21" formatCode="0.000">
                  <c:v>1.72</c:v>
                </c:pt>
                <c:pt idx="22" formatCode="0.000">
                  <c:v>1.74</c:v>
                </c:pt>
                <c:pt idx="23" formatCode="0.000">
                  <c:v>1.76</c:v>
                </c:pt>
                <c:pt idx="24" formatCode="0.000">
                  <c:v>1.78</c:v>
                </c:pt>
                <c:pt idx="25" formatCode="0.000">
                  <c:v>1.8</c:v>
                </c:pt>
                <c:pt idx="26" formatCode="0.000">
                  <c:v>1.82</c:v>
                </c:pt>
                <c:pt idx="27" formatCode="0.000">
                  <c:v>1.84</c:v>
                </c:pt>
                <c:pt idx="28" formatCode="0.000">
                  <c:v>1.86</c:v>
                </c:pt>
                <c:pt idx="29" formatCode="0.000">
                  <c:v>1.88</c:v>
                </c:pt>
                <c:pt idx="30" formatCode="0.000">
                  <c:v>1.9</c:v>
                </c:pt>
                <c:pt idx="31" formatCode="0.000">
                  <c:v>1.92</c:v>
                </c:pt>
                <c:pt idx="32" formatCode="0.000">
                  <c:v>1.94</c:v>
                </c:pt>
                <c:pt idx="33" formatCode="0.000">
                  <c:v>1.96</c:v>
                </c:pt>
                <c:pt idx="34" formatCode="0.000">
                  <c:v>1.98</c:v>
                </c:pt>
                <c:pt idx="35" formatCode="0.000">
                  <c:v>2</c:v>
                </c:pt>
                <c:pt idx="36" formatCode="0.000">
                  <c:v>2.02</c:v>
                </c:pt>
                <c:pt idx="37" formatCode="0.000">
                  <c:v>2.04</c:v>
                </c:pt>
                <c:pt idx="38" formatCode="0.000">
                  <c:v>2.06</c:v>
                </c:pt>
                <c:pt idx="39" formatCode="0.000">
                  <c:v>2.0699999999999998</c:v>
                </c:pt>
              </c:numCache>
            </c:numRef>
          </c:xVal>
          <c:yVal>
            <c:numRef>
              <c:f>Arkusz1!$AZ$4:$AZ$43</c:f>
              <c:numCache>
                <c:formatCode>0.000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0.01</c:v>
                </c:pt>
                <c:pt idx="19">
                  <c:v>0.01</c:v>
                </c:pt>
                <c:pt idx="20">
                  <c:v>0.03</c:v>
                </c:pt>
                <c:pt idx="21">
                  <c:v>0.05</c:v>
                </c:pt>
                <c:pt idx="22">
                  <c:v>0.08</c:v>
                </c:pt>
                <c:pt idx="23">
                  <c:v>0.13</c:v>
                </c:pt>
                <c:pt idx="24">
                  <c:v>0.22</c:v>
                </c:pt>
                <c:pt idx="25">
                  <c:v>0.32</c:v>
                </c:pt>
                <c:pt idx="26">
                  <c:v>0.46</c:v>
                </c:pt>
                <c:pt idx="27">
                  <c:v>0.68</c:v>
                </c:pt>
                <c:pt idx="28">
                  <c:v>1.05</c:v>
                </c:pt>
                <c:pt idx="29">
                  <c:v>1.55</c:v>
                </c:pt>
                <c:pt idx="30">
                  <c:v>2.2599999999999998</c:v>
                </c:pt>
                <c:pt idx="31">
                  <c:v>3.15</c:v>
                </c:pt>
                <c:pt idx="32">
                  <c:v>4.5</c:v>
                </c:pt>
                <c:pt idx="33">
                  <c:v>6.53</c:v>
                </c:pt>
                <c:pt idx="34" formatCode="General">
                  <c:v>8.26</c:v>
                </c:pt>
                <c:pt idx="35" formatCode="General">
                  <c:v>11.12</c:v>
                </c:pt>
                <c:pt idx="36" formatCode="General">
                  <c:v>14.26</c:v>
                </c:pt>
                <c:pt idx="37" formatCode="General">
                  <c:v>18.22</c:v>
                </c:pt>
                <c:pt idx="38" formatCode="General">
                  <c:v>23.44</c:v>
                </c:pt>
                <c:pt idx="39" formatCode="General">
                  <c:v>28.72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AF-4256-A197-26A8DCC62D0D}"/>
            </c:ext>
          </c:extLst>
        </c:ser>
        <c:ser>
          <c:idx val="1"/>
          <c:order val="1"/>
          <c:tx>
            <c:v>reg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5875" cap="rnd">
                <a:solidFill>
                  <a:srgbClr val="002060"/>
                </a:solidFill>
                <a:prstDash val="lgDashDot"/>
              </a:ln>
              <a:effectLst/>
            </c:spPr>
            <c:trendlineType val="linear"/>
            <c:forward val="2.0000000000000004E-2"/>
            <c:backward val="2"/>
            <c:dispRSqr val="0"/>
            <c:dispEq val="0"/>
          </c:trendline>
          <c:xVal>
            <c:numRef>
              <c:f>Arkusz1!$AX$40:$AX$43</c:f>
              <c:numCache>
                <c:formatCode>0.000</c:formatCode>
                <c:ptCount val="4"/>
                <c:pt idx="0">
                  <c:v>2.02</c:v>
                </c:pt>
                <c:pt idx="1">
                  <c:v>2.04</c:v>
                </c:pt>
                <c:pt idx="2">
                  <c:v>2.06</c:v>
                </c:pt>
                <c:pt idx="3">
                  <c:v>2.0699999999999998</c:v>
                </c:pt>
              </c:numCache>
            </c:numRef>
          </c:xVal>
          <c:yVal>
            <c:numRef>
              <c:f>Arkusz1!$AZ$40:$AZ$43</c:f>
              <c:numCache>
                <c:formatCode>General</c:formatCode>
                <c:ptCount val="4"/>
                <c:pt idx="0">
                  <c:v>14.26</c:v>
                </c:pt>
                <c:pt idx="1">
                  <c:v>18.22</c:v>
                </c:pt>
                <c:pt idx="2">
                  <c:v>23.44</c:v>
                </c:pt>
                <c:pt idx="3">
                  <c:v>28.72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AF-4256-A197-26A8DCC62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8854704"/>
        <c:axId val="1583417104"/>
      </c:scatterChart>
      <c:valAx>
        <c:axId val="1728854704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U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83417104"/>
        <c:crosses val="autoZero"/>
        <c:crossBetween val="midCat"/>
      </c:valAx>
      <c:valAx>
        <c:axId val="158341710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 b="1"/>
                  <a:t>I [mA]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28854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45</xdr:row>
      <xdr:rowOff>0</xdr:rowOff>
    </xdr:from>
    <xdr:to>
      <xdr:col>7</xdr:col>
      <xdr:colOff>657951</xdr:colOff>
      <xdr:row>46</xdr:row>
      <xdr:rowOff>85764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B1FCE56A-CF96-4D8B-067F-C9AB77118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72500"/>
          <a:ext cx="5201376" cy="276264"/>
        </a:xfrm>
        <a:prstGeom prst="rect">
          <a:avLst/>
        </a:prstGeom>
      </xdr:spPr>
    </xdr:pic>
    <xdr:clientData/>
  </xdr:twoCellAnchor>
  <xdr:twoCellAnchor>
    <xdr:from>
      <xdr:col>10</xdr:col>
      <xdr:colOff>62432</xdr:colOff>
      <xdr:row>3</xdr:row>
      <xdr:rowOff>56028</xdr:rowOff>
    </xdr:from>
    <xdr:to>
      <xdr:col>23</xdr:col>
      <xdr:colOff>448236</xdr:colOff>
      <xdr:row>30</xdr:row>
      <xdr:rowOff>95249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7E946467-4074-C765-25CB-39373D497C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163286</xdr:colOff>
      <xdr:row>2</xdr:row>
      <xdr:rowOff>131989</xdr:rowOff>
    </xdr:from>
    <xdr:to>
      <xdr:col>48</xdr:col>
      <xdr:colOff>47625</xdr:colOff>
      <xdr:row>31</xdr:row>
      <xdr:rowOff>38101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30FA8B8E-60CA-5D86-ADC9-3724A65F2E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59</xdr:col>
      <xdr:colOff>355021</xdr:colOff>
      <xdr:row>2</xdr:row>
      <xdr:rowOff>83127</xdr:rowOff>
    </xdr:from>
    <xdr:to>
      <xdr:col>73</xdr:col>
      <xdr:colOff>190500</xdr:colOff>
      <xdr:row>31</xdr:row>
      <xdr:rowOff>51955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3685768D-B609-B169-AFA1-A765BAD325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1"/>
  <sheetViews>
    <sheetView tabSelected="1" zoomScale="40" zoomScaleNormal="40" workbookViewId="0">
      <selection activeCell="AK51" sqref="AK51"/>
    </sheetView>
  </sheetViews>
  <sheetFormatPr defaultRowHeight="15" x14ac:dyDescent="0.25"/>
  <cols>
    <col min="2" max="2" width="9.85546875" bestFit="1" customWidth="1"/>
    <col min="4" max="4" width="12.5703125" bestFit="1" customWidth="1"/>
    <col min="8" max="8" width="10" bestFit="1" customWidth="1"/>
    <col min="9" max="10" width="12.5703125" bestFit="1" customWidth="1"/>
    <col min="29" max="29" width="10.140625" bestFit="1" customWidth="1"/>
    <col min="31" max="31" width="11.140625" bestFit="1" customWidth="1"/>
    <col min="33" max="34" width="12.5703125" bestFit="1" customWidth="1"/>
    <col min="37" max="37" width="9.85546875" bestFit="1" customWidth="1"/>
    <col min="56" max="57" width="10.140625" bestFit="1" customWidth="1"/>
    <col min="58" max="59" width="12.5703125" bestFit="1" customWidth="1"/>
  </cols>
  <sheetData>
    <row r="1" spans="1:59" x14ac:dyDescent="0.25">
      <c r="A1" s="31" t="s">
        <v>5</v>
      </c>
      <c r="B1" s="31"/>
      <c r="C1" s="31"/>
      <c r="D1" s="31"/>
      <c r="E1" s="31"/>
      <c r="F1" s="31"/>
      <c r="G1" s="31"/>
      <c r="H1" s="31"/>
      <c r="I1" s="31"/>
      <c r="J1" s="31"/>
      <c r="Y1" s="30" t="s">
        <v>16</v>
      </c>
      <c r="Z1" s="30"/>
      <c r="AA1" s="30"/>
      <c r="AB1" s="30"/>
      <c r="AC1" s="30"/>
      <c r="AD1" s="30"/>
      <c r="AE1" s="30"/>
      <c r="AF1" s="30"/>
      <c r="AG1" s="30"/>
      <c r="AH1" s="30"/>
      <c r="AX1" s="15" t="s">
        <v>17</v>
      </c>
      <c r="AY1" s="16"/>
      <c r="AZ1" s="16"/>
      <c r="BA1" s="16"/>
      <c r="BB1" s="16"/>
      <c r="BC1" s="16"/>
      <c r="BD1" s="16"/>
      <c r="BE1" s="16"/>
      <c r="BF1" s="16"/>
      <c r="BG1" s="17"/>
    </row>
    <row r="2" spans="1:59" x14ac:dyDescent="0.25">
      <c r="A2" s="1" t="s">
        <v>0</v>
      </c>
      <c r="B2" s="1" t="s">
        <v>6</v>
      </c>
      <c r="C2" s="1" t="s">
        <v>1</v>
      </c>
      <c r="D2" s="1" t="s">
        <v>7</v>
      </c>
      <c r="E2" s="2" t="s">
        <v>9</v>
      </c>
      <c r="F2" s="1" t="s">
        <v>8</v>
      </c>
      <c r="G2" s="1" t="s">
        <v>10</v>
      </c>
      <c r="H2" s="1" t="s">
        <v>11</v>
      </c>
      <c r="I2" s="1" t="s">
        <v>12</v>
      </c>
      <c r="J2" s="1" t="s">
        <v>13</v>
      </c>
      <c r="Y2" s="1" t="s">
        <v>0</v>
      </c>
      <c r="Z2" s="1" t="s">
        <v>6</v>
      </c>
      <c r="AA2" s="1" t="s">
        <v>1</v>
      </c>
      <c r="AB2" s="1" t="s">
        <v>7</v>
      </c>
      <c r="AC2" s="2" t="s">
        <v>9</v>
      </c>
      <c r="AD2" s="1" t="s">
        <v>8</v>
      </c>
      <c r="AE2" s="1" t="s">
        <v>10</v>
      </c>
      <c r="AF2" s="1" t="s">
        <v>11</v>
      </c>
      <c r="AG2" s="1" t="s">
        <v>12</v>
      </c>
      <c r="AH2" s="1" t="s">
        <v>13</v>
      </c>
      <c r="AX2" s="1" t="s">
        <v>0</v>
      </c>
      <c r="AY2" s="1" t="s">
        <v>6</v>
      </c>
      <c r="AZ2" s="1" t="s">
        <v>1</v>
      </c>
      <c r="BA2" s="1" t="s">
        <v>7</v>
      </c>
      <c r="BB2" s="2" t="s">
        <v>9</v>
      </c>
      <c r="BC2" s="1" t="s">
        <v>8</v>
      </c>
      <c r="BD2" s="1" t="s">
        <v>10</v>
      </c>
      <c r="BE2" s="1" t="s">
        <v>11</v>
      </c>
      <c r="BF2" s="1" t="s">
        <v>12</v>
      </c>
      <c r="BG2" s="1" t="s">
        <v>13</v>
      </c>
    </row>
    <row r="3" spans="1:59" x14ac:dyDescent="0.25">
      <c r="A3" s="3" t="s">
        <v>3</v>
      </c>
      <c r="B3" s="3" t="s">
        <v>3</v>
      </c>
      <c r="C3" s="3" t="s">
        <v>2</v>
      </c>
      <c r="D3" s="3" t="s">
        <v>2</v>
      </c>
      <c r="E3" s="3" t="s">
        <v>4</v>
      </c>
      <c r="F3" s="3" t="s">
        <v>4</v>
      </c>
      <c r="G3" s="3" t="s">
        <v>3</v>
      </c>
      <c r="H3" s="3" t="s">
        <v>3</v>
      </c>
      <c r="I3" s="3" t="s">
        <v>14</v>
      </c>
      <c r="J3" s="3" t="s">
        <v>14</v>
      </c>
      <c r="Y3" s="3" t="s">
        <v>3</v>
      </c>
      <c r="Z3" s="3" t="s">
        <v>3</v>
      </c>
      <c r="AA3" s="3" t="s">
        <v>2</v>
      </c>
      <c r="AB3" s="3" t="s">
        <v>2</v>
      </c>
      <c r="AC3" s="3" t="s">
        <v>4</v>
      </c>
      <c r="AD3" s="3" t="s">
        <v>4</v>
      </c>
      <c r="AE3" s="3" t="s">
        <v>3</v>
      </c>
      <c r="AF3" s="3" t="s">
        <v>3</v>
      </c>
      <c r="AG3" s="3" t="s">
        <v>14</v>
      </c>
      <c r="AH3" s="3" t="s">
        <v>14</v>
      </c>
      <c r="AX3" s="3" t="s">
        <v>3</v>
      </c>
      <c r="AY3" s="3" t="s">
        <v>3</v>
      </c>
      <c r="AZ3" s="3" t="s">
        <v>2</v>
      </c>
      <c r="BA3" s="3" t="s">
        <v>2</v>
      </c>
      <c r="BB3" s="3" t="s">
        <v>4</v>
      </c>
      <c r="BC3" s="3" t="s">
        <v>4</v>
      </c>
      <c r="BD3" s="3" t="s">
        <v>3</v>
      </c>
      <c r="BE3" s="3" t="s">
        <v>3</v>
      </c>
      <c r="BF3" s="3" t="s">
        <v>14</v>
      </c>
      <c r="BG3" s="3" t="s">
        <v>14</v>
      </c>
    </row>
    <row r="4" spans="1:59" x14ac:dyDescent="0.25">
      <c r="A4" s="8">
        <v>0</v>
      </c>
      <c r="B4" s="8">
        <f>CEILING((0.005*A4+0.01)/SQRT(3),0.0001)</f>
        <v>5.8000000000000005E-3</v>
      </c>
      <c r="C4" s="12">
        <v>0</v>
      </c>
      <c r="D4" s="12">
        <f>CEILING((0.018*C4+3*0.01)/SQRT(3),0.001)</f>
        <v>1.8000000000000002E-2</v>
      </c>
      <c r="E4" s="32">
        <v>626</v>
      </c>
      <c r="F4" s="33">
        <f>CEILING(10/SQRT(3),0.1)</f>
        <v>5.8000000000000007</v>
      </c>
      <c r="G4" s="34">
        <f>-M33/L33</f>
        <v>1.910569059732429</v>
      </c>
      <c r="H4" s="35">
        <f>CEILING(SQRT((M33/L33^2*L34)^2+(1/L33*M34)^2),0.01)</f>
        <v>0.12</v>
      </c>
      <c r="I4" s="36">
        <f>D52/D53*E4*10^(-9)*G4</f>
        <v>6.3918527924468404E-34</v>
      </c>
      <c r="J4" s="33">
        <f>SQRT((D52/D53*G4*F4*10^(-9))^2+(D52/D53*E4*10^(-9)*H4)^2)</f>
        <v>4.0580728585642796E-35</v>
      </c>
      <c r="Y4" s="12">
        <v>0</v>
      </c>
      <c r="Z4" s="5">
        <f t="shared" ref="Z4:Z18" si="0">CEILING((0.005*A4+0.01)/SQRT(3),0.0001)</f>
        <v>5.8000000000000005E-3</v>
      </c>
      <c r="AA4" s="12">
        <v>0</v>
      </c>
      <c r="AB4" s="5">
        <f t="shared" ref="AB4:AB35" si="1">CEILING((0.018*AA4+3*0.01)/SQRT(3),0.001)</f>
        <v>1.8000000000000002E-2</v>
      </c>
      <c r="AC4" s="32">
        <v>462</v>
      </c>
      <c r="AD4" s="33">
        <f>CEILING(10/SQRT(3),0.1)</f>
        <v>5.8000000000000007</v>
      </c>
      <c r="AE4" s="34">
        <f>-AL34/AK34</f>
        <v>2.7783210497023254</v>
      </c>
      <c r="AF4" s="35">
        <f>SQRT((AL34/AK34^2*AK35)^2+(1/AK34*AL35)^2)</f>
        <v>0.10870059564591814</v>
      </c>
      <c r="AG4" s="36">
        <f>D52/D53*AC4*10^(-9)*AE4</f>
        <v>6.8598417283183957E-34</v>
      </c>
      <c r="AH4" s="33">
        <f>SQRT((D52/D53*AE4*AD4*10^(-9))^2+(D52/D53*AC4*10^(-9)*AF4)^2)</f>
        <v>2.8186664239934905E-35</v>
      </c>
      <c r="AX4" s="8">
        <v>0</v>
      </c>
      <c r="AY4" s="5">
        <f t="shared" ref="AY4:AY18" si="2">CEILING((0.005*A4+0.01)/SQRT(3),0.0001)</f>
        <v>5.8000000000000005E-3</v>
      </c>
      <c r="AZ4" s="12">
        <v>0</v>
      </c>
      <c r="BA4" s="5">
        <f>CEILING((0.018*AZ4+3*0.01)/SQRT(3),0.001)</f>
        <v>1.8000000000000002E-2</v>
      </c>
      <c r="BB4" s="21">
        <v>571</v>
      </c>
      <c r="BC4" s="24">
        <f>CEILING(10/SQRT(3),0.1)</f>
        <v>5.8000000000000007</v>
      </c>
      <c r="BD4" s="18">
        <f>-BK34/BJ34</f>
        <v>1.971449805068227</v>
      </c>
      <c r="BE4" s="27">
        <f>SQRT((BK34/BJ34^2*BJ35)^2+(1/BJ34*BK35)^2)</f>
        <v>0.3952969194349612</v>
      </c>
      <c r="BF4" s="37">
        <f>$D$52/$D$53*BB4*10^(-9)*BD4</f>
        <v>6.016051191320365E-34</v>
      </c>
      <c r="BG4" s="24">
        <f>SQRT((D52/D53*BD4*BC4*10^(-9))^2+(D52/D53*BB4*10^(-9)*BE4)^2)</f>
        <v>1.2078299134475041E-34</v>
      </c>
    </row>
    <row r="5" spans="1:59" x14ac:dyDescent="0.25">
      <c r="A5" s="9">
        <v>0.11</v>
      </c>
      <c r="B5" s="9">
        <f>CEILING((0.005*A5+0.01)/SQRT(3),0.0001)</f>
        <v>6.1000000000000004E-3</v>
      </c>
      <c r="C5" s="13">
        <v>0</v>
      </c>
      <c r="D5" s="13">
        <f t="shared" ref="D5:D19" si="3">CEILING((0.018*C5+3*0.01)/SQRT(3),0.001)</f>
        <v>1.8000000000000002E-2</v>
      </c>
      <c r="E5" s="32"/>
      <c r="F5" s="33"/>
      <c r="G5" s="34"/>
      <c r="H5" s="35"/>
      <c r="I5" s="36"/>
      <c r="J5" s="33"/>
      <c r="Y5" s="13">
        <v>0.11</v>
      </c>
      <c r="Z5" s="7">
        <f t="shared" si="0"/>
        <v>6.1000000000000004E-3</v>
      </c>
      <c r="AA5" s="13">
        <v>0</v>
      </c>
      <c r="AB5" s="7">
        <f t="shared" si="1"/>
        <v>1.8000000000000002E-2</v>
      </c>
      <c r="AC5" s="32"/>
      <c r="AD5" s="33"/>
      <c r="AE5" s="34"/>
      <c r="AF5" s="35"/>
      <c r="AG5" s="36"/>
      <c r="AH5" s="33"/>
      <c r="AX5" s="9">
        <v>0.11</v>
      </c>
      <c r="AY5" s="7">
        <f t="shared" si="2"/>
        <v>6.1000000000000004E-3</v>
      </c>
      <c r="AZ5" s="13">
        <v>0</v>
      </c>
      <c r="BA5" s="7">
        <f t="shared" ref="BA5:BA37" si="4">CEILING((0.018*AZ5+3*0.01)/SQRT(3),0.001)</f>
        <v>1.8000000000000002E-2</v>
      </c>
      <c r="BB5" s="22"/>
      <c r="BC5" s="25"/>
      <c r="BD5" s="19"/>
      <c r="BE5" s="28"/>
      <c r="BF5" s="38"/>
      <c r="BG5" s="25"/>
    </row>
    <row r="6" spans="1:59" x14ac:dyDescent="0.25">
      <c r="A6" s="8">
        <v>0.2</v>
      </c>
      <c r="B6" s="8">
        <f t="shared" ref="B6:B18" si="5">CEILING((0.005*A6+0.01)/SQRT(3),0.0001)</f>
        <v>6.4000000000000003E-3</v>
      </c>
      <c r="C6" s="12">
        <v>0</v>
      </c>
      <c r="D6" s="12">
        <f t="shared" si="3"/>
        <v>1.8000000000000002E-2</v>
      </c>
      <c r="E6" s="32"/>
      <c r="F6" s="33"/>
      <c r="G6" s="34"/>
      <c r="H6" s="35"/>
      <c r="I6" s="36"/>
      <c r="J6" s="33"/>
      <c r="Y6" s="12">
        <v>0.2</v>
      </c>
      <c r="Z6" s="5">
        <f t="shared" si="0"/>
        <v>6.4000000000000003E-3</v>
      </c>
      <c r="AA6" s="12">
        <v>0</v>
      </c>
      <c r="AB6" s="5">
        <f t="shared" si="1"/>
        <v>1.8000000000000002E-2</v>
      </c>
      <c r="AC6" s="32"/>
      <c r="AD6" s="33"/>
      <c r="AE6" s="34"/>
      <c r="AF6" s="35"/>
      <c r="AG6" s="36"/>
      <c r="AH6" s="33"/>
      <c r="AX6" s="8">
        <v>0.2</v>
      </c>
      <c r="AY6" s="5">
        <f t="shared" si="2"/>
        <v>6.4000000000000003E-3</v>
      </c>
      <c r="AZ6" s="12">
        <v>0</v>
      </c>
      <c r="BA6" s="5">
        <f t="shared" si="4"/>
        <v>1.8000000000000002E-2</v>
      </c>
      <c r="BB6" s="22"/>
      <c r="BC6" s="25"/>
      <c r="BD6" s="19"/>
      <c r="BE6" s="28"/>
      <c r="BF6" s="38"/>
      <c r="BG6" s="25"/>
    </row>
    <row r="7" spans="1:59" x14ac:dyDescent="0.25">
      <c r="A7" s="9">
        <v>0.3</v>
      </c>
      <c r="B7" s="9">
        <f t="shared" si="5"/>
        <v>6.7000000000000002E-3</v>
      </c>
      <c r="C7" s="13">
        <v>0</v>
      </c>
      <c r="D7" s="13">
        <f t="shared" si="3"/>
        <v>1.8000000000000002E-2</v>
      </c>
      <c r="E7" s="32"/>
      <c r="F7" s="33"/>
      <c r="G7" s="34"/>
      <c r="H7" s="35"/>
      <c r="I7" s="36"/>
      <c r="J7" s="33"/>
      <c r="Y7" s="13">
        <v>0.3</v>
      </c>
      <c r="Z7" s="7">
        <f t="shared" si="0"/>
        <v>6.7000000000000002E-3</v>
      </c>
      <c r="AA7" s="13">
        <v>0</v>
      </c>
      <c r="AB7" s="7">
        <f t="shared" si="1"/>
        <v>1.8000000000000002E-2</v>
      </c>
      <c r="AC7" s="32"/>
      <c r="AD7" s="33"/>
      <c r="AE7" s="34"/>
      <c r="AF7" s="35"/>
      <c r="AG7" s="36"/>
      <c r="AH7" s="33"/>
      <c r="AX7" s="9">
        <v>0.3</v>
      </c>
      <c r="AY7" s="7">
        <f t="shared" si="2"/>
        <v>6.7000000000000002E-3</v>
      </c>
      <c r="AZ7" s="13">
        <v>0</v>
      </c>
      <c r="BA7" s="7">
        <f t="shared" si="4"/>
        <v>1.8000000000000002E-2</v>
      </c>
      <c r="BB7" s="22"/>
      <c r="BC7" s="25"/>
      <c r="BD7" s="19"/>
      <c r="BE7" s="28"/>
      <c r="BF7" s="38"/>
      <c r="BG7" s="25"/>
    </row>
    <row r="8" spans="1:59" x14ac:dyDescent="0.25">
      <c r="A8" s="8">
        <v>0.4</v>
      </c>
      <c r="B8" s="8">
        <f t="shared" si="5"/>
        <v>7.0000000000000001E-3</v>
      </c>
      <c r="C8" s="12">
        <v>0</v>
      </c>
      <c r="D8" s="12">
        <f t="shared" si="3"/>
        <v>1.8000000000000002E-2</v>
      </c>
      <c r="E8" s="32"/>
      <c r="F8" s="33"/>
      <c r="G8" s="34"/>
      <c r="H8" s="35"/>
      <c r="I8" s="36"/>
      <c r="J8" s="33"/>
      <c r="Y8" s="12">
        <v>0.4</v>
      </c>
      <c r="Z8" s="5">
        <f t="shared" si="0"/>
        <v>7.0000000000000001E-3</v>
      </c>
      <c r="AA8" s="12">
        <v>0</v>
      </c>
      <c r="AB8" s="5">
        <f t="shared" si="1"/>
        <v>1.8000000000000002E-2</v>
      </c>
      <c r="AC8" s="32"/>
      <c r="AD8" s="33"/>
      <c r="AE8" s="34"/>
      <c r="AF8" s="35"/>
      <c r="AG8" s="36"/>
      <c r="AH8" s="33"/>
      <c r="AX8" s="8">
        <v>0.4</v>
      </c>
      <c r="AY8" s="5">
        <f t="shared" si="2"/>
        <v>7.0000000000000001E-3</v>
      </c>
      <c r="AZ8" s="12">
        <v>0</v>
      </c>
      <c r="BA8" s="5">
        <f t="shared" si="4"/>
        <v>1.8000000000000002E-2</v>
      </c>
      <c r="BB8" s="22"/>
      <c r="BC8" s="25"/>
      <c r="BD8" s="19"/>
      <c r="BE8" s="28"/>
      <c r="BF8" s="38"/>
      <c r="BG8" s="25"/>
    </row>
    <row r="9" spans="1:59" x14ac:dyDescent="0.25">
      <c r="A9" s="9">
        <v>0.5</v>
      </c>
      <c r="B9" s="9">
        <f t="shared" si="5"/>
        <v>7.3000000000000001E-3</v>
      </c>
      <c r="C9" s="13">
        <v>0</v>
      </c>
      <c r="D9" s="13">
        <f t="shared" si="3"/>
        <v>1.8000000000000002E-2</v>
      </c>
      <c r="E9" s="32"/>
      <c r="F9" s="33"/>
      <c r="G9" s="34"/>
      <c r="H9" s="35"/>
      <c r="I9" s="36"/>
      <c r="J9" s="33"/>
      <c r="Y9" s="13">
        <v>0.5</v>
      </c>
      <c r="Z9" s="7">
        <f t="shared" si="0"/>
        <v>7.3000000000000001E-3</v>
      </c>
      <c r="AA9" s="13">
        <v>0</v>
      </c>
      <c r="AB9" s="7">
        <f t="shared" si="1"/>
        <v>1.8000000000000002E-2</v>
      </c>
      <c r="AC9" s="32"/>
      <c r="AD9" s="33"/>
      <c r="AE9" s="34"/>
      <c r="AF9" s="35"/>
      <c r="AG9" s="36"/>
      <c r="AH9" s="33"/>
      <c r="AX9" s="9">
        <v>0.5</v>
      </c>
      <c r="AY9" s="7">
        <f t="shared" si="2"/>
        <v>7.3000000000000001E-3</v>
      </c>
      <c r="AZ9" s="13">
        <v>0</v>
      </c>
      <c r="BA9" s="7">
        <f t="shared" si="4"/>
        <v>1.8000000000000002E-2</v>
      </c>
      <c r="BB9" s="22"/>
      <c r="BC9" s="25"/>
      <c r="BD9" s="19"/>
      <c r="BE9" s="28"/>
      <c r="BF9" s="38"/>
      <c r="BG9" s="25"/>
    </row>
    <row r="10" spans="1:59" x14ac:dyDescent="0.25">
      <c r="A10" s="8">
        <v>0.6</v>
      </c>
      <c r="B10" s="8">
        <f t="shared" si="5"/>
        <v>7.6E-3</v>
      </c>
      <c r="C10" s="12">
        <v>0</v>
      </c>
      <c r="D10" s="12">
        <f t="shared" si="3"/>
        <v>1.8000000000000002E-2</v>
      </c>
      <c r="E10" s="32"/>
      <c r="F10" s="33"/>
      <c r="G10" s="34"/>
      <c r="H10" s="35"/>
      <c r="I10" s="36"/>
      <c r="J10" s="33"/>
      <c r="Y10" s="12">
        <v>0.6</v>
      </c>
      <c r="Z10" s="5">
        <f t="shared" si="0"/>
        <v>7.6E-3</v>
      </c>
      <c r="AA10" s="12">
        <v>0</v>
      </c>
      <c r="AB10" s="5">
        <f t="shared" si="1"/>
        <v>1.8000000000000002E-2</v>
      </c>
      <c r="AC10" s="32"/>
      <c r="AD10" s="33"/>
      <c r="AE10" s="34"/>
      <c r="AF10" s="35"/>
      <c r="AG10" s="36"/>
      <c r="AH10" s="33"/>
      <c r="AX10" s="8">
        <v>0.6</v>
      </c>
      <c r="AY10" s="5">
        <f t="shared" si="2"/>
        <v>7.6E-3</v>
      </c>
      <c r="AZ10" s="12">
        <v>0</v>
      </c>
      <c r="BA10" s="5">
        <f t="shared" si="4"/>
        <v>1.8000000000000002E-2</v>
      </c>
      <c r="BB10" s="22"/>
      <c r="BC10" s="25"/>
      <c r="BD10" s="19"/>
      <c r="BE10" s="28"/>
      <c r="BF10" s="38"/>
      <c r="BG10" s="25"/>
    </row>
    <row r="11" spans="1:59" x14ac:dyDescent="0.25">
      <c r="A11" s="9">
        <v>0.71</v>
      </c>
      <c r="B11" s="9">
        <f t="shared" si="5"/>
        <v>7.9000000000000008E-3</v>
      </c>
      <c r="C11" s="13">
        <v>0</v>
      </c>
      <c r="D11" s="13">
        <f t="shared" si="3"/>
        <v>1.8000000000000002E-2</v>
      </c>
      <c r="E11" s="32"/>
      <c r="F11" s="33"/>
      <c r="G11" s="34"/>
      <c r="H11" s="35"/>
      <c r="I11" s="36"/>
      <c r="J11" s="33"/>
      <c r="Y11" s="13">
        <v>0.71</v>
      </c>
      <c r="Z11" s="7">
        <f t="shared" si="0"/>
        <v>7.9000000000000008E-3</v>
      </c>
      <c r="AA11" s="13">
        <v>0</v>
      </c>
      <c r="AB11" s="7">
        <f t="shared" si="1"/>
        <v>1.8000000000000002E-2</v>
      </c>
      <c r="AC11" s="32"/>
      <c r="AD11" s="33"/>
      <c r="AE11" s="34"/>
      <c r="AF11" s="35"/>
      <c r="AG11" s="36"/>
      <c r="AH11" s="33"/>
      <c r="AX11" s="9">
        <v>0.71</v>
      </c>
      <c r="AY11" s="7">
        <f t="shared" si="2"/>
        <v>7.9000000000000008E-3</v>
      </c>
      <c r="AZ11" s="13">
        <v>0</v>
      </c>
      <c r="BA11" s="7">
        <f t="shared" si="4"/>
        <v>1.8000000000000002E-2</v>
      </c>
      <c r="BB11" s="22"/>
      <c r="BC11" s="25"/>
      <c r="BD11" s="19"/>
      <c r="BE11" s="28"/>
      <c r="BF11" s="38"/>
      <c r="BG11" s="25"/>
    </row>
    <row r="12" spans="1:59" x14ac:dyDescent="0.25">
      <c r="A12" s="8">
        <v>0.8</v>
      </c>
      <c r="B12" s="8">
        <f t="shared" si="5"/>
        <v>8.0999999999999996E-3</v>
      </c>
      <c r="C12" s="12">
        <v>0</v>
      </c>
      <c r="D12" s="12">
        <f t="shared" si="3"/>
        <v>1.8000000000000002E-2</v>
      </c>
      <c r="E12" s="32"/>
      <c r="F12" s="33"/>
      <c r="G12" s="34"/>
      <c r="H12" s="35"/>
      <c r="I12" s="36"/>
      <c r="J12" s="33"/>
      <c r="Y12" s="12">
        <v>0.8</v>
      </c>
      <c r="Z12" s="5">
        <f t="shared" si="0"/>
        <v>8.0999999999999996E-3</v>
      </c>
      <c r="AA12" s="12">
        <v>0</v>
      </c>
      <c r="AB12" s="5">
        <f t="shared" si="1"/>
        <v>1.8000000000000002E-2</v>
      </c>
      <c r="AC12" s="32"/>
      <c r="AD12" s="33"/>
      <c r="AE12" s="34"/>
      <c r="AF12" s="35"/>
      <c r="AG12" s="36"/>
      <c r="AH12" s="33"/>
      <c r="AX12" s="8">
        <v>0.8</v>
      </c>
      <c r="AY12" s="5">
        <f t="shared" si="2"/>
        <v>8.0999999999999996E-3</v>
      </c>
      <c r="AZ12" s="12">
        <v>0</v>
      </c>
      <c r="BA12" s="5">
        <f t="shared" si="4"/>
        <v>1.8000000000000002E-2</v>
      </c>
      <c r="BB12" s="22"/>
      <c r="BC12" s="25"/>
      <c r="BD12" s="19"/>
      <c r="BE12" s="28"/>
      <c r="BF12" s="38"/>
      <c r="BG12" s="25"/>
    </row>
    <row r="13" spans="1:59" x14ac:dyDescent="0.25">
      <c r="A13" s="9">
        <v>0.9</v>
      </c>
      <c r="B13" s="9">
        <f t="shared" si="5"/>
        <v>8.4000000000000012E-3</v>
      </c>
      <c r="C13" s="13">
        <v>0</v>
      </c>
      <c r="D13" s="13">
        <f t="shared" si="3"/>
        <v>1.8000000000000002E-2</v>
      </c>
      <c r="E13" s="32"/>
      <c r="F13" s="33"/>
      <c r="G13" s="34"/>
      <c r="H13" s="35"/>
      <c r="I13" s="36"/>
      <c r="J13" s="33"/>
      <c r="Y13" s="13">
        <v>0.9</v>
      </c>
      <c r="Z13" s="7">
        <f t="shared" si="0"/>
        <v>8.4000000000000012E-3</v>
      </c>
      <c r="AA13" s="13">
        <v>0</v>
      </c>
      <c r="AB13" s="7">
        <f t="shared" si="1"/>
        <v>1.8000000000000002E-2</v>
      </c>
      <c r="AC13" s="32"/>
      <c r="AD13" s="33"/>
      <c r="AE13" s="34"/>
      <c r="AF13" s="35"/>
      <c r="AG13" s="36"/>
      <c r="AH13" s="33"/>
      <c r="AX13" s="9">
        <v>0.9</v>
      </c>
      <c r="AY13" s="7">
        <f t="shared" si="2"/>
        <v>8.4000000000000012E-3</v>
      </c>
      <c r="AZ13" s="13">
        <v>0</v>
      </c>
      <c r="BA13" s="7">
        <f t="shared" si="4"/>
        <v>1.8000000000000002E-2</v>
      </c>
      <c r="BB13" s="22"/>
      <c r="BC13" s="25"/>
      <c r="BD13" s="19"/>
      <c r="BE13" s="28"/>
      <c r="BF13" s="38"/>
      <c r="BG13" s="25"/>
    </row>
    <row r="14" spans="1:59" x14ac:dyDescent="0.25">
      <c r="A14" s="8">
        <v>1</v>
      </c>
      <c r="B14" s="8">
        <f t="shared" si="5"/>
        <v>8.7000000000000011E-3</v>
      </c>
      <c r="C14" s="12">
        <v>0</v>
      </c>
      <c r="D14" s="12">
        <f t="shared" si="3"/>
        <v>1.8000000000000002E-2</v>
      </c>
      <c r="E14" s="32"/>
      <c r="F14" s="33"/>
      <c r="G14" s="34"/>
      <c r="H14" s="35"/>
      <c r="I14" s="36"/>
      <c r="J14" s="33"/>
      <c r="Y14" s="12">
        <v>1</v>
      </c>
      <c r="Z14" s="5">
        <f t="shared" si="0"/>
        <v>8.7000000000000011E-3</v>
      </c>
      <c r="AA14" s="12">
        <v>0</v>
      </c>
      <c r="AB14" s="5">
        <f t="shared" si="1"/>
        <v>1.8000000000000002E-2</v>
      </c>
      <c r="AC14" s="32"/>
      <c r="AD14" s="33"/>
      <c r="AE14" s="34"/>
      <c r="AF14" s="35"/>
      <c r="AG14" s="36"/>
      <c r="AH14" s="33"/>
      <c r="AX14" s="8">
        <v>1</v>
      </c>
      <c r="AY14" s="5">
        <f t="shared" si="2"/>
        <v>8.7000000000000011E-3</v>
      </c>
      <c r="AZ14" s="12">
        <v>0</v>
      </c>
      <c r="BA14" s="5">
        <f t="shared" si="4"/>
        <v>1.8000000000000002E-2</v>
      </c>
      <c r="BB14" s="22"/>
      <c r="BC14" s="25"/>
      <c r="BD14" s="19"/>
      <c r="BE14" s="28"/>
      <c r="BF14" s="38"/>
      <c r="BG14" s="25"/>
    </row>
    <row r="15" spans="1:59" x14ac:dyDescent="0.25">
      <c r="A15" s="9">
        <v>1.1000000000000001</v>
      </c>
      <c r="B15" s="9">
        <f t="shared" si="5"/>
        <v>9.0000000000000011E-3</v>
      </c>
      <c r="C15" s="13">
        <v>0</v>
      </c>
      <c r="D15" s="13">
        <f t="shared" si="3"/>
        <v>1.8000000000000002E-2</v>
      </c>
      <c r="E15" s="32"/>
      <c r="F15" s="33"/>
      <c r="G15" s="34"/>
      <c r="H15" s="35"/>
      <c r="I15" s="36"/>
      <c r="J15" s="33"/>
      <c r="Y15" s="13">
        <v>1.1000000000000001</v>
      </c>
      <c r="Z15" s="7">
        <f t="shared" si="0"/>
        <v>9.0000000000000011E-3</v>
      </c>
      <c r="AA15" s="13">
        <v>0</v>
      </c>
      <c r="AB15" s="7">
        <f t="shared" si="1"/>
        <v>1.8000000000000002E-2</v>
      </c>
      <c r="AC15" s="32"/>
      <c r="AD15" s="33"/>
      <c r="AE15" s="34"/>
      <c r="AF15" s="35"/>
      <c r="AG15" s="36"/>
      <c r="AH15" s="33"/>
      <c r="AX15" s="13">
        <v>1.1000000000000001</v>
      </c>
      <c r="AY15" s="7">
        <f t="shared" si="2"/>
        <v>9.0000000000000011E-3</v>
      </c>
      <c r="AZ15" s="13">
        <v>0</v>
      </c>
      <c r="BA15" s="7">
        <f t="shared" si="4"/>
        <v>1.8000000000000002E-2</v>
      </c>
      <c r="BB15" s="22"/>
      <c r="BC15" s="25"/>
      <c r="BD15" s="19"/>
      <c r="BE15" s="28"/>
      <c r="BF15" s="38"/>
      <c r="BG15" s="25"/>
    </row>
    <row r="16" spans="1:59" x14ac:dyDescent="0.25">
      <c r="A16" s="8">
        <v>1.2</v>
      </c>
      <c r="B16" s="8">
        <f t="shared" si="5"/>
        <v>9.300000000000001E-3</v>
      </c>
      <c r="C16" s="12">
        <v>0</v>
      </c>
      <c r="D16" s="12">
        <f t="shared" si="3"/>
        <v>1.8000000000000002E-2</v>
      </c>
      <c r="E16" s="32"/>
      <c r="F16" s="33"/>
      <c r="G16" s="34"/>
      <c r="H16" s="35"/>
      <c r="I16" s="36"/>
      <c r="J16" s="33"/>
      <c r="Y16" s="12">
        <v>1.2</v>
      </c>
      <c r="Z16" s="5">
        <f t="shared" si="0"/>
        <v>9.300000000000001E-3</v>
      </c>
      <c r="AA16" s="12">
        <v>0</v>
      </c>
      <c r="AB16" s="5">
        <f t="shared" si="1"/>
        <v>1.8000000000000002E-2</v>
      </c>
      <c r="AC16" s="32"/>
      <c r="AD16" s="33"/>
      <c r="AE16" s="34"/>
      <c r="AF16" s="35"/>
      <c r="AG16" s="36"/>
      <c r="AH16" s="33"/>
      <c r="AX16" s="8">
        <v>1.2</v>
      </c>
      <c r="AY16" s="5">
        <f t="shared" si="2"/>
        <v>9.300000000000001E-3</v>
      </c>
      <c r="AZ16" s="12">
        <v>0</v>
      </c>
      <c r="BA16" s="5">
        <f t="shared" si="4"/>
        <v>1.8000000000000002E-2</v>
      </c>
      <c r="BB16" s="22"/>
      <c r="BC16" s="25"/>
      <c r="BD16" s="19"/>
      <c r="BE16" s="28"/>
      <c r="BF16" s="38"/>
      <c r="BG16" s="25"/>
    </row>
    <row r="17" spans="1:59" x14ac:dyDescent="0.25">
      <c r="A17" s="9">
        <v>1.3</v>
      </c>
      <c r="B17" s="9">
        <f t="shared" si="5"/>
        <v>9.6000000000000009E-3</v>
      </c>
      <c r="C17" s="13">
        <v>0</v>
      </c>
      <c r="D17" s="13">
        <f t="shared" si="3"/>
        <v>1.8000000000000002E-2</v>
      </c>
      <c r="E17" s="32"/>
      <c r="F17" s="33"/>
      <c r="G17" s="34"/>
      <c r="H17" s="35"/>
      <c r="I17" s="36"/>
      <c r="J17" s="33"/>
      <c r="Y17" s="13">
        <v>1.3</v>
      </c>
      <c r="Z17" s="7">
        <f t="shared" si="0"/>
        <v>9.6000000000000009E-3</v>
      </c>
      <c r="AA17" s="13">
        <v>0</v>
      </c>
      <c r="AB17" s="7">
        <f t="shared" si="1"/>
        <v>1.8000000000000002E-2</v>
      </c>
      <c r="AC17" s="32"/>
      <c r="AD17" s="33"/>
      <c r="AE17" s="34"/>
      <c r="AF17" s="35"/>
      <c r="AG17" s="36"/>
      <c r="AH17" s="33"/>
      <c r="AX17" s="9">
        <v>1.3</v>
      </c>
      <c r="AY17" s="7">
        <f t="shared" si="2"/>
        <v>9.6000000000000009E-3</v>
      </c>
      <c r="AZ17" s="13">
        <v>0</v>
      </c>
      <c r="BA17" s="7">
        <f t="shared" si="4"/>
        <v>1.8000000000000002E-2</v>
      </c>
      <c r="BB17" s="22"/>
      <c r="BC17" s="25"/>
      <c r="BD17" s="19"/>
      <c r="BE17" s="28"/>
      <c r="BF17" s="38"/>
      <c r="BG17" s="25"/>
    </row>
    <row r="18" spans="1:59" x14ac:dyDescent="0.25">
      <c r="A18" s="8">
        <v>1.4</v>
      </c>
      <c r="B18" s="8">
        <f t="shared" si="5"/>
        <v>9.9000000000000008E-3</v>
      </c>
      <c r="C18" s="12">
        <v>0</v>
      </c>
      <c r="D18" s="12">
        <f t="shared" si="3"/>
        <v>1.8000000000000002E-2</v>
      </c>
      <c r="E18" s="32"/>
      <c r="F18" s="33"/>
      <c r="G18" s="34"/>
      <c r="H18" s="35"/>
      <c r="I18" s="36"/>
      <c r="J18" s="33"/>
      <c r="Y18" s="12">
        <v>1.4</v>
      </c>
      <c r="Z18" s="5">
        <f t="shared" si="0"/>
        <v>9.9000000000000008E-3</v>
      </c>
      <c r="AA18" s="12">
        <v>0</v>
      </c>
      <c r="AB18" s="5">
        <f t="shared" si="1"/>
        <v>1.8000000000000002E-2</v>
      </c>
      <c r="AC18" s="32"/>
      <c r="AD18" s="33"/>
      <c r="AE18" s="34"/>
      <c r="AF18" s="35"/>
      <c r="AG18" s="36"/>
      <c r="AH18" s="33"/>
      <c r="AX18" s="8">
        <v>1.4</v>
      </c>
      <c r="AY18" s="5">
        <f t="shared" si="2"/>
        <v>9.9000000000000008E-3</v>
      </c>
      <c r="AZ18" s="12">
        <v>0</v>
      </c>
      <c r="BA18" s="5">
        <f t="shared" si="4"/>
        <v>1.8000000000000002E-2</v>
      </c>
      <c r="BB18" s="22"/>
      <c r="BC18" s="25"/>
      <c r="BD18" s="19"/>
      <c r="BE18" s="28"/>
      <c r="BF18" s="38"/>
      <c r="BG18" s="25"/>
    </row>
    <row r="19" spans="1:59" x14ac:dyDescent="0.25">
      <c r="A19" s="13">
        <v>1.5</v>
      </c>
      <c r="B19" s="7">
        <f>CEILING((0.005*A19+0.01)/SQRT(3),0.001)</f>
        <v>1.0999999999999999E-2</v>
      </c>
      <c r="C19" s="13">
        <v>0</v>
      </c>
      <c r="D19" s="13">
        <f t="shared" si="3"/>
        <v>1.8000000000000002E-2</v>
      </c>
      <c r="E19" s="32"/>
      <c r="F19" s="33"/>
      <c r="G19" s="34"/>
      <c r="H19" s="35"/>
      <c r="I19" s="36"/>
      <c r="J19" s="33"/>
      <c r="Y19" s="13">
        <v>1.5</v>
      </c>
      <c r="Z19" s="7">
        <f>CEILING((0.005*Y19+0.01)/SQRT(3),0.001)</f>
        <v>1.0999999999999999E-2</v>
      </c>
      <c r="AA19" s="13">
        <v>0</v>
      </c>
      <c r="AB19" s="7">
        <f t="shared" si="1"/>
        <v>1.8000000000000002E-2</v>
      </c>
      <c r="AC19" s="32"/>
      <c r="AD19" s="33"/>
      <c r="AE19" s="34"/>
      <c r="AF19" s="35"/>
      <c r="AG19" s="36"/>
      <c r="AH19" s="33"/>
      <c r="AX19" s="13">
        <v>1.5</v>
      </c>
      <c r="AY19" s="7">
        <f>CEILING((0.005*AX19+0.01)/SQRT(3),0.001)</f>
        <v>1.0999999999999999E-2</v>
      </c>
      <c r="AZ19" s="13">
        <v>0</v>
      </c>
      <c r="BA19" s="7">
        <f t="shared" si="4"/>
        <v>1.8000000000000002E-2</v>
      </c>
      <c r="BB19" s="22"/>
      <c r="BC19" s="25"/>
      <c r="BD19" s="19"/>
      <c r="BE19" s="28"/>
      <c r="BF19" s="38"/>
      <c r="BG19" s="25"/>
    </row>
    <row r="20" spans="1:59" x14ac:dyDescent="0.25">
      <c r="A20" s="12">
        <v>1.6</v>
      </c>
      <c r="B20" s="5">
        <f t="shared" ref="B20:B42" si="6">CEILING((0.005*A20+0.01)/SQRT(3),0.001)</f>
        <v>1.0999999999999999E-2</v>
      </c>
      <c r="C20" s="12">
        <v>0.01</v>
      </c>
      <c r="D20" s="12">
        <f>CEILING((0.018*C20+3*0.01)/SQRT(3),0.001)</f>
        <v>1.8000000000000002E-2</v>
      </c>
      <c r="E20" s="32"/>
      <c r="F20" s="33"/>
      <c r="G20" s="34"/>
      <c r="H20" s="35"/>
      <c r="I20" s="36"/>
      <c r="J20" s="33"/>
      <c r="Y20" s="12">
        <v>1.5990476190476199</v>
      </c>
      <c r="Z20" s="5">
        <f t="shared" ref="Z20:Z60" si="7">CEILING((0.005*Y20+0.01)/SQRT(3),0.001)</f>
        <v>1.0999999999999999E-2</v>
      </c>
      <c r="AA20" s="12">
        <v>0</v>
      </c>
      <c r="AB20" s="5">
        <f t="shared" si="1"/>
        <v>1.8000000000000002E-2</v>
      </c>
      <c r="AC20" s="32"/>
      <c r="AD20" s="33"/>
      <c r="AE20" s="34"/>
      <c r="AF20" s="35"/>
      <c r="AG20" s="36"/>
      <c r="AH20" s="33"/>
      <c r="AX20" s="12">
        <v>1.5990476190476199</v>
      </c>
      <c r="AY20" s="5">
        <f t="shared" ref="AY20:AY43" si="8">CEILING((0.005*AX20+0.01)/SQRT(3),0.001)</f>
        <v>1.0999999999999999E-2</v>
      </c>
      <c r="AZ20" s="12">
        <v>0</v>
      </c>
      <c r="BA20" s="5">
        <f t="shared" si="4"/>
        <v>1.8000000000000002E-2</v>
      </c>
      <c r="BB20" s="22"/>
      <c r="BC20" s="25"/>
      <c r="BD20" s="19"/>
      <c r="BE20" s="28"/>
      <c r="BF20" s="38"/>
      <c r="BG20" s="25"/>
    </row>
    <row r="21" spans="1:59" x14ac:dyDescent="0.25">
      <c r="A21" s="13">
        <v>1.63</v>
      </c>
      <c r="B21" s="7">
        <f t="shared" si="6"/>
        <v>1.0999999999999999E-2</v>
      </c>
      <c r="C21" s="13">
        <v>0.03</v>
      </c>
      <c r="D21" s="13">
        <f>CEILING((0.018*C21+3*0.01)/SQRT(3),0.001)</f>
        <v>1.8000000000000002E-2</v>
      </c>
      <c r="E21" s="32"/>
      <c r="F21" s="33"/>
      <c r="G21" s="34"/>
      <c r="H21" s="35"/>
      <c r="I21" s="36"/>
      <c r="J21" s="33"/>
      <c r="Y21" s="13">
        <v>1.6987619047619</v>
      </c>
      <c r="Z21" s="7">
        <f t="shared" si="7"/>
        <v>1.0999999999999999E-2</v>
      </c>
      <c r="AA21" s="13">
        <v>0</v>
      </c>
      <c r="AB21" s="7">
        <f t="shared" si="1"/>
        <v>1.8000000000000002E-2</v>
      </c>
      <c r="AC21" s="32"/>
      <c r="AD21" s="33"/>
      <c r="AE21" s="34"/>
      <c r="AF21" s="35"/>
      <c r="AG21" s="36"/>
      <c r="AH21" s="33"/>
      <c r="AX21" s="13">
        <v>1.64</v>
      </c>
      <c r="AY21" s="7">
        <f t="shared" si="8"/>
        <v>1.0999999999999999E-2</v>
      </c>
      <c r="AZ21" s="13">
        <v>0</v>
      </c>
      <c r="BA21" s="7">
        <f t="shared" si="4"/>
        <v>1.8000000000000002E-2</v>
      </c>
      <c r="BB21" s="22"/>
      <c r="BC21" s="25"/>
      <c r="BD21" s="19"/>
      <c r="BE21" s="28"/>
      <c r="BF21" s="38"/>
      <c r="BG21" s="25"/>
    </row>
    <row r="22" spans="1:59" x14ac:dyDescent="0.25">
      <c r="A22" s="12">
        <v>1.66</v>
      </c>
      <c r="B22" s="5">
        <f t="shared" si="6"/>
        <v>1.0999999999999999E-2</v>
      </c>
      <c r="C22" s="12">
        <v>0.06</v>
      </c>
      <c r="D22" s="12">
        <f t="shared" ref="D22:D23" si="9">CEILING((0.018*C22+3*0.01)/SQRT(3),0.001)</f>
        <v>1.8000000000000002E-2</v>
      </c>
      <c r="E22" s="32"/>
      <c r="F22" s="33"/>
      <c r="G22" s="34"/>
      <c r="H22" s="35"/>
      <c r="I22" s="36"/>
      <c r="J22" s="33"/>
      <c r="Y22" s="12">
        <v>1.7984761904761899</v>
      </c>
      <c r="Z22" s="5">
        <f t="shared" si="7"/>
        <v>1.0999999999999999E-2</v>
      </c>
      <c r="AA22" s="12">
        <v>0</v>
      </c>
      <c r="AB22" s="5">
        <f t="shared" si="1"/>
        <v>1.8000000000000002E-2</v>
      </c>
      <c r="AC22" s="32"/>
      <c r="AD22" s="33"/>
      <c r="AE22" s="34"/>
      <c r="AF22" s="35"/>
      <c r="AG22" s="36"/>
      <c r="AH22" s="33"/>
      <c r="AX22" s="12">
        <v>1.66</v>
      </c>
      <c r="AY22" s="5">
        <f t="shared" si="8"/>
        <v>1.0999999999999999E-2</v>
      </c>
      <c r="AZ22" s="12">
        <v>0.01</v>
      </c>
      <c r="BA22" s="5">
        <f t="shared" si="4"/>
        <v>1.8000000000000002E-2</v>
      </c>
      <c r="BB22" s="22"/>
      <c r="BC22" s="25"/>
      <c r="BD22" s="19"/>
      <c r="BE22" s="28"/>
      <c r="BF22" s="38"/>
      <c r="BG22" s="25"/>
    </row>
    <row r="23" spans="1:59" x14ac:dyDescent="0.25">
      <c r="A23" s="13">
        <v>1.69</v>
      </c>
      <c r="B23" s="7">
        <f t="shared" si="6"/>
        <v>1.0999999999999999E-2</v>
      </c>
      <c r="C23" s="13">
        <v>0.14000000000000001</v>
      </c>
      <c r="D23" s="13">
        <f t="shared" si="9"/>
        <v>1.9E-2</v>
      </c>
      <c r="E23" s="32"/>
      <c r="F23" s="33"/>
      <c r="G23" s="34"/>
      <c r="H23" s="35"/>
      <c r="I23" s="36"/>
      <c r="J23" s="33"/>
      <c r="Y23" s="13">
        <v>1.89819047619047</v>
      </c>
      <c r="Z23" s="7">
        <f t="shared" si="7"/>
        <v>1.2E-2</v>
      </c>
      <c r="AA23" s="13">
        <v>0</v>
      </c>
      <c r="AB23" s="7">
        <f t="shared" si="1"/>
        <v>1.8000000000000002E-2</v>
      </c>
      <c r="AC23" s="32"/>
      <c r="AD23" s="33"/>
      <c r="AE23" s="34"/>
      <c r="AF23" s="35"/>
      <c r="AG23" s="36"/>
      <c r="AH23" s="33"/>
      <c r="AX23" s="13">
        <v>1.68</v>
      </c>
      <c r="AY23" s="7">
        <f t="shared" si="8"/>
        <v>1.0999999999999999E-2</v>
      </c>
      <c r="AZ23" s="13">
        <v>0.01</v>
      </c>
      <c r="BA23" s="7">
        <f t="shared" si="4"/>
        <v>1.8000000000000002E-2</v>
      </c>
      <c r="BB23" s="22"/>
      <c r="BC23" s="25"/>
      <c r="BD23" s="19"/>
      <c r="BE23" s="28"/>
      <c r="BF23" s="38"/>
      <c r="BG23" s="25"/>
    </row>
    <row r="24" spans="1:59" x14ac:dyDescent="0.25">
      <c r="A24" s="12">
        <v>1.71</v>
      </c>
      <c r="B24" s="5">
        <f t="shared" si="6"/>
        <v>1.0999999999999999E-2</v>
      </c>
      <c r="C24" s="12">
        <v>0.2</v>
      </c>
      <c r="D24" s="12">
        <f>CEILING((0.018*C24+3*0.01)/SQRT(3),0.001)</f>
        <v>0.02</v>
      </c>
      <c r="E24" s="32"/>
      <c r="F24" s="33"/>
      <c r="G24" s="34"/>
      <c r="H24" s="35"/>
      <c r="I24" s="36"/>
      <c r="J24" s="33"/>
      <c r="Y24" s="12">
        <v>1.9979047619047601</v>
      </c>
      <c r="Z24" s="5">
        <f t="shared" si="7"/>
        <v>1.2E-2</v>
      </c>
      <c r="AA24" s="12">
        <v>0</v>
      </c>
      <c r="AB24" s="5">
        <f t="shared" si="1"/>
        <v>1.8000000000000002E-2</v>
      </c>
      <c r="AC24" s="32"/>
      <c r="AD24" s="33"/>
      <c r="AE24" s="34"/>
      <c r="AF24" s="35"/>
      <c r="AG24" s="36"/>
      <c r="AH24" s="33"/>
      <c r="AX24" s="12">
        <v>1.7</v>
      </c>
      <c r="AY24" s="5">
        <f t="shared" si="8"/>
        <v>1.0999999999999999E-2</v>
      </c>
      <c r="AZ24" s="12">
        <v>0.03</v>
      </c>
      <c r="BA24" s="5">
        <f t="shared" si="4"/>
        <v>1.8000000000000002E-2</v>
      </c>
      <c r="BB24" s="22"/>
      <c r="BC24" s="25"/>
      <c r="BD24" s="19"/>
      <c r="BE24" s="28"/>
      <c r="BF24" s="38"/>
      <c r="BG24" s="25"/>
    </row>
    <row r="25" spans="1:59" x14ac:dyDescent="0.25">
      <c r="A25" s="13">
        <v>1.73</v>
      </c>
      <c r="B25" s="7">
        <f t="shared" si="6"/>
        <v>1.0999999999999999E-2</v>
      </c>
      <c r="C25" s="13">
        <v>0.31</v>
      </c>
      <c r="D25" s="13">
        <f t="shared" ref="D25:D35" si="10">CEILING((0.018*C25+3*0.01)/SQRT(3),0.001)</f>
        <v>2.1000000000000001E-2</v>
      </c>
      <c r="E25" s="32"/>
      <c r="F25" s="33"/>
      <c r="G25" s="34"/>
      <c r="H25" s="35"/>
      <c r="I25" s="36"/>
      <c r="J25" s="33"/>
      <c r="Y25" s="13">
        <v>2.0976190476190402</v>
      </c>
      <c r="Z25" s="7">
        <f t="shared" si="7"/>
        <v>1.2E-2</v>
      </c>
      <c r="AA25" s="13">
        <v>0</v>
      </c>
      <c r="AB25" s="7">
        <f t="shared" si="1"/>
        <v>1.8000000000000002E-2</v>
      </c>
      <c r="AC25" s="32"/>
      <c r="AD25" s="33"/>
      <c r="AE25" s="34"/>
      <c r="AF25" s="35"/>
      <c r="AG25" s="36"/>
      <c r="AH25" s="33"/>
      <c r="AX25" s="13">
        <v>1.72</v>
      </c>
      <c r="AY25" s="7">
        <f t="shared" si="8"/>
        <v>1.0999999999999999E-2</v>
      </c>
      <c r="AZ25" s="13">
        <v>0.05</v>
      </c>
      <c r="BA25" s="7">
        <f t="shared" si="4"/>
        <v>1.8000000000000002E-2</v>
      </c>
      <c r="BB25" s="22"/>
      <c r="BC25" s="25"/>
      <c r="BD25" s="19"/>
      <c r="BE25" s="28"/>
      <c r="BF25" s="38"/>
      <c r="BG25" s="25"/>
    </row>
    <row r="26" spans="1:59" x14ac:dyDescent="0.25">
      <c r="A26" s="12">
        <v>1.75</v>
      </c>
      <c r="B26" s="5">
        <f t="shared" si="6"/>
        <v>1.0999999999999999E-2</v>
      </c>
      <c r="C26" s="12">
        <v>0.46</v>
      </c>
      <c r="D26" s="12">
        <f t="shared" si="10"/>
        <v>2.3E-2</v>
      </c>
      <c r="E26" s="32"/>
      <c r="F26" s="33"/>
      <c r="G26" s="34"/>
      <c r="H26" s="35"/>
      <c r="I26" s="36"/>
      <c r="J26" s="33"/>
      <c r="Y26" s="12">
        <v>2.1973333333333298</v>
      </c>
      <c r="Z26" s="5">
        <f t="shared" si="7"/>
        <v>1.3000000000000001E-2</v>
      </c>
      <c r="AA26" s="12">
        <v>0</v>
      </c>
      <c r="AB26" s="5">
        <f t="shared" si="1"/>
        <v>1.8000000000000002E-2</v>
      </c>
      <c r="AC26" s="32"/>
      <c r="AD26" s="33"/>
      <c r="AE26" s="34"/>
      <c r="AF26" s="35"/>
      <c r="AG26" s="36"/>
      <c r="AH26" s="33"/>
      <c r="AX26" s="12">
        <v>1.74</v>
      </c>
      <c r="AY26" s="5">
        <f t="shared" si="8"/>
        <v>1.0999999999999999E-2</v>
      </c>
      <c r="AZ26" s="12">
        <v>0.08</v>
      </c>
      <c r="BA26" s="5">
        <f t="shared" si="4"/>
        <v>1.9E-2</v>
      </c>
      <c r="BB26" s="22"/>
      <c r="BC26" s="25"/>
      <c r="BD26" s="19"/>
      <c r="BE26" s="28"/>
      <c r="BF26" s="38"/>
      <c r="BG26" s="25"/>
    </row>
    <row r="27" spans="1:59" x14ac:dyDescent="0.25">
      <c r="A27" s="13">
        <v>1.77</v>
      </c>
      <c r="B27" s="7">
        <f t="shared" si="6"/>
        <v>1.0999999999999999E-2</v>
      </c>
      <c r="C27" s="13">
        <v>0.7</v>
      </c>
      <c r="D27" s="13">
        <f t="shared" si="10"/>
        <v>2.5000000000000001E-2</v>
      </c>
      <c r="E27" s="32"/>
      <c r="F27" s="33"/>
      <c r="G27" s="34"/>
      <c r="H27" s="35"/>
      <c r="I27" s="36"/>
      <c r="J27" s="33"/>
      <c r="Y27" s="13">
        <v>2.2970476190476199</v>
      </c>
      <c r="Z27" s="7">
        <f t="shared" si="7"/>
        <v>1.3000000000000001E-2</v>
      </c>
      <c r="AA27" s="13">
        <v>0</v>
      </c>
      <c r="AB27" s="7">
        <f t="shared" si="1"/>
        <v>1.8000000000000002E-2</v>
      </c>
      <c r="AC27" s="32"/>
      <c r="AD27" s="33"/>
      <c r="AE27" s="34"/>
      <c r="AF27" s="35"/>
      <c r="AG27" s="36"/>
      <c r="AH27" s="33"/>
      <c r="AX27" s="13">
        <v>1.76</v>
      </c>
      <c r="AY27" s="7">
        <f t="shared" si="8"/>
        <v>1.0999999999999999E-2</v>
      </c>
      <c r="AZ27" s="13">
        <v>0.13</v>
      </c>
      <c r="BA27" s="7">
        <f t="shared" si="4"/>
        <v>1.9E-2</v>
      </c>
      <c r="BB27" s="22"/>
      <c r="BC27" s="25"/>
      <c r="BD27" s="19"/>
      <c r="BE27" s="28"/>
      <c r="BF27" s="38"/>
      <c r="BG27" s="25"/>
    </row>
    <row r="28" spans="1:59" x14ac:dyDescent="0.25">
      <c r="A28" s="12">
        <v>1.79</v>
      </c>
      <c r="B28" s="5">
        <f t="shared" si="6"/>
        <v>1.0999999999999999E-2</v>
      </c>
      <c r="C28" s="12">
        <v>1</v>
      </c>
      <c r="D28" s="12">
        <f t="shared" si="10"/>
        <v>2.8000000000000001E-2</v>
      </c>
      <c r="E28" s="32"/>
      <c r="F28" s="33"/>
      <c r="G28" s="34"/>
      <c r="H28" s="35"/>
      <c r="I28" s="36"/>
      <c r="J28" s="33"/>
      <c r="Y28" s="12">
        <v>2.3967619047619002</v>
      </c>
      <c r="Z28" s="5">
        <f t="shared" si="7"/>
        <v>1.3000000000000001E-2</v>
      </c>
      <c r="AA28" s="12">
        <v>0</v>
      </c>
      <c r="AB28" s="5">
        <f t="shared" si="1"/>
        <v>1.8000000000000002E-2</v>
      </c>
      <c r="AC28" s="32"/>
      <c r="AD28" s="33"/>
      <c r="AE28" s="34"/>
      <c r="AF28" s="35"/>
      <c r="AG28" s="36"/>
      <c r="AH28" s="33"/>
      <c r="AX28" s="12">
        <v>1.78</v>
      </c>
      <c r="AY28" s="5">
        <f t="shared" si="8"/>
        <v>1.0999999999999999E-2</v>
      </c>
      <c r="AZ28" s="12">
        <v>0.22</v>
      </c>
      <c r="BA28" s="5">
        <f t="shared" si="4"/>
        <v>0.02</v>
      </c>
      <c r="BB28" s="22"/>
      <c r="BC28" s="25"/>
      <c r="BD28" s="19"/>
      <c r="BE28" s="28"/>
      <c r="BF28" s="38"/>
      <c r="BG28" s="25"/>
    </row>
    <row r="29" spans="1:59" x14ac:dyDescent="0.25">
      <c r="A29" s="13">
        <v>1.81</v>
      </c>
      <c r="B29" s="7">
        <f t="shared" si="6"/>
        <v>1.0999999999999999E-2</v>
      </c>
      <c r="C29" s="13">
        <v>1.45</v>
      </c>
      <c r="D29" s="13">
        <f t="shared" si="10"/>
        <v>3.3000000000000002E-2</v>
      </c>
      <c r="E29" s="32"/>
      <c r="F29" s="33"/>
      <c r="G29" s="34"/>
      <c r="H29" s="35"/>
      <c r="I29" s="36"/>
      <c r="J29" s="33"/>
      <c r="Y29" s="13">
        <v>2.4300000000000002</v>
      </c>
      <c r="Z29" s="7">
        <f t="shared" si="7"/>
        <v>1.3000000000000001E-2</v>
      </c>
      <c r="AA29" s="13">
        <v>0</v>
      </c>
      <c r="AB29" s="7">
        <f t="shared" si="1"/>
        <v>1.8000000000000002E-2</v>
      </c>
      <c r="AC29" s="32"/>
      <c r="AD29" s="33"/>
      <c r="AE29" s="34"/>
      <c r="AF29" s="35"/>
      <c r="AG29" s="36"/>
      <c r="AH29" s="33"/>
      <c r="AX29" s="13">
        <v>1.8</v>
      </c>
      <c r="AY29" s="7">
        <f t="shared" si="8"/>
        <v>1.0999999999999999E-2</v>
      </c>
      <c r="AZ29" s="13">
        <v>0.32</v>
      </c>
      <c r="BA29" s="7">
        <f t="shared" si="4"/>
        <v>2.1000000000000001E-2</v>
      </c>
      <c r="BB29" s="22"/>
      <c r="BC29" s="25"/>
      <c r="BD29" s="19"/>
      <c r="BE29" s="28"/>
      <c r="BF29" s="38"/>
      <c r="BG29" s="25"/>
    </row>
    <row r="30" spans="1:59" x14ac:dyDescent="0.25">
      <c r="A30" s="12">
        <v>1.83</v>
      </c>
      <c r="B30" s="5">
        <f t="shared" si="6"/>
        <v>1.2E-2</v>
      </c>
      <c r="C30" s="12">
        <v>1.99</v>
      </c>
      <c r="D30" s="12">
        <f t="shared" si="10"/>
        <v>3.9E-2</v>
      </c>
      <c r="E30" s="32"/>
      <c r="F30" s="33"/>
      <c r="G30" s="34"/>
      <c r="H30" s="35"/>
      <c r="I30" s="36"/>
      <c r="J30" s="33"/>
      <c r="Y30" s="12">
        <v>2.4500000000000002</v>
      </c>
      <c r="Z30" s="5">
        <f t="shared" si="7"/>
        <v>1.3000000000000001E-2</v>
      </c>
      <c r="AA30" s="12">
        <v>0.01</v>
      </c>
      <c r="AB30" s="5">
        <f t="shared" si="1"/>
        <v>1.8000000000000002E-2</v>
      </c>
      <c r="AC30" s="32"/>
      <c r="AD30" s="33"/>
      <c r="AE30" s="34"/>
      <c r="AF30" s="35"/>
      <c r="AG30" s="36"/>
      <c r="AH30" s="33"/>
      <c r="AX30" s="12">
        <v>1.82</v>
      </c>
      <c r="AY30" s="5">
        <f t="shared" si="8"/>
        <v>1.2E-2</v>
      </c>
      <c r="AZ30" s="12">
        <v>0.46</v>
      </c>
      <c r="BA30" s="5">
        <f t="shared" si="4"/>
        <v>2.3E-2</v>
      </c>
      <c r="BB30" s="22"/>
      <c r="BC30" s="25"/>
      <c r="BD30" s="19"/>
      <c r="BE30" s="28"/>
      <c r="BF30" s="38"/>
      <c r="BG30" s="25"/>
    </row>
    <row r="31" spans="1:59" x14ac:dyDescent="0.25">
      <c r="A31" s="13">
        <v>1.85</v>
      </c>
      <c r="B31" s="7">
        <f t="shared" si="6"/>
        <v>1.2E-2</v>
      </c>
      <c r="C31" s="13">
        <v>2.66</v>
      </c>
      <c r="D31" s="13">
        <f t="shared" si="10"/>
        <v>4.4999999999999998E-2</v>
      </c>
      <c r="E31" s="32"/>
      <c r="F31" s="33"/>
      <c r="G31" s="34"/>
      <c r="H31" s="35"/>
      <c r="I31" s="36"/>
      <c r="J31" s="33"/>
      <c r="Y31" s="13">
        <v>2.4700000000000002</v>
      </c>
      <c r="Z31" s="7">
        <f t="shared" si="7"/>
        <v>1.3000000000000001E-2</v>
      </c>
      <c r="AA31" s="13">
        <v>0.02</v>
      </c>
      <c r="AB31" s="7">
        <f t="shared" si="1"/>
        <v>1.8000000000000002E-2</v>
      </c>
      <c r="AC31" s="32"/>
      <c r="AD31" s="33"/>
      <c r="AE31" s="34"/>
      <c r="AF31" s="35"/>
      <c r="AG31" s="36"/>
      <c r="AH31" s="33"/>
      <c r="AX31" s="13">
        <v>1.84</v>
      </c>
      <c r="AY31" s="7">
        <f t="shared" si="8"/>
        <v>1.2E-2</v>
      </c>
      <c r="AZ31" s="13">
        <v>0.68</v>
      </c>
      <c r="BA31" s="7">
        <f t="shared" si="4"/>
        <v>2.5000000000000001E-2</v>
      </c>
      <c r="BB31" s="22"/>
      <c r="BC31" s="25"/>
      <c r="BD31" s="19"/>
      <c r="BE31" s="28"/>
      <c r="BF31" s="38"/>
      <c r="BG31" s="25"/>
    </row>
    <row r="32" spans="1:59" x14ac:dyDescent="0.25">
      <c r="A32" s="12">
        <v>1.87</v>
      </c>
      <c r="B32" s="5">
        <f t="shared" si="6"/>
        <v>1.2E-2</v>
      </c>
      <c r="C32" s="12">
        <v>3.55</v>
      </c>
      <c r="D32" s="12">
        <f t="shared" si="10"/>
        <v>5.5E-2</v>
      </c>
      <c r="E32" s="32"/>
      <c r="F32" s="33"/>
      <c r="G32" s="34"/>
      <c r="H32" s="35"/>
      <c r="I32" s="36"/>
      <c r="J32" s="33"/>
      <c r="Y32" s="12">
        <v>2.4900000000000002</v>
      </c>
      <c r="Z32" s="5">
        <f t="shared" si="7"/>
        <v>1.3000000000000001E-2</v>
      </c>
      <c r="AA32" s="12">
        <v>0.03</v>
      </c>
      <c r="AB32" s="5">
        <f t="shared" si="1"/>
        <v>1.8000000000000002E-2</v>
      </c>
      <c r="AC32" s="32"/>
      <c r="AD32" s="33"/>
      <c r="AE32" s="34"/>
      <c r="AF32" s="35"/>
      <c r="AG32" s="36"/>
      <c r="AH32" s="33"/>
      <c r="AX32" s="12">
        <v>1.86</v>
      </c>
      <c r="AY32" s="5">
        <f t="shared" si="8"/>
        <v>1.2E-2</v>
      </c>
      <c r="AZ32" s="12">
        <v>1.05</v>
      </c>
      <c r="BA32" s="5">
        <f t="shared" si="4"/>
        <v>2.9000000000000001E-2</v>
      </c>
      <c r="BB32" s="22"/>
      <c r="BC32" s="25"/>
      <c r="BD32" s="19"/>
      <c r="BE32" s="28"/>
      <c r="BF32" s="38"/>
      <c r="BG32" s="25"/>
    </row>
    <row r="33" spans="1:64" x14ac:dyDescent="0.25">
      <c r="A33" s="13">
        <v>1.89</v>
      </c>
      <c r="B33" s="7">
        <f t="shared" si="6"/>
        <v>1.2E-2</v>
      </c>
      <c r="C33" s="13">
        <v>4.67</v>
      </c>
      <c r="D33" s="13">
        <f t="shared" si="10"/>
        <v>6.6000000000000003E-2</v>
      </c>
      <c r="E33" s="32"/>
      <c r="F33" s="33"/>
      <c r="G33" s="34"/>
      <c r="H33" s="35"/>
      <c r="I33" s="36"/>
      <c r="J33" s="33"/>
      <c r="K33" s="10" t="s">
        <v>18</v>
      </c>
      <c r="L33" cm="1">
        <f t="array" ref="L33:M37">LINEST(C37:C42,A37:A42,1,1)</f>
        <v>176.90000000000029</v>
      </c>
      <c r="M33">
        <v>-337.97966666666724</v>
      </c>
      <c r="N33" s="10" t="s">
        <v>20</v>
      </c>
      <c r="Y33" s="13">
        <v>2.5099999999999998</v>
      </c>
      <c r="Z33" s="7">
        <f t="shared" si="7"/>
        <v>1.4E-2</v>
      </c>
      <c r="AA33" s="13">
        <v>0.06</v>
      </c>
      <c r="AB33" s="7">
        <f t="shared" si="1"/>
        <v>1.8000000000000002E-2</v>
      </c>
      <c r="AC33" s="32"/>
      <c r="AD33" s="33"/>
      <c r="AE33" s="34"/>
      <c r="AF33" s="35"/>
      <c r="AG33" s="36"/>
      <c r="AH33" s="33"/>
      <c r="AX33" s="13">
        <v>1.88</v>
      </c>
      <c r="AY33" s="7">
        <f t="shared" si="8"/>
        <v>1.2E-2</v>
      </c>
      <c r="AZ33" s="13">
        <v>1.55</v>
      </c>
      <c r="BA33" s="7">
        <f t="shared" si="4"/>
        <v>3.4000000000000002E-2</v>
      </c>
      <c r="BB33" s="22"/>
      <c r="BC33" s="25"/>
      <c r="BD33" s="19"/>
      <c r="BE33" s="28"/>
      <c r="BF33" s="38"/>
      <c r="BG33" s="25"/>
    </row>
    <row r="34" spans="1:64" x14ac:dyDescent="0.25">
      <c r="A34" s="12">
        <v>1.91</v>
      </c>
      <c r="B34" s="5">
        <f t="shared" si="6"/>
        <v>1.2E-2</v>
      </c>
      <c r="C34" s="12">
        <v>5.91</v>
      </c>
      <c r="D34" s="12">
        <f t="shared" si="10"/>
        <v>7.9000000000000001E-2</v>
      </c>
      <c r="E34" s="32"/>
      <c r="F34" s="33"/>
      <c r="G34" s="34"/>
      <c r="H34" s="35"/>
      <c r="I34" s="36"/>
      <c r="J34" s="33"/>
      <c r="K34" s="10" t="s">
        <v>19</v>
      </c>
      <c r="L34">
        <v>7.2481853229749289</v>
      </c>
      <c r="M34">
        <v>14.643427325638779</v>
      </c>
      <c r="N34" s="10" t="s">
        <v>21</v>
      </c>
      <c r="Y34" s="12">
        <v>2.5299999999999998</v>
      </c>
      <c r="Z34" s="5">
        <f t="shared" si="7"/>
        <v>1.4E-2</v>
      </c>
      <c r="AA34" s="12">
        <v>0.09</v>
      </c>
      <c r="AB34" s="5">
        <f t="shared" si="1"/>
        <v>1.9E-2</v>
      </c>
      <c r="AC34" s="32"/>
      <c r="AD34" s="33"/>
      <c r="AE34" s="34"/>
      <c r="AF34" s="35"/>
      <c r="AG34" s="36"/>
      <c r="AH34" s="33"/>
      <c r="AJ34" s="10" t="s">
        <v>18</v>
      </c>
      <c r="AK34" cm="1">
        <f t="array" ref="AK34:AL38">LINEST(AA51:AA60,Y51:Y60,1,1)</f>
        <v>50.851629502572919</v>
      </c>
      <c r="AL34">
        <v>-141.28215265866214</v>
      </c>
      <c r="AM34" s="10" t="s">
        <v>20</v>
      </c>
      <c r="AX34" s="12">
        <v>1.9</v>
      </c>
      <c r="AY34" s="5">
        <f t="shared" si="8"/>
        <v>1.2E-2</v>
      </c>
      <c r="AZ34" s="12">
        <v>2.2599999999999998</v>
      </c>
      <c r="BA34" s="5">
        <f t="shared" si="4"/>
        <v>4.1000000000000002E-2</v>
      </c>
      <c r="BB34" s="22"/>
      <c r="BC34" s="25"/>
      <c r="BD34" s="19"/>
      <c r="BE34" s="28"/>
      <c r="BF34" s="38"/>
      <c r="BG34" s="25"/>
      <c r="BI34" s="10" t="s">
        <v>18</v>
      </c>
      <c r="BJ34" cm="1">
        <f t="array" ref="BJ34:BK38">LINEST(AZ40:AZ43,AX40:AX43,1,1)</f>
        <v>278.23728813559381</v>
      </c>
      <c r="BK34">
        <v>-548.53084745762851</v>
      </c>
      <c r="BL34" s="10" t="s">
        <v>20</v>
      </c>
    </row>
    <row r="35" spans="1:64" x14ac:dyDescent="0.25">
      <c r="A35" s="13">
        <v>1.93</v>
      </c>
      <c r="B35" s="7">
        <f t="shared" si="6"/>
        <v>1.2E-2</v>
      </c>
      <c r="C35" s="13">
        <v>7.43</v>
      </c>
      <c r="D35" s="13">
        <f t="shared" si="10"/>
        <v>9.5000000000000001E-2</v>
      </c>
      <c r="E35" s="32"/>
      <c r="F35" s="33"/>
      <c r="G35" s="34"/>
      <c r="H35" s="35"/>
      <c r="I35" s="36"/>
      <c r="J35" s="33"/>
      <c r="L35">
        <v>0.993329532828929</v>
      </c>
      <c r="M35">
        <v>0.60642669246440917</v>
      </c>
      <c r="Y35" s="13">
        <v>2.5499999999999998</v>
      </c>
      <c r="Z35" s="7">
        <f t="shared" si="7"/>
        <v>1.4E-2</v>
      </c>
      <c r="AA35" s="13">
        <v>0.13</v>
      </c>
      <c r="AB35" s="7">
        <f t="shared" si="1"/>
        <v>1.9E-2</v>
      </c>
      <c r="AC35" s="32"/>
      <c r="AD35" s="33"/>
      <c r="AE35" s="34"/>
      <c r="AF35" s="35"/>
      <c r="AG35" s="36"/>
      <c r="AH35" s="33"/>
      <c r="AJ35" s="10" t="s">
        <v>19</v>
      </c>
      <c r="AK35">
        <v>1.3569195075695355</v>
      </c>
      <c r="AL35">
        <v>4.0424998357595419</v>
      </c>
      <c r="AM35" s="10" t="s">
        <v>21</v>
      </c>
      <c r="AX35" s="13">
        <v>1.92</v>
      </c>
      <c r="AY35" s="7">
        <f t="shared" si="8"/>
        <v>1.2E-2</v>
      </c>
      <c r="AZ35" s="13">
        <v>3.15</v>
      </c>
      <c r="BA35" s="7">
        <f t="shared" si="4"/>
        <v>5.1000000000000004E-2</v>
      </c>
      <c r="BB35" s="22"/>
      <c r="BC35" s="25"/>
      <c r="BD35" s="19"/>
      <c r="BE35" s="28"/>
      <c r="BF35" s="38"/>
      <c r="BG35" s="25"/>
      <c r="BI35" s="10" t="s">
        <v>19</v>
      </c>
      <c r="BJ35">
        <v>38.694881845907183</v>
      </c>
      <c r="BK35">
        <v>79.231254932101962</v>
      </c>
      <c r="BL35" s="10" t="s">
        <v>21</v>
      </c>
    </row>
    <row r="36" spans="1:64" x14ac:dyDescent="0.25">
      <c r="A36" s="12">
        <v>1.95</v>
      </c>
      <c r="B36" s="5">
        <f t="shared" si="6"/>
        <v>1.2E-2</v>
      </c>
      <c r="C36" s="4">
        <v>9.1999999999999993</v>
      </c>
      <c r="D36" s="5">
        <f>CEILING((0.018*C36+3*0.01)/SQRT(3),0.01)</f>
        <v>0.12</v>
      </c>
      <c r="E36" s="32"/>
      <c r="F36" s="33"/>
      <c r="G36" s="34"/>
      <c r="H36" s="35"/>
      <c r="I36" s="36"/>
      <c r="J36" s="33"/>
      <c r="L36">
        <v>595.65814948427237</v>
      </c>
      <c r="M36">
        <v>4</v>
      </c>
      <c r="Y36" s="12">
        <v>2.57</v>
      </c>
      <c r="Z36" s="5">
        <f t="shared" si="7"/>
        <v>1.4E-2</v>
      </c>
      <c r="AA36" s="12">
        <v>0.22</v>
      </c>
      <c r="AB36" s="5">
        <f t="shared" ref="AB36:AB67" si="11">CEILING((0.018*AA36+3*0.01)/SQRT(3),0.001)</f>
        <v>0.02</v>
      </c>
      <c r="AC36" s="32"/>
      <c r="AD36" s="33"/>
      <c r="AE36" s="34"/>
      <c r="AF36" s="35"/>
      <c r="AG36" s="36"/>
      <c r="AH36" s="33"/>
      <c r="AK36">
        <v>0.99433602166175505</v>
      </c>
      <c r="AL36">
        <v>0.35890456848526114</v>
      </c>
      <c r="AX36" s="12">
        <v>1.94</v>
      </c>
      <c r="AY36" s="5">
        <f t="shared" si="8"/>
        <v>1.2E-2</v>
      </c>
      <c r="AZ36" s="12">
        <v>4.5</v>
      </c>
      <c r="BA36" s="5">
        <f t="shared" si="4"/>
        <v>6.5000000000000002E-2</v>
      </c>
      <c r="BB36" s="22"/>
      <c r="BC36" s="25"/>
      <c r="BD36" s="19"/>
      <c r="BE36" s="28"/>
      <c r="BF36" s="38"/>
      <c r="BG36" s="25"/>
      <c r="BJ36">
        <v>0.96275878247609981</v>
      </c>
      <c r="BK36">
        <v>1.4861051357748369</v>
      </c>
    </row>
    <row r="37" spans="1:64" x14ac:dyDescent="0.25">
      <c r="A37" s="13">
        <v>1.97</v>
      </c>
      <c r="B37" s="7">
        <f t="shared" si="6"/>
        <v>1.2E-2</v>
      </c>
      <c r="C37" s="6">
        <v>11.17</v>
      </c>
      <c r="D37" s="7">
        <f t="shared" ref="D37:D42" si="12">CEILING((0.018*C37+3*0.01)/SQRT(3),0.01)</f>
        <v>0.14000000000000001</v>
      </c>
      <c r="E37" s="32"/>
      <c r="F37" s="33"/>
      <c r="G37" s="34"/>
      <c r="H37" s="35"/>
      <c r="I37" s="36"/>
      <c r="J37" s="33"/>
      <c r="L37">
        <v>219.05527000000001</v>
      </c>
      <c r="M37">
        <v>1.4710133333332922</v>
      </c>
      <c r="Y37" s="13">
        <v>2.59</v>
      </c>
      <c r="Z37" s="7">
        <f t="shared" si="7"/>
        <v>1.4E-2</v>
      </c>
      <c r="AA37" s="13">
        <v>0.28999999999999998</v>
      </c>
      <c r="AB37" s="7">
        <f t="shared" si="11"/>
        <v>2.1000000000000001E-2</v>
      </c>
      <c r="AC37" s="32"/>
      <c r="AD37" s="33"/>
      <c r="AE37" s="34"/>
      <c r="AF37" s="35"/>
      <c r="AG37" s="36"/>
      <c r="AH37" s="33"/>
      <c r="AK37">
        <v>1404.4347803348105</v>
      </c>
      <c r="AL37">
        <v>8</v>
      </c>
      <c r="AX37" s="13">
        <v>1.96</v>
      </c>
      <c r="AY37" s="7">
        <f t="shared" si="8"/>
        <v>1.2E-2</v>
      </c>
      <c r="AZ37" s="13">
        <v>6.53</v>
      </c>
      <c r="BA37" s="7">
        <f t="shared" si="4"/>
        <v>8.6000000000000007E-2</v>
      </c>
      <c r="BB37" s="22"/>
      <c r="BC37" s="25"/>
      <c r="BD37" s="19"/>
      <c r="BE37" s="28"/>
      <c r="BF37" s="38"/>
      <c r="BG37" s="25"/>
      <c r="BJ37">
        <v>51.703937007872192</v>
      </c>
      <c r="BK37">
        <v>2</v>
      </c>
    </row>
    <row r="38" spans="1:64" x14ac:dyDescent="0.25">
      <c r="A38" s="12">
        <v>1.99</v>
      </c>
      <c r="B38" s="5">
        <f t="shared" si="6"/>
        <v>1.2E-2</v>
      </c>
      <c r="C38" s="4">
        <v>13.91</v>
      </c>
      <c r="D38" s="5">
        <f t="shared" si="12"/>
        <v>0.17</v>
      </c>
      <c r="E38" s="32"/>
      <c r="F38" s="33"/>
      <c r="G38" s="34"/>
      <c r="H38" s="35"/>
      <c r="I38" s="36"/>
      <c r="J38" s="33"/>
      <c r="Y38" s="12">
        <v>2.61</v>
      </c>
      <c r="Z38" s="5">
        <f t="shared" si="7"/>
        <v>1.4E-2</v>
      </c>
      <c r="AA38" s="12">
        <v>0.42</v>
      </c>
      <c r="AB38" s="5">
        <f t="shared" si="11"/>
        <v>2.1999999999999999E-2</v>
      </c>
      <c r="AC38" s="32"/>
      <c r="AD38" s="33"/>
      <c r="AE38" s="34"/>
      <c r="AF38" s="35"/>
      <c r="AG38" s="36"/>
      <c r="AH38" s="33"/>
      <c r="AK38">
        <v>180.90874008576324</v>
      </c>
      <c r="AL38">
        <v>1.0304999142367322</v>
      </c>
      <c r="AX38" s="12">
        <v>1.98</v>
      </c>
      <c r="AY38" s="5">
        <f t="shared" si="8"/>
        <v>1.2E-2</v>
      </c>
      <c r="AZ38" s="5">
        <v>8.26</v>
      </c>
      <c r="BA38" s="5">
        <f>CEILING((0.018*AZ38+3*0.01)/SQRT(3),0.01)</f>
        <v>0.11</v>
      </c>
      <c r="BB38" s="22"/>
      <c r="BC38" s="25"/>
      <c r="BD38" s="19"/>
      <c r="BE38" s="28"/>
      <c r="BF38" s="38"/>
      <c r="BG38" s="25"/>
      <c r="BJ38">
        <v>114.18858305084731</v>
      </c>
      <c r="BK38">
        <v>4.4170169491526927</v>
      </c>
    </row>
    <row r="39" spans="1:64" x14ac:dyDescent="0.25">
      <c r="A39" s="13">
        <v>2.0099999999999998</v>
      </c>
      <c r="B39" s="7">
        <f t="shared" si="6"/>
        <v>1.2E-2</v>
      </c>
      <c r="C39" s="6">
        <v>17.12</v>
      </c>
      <c r="D39" s="7">
        <f t="shared" si="12"/>
        <v>0.2</v>
      </c>
      <c r="E39" s="32"/>
      <c r="F39" s="33"/>
      <c r="G39" s="34"/>
      <c r="H39" s="35"/>
      <c r="I39" s="36"/>
      <c r="J39" s="33"/>
      <c r="Y39" s="13">
        <v>2.63</v>
      </c>
      <c r="Z39" s="7">
        <f t="shared" si="7"/>
        <v>1.4E-2</v>
      </c>
      <c r="AA39" s="13">
        <v>0.55000000000000004</v>
      </c>
      <c r="AB39" s="7">
        <f t="shared" si="11"/>
        <v>2.4E-2</v>
      </c>
      <c r="AC39" s="32"/>
      <c r="AD39" s="33"/>
      <c r="AE39" s="34"/>
      <c r="AF39" s="35"/>
      <c r="AG39" s="36"/>
      <c r="AH39" s="33"/>
      <c r="AX39" s="13">
        <v>2</v>
      </c>
      <c r="AY39" s="7">
        <f t="shared" si="8"/>
        <v>1.2E-2</v>
      </c>
      <c r="AZ39" s="7">
        <v>11.12</v>
      </c>
      <c r="BA39" s="7">
        <f t="shared" ref="BA39:BA42" si="13">CEILING((0.018*AZ39+3*0.01)/SQRT(3),0.01)</f>
        <v>0.14000000000000001</v>
      </c>
      <c r="BB39" s="22"/>
      <c r="BC39" s="25"/>
      <c r="BD39" s="19"/>
      <c r="BE39" s="28"/>
      <c r="BF39" s="38"/>
      <c r="BG39" s="25"/>
    </row>
    <row r="40" spans="1:64" x14ac:dyDescent="0.25">
      <c r="A40" s="12">
        <v>2.0299999999999998</v>
      </c>
      <c r="B40" s="5">
        <f t="shared" si="6"/>
        <v>1.2E-2</v>
      </c>
      <c r="C40" s="4">
        <v>20.48</v>
      </c>
      <c r="D40" s="5">
        <f t="shared" si="12"/>
        <v>0.24</v>
      </c>
      <c r="E40" s="32"/>
      <c r="F40" s="33"/>
      <c r="G40" s="34"/>
      <c r="H40" s="35"/>
      <c r="I40" s="36"/>
      <c r="J40" s="33"/>
      <c r="Y40" s="12">
        <v>2.65</v>
      </c>
      <c r="Z40" s="5">
        <f t="shared" si="7"/>
        <v>1.4E-2</v>
      </c>
      <c r="AA40" s="12">
        <v>0.73</v>
      </c>
      <c r="AB40" s="5">
        <f t="shared" si="11"/>
        <v>2.5000000000000001E-2</v>
      </c>
      <c r="AC40" s="32"/>
      <c r="AD40" s="33"/>
      <c r="AE40" s="34"/>
      <c r="AF40" s="35"/>
      <c r="AG40" s="36"/>
      <c r="AH40" s="33"/>
      <c r="AX40" s="12">
        <v>2.02</v>
      </c>
      <c r="AY40" s="5">
        <f t="shared" si="8"/>
        <v>1.2E-2</v>
      </c>
      <c r="AZ40" s="5">
        <v>14.26</v>
      </c>
      <c r="BA40" s="5">
        <f t="shared" si="13"/>
        <v>0.17</v>
      </c>
      <c r="BB40" s="22"/>
      <c r="BC40" s="25"/>
      <c r="BD40" s="19"/>
      <c r="BE40" s="28"/>
      <c r="BF40" s="38"/>
      <c r="BG40" s="25"/>
    </row>
    <row r="41" spans="1:64" x14ac:dyDescent="0.25">
      <c r="A41" s="13">
        <v>2.0499999999999998</v>
      </c>
      <c r="B41" s="7">
        <f t="shared" si="6"/>
        <v>1.2E-2</v>
      </c>
      <c r="C41" s="6">
        <v>24.65</v>
      </c>
      <c r="D41" s="7">
        <f t="shared" si="12"/>
        <v>0.28000000000000003</v>
      </c>
      <c r="E41" s="32"/>
      <c r="F41" s="33"/>
      <c r="G41" s="34"/>
      <c r="H41" s="35"/>
      <c r="I41" s="36"/>
      <c r="J41" s="33"/>
      <c r="Y41" s="13">
        <v>2.67</v>
      </c>
      <c r="Z41" s="7">
        <f t="shared" si="7"/>
        <v>1.4E-2</v>
      </c>
      <c r="AA41" s="13">
        <v>0.86</v>
      </c>
      <c r="AB41" s="7">
        <f t="shared" si="11"/>
        <v>2.7E-2</v>
      </c>
      <c r="AC41" s="32"/>
      <c r="AD41" s="33"/>
      <c r="AE41" s="34"/>
      <c r="AF41" s="35"/>
      <c r="AG41" s="36"/>
      <c r="AH41" s="33"/>
      <c r="AX41" s="13">
        <v>2.04</v>
      </c>
      <c r="AY41" s="7">
        <f t="shared" si="8"/>
        <v>1.2E-2</v>
      </c>
      <c r="AZ41" s="7">
        <v>18.22</v>
      </c>
      <c r="BA41" s="7">
        <f t="shared" si="13"/>
        <v>0.21</v>
      </c>
      <c r="BB41" s="22"/>
      <c r="BC41" s="25"/>
      <c r="BD41" s="19"/>
      <c r="BE41" s="28"/>
      <c r="BF41" s="38"/>
      <c r="BG41" s="25"/>
    </row>
    <row r="42" spans="1:64" x14ac:dyDescent="0.25">
      <c r="A42" s="12">
        <v>2.0699999999999998</v>
      </c>
      <c r="B42" s="5">
        <f t="shared" si="6"/>
        <v>1.2E-2</v>
      </c>
      <c r="C42" s="4">
        <v>28.82</v>
      </c>
      <c r="D42" s="5">
        <f t="shared" si="12"/>
        <v>0.32</v>
      </c>
      <c r="E42" s="32"/>
      <c r="F42" s="33"/>
      <c r="G42" s="34"/>
      <c r="H42" s="35"/>
      <c r="I42" s="36"/>
      <c r="J42" s="33"/>
      <c r="Y42" s="12">
        <v>2.69</v>
      </c>
      <c r="Z42" s="5">
        <f t="shared" si="7"/>
        <v>1.4E-2</v>
      </c>
      <c r="AA42" s="12">
        <v>1.0900000000000001</v>
      </c>
      <c r="AB42" s="5">
        <f t="shared" si="11"/>
        <v>2.9000000000000001E-2</v>
      </c>
      <c r="AC42" s="32"/>
      <c r="AD42" s="33"/>
      <c r="AE42" s="34"/>
      <c r="AF42" s="35"/>
      <c r="AG42" s="36"/>
      <c r="AH42" s="33"/>
      <c r="AX42" s="12">
        <v>2.06</v>
      </c>
      <c r="AY42" s="5">
        <f t="shared" si="8"/>
        <v>1.2E-2</v>
      </c>
      <c r="AZ42" s="5">
        <v>23.44</v>
      </c>
      <c r="BA42" s="5">
        <f t="shared" si="13"/>
        <v>0.27</v>
      </c>
      <c r="BB42" s="22"/>
      <c r="BC42" s="25"/>
      <c r="BD42" s="19"/>
      <c r="BE42" s="28"/>
      <c r="BF42" s="38"/>
      <c r="BG42" s="25"/>
    </row>
    <row r="43" spans="1:64" x14ac:dyDescent="0.25">
      <c r="Y43" s="13">
        <v>2.71</v>
      </c>
      <c r="Z43" s="7">
        <f t="shared" si="7"/>
        <v>1.4E-2</v>
      </c>
      <c r="AA43" s="13">
        <v>1.37</v>
      </c>
      <c r="AB43" s="7">
        <f t="shared" si="11"/>
        <v>3.2000000000000001E-2</v>
      </c>
      <c r="AC43" s="32"/>
      <c r="AD43" s="33"/>
      <c r="AE43" s="34"/>
      <c r="AF43" s="35"/>
      <c r="AG43" s="36"/>
      <c r="AH43" s="33"/>
      <c r="AX43" s="13">
        <v>2.0699999999999998</v>
      </c>
      <c r="AY43" s="7">
        <f t="shared" si="8"/>
        <v>1.2E-2</v>
      </c>
      <c r="AZ43" s="7">
        <v>28.72</v>
      </c>
      <c r="BA43" s="7">
        <f>CEILING((0.018*AZ43+3*0.01)/SQRT(3),0.01)</f>
        <v>0.32</v>
      </c>
      <c r="BB43" s="23"/>
      <c r="BC43" s="26"/>
      <c r="BD43" s="20"/>
      <c r="BE43" s="29"/>
      <c r="BF43" s="39"/>
      <c r="BG43" s="26"/>
    </row>
    <row r="44" spans="1:64" x14ac:dyDescent="0.25">
      <c r="Y44" s="12">
        <v>2.73</v>
      </c>
      <c r="Z44" s="5">
        <f t="shared" si="7"/>
        <v>1.4E-2</v>
      </c>
      <c r="AA44" s="12">
        <v>1.64</v>
      </c>
      <c r="AB44" s="5">
        <f t="shared" si="11"/>
        <v>3.5000000000000003E-2</v>
      </c>
      <c r="AC44" s="32"/>
      <c r="AD44" s="33"/>
      <c r="AE44" s="34"/>
      <c r="AF44" s="35"/>
      <c r="AG44" s="36"/>
      <c r="AH44" s="33"/>
    </row>
    <row r="45" spans="1:64" x14ac:dyDescent="0.25">
      <c r="Y45" s="13">
        <v>2.75</v>
      </c>
      <c r="Z45" s="7">
        <f t="shared" si="7"/>
        <v>1.4E-2</v>
      </c>
      <c r="AA45" s="13">
        <v>2.0099999999999998</v>
      </c>
      <c r="AB45" s="7">
        <f t="shared" si="11"/>
        <v>3.9E-2</v>
      </c>
      <c r="AC45" s="32"/>
      <c r="AD45" s="33"/>
      <c r="AE45" s="34"/>
      <c r="AF45" s="35"/>
      <c r="AG45" s="36"/>
      <c r="AH45" s="33"/>
    </row>
    <row r="46" spans="1:64" x14ac:dyDescent="0.25">
      <c r="Y46" s="12">
        <v>2.77</v>
      </c>
      <c r="Z46" s="5">
        <f t="shared" si="7"/>
        <v>1.4E-2</v>
      </c>
      <c r="AA46" s="12">
        <v>2.39</v>
      </c>
      <c r="AB46" s="5">
        <f t="shared" si="11"/>
        <v>4.3000000000000003E-2</v>
      </c>
      <c r="AC46" s="32"/>
      <c r="AD46" s="33"/>
      <c r="AE46" s="34"/>
      <c r="AF46" s="35"/>
      <c r="AG46" s="36"/>
      <c r="AH46" s="33"/>
    </row>
    <row r="47" spans="1:64" x14ac:dyDescent="0.25">
      <c r="Y47" s="13">
        <v>2.79</v>
      </c>
      <c r="Z47" s="7">
        <f t="shared" si="7"/>
        <v>1.4E-2</v>
      </c>
      <c r="AA47" s="13">
        <v>2.78</v>
      </c>
      <c r="AB47" s="7">
        <f t="shared" si="11"/>
        <v>4.7E-2</v>
      </c>
      <c r="AC47" s="32"/>
      <c r="AD47" s="33"/>
      <c r="AE47" s="34"/>
      <c r="AF47" s="35"/>
      <c r="AG47" s="36"/>
      <c r="AH47" s="33"/>
    </row>
    <row r="48" spans="1:64" x14ac:dyDescent="0.25">
      <c r="B48" t="s">
        <v>8</v>
      </c>
      <c r="C48" t="s">
        <v>15</v>
      </c>
      <c r="Y48" s="12">
        <v>2.81</v>
      </c>
      <c r="Z48" s="5">
        <f t="shared" si="7"/>
        <v>1.4E-2</v>
      </c>
      <c r="AA48" s="12">
        <v>3.34</v>
      </c>
      <c r="AB48" s="5">
        <f t="shared" si="11"/>
        <v>5.2999999999999999E-2</v>
      </c>
      <c r="AC48" s="32"/>
      <c r="AD48" s="33"/>
      <c r="AE48" s="34"/>
      <c r="AF48" s="35"/>
      <c r="AG48" s="36"/>
      <c r="AH48" s="33"/>
    </row>
    <row r="49" spans="3:34" x14ac:dyDescent="0.25">
      <c r="Y49" s="13">
        <v>2.83</v>
      </c>
      <c r="Z49" s="7">
        <f t="shared" si="7"/>
        <v>1.4E-2</v>
      </c>
      <c r="AA49" s="13">
        <v>3.83</v>
      </c>
      <c r="AB49" s="7">
        <f t="shared" si="11"/>
        <v>5.8000000000000003E-2</v>
      </c>
      <c r="AC49" s="32"/>
      <c r="AD49" s="33"/>
      <c r="AE49" s="34"/>
      <c r="AF49" s="35"/>
      <c r="AG49" s="36"/>
      <c r="AH49" s="33"/>
    </row>
    <row r="50" spans="3:34" x14ac:dyDescent="0.25">
      <c r="Y50" s="12">
        <v>2.85</v>
      </c>
      <c r="Z50" s="5">
        <f t="shared" si="7"/>
        <v>1.4999999999999999E-2</v>
      </c>
      <c r="AA50" s="12">
        <v>4.42</v>
      </c>
      <c r="AB50" s="5">
        <f t="shared" si="11"/>
        <v>6.4000000000000001E-2</v>
      </c>
      <c r="AC50" s="32"/>
      <c r="AD50" s="33"/>
      <c r="AE50" s="34"/>
      <c r="AF50" s="35"/>
      <c r="AG50" s="36"/>
      <c r="AH50" s="33"/>
    </row>
    <row r="51" spans="3:34" x14ac:dyDescent="0.25">
      <c r="Y51" s="13">
        <v>2.87</v>
      </c>
      <c r="Z51" s="7">
        <f t="shared" si="7"/>
        <v>1.4999999999999999E-2</v>
      </c>
      <c r="AA51" s="13">
        <v>5.09</v>
      </c>
      <c r="AB51" s="7">
        <f t="shared" si="11"/>
        <v>7.1000000000000008E-2</v>
      </c>
      <c r="AC51" s="32"/>
      <c r="AD51" s="33"/>
      <c r="AE51" s="34"/>
      <c r="AF51" s="35"/>
      <c r="AG51" s="36"/>
      <c r="AH51" s="33"/>
    </row>
    <row r="52" spans="3:34" x14ac:dyDescent="0.25">
      <c r="C52" t="s">
        <v>22</v>
      </c>
      <c r="D52">
        <f>1.602176634*10^(-19)</f>
        <v>1.6021766340000001E-19</v>
      </c>
      <c r="Y52" s="12">
        <v>2.89</v>
      </c>
      <c r="Z52" s="5">
        <f t="shared" si="7"/>
        <v>1.4999999999999999E-2</v>
      </c>
      <c r="AA52" s="12">
        <v>5.98</v>
      </c>
      <c r="AB52" s="5">
        <f t="shared" si="11"/>
        <v>0.08</v>
      </c>
      <c r="AC52" s="32"/>
      <c r="AD52" s="33"/>
      <c r="AE52" s="34"/>
      <c r="AF52" s="35"/>
      <c r="AG52" s="36"/>
      <c r="AH52" s="33"/>
    </row>
    <row r="53" spans="3:34" x14ac:dyDescent="0.25">
      <c r="C53" t="s">
        <v>23</v>
      </c>
      <c r="D53" s="14">
        <v>299792458</v>
      </c>
      <c r="Y53" s="13">
        <v>2.91</v>
      </c>
      <c r="Z53" s="7">
        <f t="shared" si="7"/>
        <v>1.4999999999999999E-2</v>
      </c>
      <c r="AA53" s="13">
        <v>6.66</v>
      </c>
      <c r="AB53" s="7">
        <f t="shared" si="11"/>
        <v>8.7000000000000008E-2</v>
      </c>
      <c r="AC53" s="32"/>
      <c r="AD53" s="33"/>
      <c r="AE53" s="34"/>
      <c r="AF53" s="35"/>
      <c r="AG53" s="36"/>
      <c r="AH53" s="33"/>
    </row>
    <row r="54" spans="3:34" x14ac:dyDescent="0.25">
      <c r="Y54" s="12">
        <v>2.93</v>
      </c>
      <c r="Z54" s="5">
        <f t="shared" si="7"/>
        <v>1.4999999999999999E-2</v>
      </c>
      <c r="AA54" s="12">
        <v>7.46</v>
      </c>
      <c r="AB54" s="5">
        <f t="shared" si="11"/>
        <v>9.5000000000000001E-2</v>
      </c>
      <c r="AC54" s="32"/>
      <c r="AD54" s="33"/>
      <c r="AE54" s="34"/>
      <c r="AF54" s="35"/>
      <c r="AG54" s="36"/>
      <c r="AH54" s="33"/>
    </row>
    <row r="55" spans="3:34" x14ac:dyDescent="0.25">
      <c r="Y55" s="13">
        <v>2.95</v>
      </c>
      <c r="Z55" s="7">
        <f t="shared" si="7"/>
        <v>1.4999999999999999E-2</v>
      </c>
      <c r="AA55" s="7">
        <v>8.39</v>
      </c>
      <c r="AB55" s="7">
        <f>CEILING((0.018*AA55+3*0.01)/SQRT(3),0.01)</f>
        <v>0.11</v>
      </c>
      <c r="AC55" s="32"/>
      <c r="AD55" s="33"/>
      <c r="AE55" s="34"/>
      <c r="AF55" s="35"/>
      <c r="AG55" s="36"/>
      <c r="AH55" s="33"/>
    </row>
    <row r="56" spans="3:34" x14ac:dyDescent="0.25">
      <c r="Y56" s="12">
        <v>2.97</v>
      </c>
      <c r="Z56" s="5">
        <f t="shared" si="7"/>
        <v>1.4999999999999999E-2</v>
      </c>
      <c r="AA56" s="5">
        <v>9.33</v>
      </c>
      <c r="AB56" s="5">
        <f t="shared" ref="AB56:AB60" si="14">CEILING((0.018*AA56+3*0.01)/SQRT(3),0.01)</f>
        <v>0.12</v>
      </c>
      <c r="AC56" s="32"/>
      <c r="AD56" s="33"/>
      <c r="AE56" s="34"/>
      <c r="AF56" s="35"/>
      <c r="AG56" s="36"/>
      <c r="AH56" s="33"/>
    </row>
    <row r="57" spans="3:34" x14ac:dyDescent="0.25">
      <c r="Y57" s="13">
        <v>2.99</v>
      </c>
      <c r="Z57" s="7">
        <f t="shared" si="7"/>
        <v>1.4999999999999999E-2</v>
      </c>
      <c r="AA57" s="7">
        <v>10.66</v>
      </c>
      <c r="AB57" s="7">
        <f t="shared" si="14"/>
        <v>0.13</v>
      </c>
      <c r="AC57" s="32"/>
      <c r="AD57" s="33"/>
      <c r="AE57" s="34"/>
      <c r="AF57" s="35"/>
      <c r="AG57" s="36"/>
      <c r="AH57" s="33"/>
    </row>
    <row r="58" spans="3:34" x14ac:dyDescent="0.25">
      <c r="Y58" s="12">
        <v>3.04</v>
      </c>
      <c r="Z58" s="5">
        <f t="shared" si="7"/>
        <v>1.4999999999999999E-2</v>
      </c>
      <c r="AA58" s="5">
        <v>13.22</v>
      </c>
      <c r="AB58" s="5">
        <f t="shared" si="14"/>
        <v>0.16</v>
      </c>
      <c r="AC58" s="32"/>
      <c r="AD58" s="33"/>
      <c r="AE58" s="34"/>
      <c r="AF58" s="35"/>
      <c r="AG58" s="36"/>
      <c r="AH58" s="33"/>
    </row>
    <row r="59" spans="3:34" x14ac:dyDescent="0.25">
      <c r="Y59" s="13">
        <v>3.09</v>
      </c>
      <c r="Z59" s="7">
        <f t="shared" si="7"/>
        <v>1.4999999999999999E-2</v>
      </c>
      <c r="AA59" s="7">
        <v>16.46</v>
      </c>
      <c r="AB59" s="7">
        <f t="shared" si="14"/>
        <v>0.19</v>
      </c>
      <c r="AC59" s="32"/>
      <c r="AD59" s="33"/>
      <c r="AE59" s="34"/>
      <c r="AF59" s="35"/>
      <c r="AG59" s="36"/>
      <c r="AH59" s="33"/>
    </row>
    <row r="60" spans="3:34" x14ac:dyDescent="0.25">
      <c r="Y60" s="12">
        <v>3.14</v>
      </c>
      <c r="Z60" s="5">
        <f t="shared" si="7"/>
        <v>1.4999999999999999E-2</v>
      </c>
      <c r="AA60" s="5">
        <v>18.29</v>
      </c>
      <c r="AB60" s="5">
        <f t="shared" si="14"/>
        <v>0.21</v>
      </c>
      <c r="AC60" s="32"/>
      <c r="AD60" s="33"/>
      <c r="AE60" s="34"/>
      <c r="AF60" s="35"/>
      <c r="AG60" s="36"/>
      <c r="AH60" s="33"/>
    </row>
    <row r="61" spans="3:34" x14ac:dyDescent="0.25">
      <c r="AE61" s="11"/>
    </row>
  </sheetData>
  <mergeCells count="21">
    <mergeCell ref="AH4:AH60"/>
    <mergeCell ref="AF4:AF60"/>
    <mergeCell ref="AE4:AE60"/>
    <mergeCell ref="Y1:AH1"/>
    <mergeCell ref="A1:J1"/>
    <mergeCell ref="AD4:AD60"/>
    <mergeCell ref="AC4:AC60"/>
    <mergeCell ref="E4:E42"/>
    <mergeCell ref="F4:F42"/>
    <mergeCell ref="G4:G42"/>
    <mergeCell ref="H4:H42"/>
    <mergeCell ref="I4:I42"/>
    <mergeCell ref="J4:J42"/>
    <mergeCell ref="AG4:AG60"/>
    <mergeCell ref="BG4:BG43"/>
    <mergeCell ref="AX1:BG1"/>
    <mergeCell ref="BD4:BD43"/>
    <mergeCell ref="BB4:BB43"/>
    <mergeCell ref="BC4:BC43"/>
    <mergeCell ref="BE4:BE43"/>
    <mergeCell ref="BF4:BF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Prystupa (275496)</cp:lastModifiedBy>
  <dcterms:created xsi:type="dcterms:W3CDTF">2015-06-05T18:19:34Z</dcterms:created>
  <dcterms:modified xsi:type="dcterms:W3CDTF">2023-10-25T22:58:31Z</dcterms:modified>
</cp:coreProperties>
</file>