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yst\Desktop\Studia\Semestr_3\Fizyka3_1\laboratoria5\"/>
    </mc:Choice>
  </mc:AlternateContent>
  <xr:revisionPtr revIDLastSave="0" documentId="13_ncr:1_{6CE59786-EB1C-4211-84CC-97DD40DC8BA4}" xr6:coauthVersionLast="47" xr6:coauthVersionMax="47" xr10:uidLastSave="{00000000-0000-0000-0000-000000000000}"/>
  <bookViews>
    <workbookView xWindow="-120" yWindow="-120" windowWidth="29040" windowHeight="15720" xr2:uid="{A920CD9B-BC72-4344-B700-CA39B3A75CD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2" i="1" l="1"/>
  <c r="L50" i="1"/>
  <c r="O3" i="1"/>
  <c r="L51" i="1"/>
  <c r="O46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34" i="1"/>
  <c r="L49" i="1"/>
  <c r="L35" i="1"/>
  <c r="L36" i="1"/>
  <c r="L37" i="1"/>
  <c r="L34" i="1"/>
  <c r="L38" i="1"/>
  <c r="L39" i="1"/>
  <c r="L40" i="1"/>
  <c r="L41" i="1"/>
  <c r="L42" i="1"/>
  <c r="L43" i="1"/>
  <c r="L44" i="1"/>
  <c r="L46" i="1"/>
  <c r="L47" i="1"/>
  <c r="L45" i="1"/>
  <c r="L48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34" i="1"/>
  <c r="P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P1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3" i="1"/>
  <c r="O18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N17" i="1"/>
  <c r="N18" i="1"/>
  <c r="N16" i="1"/>
  <c r="N14" i="1"/>
  <c r="N15" i="1"/>
  <c r="N13" i="1"/>
  <c r="N11" i="1"/>
  <c r="N12" i="1"/>
  <c r="N10" i="1"/>
  <c r="N8" i="1"/>
  <c r="N9" i="1"/>
  <c r="N7" i="1"/>
  <c r="N4" i="1"/>
  <c r="N5" i="1"/>
  <c r="N6" i="1"/>
  <c r="N3" i="1"/>
  <c r="B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3" i="1"/>
  <c r="E7" i="1"/>
  <c r="E10" i="1"/>
  <c r="E13" i="1"/>
  <c r="E16" i="1"/>
  <c r="E3" i="1"/>
  <c r="G48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34" i="1"/>
  <c r="G7" i="1"/>
  <c r="G10" i="1"/>
  <c r="G13" i="1"/>
  <c r="G16" i="1"/>
  <c r="G3" i="1"/>
  <c r="B7" i="1"/>
  <c r="B10" i="1"/>
  <c r="B13" i="1"/>
  <c r="B16" i="1"/>
</calcChain>
</file>

<file path=xl/sharedStrings.xml><?xml version="1.0" encoding="utf-8"?>
<sst xmlns="http://schemas.openxmlformats.org/spreadsheetml/2006/main" count="30" uniqueCount="11">
  <si>
    <t>n</t>
  </si>
  <si>
    <t>Siatka "A" posiada 50 lini/mm</t>
  </si>
  <si>
    <t>Stała siatki "A":    d[mm]=</t>
  </si>
  <si>
    <t xml:space="preserve">Wartość średnia </t>
  </si>
  <si>
    <t xml:space="preserve">Odchylenie standardowe </t>
  </si>
  <si>
    <r>
      <t>Stała siatki dyfrakcyjnej d [</t>
    </r>
    <r>
      <rPr>
        <sz val="11"/>
        <color theme="1"/>
        <rFont val="Calibri"/>
        <family val="2"/>
        <charset val="238"/>
      </rPr>
      <t>µm]</t>
    </r>
  </si>
  <si>
    <t>[mm]</t>
  </si>
  <si>
    <t>[nm]</t>
  </si>
  <si>
    <t>[µm]</t>
  </si>
  <si>
    <t>Wartość średnia λ [nm]</t>
  </si>
  <si>
    <t>Odchylenie standardowe u(λ) [nm]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</si>
</sst>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"/>
    <numFmt numFmtId="166" formatCode="0.0"/>
    <numFmt numFmtId="167" formatCode="0.00000000000"/>
    <numFmt numFmtId="168" formatCode="0.00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/>
    <xf numFmtId="0" fontId="0" fillId="4" borderId="1" xfId="0" applyFill="1" applyBorder="1" applyAlignment="1">
      <alignment horizontal="center"/>
    </xf>
    <xf numFmtId="2" fontId="0" fillId="4" borderId="1" xfId="0" applyNumberFormat="1" applyFill="1" applyBorder="1"/>
    <xf numFmtId="2" fontId="0" fillId="3" borderId="1" xfId="0" applyNumberFormat="1" applyFill="1" applyBorder="1" applyAlignment="1">
      <alignment vertical="center"/>
    </xf>
    <xf numFmtId="164" fontId="0" fillId="3" borderId="1" xfId="0" applyNumberFormat="1" applyFill="1" applyBorder="1"/>
    <xf numFmtId="0" fontId="0" fillId="3" borderId="1" xfId="0" applyFill="1" applyBorder="1"/>
    <xf numFmtId="166" fontId="0" fillId="3" borderId="1" xfId="0" applyNumberFormat="1" applyFill="1" applyBorder="1"/>
    <xf numFmtId="2" fontId="0" fillId="4" borderId="1" xfId="0" applyNumberFormat="1" applyFill="1" applyBorder="1" applyAlignment="1">
      <alignment vertical="center"/>
    </xf>
    <xf numFmtId="164" fontId="0" fillId="4" borderId="1" xfId="0" applyNumberFormat="1" applyFill="1" applyBorder="1"/>
    <xf numFmtId="0" fontId="0" fillId="4" borderId="1" xfId="0" applyFill="1" applyBorder="1"/>
    <xf numFmtId="166" fontId="0" fillId="4" borderId="1" xfId="0" applyNumberFormat="1" applyFill="1" applyBorder="1"/>
    <xf numFmtId="2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/>
    <xf numFmtId="2" fontId="0" fillId="4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8" fontId="0" fillId="4" borderId="1" xfId="0" applyNumberForma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155121</xdr:colOff>
      <xdr:row>0</xdr:row>
      <xdr:rowOff>4081</xdr:rowOff>
    </xdr:from>
    <xdr:ext cx="240772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6AC32FBC-8344-E7EF-0B44-E42C5065EB66}"/>
                </a:ext>
              </a:extLst>
            </xdr:cNvPr>
            <xdr:cNvSpPr txBox="1"/>
          </xdr:nvSpPr>
          <xdr:spPr>
            <a:xfrm>
              <a:off x="6251121" y="4081"/>
              <a:ext cx="24077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6AC32FBC-8344-E7EF-0B44-E42C5065EB66}"/>
                </a:ext>
              </a:extLst>
            </xdr:cNvPr>
            <xdr:cNvSpPr txBox="1"/>
          </xdr:nvSpPr>
          <xdr:spPr>
            <a:xfrm>
              <a:off x="6251121" y="4081"/>
              <a:ext cx="24077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𝑥_(𝑛,𝑖) ) ̅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12</xdr:col>
      <xdr:colOff>92528</xdr:colOff>
      <xdr:row>0</xdr:row>
      <xdr:rowOff>5443</xdr:rowOff>
    </xdr:from>
    <xdr:ext cx="442365" cy="1853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pole tekstowe 3">
              <a:extLst>
                <a:ext uri="{FF2B5EF4-FFF2-40B4-BE49-F238E27FC236}">
                  <a16:creationId xmlns:a16="http://schemas.microsoft.com/office/drawing/2014/main" id="{2CC9FC3A-F38C-42F1-970A-2DE30309AB8B}"/>
                </a:ext>
              </a:extLst>
            </xdr:cNvPr>
            <xdr:cNvSpPr txBox="1"/>
          </xdr:nvSpPr>
          <xdr:spPr>
            <a:xfrm>
              <a:off x="6798128" y="5443"/>
              <a:ext cx="442365" cy="1853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4" name="pole tekstowe 3">
              <a:extLst>
                <a:ext uri="{FF2B5EF4-FFF2-40B4-BE49-F238E27FC236}">
                  <a16:creationId xmlns:a16="http://schemas.microsoft.com/office/drawing/2014/main" id="{2CC9FC3A-F38C-42F1-970A-2DE30309AB8B}"/>
                </a:ext>
              </a:extLst>
            </xdr:cNvPr>
            <xdr:cNvSpPr txBox="1"/>
          </xdr:nvSpPr>
          <xdr:spPr>
            <a:xfrm>
              <a:off x="6798128" y="5443"/>
              <a:ext cx="442365" cy="1853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</a:t>
              </a:r>
              <a:r>
                <a:rPr lang="pl-PL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𝑥_(𝑛,𝑖))) ̅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13</xdr:col>
      <xdr:colOff>337052</xdr:colOff>
      <xdr:row>0</xdr:row>
      <xdr:rowOff>72882</xdr:rowOff>
    </xdr:from>
    <xdr:ext cx="443519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pole tekstowe 4">
              <a:extLst>
                <a:ext uri="{FF2B5EF4-FFF2-40B4-BE49-F238E27FC236}">
                  <a16:creationId xmlns:a16="http://schemas.microsoft.com/office/drawing/2014/main" id="{BB142B74-720B-482C-A921-964362938A8B}"/>
                </a:ext>
              </a:extLst>
            </xdr:cNvPr>
            <xdr:cNvSpPr txBox="1"/>
          </xdr:nvSpPr>
          <xdr:spPr>
            <a:xfrm>
              <a:off x="8685922" y="72882"/>
              <a:ext cx="44351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l-PL" sz="1100" b="0" i="0">
                        <a:latin typeface="Cambria Math" panose="02040503050406030204" pitchFamily="18" charset="0"/>
                      </a:rPr>
                      <m:t>sin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⁡</m:t>
                    </m:r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5" name="pole tekstowe 4">
              <a:extLst>
                <a:ext uri="{FF2B5EF4-FFF2-40B4-BE49-F238E27FC236}">
                  <a16:creationId xmlns:a16="http://schemas.microsoft.com/office/drawing/2014/main" id="{BB142B74-720B-482C-A921-964362938A8B}"/>
                </a:ext>
              </a:extLst>
            </xdr:cNvPr>
            <xdr:cNvSpPr txBox="1"/>
          </xdr:nvSpPr>
          <xdr:spPr>
            <a:xfrm>
              <a:off x="8685922" y="72882"/>
              <a:ext cx="44351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sin⁡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𝜃_(</a:t>
              </a:r>
              <a:r>
                <a:rPr lang="pl-PL" sz="1100" b="0" i="0">
                  <a:latin typeface="Cambria Math" panose="02040503050406030204" pitchFamily="18" charset="0"/>
                </a:rPr>
                <a:t>𝑛,𝑖)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14</xdr:col>
      <xdr:colOff>16195</xdr:colOff>
      <xdr:row>0</xdr:row>
      <xdr:rowOff>78988</xdr:rowOff>
    </xdr:from>
    <xdr:ext cx="638508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pole tekstowe 5">
              <a:extLst>
                <a:ext uri="{FF2B5EF4-FFF2-40B4-BE49-F238E27FC236}">
                  <a16:creationId xmlns:a16="http://schemas.microsoft.com/office/drawing/2014/main" id="{87B0456B-D05A-4F14-ABFB-972E01E9908F}"/>
                </a:ext>
              </a:extLst>
            </xdr:cNvPr>
            <xdr:cNvSpPr txBox="1"/>
          </xdr:nvSpPr>
          <xdr:spPr>
            <a:xfrm>
              <a:off x="7940995" y="78988"/>
              <a:ext cx="63850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l-PL" sz="1100" b="0" i="0">
                        <a:latin typeface="Cambria Math" panose="02040503050406030204" pitchFamily="18" charset="0"/>
                      </a:rPr>
                      <m:t>u</m:t>
                    </m:r>
                    <m:r>
                      <a:rPr lang="pl-PL" sz="1100" b="0" i="0">
                        <a:latin typeface="Cambria Math" panose="02040503050406030204" pitchFamily="18" charset="0"/>
                      </a:rPr>
                      <m:t>(</m:t>
                    </m:r>
                    <m:r>
                      <m:rPr>
                        <m:sty m:val="p"/>
                      </m:rPr>
                      <a:rPr lang="pl-PL" sz="1100" b="0" i="0">
                        <a:latin typeface="Cambria Math" panose="02040503050406030204" pitchFamily="18" charset="0"/>
                      </a:rPr>
                      <m:t>sin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⁡</m:t>
                    </m:r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6" name="pole tekstowe 5">
              <a:extLst>
                <a:ext uri="{FF2B5EF4-FFF2-40B4-BE49-F238E27FC236}">
                  <a16:creationId xmlns:a16="http://schemas.microsoft.com/office/drawing/2014/main" id="{87B0456B-D05A-4F14-ABFB-972E01E9908F}"/>
                </a:ext>
              </a:extLst>
            </xdr:cNvPr>
            <xdr:cNvSpPr txBox="1"/>
          </xdr:nvSpPr>
          <xdr:spPr>
            <a:xfrm>
              <a:off x="7940995" y="78988"/>
              <a:ext cx="63850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u(sin⁡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𝜃_(</a:t>
              </a:r>
              <a:r>
                <a:rPr lang="pl-PL" sz="1100" b="0" i="0">
                  <a:latin typeface="Cambria Math" panose="02040503050406030204" pitchFamily="18" charset="0"/>
                </a:rPr>
                <a:t>𝑛,𝑖))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0</xdr:row>
      <xdr:rowOff>0</xdr:rowOff>
    </xdr:from>
    <xdr:ext cx="6290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pole tekstowe 6">
              <a:extLst>
                <a:ext uri="{FF2B5EF4-FFF2-40B4-BE49-F238E27FC236}">
                  <a16:creationId xmlns:a16="http://schemas.microsoft.com/office/drawing/2014/main" id="{8694F52A-0D62-495B-8AE7-C97332186EF3}"/>
                </a:ext>
              </a:extLst>
            </xdr:cNvPr>
            <xdr:cNvSpPr txBox="1"/>
          </xdr:nvSpPr>
          <xdr:spPr>
            <a:xfrm>
              <a:off x="8534400" y="0"/>
              <a:ext cx="629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7" name="pole tekstowe 6">
              <a:extLst>
                <a:ext uri="{FF2B5EF4-FFF2-40B4-BE49-F238E27FC236}">
                  <a16:creationId xmlns:a16="http://schemas.microsoft.com/office/drawing/2014/main" id="{8694F52A-0D62-495B-8AE7-C97332186EF3}"/>
                </a:ext>
              </a:extLst>
            </xdr:cNvPr>
            <xdr:cNvSpPr txBox="1"/>
          </xdr:nvSpPr>
          <xdr:spPr>
            <a:xfrm>
              <a:off x="8534400" y="0"/>
              <a:ext cx="629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8</xdr:col>
      <xdr:colOff>271077</xdr:colOff>
      <xdr:row>31</xdr:row>
      <xdr:rowOff>4081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pole tekstowe 7">
              <a:extLst>
                <a:ext uri="{FF2B5EF4-FFF2-40B4-BE49-F238E27FC236}">
                  <a16:creationId xmlns:a16="http://schemas.microsoft.com/office/drawing/2014/main" id="{63361D9B-9DB1-4D24-8E3C-5696B583DB04}"/>
                </a:ext>
              </a:extLst>
            </xdr:cNvPr>
            <xdr:cNvSpPr txBox="1"/>
          </xdr:nvSpPr>
          <xdr:spPr>
            <a:xfrm>
              <a:off x="5248925" y="5909581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8" name="pole tekstowe 7">
              <a:extLst>
                <a:ext uri="{FF2B5EF4-FFF2-40B4-BE49-F238E27FC236}">
                  <a16:creationId xmlns:a16="http://schemas.microsoft.com/office/drawing/2014/main" id="{63361D9B-9DB1-4D24-8E3C-5696B583DB04}"/>
                </a:ext>
              </a:extLst>
            </xdr:cNvPr>
            <xdr:cNvSpPr txBox="1"/>
          </xdr:nvSpPr>
          <xdr:spPr>
            <a:xfrm>
              <a:off x="5248925" y="5909581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𝑥_𝑖 ) ̅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9</xdr:col>
      <xdr:colOff>138991</xdr:colOff>
      <xdr:row>31</xdr:row>
      <xdr:rowOff>5443</xdr:rowOff>
    </xdr:from>
    <xdr:ext cx="352661" cy="1806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pole tekstowe 8">
              <a:extLst>
                <a:ext uri="{FF2B5EF4-FFF2-40B4-BE49-F238E27FC236}">
                  <a16:creationId xmlns:a16="http://schemas.microsoft.com/office/drawing/2014/main" id="{8276F872-60A4-4E50-9F29-1777ED67D24E}"/>
                </a:ext>
              </a:extLst>
            </xdr:cNvPr>
            <xdr:cNvSpPr txBox="1"/>
          </xdr:nvSpPr>
          <xdr:spPr>
            <a:xfrm>
              <a:off x="5617028" y="5529943"/>
              <a:ext cx="352661" cy="180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9" name="pole tekstowe 8">
              <a:extLst>
                <a:ext uri="{FF2B5EF4-FFF2-40B4-BE49-F238E27FC236}">
                  <a16:creationId xmlns:a16="http://schemas.microsoft.com/office/drawing/2014/main" id="{8276F872-60A4-4E50-9F29-1777ED67D24E}"/>
                </a:ext>
              </a:extLst>
            </xdr:cNvPr>
            <xdr:cNvSpPr txBox="1"/>
          </xdr:nvSpPr>
          <xdr:spPr>
            <a:xfrm>
              <a:off x="5617028" y="5529943"/>
              <a:ext cx="352661" cy="180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</a:t>
              </a:r>
              <a:r>
                <a:rPr lang="pl-PL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𝑥_𝑖)) ̅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10</xdr:col>
      <xdr:colOff>133018</xdr:colOff>
      <xdr:row>31</xdr:row>
      <xdr:rowOff>96114</xdr:rowOff>
    </xdr:from>
    <xdr:ext cx="3538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pole tekstowe 9">
              <a:extLst>
                <a:ext uri="{FF2B5EF4-FFF2-40B4-BE49-F238E27FC236}">
                  <a16:creationId xmlns:a16="http://schemas.microsoft.com/office/drawing/2014/main" id="{F3C28FC4-87E5-4678-B718-1F0C7E06B8D0}"/>
                </a:ext>
              </a:extLst>
            </xdr:cNvPr>
            <xdr:cNvSpPr txBox="1"/>
          </xdr:nvSpPr>
          <xdr:spPr>
            <a:xfrm>
              <a:off x="6219725" y="5620614"/>
              <a:ext cx="3538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l-PL" sz="1100" b="0" i="0">
                        <a:latin typeface="Cambria Math" panose="02040503050406030204" pitchFamily="18" charset="0"/>
                      </a:rPr>
                      <m:t>sin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⁡</m:t>
                    </m:r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10" name="pole tekstowe 9">
              <a:extLst>
                <a:ext uri="{FF2B5EF4-FFF2-40B4-BE49-F238E27FC236}">
                  <a16:creationId xmlns:a16="http://schemas.microsoft.com/office/drawing/2014/main" id="{F3C28FC4-87E5-4678-B718-1F0C7E06B8D0}"/>
                </a:ext>
              </a:extLst>
            </xdr:cNvPr>
            <xdr:cNvSpPr txBox="1"/>
          </xdr:nvSpPr>
          <xdr:spPr>
            <a:xfrm>
              <a:off x="6219725" y="5620614"/>
              <a:ext cx="3538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sin⁡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𝜃_</a:t>
              </a:r>
              <a:r>
                <a:rPr lang="pl-PL" sz="1100" b="0" i="0">
                  <a:latin typeface="Cambria Math" panose="02040503050406030204" pitchFamily="18" charset="0"/>
                </a:rPr>
                <a:t>𝑖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11</xdr:col>
      <xdr:colOff>32524</xdr:colOff>
      <xdr:row>31</xdr:row>
      <xdr:rowOff>97572</xdr:rowOff>
    </xdr:from>
    <xdr:ext cx="5488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pole tekstowe 10">
              <a:extLst>
                <a:ext uri="{FF2B5EF4-FFF2-40B4-BE49-F238E27FC236}">
                  <a16:creationId xmlns:a16="http://schemas.microsoft.com/office/drawing/2014/main" id="{68B67F92-2872-481F-96CA-B97356F4CA9B}"/>
                </a:ext>
              </a:extLst>
            </xdr:cNvPr>
            <xdr:cNvSpPr txBox="1"/>
          </xdr:nvSpPr>
          <xdr:spPr>
            <a:xfrm>
              <a:off x="6727902" y="5622072"/>
              <a:ext cx="5488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l-PL" sz="1100" b="0" i="0">
                        <a:latin typeface="Cambria Math" panose="02040503050406030204" pitchFamily="18" charset="0"/>
                      </a:rPr>
                      <m:t>u</m:t>
                    </m:r>
                    <m:r>
                      <a:rPr lang="pl-PL" sz="1100" b="0" i="0">
                        <a:latin typeface="Cambria Math" panose="02040503050406030204" pitchFamily="18" charset="0"/>
                      </a:rPr>
                      <m:t>(</m:t>
                    </m:r>
                    <m:r>
                      <m:rPr>
                        <m:sty m:val="p"/>
                      </m:rPr>
                      <a:rPr lang="pl-PL" sz="1100" b="0" i="0">
                        <a:latin typeface="Cambria Math" panose="02040503050406030204" pitchFamily="18" charset="0"/>
                      </a:rPr>
                      <m:t>sin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⁡</m:t>
                    </m:r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11" name="pole tekstowe 10">
              <a:extLst>
                <a:ext uri="{FF2B5EF4-FFF2-40B4-BE49-F238E27FC236}">
                  <a16:creationId xmlns:a16="http://schemas.microsoft.com/office/drawing/2014/main" id="{68B67F92-2872-481F-96CA-B97356F4CA9B}"/>
                </a:ext>
              </a:extLst>
            </xdr:cNvPr>
            <xdr:cNvSpPr txBox="1"/>
          </xdr:nvSpPr>
          <xdr:spPr>
            <a:xfrm>
              <a:off x="6727902" y="5622072"/>
              <a:ext cx="5488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u(sin⁡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𝜃_</a:t>
              </a:r>
              <a:r>
                <a:rPr lang="pl-PL" sz="1100" b="0" i="0">
                  <a:latin typeface="Cambria Math" panose="02040503050406030204" pitchFamily="18" charset="0"/>
                </a:rPr>
                <a:t>𝑖)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10</xdr:col>
      <xdr:colOff>279409</xdr:colOff>
      <xdr:row>48</xdr:row>
      <xdr:rowOff>19915</xdr:rowOff>
    </xdr:from>
    <xdr:ext cx="620538" cy="2165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364CC3D6-836D-4EDC-9454-0FECA9E14B5E}"/>
                </a:ext>
              </a:extLst>
            </xdr:cNvPr>
            <xdr:cNvSpPr txBox="1"/>
          </xdr:nvSpPr>
          <xdr:spPr>
            <a:xfrm>
              <a:off x="6467375" y="9163915"/>
              <a:ext cx="620538" cy="2165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𝑠𝑖𝑛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</m:acc>
                  </m:oMath>
                </m:oMathPara>
              </a14:m>
              <a:endParaRPr lang="pl-PL" sz="1100"/>
            </a:p>
            <a:p>
              <a:endParaRPr lang="pl-PL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364CC3D6-836D-4EDC-9454-0FECA9E14B5E}"/>
                </a:ext>
              </a:extLst>
            </xdr:cNvPr>
            <xdr:cNvSpPr txBox="1"/>
          </xdr:nvSpPr>
          <xdr:spPr>
            <a:xfrm>
              <a:off x="6467375" y="9163915"/>
              <a:ext cx="620538" cy="2165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𝑠𝑖𝑛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𝜃) ̅</a:t>
              </a:r>
              <a:endParaRPr lang="pl-PL" sz="1100"/>
            </a:p>
            <a:p>
              <a:pPr/>
              <a:endParaRPr lang="pl-PL" sz="1100"/>
            </a:p>
          </xdr:txBody>
        </xdr:sp>
      </mc:Fallback>
    </mc:AlternateContent>
    <xdr:clientData/>
  </xdr:oneCellAnchor>
  <xdr:oneCellAnchor>
    <xdr:from>
      <xdr:col>10</xdr:col>
      <xdr:colOff>343556</xdr:colOff>
      <xdr:row>49</xdr:row>
      <xdr:rowOff>14660</xdr:rowOff>
    </xdr:from>
    <xdr:ext cx="620538" cy="2165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pole tekstowe 11">
              <a:extLst>
                <a:ext uri="{FF2B5EF4-FFF2-40B4-BE49-F238E27FC236}">
                  <a16:creationId xmlns:a16="http://schemas.microsoft.com/office/drawing/2014/main" id="{D841B8C2-1CC9-463A-B0B7-E4A456F4456F}"/>
                </a:ext>
              </a:extLst>
            </xdr:cNvPr>
            <xdr:cNvSpPr txBox="1"/>
          </xdr:nvSpPr>
          <xdr:spPr>
            <a:xfrm>
              <a:off x="6547230" y="9349160"/>
              <a:ext cx="620538" cy="2165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pl-PL" sz="1100"/>
                <a:t>u(</a:t>
              </a:r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𝑠𝑖𝑛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𝜃</m:t>
                      </m:r>
                    </m:e>
                  </m:acc>
                </m:oMath>
              </a14:m>
              <a:r>
                <a:rPr lang="pl-PL" sz="1100"/>
                <a:t>)</a:t>
              </a:r>
            </a:p>
            <a:p>
              <a:endParaRPr lang="pl-PL" sz="1100"/>
            </a:p>
          </xdr:txBody>
        </xdr:sp>
      </mc:Choice>
      <mc:Fallback xmlns="">
        <xdr:sp macro="" textlink="">
          <xdr:nvSpPr>
            <xdr:cNvPr id="12" name="pole tekstowe 11">
              <a:extLst>
                <a:ext uri="{FF2B5EF4-FFF2-40B4-BE49-F238E27FC236}">
                  <a16:creationId xmlns:a16="http://schemas.microsoft.com/office/drawing/2014/main" id="{D841B8C2-1CC9-463A-B0B7-E4A456F4456F}"/>
                </a:ext>
              </a:extLst>
            </xdr:cNvPr>
            <xdr:cNvSpPr txBox="1"/>
          </xdr:nvSpPr>
          <xdr:spPr>
            <a:xfrm>
              <a:off x="6547230" y="9349160"/>
              <a:ext cx="620538" cy="2165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/>
                <a:t>u(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𝑠𝑖𝑛𝜃) ̅</a:t>
              </a:r>
              <a:r>
                <a:rPr lang="pl-PL" sz="1100"/>
                <a:t>)</a:t>
              </a:r>
            </a:p>
            <a:p>
              <a:pPr/>
              <a:endParaRPr lang="pl-PL" sz="1100"/>
            </a:p>
          </xdr:txBody>
        </xdr:sp>
      </mc:Fallback>
    </mc:AlternateContent>
    <xdr:clientData/>
  </xdr:oneCellAnchor>
  <xdr:oneCellAnchor>
    <xdr:from>
      <xdr:col>0</xdr:col>
      <xdr:colOff>205408</xdr:colOff>
      <xdr:row>0</xdr:row>
      <xdr:rowOff>14908</xdr:rowOff>
    </xdr:from>
    <xdr:ext cx="198709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pole tekstowe 12">
              <a:extLst>
                <a:ext uri="{FF2B5EF4-FFF2-40B4-BE49-F238E27FC236}">
                  <a16:creationId xmlns:a16="http://schemas.microsoft.com/office/drawing/2014/main" id="{0D0AB3C0-F340-A04D-2AC5-2053FEAF92B4}"/>
                </a:ext>
              </a:extLst>
            </xdr:cNvPr>
            <xdr:cNvSpPr txBox="1"/>
          </xdr:nvSpPr>
          <xdr:spPr>
            <a:xfrm>
              <a:off x="205408" y="14908"/>
              <a:ext cx="198709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l-PL" sz="1100" b="0"/>
            </a:p>
            <a:p>
              <a:endParaRPr lang="pl-PL" sz="1100"/>
            </a:p>
          </xdr:txBody>
        </xdr:sp>
      </mc:Choice>
      <mc:Fallback xmlns="">
        <xdr:sp macro="" textlink="">
          <xdr:nvSpPr>
            <xdr:cNvPr id="13" name="pole tekstowe 12">
              <a:extLst>
                <a:ext uri="{FF2B5EF4-FFF2-40B4-BE49-F238E27FC236}">
                  <a16:creationId xmlns:a16="http://schemas.microsoft.com/office/drawing/2014/main" id="{0D0AB3C0-F340-A04D-2AC5-2053FEAF92B4}"/>
                </a:ext>
              </a:extLst>
            </xdr:cNvPr>
            <xdr:cNvSpPr txBox="1"/>
          </xdr:nvSpPr>
          <xdr:spPr>
            <a:xfrm>
              <a:off x="205408" y="14908"/>
              <a:ext cx="198709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𝐿_𝑖</a:t>
              </a:r>
              <a:endParaRPr lang="pl-PL" sz="1100" b="0"/>
            </a:p>
            <a:p>
              <a:endParaRPr lang="pl-PL" sz="1100"/>
            </a:p>
          </xdr:txBody>
        </xdr:sp>
      </mc:Fallback>
    </mc:AlternateContent>
    <xdr:clientData/>
  </xdr:oneCellAnchor>
  <xdr:oneCellAnchor>
    <xdr:from>
      <xdr:col>1</xdr:col>
      <xdr:colOff>150743</xdr:colOff>
      <xdr:row>0</xdr:row>
      <xdr:rowOff>26504</xdr:rowOff>
    </xdr:from>
    <xdr:ext cx="371577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pole tekstowe 13">
              <a:extLst>
                <a:ext uri="{FF2B5EF4-FFF2-40B4-BE49-F238E27FC236}">
                  <a16:creationId xmlns:a16="http://schemas.microsoft.com/office/drawing/2014/main" id="{93D45E17-5B51-4184-8E41-ADD9560A83C8}"/>
                </a:ext>
              </a:extLst>
            </xdr:cNvPr>
            <xdr:cNvSpPr txBox="1"/>
          </xdr:nvSpPr>
          <xdr:spPr>
            <a:xfrm>
              <a:off x="763656" y="26504"/>
              <a:ext cx="37157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100" b="0"/>
            </a:p>
            <a:p>
              <a:endParaRPr lang="pl-PL" sz="1100"/>
            </a:p>
          </xdr:txBody>
        </xdr:sp>
      </mc:Choice>
      <mc:Fallback xmlns="">
        <xdr:sp macro="" textlink="">
          <xdr:nvSpPr>
            <xdr:cNvPr id="14" name="pole tekstowe 13">
              <a:extLst>
                <a:ext uri="{FF2B5EF4-FFF2-40B4-BE49-F238E27FC236}">
                  <a16:creationId xmlns:a16="http://schemas.microsoft.com/office/drawing/2014/main" id="{93D45E17-5B51-4184-8E41-ADD9560A83C8}"/>
                </a:ext>
              </a:extLst>
            </xdr:cNvPr>
            <xdr:cNvSpPr txBox="1"/>
          </xdr:nvSpPr>
          <xdr:spPr>
            <a:xfrm>
              <a:off x="763656" y="26504"/>
              <a:ext cx="37157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𝑢(𝐿_𝑖)</a:t>
              </a:r>
              <a:endParaRPr lang="pl-PL" sz="1100" b="0"/>
            </a:p>
            <a:p>
              <a:endParaRPr lang="pl-PL" sz="1100"/>
            </a:p>
          </xdr:txBody>
        </xdr:sp>
      </mc:Fallback>
    </mc:AlternateContent>
    <xdr:clientData/>
  </xdr:oneCellAnchor>
  <xdr:oneCellAnchor>
    <xdr:from>
      <xdr:col>3</xdr:col>
      <xdr:colOff>154056</xdr:colOff>
      <xdr:row>0</xdr:row>
      <xdr:rowOff>4968</xdr:rowOff>
    </xdr:from>
    <xdr:ext cx="312778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pole tekstowe 14">
              <a:extLst>
                <a:ext uri="{FF2B5EF4-FFF2-40B4-BE49-F238E27FC236}">
                  <a16:creationId xmlns:a16="http://schemas.microsoft.com/office/drawing/2014/main" id="{89C6E863-6BF0-48E5-AF1E-60B5DBB1BD5C}"/>
                </a:ext>
              </a:extLst>
            </xdr:cNvPr>
            <xdr:cNvSpPr txBox="1"/>
          </xdr:nvSpPr>
          <xdr:spPr>
            <a:xfrm>
              <a:off x="2017643" y="4968"/>
              <a:ext cx="312778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𝑙𝑛𝑖</m:t>
                        </m:r>
                      </m:sub>
                    </m:sSub>
                  </m:oMath>
                </m:oMathPara>
              </a14:m>
              <a:endParaRPr lang="pl-PL" sz="1100" b="0"/>
            </a:p>
            <a:p>
              <a:endParaRPr lang="pl-PL" sz="1100"/>
            </a:p>
          </xdr:txBody>
        </xdr:sp>
      </mc:Choice>
      <mc:Fallback xmlns="">
        <xdr:sp macro="" textlink="">
          <xdr:nvSpPr>
            <xdr:cNvPr id="15" name="pole tekstowe 14">
              <a:extLst>
                <a:ext uri="{FF2B5EF4-FFF2-40B4-BE49-F238E27FC236}">
                  <a16:creationId xmlns:a16="http://schemas.microsoft.com/office/drawing/2014/main" id="{89C6E863-6BF0-48E5-AF1E-60B5DBB1BD5C}"/>
                </a:ext>
              </a:extLst>
            </xdr:cNvPr>
            <xdr:cNvSpPr txBox="1"/>
          </xdr:nvSpPr>
          <xdr:spPr>
            <a:xfrm>
              <a:off x="2017643" y="4968"/>
              <a:ext cx="312778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𝑥_𝑙𝑛𝑖</a:t>
              </a:r>
              <a:endParaRPr lang="pl-PL" sz="1100" b="0"/>
            </a:p>
            <a:p>
              <a:endParaRPr lang="pl-PL" sz="1100"/>
            </a:p>
          </xdr:txBody>
        </xdr:sp>
      </mc:Fallback>
    </mc:AlternateContent>
    <xdr:clientData/>
  </xdr:oneCellAnchor>
  <xdr:oneCellAnchor>
    <xdr:from>
      <xdr:col>4</xdr:col>
      <xdr:colOff>115957</xdr:colOff>
      <xdr:row>0</xdr:row>
      <xdr:rowOff>8282</xdr:rowOff>
    </xdr:from>
    <xdr:ext cx="45583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pole tekstowe 15">
              <a:extLst>
                <a:ext uri="{FF2B5EF4-FFF2-40B4-BE49-F238E27FC236}">
                  <a16:creationId xmlns:a16="http://schemas.microsoft.com/office/drawing/2014/main" id="{E9D6D47F-26A1-49F2-8ACA-361866D00A40}"/>
                </a:ext>
              </a:extLst>
            </xdr:cNvPr>
            <xdr:cNvSpPr txBox="1"/>
          </xdr:nvSpPr>
          <xdr:spPr>
            <a:xfrm>
              <a:off x="2592457" y="8282"/>
              <a:ext cx="45583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𝑢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𝑙𝑛𝑖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100" b="0"/>
            </a:p>
            <a:p>
              <a:endParaRPr lang="pl-PL" sz="1100"/>
            </a:p>
          </xdr:txBody>
        </xdr:sp>
      </mc:Choice>
      <mc:Fallback xmlns="">
        <xdr:sp macro="" textlink="">
          <xdr:nvSpPr>
            <xdr:cNvPr id="16" name="pole tekstowe 15">
              <a:extLst>
                <a:ext uri="{FF2B5EF4-FFF2-40B4-BE49-F238E27FC236}">
                  <a16:creationId xmlns:a16="http://schemas.microsoft.com/office/drawing/2014/main" id="{E9D6D47F-26A1-49F2-8ACA-361866D00A40}"/>
                </a:ext>
              </a:extLst>
            </xdr:cNvPr>
            <xdr:cNvSpPr txBox="1"/>
          </xdr:nvSpPr>
          <xdr:spPr>
            <a:xfrm>
              <a:off x="2592457" y="8282"/>
              <a:ext cx="45583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〖𝑢(𝑥〗_𝑙𝑛𝑖)</a:t>
              </a:r>
              <a:endParaRPr lang="pl-PL" sz="1100" b="0"/>
            </a:p>
            <a:p>
              <a:endParaRPr lang="pl-PL" sz="1100"/>
            </a:p>
          </xdr:txBody>
        </xdr:sp>
      </mc:Fallback>
    </mc:AlternateContent>
    <xdr:clientData/>
  </xdr:oneCellAnchor>
  <xdr:oneCellAnchor>
    <xdr:from>
      <xdr:col>5</xdr:col>
      <xdr:colOff>140804</xdr:colOff>
      <xdr:row>0</xdr:row>
      <xdr:rowOff>0</xdr:rowOff>
    </xdr:from>
    <xdr:ext cx="372718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pole tekstowe 16">
              <a:extLst>
                <a:ext uri="{FF2B5EF4-FFF2-40B4-BE49-F238E27FC236}">
                  <a16:creationId xmlns:a16="http://schemas.microsoft.com/office/drawing/2014/main" id="{B68280E3-EE5C-4C00-B404-C9763B134D5B}"/>
                </a:ext>
              </a:extLst>
            </xdr:cNvPr>
            <xdr:cNvSpPr txBox="1"/>
          </xdr:nvSpPr>
          <xdr:spPr>
            <a:xfrm>
              <a:off x="3255065" y="0"/>
              <a:ext cx="372718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𝑝𝑛𝑖</m:t>
                        </m:r>
                      </m:sub>
                    </m:sSub>
                  </m:oMath>
                </m:oMathPara>
              </a14:m>
              <a:endParaRPr lang="pl-PL" sz="1100" b="0"/>
            </a:p>
            <a:p>
              <a:endParaRPr lang="pl-PL" sz="1100"/>
            </a:p>
          </xdr:txBody>
        </xdr:sp>
      </mc:Choice>
      <mc:Fallback xmlns="">
        <xdr:sp macro="" textlink="">
          <xdr:nvSpPr>
            <xdr:cNvPr id="17" name="pole tekstowe 16">
              <a:extLst>
                <a:ext uri="{FF2B5EF4-FFF2-40B4-BE49-F238E27FC236}">
                  <a16:creationId xmlns:a16="http://schemas.microsoft.com/office/drawing/2014/main" id="{B68280E3-EE5C-4C00-B404-C9763B134D5B}"/>
                </a:ext>
              </a:extLst>
            </xdr:cNvPr>
            <xdr:cNvSpPr txBox="1"/>
          </xdr:nvSpPr>
          <xdr:spPr>
            <a:xfrm>
              <a:off x="3255065" y="0"/>
              <a:ext cx="372718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𝑥_𝑝𝑛𝑖</a:t>
              </a:r>
              <a:endParaRPr lang="pl-PL" sz="1100" b="0"/>
            </a:p>
            <a:p>
              <a:endParaRPr lang="pl-PL" sz="1100"/>
            </a:p>
          </xdr:txBody>
        </xdr:sp>
      </mc:Fallback>
    </mc:AlternateContent>
    <xdr:clientData/>
  </xdr:oneCellAnchor>
  <xdr:oneCellAnchor>
    <xdr:from>
      <xdr:col>6</xdr:col>
      <xdr:colOff>57978</xdr:colOff>
      <xdr:row>0</xdr:row>
      <xdr:rowOff>0</xdr:rowOff>
    </xdr:from>
    <xdr:ext cx="496611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pole tekstowe 17">
              <a:extLst>
                <a:ext uri="{FF2B5EF4-FFF2-40B4-BE49-F238E27FC236}">
                  <a16:creationId xmlns:a16="http://schemas.microsoft.com/office/drawing/2014/main" id="{E2EA888F-B52D-4AF8-B844-412C2A731753}"/>
                </a:ext>
              </a:extLst>
            </xdr:cNvPr>
            <xdr:cNvSpPr txBox="1"/>
          </xdr:nvSpPr>
          <xdr:spPr>
            <a:xfrm>
              <a:off x="3785152" y="0"/>
              <a:ext cx="496611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𝑢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𝑝𝑛𝑖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100" b="0"/>
            </a:p>
            <a:p>
              <a:endParaRPr lang="pl-PL" sz="1100"/>
            </a:p>
          </xdr:txBody>
        </xdr:sp>
      </mc:Choice>
      <mc:Fallback xmlns="">
        <xdr:sp macro="" textlink="">
          <xdr:nvSpPr>
            <xdr:cNvPr id="18" name="pole tekstowe 17">
              <a:extLst>
                <a:ext uri="{FF2B5EF4-FFF2-40B4-BE49-F238E27FC236}">
                  <a16:creationId xmlns:a16="http://schemas.microsoft.com/office/drawing/2014/main" id="{E2EA888F-B52D-4AF8-B844-412C2A731753}"/>
                </a:ext>
              </a:extLst>
            </xdr:cNvPr>
            <xdr:cNvSpPr txBox="1"/>
          </xdr:nvSpPr>
          <xdr:spPr>
            <a:xfrm>
              <a:off x="3785152" y="0"/>
              <a:ext cx="496611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〖𝑢(𝑥〗_𝑝𝑛𝑖)</a:t>
              </a:r>
              <a:endParaRPr lang="pl-PL" sz="1100" b="0"/>
            </a:p>
            <a:p>
              <a:endParaRPr lang="pl-PL" sz="1100"/>
            </a:p>
          </xdr:txBody>
        </xdr:sp>
      </mc:Fallback>
    </mc:AlternateContent>
    <xdr:clientData/>
  </xdr:oneCellAnchor>
  <xdr:oneCellAnchor>
    <xdr:from>
      <xdr:col>0</xdr:col>
      <xdr:colOff>8283</xdr:colOff>
      <xdr:row>31</xdr:row>
      <xdr:rowOff>1</xdr:rowOff>
    </xdr:from>
    <xdr:ext cx="612913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pole tekstowe 18">
              <a:extLst>
                <a:ext uri="{FF2B5EF4-FFF2-40B4-BE49-F238E27FC236}">
                  <a16:creationId xmlns:a16="http://schemas.microsoft.com/office/drawing/2014/main" id="{81C41D61-D7C4-403F-852E-4FE54C1DC785}"/>
                </a:ext>
              </a:extLst>
            </xdr:cNvPr>
            <xdr:cNvSpPr txBox="1"/>
          </xdr:nvSpPr>
          <xdr:spPr>
            <a:xfrm>
              <a:off x="8283" y="5905501"/>
              <a:ext cx="612913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l-PL" sz="1100" b="0"/>
            </a:p>
            <a:p>
              <a:endParaRPr lang="pl-PL" sz="1100"/>
            </a:p>
          </xdr:txBody>
        </xdr:sp>
      </mc:Choice>
      <mc:Fallback xmlns="">
        <xdr:sp macro="" textlink="">
          <xdr:nvSpPr>
            <xdr:cNvPr id="19" name="pole tekstowe 18">
              <a:extLst>
                <a:ext uri="{FF2B5EF4-FFF2-40B4-BE49-F238E27FC236}">
                  <a16:creationId xmlns:a16="http://schemas.microsoft.com/office/drawing/2014/main" id="{81C41D61-D7C4-403F-852E-4FE54C1DC785}"/>
                </a:ext>
              </a:extLst>
            </xdr:cNvPr>
            <xdr:cNvSpPr txBox="1"/>
          </xdr:nvSpPr>
          <xdr:spPr>
            <a:xfrm>
              <a:off x="8283" y="5905501"/>
              <a:ext cx="612913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𝐿_𝑖</a:t>
              </a:r>
              <a:endParaRPr lang="pl-PL" sz="1100" b="0"/>
            </a:p>
            <a:p>
              <a:endParaRPr lang="pl-PL" sz="1100"/>
            </a:p>
          </xdr:txBody>
        </xdr:sp>
      </mc:Fallback>
    </mc:AlternateContent>
    <xdr:clientData/>
  </xdr:oneCellAnchor>
  <xdr:oneCellAnchor>
    <xdr:from>
      <xdr:col>1</xdr:col>
      <xdr:colOff>157369</xdr:colOff>
      <xdr:row>31</xdr:row>
      <xdr:rowOff>1</xdr:rowOff>
    </xdr:from>
    <xdr:ext cx="356152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pole tekstowe 19">
              <a:extLst>
                <a:ext uri="{FF2B5EF4-FFF2-40B4-BE49-F238E27FC236}">
                  <a16:creationId xmlns:a16="http://schemas.microsoft.com/office/drawing/2014/main" id="{300554E7-9B2D-4237-AD35-9928F4B3EF8D}"/>
                </a:ext>
              </a:extLst>
            </xdr:cNvPr>
            <xdr:cNvSpPr txBox="1"/>
          </xdr:nvSpPr>
          <xdr:spPr>
            <a:xfrm>
              <a:off x="770282" y="5905501"/>
              <a:ext cx="356152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𝑢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100" b="0"/>
            </a:p>
            <a:p>
              <a:endParaRPr lang="pl-PL" sz="1100"/>
            </a:p>
          </xdr:txBody>
        </xdr:sp>
      </mc:Choice>
      <mc:Fallback xmlns="">
        <xdr:sp macro="" textlink="">
          <xdr:nvSpPr>
            <xdr:cNvPr id="20" name="pole tekstowe 19">
              <a:extLst>
                <a:ext uri="{FF2B5EF4-FFF2-40B4-BE49-F238E27FC236}">
                  <a16:creationId xmlns:a16="http://schemas.microsoft.com/office/drawing/2014/main" id="{300554E7-9B2D-4237-AD35-9928F4B3EF8D}"/>
                </a:ext>
              </a:extLst>
            </xdr:cNvPr>
            <xdr:cNvSpPr txBox="1"/>
          </xdr:nvSpPr>
          <xdr:spPr>
            <a:xfrm>
              <a:off x="770282" y="5905501"/>
              <a:ext cx="356152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〖𝑢(𝐿〗_𝑖)</a:t>
              </a:r>
              <a:endParaRPr lang="pl-PL" sz="1100" b="0"/>
            </a:p>
            <a:p>
              <a:endParaRPr lang="pl-PL" sz="1100"/>
            </a:p>
          </xdr:txBody>
        </xdr:sp>
      </mc:Fallback>
    </mc:AlternateContent>
    <xdr:clientData/>
  </xdr:oneCellAnchor>
  <xdr:oneCellAnchor>
    <xdr:from>
      <xdr:col>3</xdr:col>
      <xdr:colOff>190500</xdr:colOff>
      <xdr:row>31</xdr:row>
      <xdr:rowOff>0</xdr:rowOff>
    </xdr:from>
    <xdr:ext cx="267509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pole tekstowe 20">
              <a:extLst>
                <a:ext uri="{FF2B5EF4-FFF2-40B4-BE49-F238E27FC236}">
                  <a16:creationId xmlns:a16="http://schemas.microsoft.com/office/drawing/2014/main" id="{41EAD22E-654B-4841-B85B-A01B5BE4C99F}"/>
                </a:ext>
              </a:extLst>
            </xdr:cNvPr>
            <xdr:cNvSpPr txBox="1"/>
          </xdr:nvSpPr>
          <xdr:spPr>
            <a:xfrm>
              <a:off x="2054087" y="5905500"/>
              <a:ext cx="267509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𝑙𝑖</m:t>
                        </m:r>
                      </m:sub>
                    </m:sSub>
                  </m:oMath>
                </m:oMathPara>
              </a14:m>
              <a:endParaRPr lang="pl-PL" sz="1100" b="0"/>
            </a:p>
            <a:p>
              <a:endParaRPr lang="pl-PL" sz="1100"/>
            </a:p>
          </xdr:txBody>
        </xdr:sp>
      </mc:Choice>
      <mc:Fallback xmlns="">
        <xdr:sp macro="" textlink="">
          <xdr:nvSpPr>
            <xdr:cNvPr id="21" name="pole tekstowe 20">
              <a:extLst>
                <a:ext uri="{FF2B5EF4-FFF2-40B4-BE49-F238E27FC236}">
                  <a16:creationId xmlns:a16="http://schemas.microsoft.com/office/drawing/2014/main" id="{41EAD22E-654B-4841-B85B-A01B5BE4C99F}"/>
                </a:ext>
              </a:extLst>
            </xdr:cNvPr>
            <xdr:cNvSpPr txBox="1"/>
          </xdr:nvSpPr>
          <xdr:spPr>
            <a:xfrm>
              <a:off x="2054087" y="5905500"/>
              <a:ext cx="267509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𝑥_𝑙𝑖</a:t>
              </a:r>
              <a:endParaRPr lang="pl-PL" sz="1100" b="0"/>
            </a:p>
            <a:p>
              <a:endParaRPr lang="pl-PL" sz="1100"/>
            </a:p>
          </xdr:txBody>
        </xdr:sp>
      </mc:Fallback>
    </mc:AlternateContent>
    <xdr:clientData/>
  </xdr:oneCellAnchor>
  <xdr:oneCellAnchor>
    <xdr:from>
      <xdr:col>4</xdr:col>
      <xdr:colOff>140804</xdr:colOff>
      <xdr:row>31</xdr:row>
      <xdr:rowOff>8282</xdr:rowOff>
    </xdr:from>
    <xdr:ext cx="388953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pole tekstowe 21">
              <a:extLst>
                <a:ext uri="{FF2B5EF4-FFF2-40B4-BE49-F238E27FC236}">
                  <a16:creationId xmlns:a16="http://schemas.microsoft.com/office/drawing/2014/main" id="{6AF2EB60-60B7-4D2A-BD06-96DF37E76012}"/>
                </a:ext>
              </a:extLst>
            </xdr:cNvPr>
            <xdr:cNvSpPr txBox="1"/>
          </xdr:nvSpPr>
          <xdr:spPr>
            <a:xfrm>
              <a:off x="2617304" y="5913782"/>
              <a:ext cx="388953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𝑢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𝑙𝑖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100" b="0"/>
            </a:p>
            <a:p>
              <a:endParaRPr lang="pl-PL" sz="1100"/>
            </a:p>
          </xdr:txBody>
        </xdr:sp>
      </mc:Choice>
      <mc:Fallback xmlns="">
        <xdr:sp macro="" textlink="">
          <xdr:nvSpPr>
            <xdr:cNvPr id="22" name="pole tekstowe 21">
              <a:extLst>
                <a:ext uri="{FF2B5EF4-FFF2-40B4-BE49-F238E27FC236}">
                  <a16:creationId xmlns:a16="http://schemas.microsoft.com/office/drawing/2014/main" id="{6AF2EB60-60B7-4D2A-BD06-96DF37E76012}"/>
                </a:ext>
              </a:extLst>
            </xdr:cNvPr>
            <xdr:cNvSpPr txBox="1"/>
          </xdr:nvSpPr>
          <xdr:spPr>
            <a:xfrm>
              <a:off x="2617304" y="5913782"/>
              <a:ext cx="388953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〖𝑢(𝑥〗_𝑙𝑖)</a:t>
              </a:r>
              <a:endParaRPr lang="pl-PL" sz="1100" b="0"/>
            </a:p>
            <a:p>
              <a:endParaRPr lang="pl-PL" sz="1100"/>
            </a:p>
          </xdr:txBody>
        </xdr:sp>
      </mc:Fallback>
    </mc:AlternateContent>
    <xdr:clientData/>
  </xdr:oneCellAnchor>
  <xdr:oneCellAnchor>
    <xdr:from>
      <xdr:col>5</xdr:col>
      <xdr:colOff>190500</xdr:colOff>
      <xdr:row>30</xdr:row>
      <xdr:rowOff>182217</xdr:rowOff>
    </xdr:from>
    <xdr:ext cx="242118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pole tekstowe 22">
              <a:extLst>
                <a:ext uri="{FF2B5EF4-FFF2-40B4-BE49-F238E27FC236}">
                  <a16:creationId xmlns:a16="http://schemas.microsoft.com/office/drawing/2014/main" id="{DA8BAF66-27BF-427A-AED6-0EABF16BAB53}"/>
                </a:ext>
              </a:extLst>
            </xdr:cNvPr>
            <xdr:cNvSpPr txBox="1"/>
          </xdr:nvSpPr>
          <xdr:spPr>
            <a:xfrm>
              <a:off x="3304761" y="5897217"/>
              <a:ext cx="242118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𝑝𝑖</m:t>
                        </m:r>
                      </m:sub>
                    </m:sSub>
                  </m:oMath>
                </m:oMathPara>
              </a14:m>
              <a:endParaRPr lang="pl-PL" sz="1100" b="0"/>
            </a:p>
            <a:p>
              <a:endParaRPr lang="pl-PL" sz="1100"/>
            </a:p>
          </xdr:txBody>
        </xdr:sp>
      </mc:Choice>
      <mc:Fallback xmlns="">
        <xdr:sp macro="" textlink="">
          <xdr:nvSpPr>
            <xdr:cNvPr id="23" name="pole tekstowe 22">
              <a:extLst>
                <a:ext uri="{FF2B5EF4-FFF2-40B4-BE49-F238E27FC236}">
                  <a16:creationId xmlns:a16="http://schemas.microsoft.com/office/drawing/2014/main" id="{DA8BAF66-27BF-427A-AED6-0EABF16BAB53}"/>
                </a:ext>
              </a:extLst>
            </xdr:cNvPr>
            <xdr:cNvSpPr txBox="1"/>
          </xdr:nvSpPr>
          <xdr:spPr>
            <a:xfrm>
              <a:off x="3304761" y="5897217"/>
              <a:ext cx="242118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𝑥_𝑝𝑖</a:t>
              </a:r>
              <a:endParaRPr lang="pl-PL" sz="1100" b="0"/>
            </a:p>
            <a:p>
              <a:endParaRPr lang="pl-PL" sz="1100"/>
            </a:p>
          </xdr:txBody>
        </xdr:sp>
      </mc:Fallback>
    </mc:AlternateContent>
    <xdr:clientData/>
  </xdr:oneCellAnchor>
  <xdr:oneCellAnchor>
    <xdr:from>
      <xdr:col>6</xdr:col>
      <xdr:colOff>124238</xdr:colOff>
      <xdr:row>31</xdr:row>
      <xdr:rowOff>0</xdr:rowOff>
    </xdr:from>
    <xdr:ext cx="4174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pole tekstowe 23">
              <a:extLst>
                <a:ext uri="{FF2B5EF4-FFF2-40B4-BE49-F238E27FC236}">
                  <a16:creationId xmlns:a16="http://schemas.microsoft.com/office/drawing/2014/main" id="{A16B1276-EEBF-4629-8C72-1B90F79C5924}"/>
                </a:ext>
              </a:extLst>
            </xdr:cNvPr>
            <xdr:cNvSpPr txBox="1"/>
          </xdr:nvSpPr>
          <xdr:spPr>
            <a:xfrm>
              <a:off x="3851412" y="5905500"/>
              <a:ext cx="4174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𝑢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𝑝𝑖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100" b="0"/>
            </a:p>
            <a:p>
              <a:endParaRPr lang="pl-PL" sz="1100"/>
            </a:p>
          </xdr:txBody>
        </xdr:sp>
      </mc:Choice>
      <mc:Fallback xmlns="">
        <xdr:sp macro="" textlink="">
          <xdr:nvSpPr>
            <xdr:cNvPr id="24" name="pole tekstowe 23">
              <a:extLst>
                <a:ext uri="{FF2B5EF4-FFF2-40B4-BE49-F238E27FC236}">
                  <a16:creationId xmlns:a16="http://schemas.microsoft.com/office/drawing/2014/main" id="{A16B1276-EEBF-4629-8C72-1B90F79C5924}"/>
                </a:ext>
              </a:extLst>
            </xdr:cNvPr>
            <xdr:cNvSpPr txBox="1"/>
          </xdr:nvSpPr>
          <xdr:spPr>
            <a:xfrm>
              <a:off x="3851412" y="5905500"/>
              <a:ext cx="4174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〖𝑢(𝑥〗_𝑝𝑖)</a:t>
              </a:r>
              <a:endParaRPr lang="pl-PL" sz="1100" b="0"/>
            </a:p>
            <a:p>
              <a:endParaRPr lang="pl-PL" sz="1100"/>
            </a:p>
          </xdr:txBody>
        </xdr:sp>
      </mc:Fallback>
    </mc:AlternateContent>
    <xdr:clientData/>
  </xdr:oneCellAnchor>
  <xdr:oneCellAnchor>
    <xdr:from>
      <xdr:col>8</xdr:col>
      <xdr:colOff>0</xdr:colOff>
      <xdr:row>0</xdr:row>
      <xdr:rowOff>0</xdr:rowOff>
    </xdr:from>
    <xdr:ext cx="612913" cy="3491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pole tekstowe 24">
              <a:extLst>
                <a:ext uri="{FF2B5EF4-FFF2-40B4-BE49-F238E27FC236}">
                  <a16:creationId xmlns:a16="http://schemas.microsoft.com/office/drawing/2014/main" id="{7FA5183C-137F-4015-9BCC-C82ACDD37DED}"/>
                </a:ext>
              </a:extLst>
            </xdr:cNvPr>
            <xdr:cNvSpPr txBox="1"/>
          </xdr:nvSpPr>
          <xdr:spPr>
            <a:xfrm>
              <a:off x="4977848" y="0"/>
              <a:ext cx="612913" cy="3491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l-PL" sz="1100" b="0"/>
            </a:p>
            <a:p>
              <a:endParaRPr lang="pl-PL" sz="1100"/>
            </a:p>
          </xdr:txBody>
        </xdr:sp>
      </mc:Choice>
      <mc:Fallback xmlns="">
        <xdr:sp macro="" textlink="">
          <xdr:nvSpPr>
            <xdr:cNvPr id="25" name="pole tekstowe 24">
              <a:extLst>
                <a:ext uri="{FF2B5EF4-FFF2-40B4-BE49-F238E27FC236}">
                  <a16:creationId xmlns:a16="http://schemas.microsoft.com/office/drawing/2014/main" id="{7FA5183C-137F-4015-9BCC-C82ACDD37DED}"/>
                </a:ext>
              </a:extLst>
            </xdr:cNvPr>
            <xdr:cNvSpPr txBox="1"/>
          </xdr:nvSpPr>
          <xdr:spPr>
            <a:xfrm>
              <a:off x="4977848" y="0"/>
              <a:ext cx="612913" cy="3491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𝐿_(𝑛,𝑖)</a:t>
              </a:r>
              <a:endParaRPr lang="pl-PL" sz="1100" b="0"/>
            </a:p>
            <a:p>
              <a:endParaRPr lang="pl-PL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0</xdr:row>
      <xdr:rowOff>0</xdr:rowOff>
    </xdr:from>
    <xdr:ext cx="612913" cy="3491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pole tekstowe 25">
              <a:extLst>
                <a:ext uri="{FF2B5EF4-FFF2-40B4-BE49-F238E27FC236}">
                  <a16:creationId xmlns:a16="http://schemas.microsoft.com/office/drawing/2014/main" id="{B25BEEEE-095E-4A58-B1B8-59EBBA779F5A}"/>
                </a:ext>
              </a:extLst>
            </xdr:cNvPr>
            <xdr:cNvSpPr txBox="1"/>
          </xdr:nvSpPr>
          <xdr:spPr>
            <a:xfrm>
              <a:off x="5590761" y="0"/>
              <a:ext cx="612913" cy="3491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𝑢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100" b="0"/>
            </a:p>
            <a:p>
              <a:endParaRPr lang="pl-PL" sz="1100"/>
            </a:p>
          </xdr:txBody>
        </xdr:sp>
      </mc:Choice>
      <mc:Fallback xmlns="">
        <xdr:sp macro="" textlink="">
          <xdr:nvSpPr>
            <xdr:cNvPr id="26" name="pole tekstowe 25">
              <a:extLst>
                <a:ext uri="{FF2B5EF4-FFF2-40B4-BE49-F238E27FC236}">
                  <a16:creationId xmlns:a16="http://schemas.microsoft.com/office/drawing/2014/main" id="{B25BEEEE-095E-4A58-B1B8-59EBBA779F5A}"/>
                </a:ext>
              </a:extLst>
            </xdr:cNvPr>
            <xdr:cNvSpPr txBox="1"/>
          </xdr:nvSpPr>
          <xdr:spPr>
            <a:xfrm>
              <a:off x="5590761" y="0"/>
              <a:ext cx="612913" cy="3491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〖𝑢(𝐿〗_(𝑛,𝑖))</a:t>
              </a:r>
              <a:endParaRPr lang="pl-PL" sz="1100" b="0"/>
            </a:p>
            <a:p>
              <a:endParaRPr lang="pl-PL" sz="1100"/>
            </a:p>
          </xdr:txBody>
        </xdr:sp>
      </mc:Fallback>
    </mc:AlternateContent>
    <xdr:clientData/>
  </xdr:oneCellAnchor>
  <xdr:oneCellAnchor>
    <xdr:from>
      <xdr:col>10</xdr:col>
      <xdr:colOff>77857</xdr:colOff>
      <xdr:row>51</xdr:row>
      <xdr:rowOff>3314</xdr:rowOff>
    </xdr:from>
    <xdr:ext cx="612913" cy="3581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pole tekstowe 26">
              <a:extLst>
                <a:ext uri="{FF2B5EF4-FFF2-40B4-BE49-F238E27FC236}">
                  <a16:creationId xmlns:a16="http://schemas.microsoft.com/office/drawing/2014/main" id="{B260C36E-A129-4DC4-B5F1-3E9D299463E3}"/>
                </a:ext>
              </a:extLst>
            </xdr:cNvPr>
            <xdr:cNvSpPr txBox="1"/>
          </xdr:nvSpPr>
          <xdr:spPr>
            <a:xfrm>
              <a:off x="6281531" y="9718814"/>
              <a:ext cx="612913" cy="3581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100" b="0"/>
            </a:p>
            <a:p>
              <a:endParaRPr lang="pl-PL" sz="1100"/>
            </a:p>
          </xdr:txBody>
        </xdr:sp>
      </mc:Choice>
      <mc:Fallback xmlns="">
        <xdr:sp macro="" textlink="">
          <xdr:nvSpPr>
            <xdr:cNvPr id="27" name="pole tekstowe 26">
              <a:extLst>
                <a:ext uri="{FF2B5EF4-FFF2-40B4-BE49-F238E27FC236}">
                  <a16:creationId xmlns:a16="http://schemas.microsoft.com/office/drawing/2014/main" id="{B260C36E-A129-4DC4-B5F1-3E9D299463E3}"/>
                </a:ext>
              </a:extLst>
            </xdr:cNvPr>
            <xdr:cNvSpPr txBox="1"/>
          </xdr:nvSpPr>
          <xdr:spPr>
            <a:xfrm>
              <a:off x="6281531" y="9718814"/>
              <a:ext cx="612913" cy="3581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𝑢_𝑐 (𝑑)</a:t>
              </a:r>
              <a:endParaRPr lang="pl-PL" sz="1100" b="0"/>
            </a:p>
            <a:p>
              <a:endParaRPr lang="pl-PL" sz="1100"/>
            </a:p>
          </xdr:txBody>
        </xdr:sp>
      </mc:Fallback>
    </mc:AlternateContent>
    <xdr:clientData/>
  </xdr:oneCellAnchor>
  <xdr:oneCellAnchor>
    <xdr:from>
      <xdr:col>15</xdr:col>
      <xdr:colOff>238539</xdr:colOff>
      <xdr:row>0</xdr:row>
      <xdr:rowOff>16565</xdr:rowOff>
    </xdr:from>
    <xdr:ext cx="244361" cy="1918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pole tekstowe 27">
              <a:extLst>
                <a:ext uri="{FF2B5EF4-FFF2-40B4-BE49-F238E27FC236}">
                  <a16:creationId xmlns:a16="http://schemas.microsoft.com/office/drawing/2014/main" id="{CA5C82E8-8A44-88F9-57D1-B8CFBD3906F0}"/>
                </a:ext>
              </a:extLst>
            </xdr:cNvPr>
            <xdr:cNvSpPr txBox="1"/>
          </xdr:nvSpPr>
          <xdr:spPr>
            <a:xfrm>
              <a:off x="10351604" y="16565"/>
              <a:ext cx="244361" cy="1918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l-GR" sz="1100" b="1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λ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28" name="pole tekstowe 27">
              <a:extLst>
                <a:ext uri="{FF2B5EF4-FFF2-40B4-BE49-F238E27FC236}">
                  <a16:creationId xmlns:a16="http://schemas.microsoft.com/office/drawing/2014/main" id="{CA5C82E8-8A44-88F9-57D1-B8CFBD3906F0}"/>
                </a:ext>
              </a:extLst>
            </xdr:cNvPr>
            <xdr:cNvSpPr txBox="1"/>
          </xdr:nvSpPr>
          <xdr:spPr>
            <a:xfrm>
              <a:off x="10351604" y="16565"/>
              <a:ext cx="244361" cy="1918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"λ</a:t>
              </a:r>
              <a:r>
                <a:rPr lang="pl-PL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_(</a:t>
              </a:r>
              <a:r>
                <a:rPr lang="pl-PL" sz="1100" b="0" i="0">
                  <a:latin typeface="Cambria Math" panose="02040503050406030204" pitchFamily="18" charset="0"/>
                </a:rPr>
                <a:t>𝑛,𝑖)</a:t>
              </a:r>
              <a:endParaRPr lang="pl-PL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76087-EE0B-454B-8402-CDB72826D790}">
  <dimension ref="A1:Q52"/>
  <sheetViews>
    <sheetView tabSelected="1" topLeftCell="A28" zoomScale="130" zoomScaleNormal="130" workbookViewId="0">
      <selection activeCell="O55" sqref="O55"/>
    </sheetView>
  </sheetViews>
  <sheetFormatPr defaultRowHeight="15" x14ac:dyDescent="0.25"/>
  <cols>
    <col min="2" max="2" width="9.5703125" bestFit="1" customWidth="1"/>
    <col min="5" max="5" width="9.5703125" bestFit="1" customWidth="1"/>
    <col min="7" max="7" width="9.5703125" bestFit="1" customWidth="1"/>
    <col min="11" max="11" width="13.42578125" customWidth="1"/>
    <col min="13" max="13" width="9.5703125" customWidth="1"/>
    <col min="14" max="14" width="16.7109375" bestFit="1" customWidth="1"/>
    <col min="15" max="15" width="9.7109375" customWidth="1"/>
    <col min="16" max="16" width="10.28515625" customWidth="1"/>
  </cols>
  <sheetData>
    <row r="1" spans="1:17" x14ac:dyDescent="0.25">
      <c r="A1" s="4"/>
      <c r="B1" s="4"/>
      <c r="C1" s="22" t="s">
        <v>0</v>
      </c>
      <c r="D1" s="4"/>
      <c r="E1" s="4"/>
      <c r="F1" s="4"/>
      <c r="G1" s="4"/>
      <c r="I1" s="4"/>
      <c r="J1" s="4"/>
      <c r="K1" s="38" t="s">
        <v>0</v>
      </c>
      <c r="L1" s="4"/>
      <c r="M1" s="4"/>
      <c r="N1" s="24"/>
      <c r="O1" s="24"/>
      <c r="P1" s="4"/>
    </row>
    <row r="2" spans="1:17" x14ac:dyDescent="0.25">
      <c r="A2" s="5" t="s">
        <v>6</v>
      </c>
      <c r="B2" s="5" t="s">
        <v>6</v>
      </c>
      <c r="C2" s="23"/>
      <c r="D2" s="5" t="s">
        <v>6</v>
      </c>
      <c r="E2" s="5" t="s">
        <v>6</v>
      </c>
      <c r="F2" s="5" t="s">
        <v>6</v>
      </c>
      <c r="G2" s="5" t="s">
        <v>6</v>
      </c>
      <c r="I2" s="5" t="s">
        <v>6</v>
      </c>
      <c r="J2" s="5" t="s">
        <v>6</v>
      </c>
      <c r="K2" s="38"/>
      <c r="L2" s="5" t="s">
        <v>6</v>
      </c>
      <c r="M2" s="5" t="s">
        <v>6</v>
      </c>
      <c r="N2" s="24"/>
      <c r="O2" s="24"/>
      <c r="P2" s="5" t="s">
        <v>7</v>
      </c>
    </row>
    <row r="3" spans="1:17" x14ac:dyDescent="0.25">
      <c r="A3" s="32">
        <v>300</v>
      </c>
      <c r="B3" s="32">
        <f>0.5/SQRT(3)</f>
        <v>0.28867513459481292</v>
      </c>
      <c r="C3" s="6">
        <v>1</v>
      </c>
      <c r="D3" s="7">
        <v>10</v>
      </c>
      <c r="E3" s="32">
        <f>0.5/SQRT(3)</f>
        <v>0.28867513459481292</v>
      </c>
      <c r="F3" s="7">
        <v>10</v>
      </c>
      <c r="G3" s="32">
        <f>0.5/SQRT(3)</f>
        <v>0.28867513459481292</v>
      </c>
      <c r="I3" s="10">
        <v>300</v>
      </c>
      <c r="J3" s="10">
        <f>0.5/SQRT(3)</f>
        <v>0.28867513459481292</v>
      </c>
      <c r="K3" s="6">
        <v>1</v>
      </c>
      <c r="L3" s="7">
        <f>(D3+F3)/2</f>
        <v>10</v>
      </c>
      <c r="M3" s="7">
        <f>SQRT(((D3-L3)^2+(F3-L3)^2))+0.5/SQRT(3)</f>
        <v>0.28867513459481292</v>
      </c>
      <c r="N3" s="11">
        <f>L3/SQRT(L3^2+$I$3^2)</f>
        <v>3.3314830232638482E-2</v>
      </c>
      <c r="O3" s="12">
        <f>CEILING(SQRT(((I$3*L3)/(I$3^2+L3^2)^(3/2))^2*J$3^2+((I$3^2)/(I$3^2+L3^2)^(3/2))^2*M3^2),0.00001)</f>
        <v>9.7000000000000005E-4</v>
      </c>
      <c r="P3" s="12">
        <f>CEILING($E$20*N3/K3*1000000,0.1)</f>
        <v>666.30000000000007</v>
      </c>
      <c r="Q3" s="2">
        <f>(P3-$P$19)^2</f>
        <v>6.3126562500002281</v>
      </c>
    </row>
    <row r="4" spans="1:17" x14ac:dyDescent="0.25">
      <c r="A4" s="33"/>
      <c r="B4" s="33"/>
      <c r="C4" s="6">
        <v>2</v>
      </c>
      <c r="D4" s="7">
        <v>20</v>
      </c>
      <c r="E4" s="33"/>
      <c r="F4" s="7">
        <v>20</v>
      </c>
      <c r="G4" s="33"/>
      <c r="I4" s="14">
        <v>300</v>
      </c>
      <c r="J4" s="14">
        <f t="shared" ref="J4:J18" si="0">0.5/SQRT(3)</f>
        <v>0.28867513459481292</v>
      </c>
      <c r="K4" s="8">
        <v>2</v>
      </c>
      <c r="L4" s="9">
        <f t="shared" ref="L4:L18" si="1">(D4+F4)/2</f>
        <v>20</v>
      </c>
      <c r="M4" s="9">
        <f t="shared" ref="M4:M18" si="2">SQRT(((D4-L4)^2+(F4-L4)^2))+0.5/SQRT(3)</f>
        <v>0.28867513459481292</v>
      </c>
      <c r="N4" s="15">
        <f t="shared" ref="N4:N6" si="3">L4/SQRT(L4^2+$I$3^2)</f>
        <v>6.651901052377393E-2</v>
      </c>
      <c r="O4" s="16">
        <f t="shared" ref="O4:O17" si="4">CEILING(SQRT(((I$3*L4)/(I$3^2+L4^2)^(3/2))^2*J$3^2+((I$3^2)/(I$3^2+L4^2)^(3/2))^2*M4^2),0.00001)</f>
        <v>9.6000000000000013E-4</v>
      </c>
      <c r="P4" s="16">
        <f t="shared" ref="P4:P18" si="5">CEILING($E$20*N4/K4*1000000,0.1)</f>
        <v>665.2</v>
      </c>
      <c r="Q4" s="2">
        <f t="shared" ref="Q4:Q18" si="6">(P4-$P$19)^2</f>
        <v>1.9951562500000641</v>
      </c>
    </row>
    <row r="5" spans="1:17" x14ac:dyDescent="0.25">
      <c r="A5" s="33"/>
      <c r="B5" s="33"/>
      <c r="C5" s="6">
        <v>3</v>
      </c>
      <c r="D5" s="7">
        <v>30</v>
      </c>
      <c r="E5" s="33"/>
      <c r="F5" s="7">
        <v>30</v>
      </c>
      <c r="G5" s="33"/>
      <c r="I5" s="10">
        <v>300</v>
      </c>
      <c r="J5" s="10">
        <f t="shared" si="0"/>
        <v>0.28867513459481292</v>
      </c>
      <c r="K5" s="6">
        <v>3</v>
      </c>
      <c r="L5" s="7">
        <f t="shared" si="1"/>
        <v>30</v>
      </c>
      <c r="M5" s="7">
        <f t="shared" si="2"/>
        <v>0.28867513459481292</v>
      </c>
      <c r="N5" s="11">
        <f t="shared" si="3"/>
        <v>9.9503719020998915E-2</v>
      </c>
      <c r="O5" s="12">
        <f t="shared" si="4"/>
        <v>9.6000000000000013E-4</v>
      </c>
      <c r="P5" s="12">
        <f t="shared" si="5"/>
        <v>663.40000000000009</v>
      </c>
      <c r="Q5" s="2">
        <f t="shared" si="6"/>
        <v>0.15015624999994714</v>
      </c>
    </row>
    <row r="6" spans="1:17" x14ac:dyDescent="0.25">
      <c r="A6" s="34"/>
      <c r="B6" s="34"/>
      <c r="C6" s="6">
        <v>4</v>
      </c>
      <c r="D6" s="7">
        <v>40</v>
      </c>
      <c r="E6" s="34"/>
      <c r="F6" s="7">
        <v>40</v>
      </c>
      <c r="G6" s="34"/>
      <c r="I6" s="14">
        <v>300</v>
      </c>
      <c r="J6" s="14">
        <f t="shared" si="0"/>
        <v>0.28867513459481292</v>
      </c>
      <c r="K6" s="8">
        <v>4</v>
      </c>
      <c r="L6" s="9">
        <f t="shared" si="1"/>
        <v>40</v>
      </c>
      <c r="M6" s="9">
        <f t="shared" si="2"/>
        <v>0.28867513459481292</v>
      </c>
      <c r="N6" s="15">
        <f t="shared" si="3"/>
        <v>0.13216372009101796</v>
      </c>
      <c r="O6" s="16">
        <f t="shared" si="4"/>
        <v>9.5000000000000011E-4</v>
      </c>
      <c r="P6" s="16">
        <f t="shared" si="5"/>
        <v>660.90000000000009</v>
      </c>
      <c r="Q6" s="2">
        <f t="shared" si="6"/>
        <v>8.3376562499996059</v>
      </c>
    </row>
    <row r="7" spans="1:17" x14ac:dyDescent="0.25">
      <c r="A7" s="35">
        <v>350</v>
      </c>
      <c r="B7" s="35">
        <f t="shared" ref="B7" si="7">0.5/SQRT(3)</f>
        <v>0.28867513459481292</v>
      </c>
      <c r="C7" s="8">
        <v>1</v>
      </c>
      <c r="D7" s="9">
        <v>11.5</v>
      </c>
      <c r="E7" s="35">
        <f t="shared" ref="E7" si="8">0.5/SQRT(3)</f>
        <v>0.28867513459481292</v>
      </c>
      <c r="F7" s="9">
        <v>11.5</v>
      </c>
      <c r="G7" s="35">
        <f t="shared" ref="G7" si="9">0.5/SQRT(3)</f>
        <v>0.28867513459481292</v>
      </c>
      <c r="I7" s="10">
        <v>350</v>
      </c>
      <c r="J7" s="10">
        <f t="shared" si="0"/>
        <v>0.28867513459481292</v>
      </c>
      <c r="K7" s="6">
        <v>1</v>
      </c>
      <c r="L7" s="7">
        <f t="shared" si="1"/>
        <v>11.5</v>
      </c>
      <c r="M7" s="7">
        <f t="shared" si="2"/>
        <v>0.28867513459481292</v>
      </c>
      <c r="N7" s="11">
        <f>L7/SQRT(L7^2+$I$7^2)</f>
        <v>3.2839421053485029E-2</v>
      </c>
      <c r="O7" s="12">
        <f t="shared" si="4"/>
        <v>9.7000000000000005E-4</v>
      </c>
      <c r="P7" s="12">
        <f t="shared" si="5"/>
        <v>656.80000000000007</v>
      </c>
      <c r="Q7" s="2">
        <f t="shared" si="6"/>
        <v>48.825156249999367</v>
      </c>
    </row>
    <row r="8" spans="1:17" x14ac:dyDescent="0.25">
      <c r="A8" s="36"/>
      <c r="B8" s="36"/>
      <c r="C8" s="8">
        <v>2</v>
      </c>
      <c r="D8" s="9">
        <v>23</v>
      </c>
      <c r="E8" s="36"/>
      <c r="F8" s="9">
        <v>23</v>
      </c>
      <c r="G8" s="36"/>
      <c r="I8" s="14">
        <v>350</v>
      </c>
      <c r="J8" s="14">
        <f t="shared" si="0"/>
        <v>0.28867513459481292</v>
      </c>
      <c r="K8" s="8">
        <v>2</v>
      </c>
      <c r="L8" s="9">
        <f t="shared" si="1"/>
        <v>23</v>
      </c>
      <c r="M8" s="9">
        <f t="shared" si="2"/>
        <v>0.28867513459481292</v>
      </c>
      <c r="N8" s="15">
        <f t="shared" ref="N8:N9" si="10">L8/SQRT(L8^2+$I$7^2)</f>
        <v>6.5572854401244926E-2</v>
      </c>
      <c r="O8" s="16">
        <f t="shared" si="4"/>
        <v>9.6000000000000013E-4</v>
      </c>
      <c r="P8" s="16">
        <f t="shared" si="5"/>
        <v>655.80000000000007</v>
      </c>
      <c r="Q8" s="2">
        <f t="shared" si="6"/>
        <v>63.800156249999276</v>
      </c>
    </row>
    <row r="9" spans="1:17" x14ac:dyDescent="0.25">
      <c r="A9" s="37"/>
      <c r="B9" s="37"/>
      <c r="C9" s="8">
        <v>3</v>
      </c>
      <c r="D9" s="9">
        <v>34.5</v>
      </c>
      <c r="E9" s="37"/>
      <c r="F9" s="9">
        <v>34.5</v>
      </c>
      <c r="G9" s="37"/>
      <c r="I9" s="10">
        <v>350</v>
      </c>
      <c r="J9" s="10">
        <f t="shared" si="0"/>
        <v>0.28867513459481292</v>
      </c>
      <c r="K9" s="6">
        <v>3</v>
      </c>
      <c r="L9" s="7">
        <f t="shared" si="1"/>
        <v>34.5</v>
      </c>
      <c r="M9" s="7">
        <f t="shared" si="2"/>
        <v>0.28867513459481292</v>
      </c>
      <c r="N9" s="11">
        <f t="shared" si="10"/>
        <v>9.8096014147859248E-2</v>
      </c>
      <c r="O9" s="12">
        <f t="shared" si="4"/>
        <v>9.5000000000000011E-4</v>
      </c>
      <c r="P9" s="12">
        <f t="shared" si="5"/>
        <v>654</v>
      </c>
      <c r="Q9" s="2">
        <f t="shared" si="6"/>
        <v>95.795156250000446</v>
      </c>
    </row>
    <row r="10" spans="1:17" x14ac:dyDescent="0.25">
      <c r="A10" s="32">
        <v>400</v>
      </c>
      <c r="B10" s="32">
        <f t="shared" ref="B10" si="11">0.5/SQRT(3)</f>
        <v>0.28867513459481292</v>
      </c>
      <c r="C10" s="6">
        <v>1</v>
      </c>
      <c r="D10" s="7">
        <v>13.5</v>
      </c>
      <c r="E10" s="32">
        <f t="shared" ref="E10" si="12">0.5/SQRT(3)</f>
        <v>0.28867513459481292</v>
      </c>
      <c r="F10" s="7">
        <v>13.5</v>
      </c>
      <c r="G10" s="32">
        <f t="shared" ref="G10" si="13">0.5/SQRT(3)</f>
        <v>0.28867513459481292</v>
      </c>
      <c r="I10" s="14">
        <v>400</v>
      </c>
      <c r="J10" s="14">
        <f t="shared" si="0"/>
        <v>0.28867513459481292</v>
      </c>
      <c r="K10" s="8">
        <v>1</v>
      </c>
      <c r="L10" s="9">
        <f t="shared" si="1"/>
        <v>13.5</v>
      </c>
      <c r="M10" s="9">
        <f t="shared" si="2"/>
        <v>0.28867513459481292</v>
      </c>
      <c r="N10" s="15">
        <f>L10/SQRT(L10^2+$I$10^2)</f>
        <v>3.3730794725761765E-2</v>
      </c>
      <c r="O10" s="16">
        <f t="shared" si="4"/>
        <v>9.7000000000000005E-4</v>
      </c>
      <c r="P10" s="16">
        <f t="shared" si="5"/>
        <v>674.7</v>
      </c>
      <c r="Q10" s="2">
        <f t="shared" si="6"/>
        <v>119.0826562500005</v>
      </c>
    </row>
    <row r="11" spans="1:17" x14ac:dyDescent="0.25">
      <c r="A11" s="33"/>
      <c r="B11" s="33"/>
      <c r="C11" s="6">
        <v>2</v>
      </c>
      <c r="D11" s="7">
        <v>27</v>
      </c>
      <c r="E11" s="33"/>
      <c r="F11" s="7">
        <v>27</v>
      </c>
      <c r="G11" s="33"/>
      <c r="I11" s="10">
        <v>400</v>
      </c>
      <c r="J11" s="10">
        <f t="shared" si="0"/>
        <v>0.28867513459481292</v>
      </c>
      <c r="K11" s="6">
        <v>2</v>
      </c>
      <c r="L11" s="7">
        <f t="shared" si="1"/>
        <v>27</v>
      </c>
      <c r="M11" s="7">
        <f t="shared" si="2"/>
        <v>0.28867513459481292</v>
      </c>
      <c r="N11" s="11">
        <f t="shared" ref="N11:N12" si="14">L11/SQRT(L11^2+$I$10^2)</f>
        <v>6.7346750047936055E-2</v>
      </c>
      <c r="O11" s="12">
        <f t="shared" si="4"/>
        <v>9.6000000000000013E-4</v>
      </c>
      <c r="P11" s="12">
        <f t="shared" si="5"/>
        <v>673.5</v>
      </c>
      <c r="Q11" s="2">
        <f t="shared" si="6"/>
        <v>94.332656249999559</v>
      </c>
    </row>
    <row r="12" spans="1:17" x14ac:dyDescent="0.25">
      <c r="A12" s="34"/>
      <c r="B12" s="34"/>
      <c r="C12" s="6">
        <v>3</v>
      </c>
      <c r="D12" s="7">
        <v>40</v>
      </c>
      <c r="E12" s="34"/>
      <c r="F12" s="7">
        <v>40</v>
      </c>
      <c r="G12" s="34"/>
      <c r="I12" s="14">
        <v>400</v>
      </c>
      <c r="J12" s="14">
        <f t="shared" si="0"/>
        <v>0.28867513459481292</v>
      </c>
      <c r="K12" s="8">
        <v>3</v>
      </c>
      <c r="L12" s="9">
        <f t="shared" si="1"/>
        <v>40</v>
      </c>
      <c r="M12" s="9">
        <f t="shared" si="2"/>
        <v>0.28867513459481292</v>
      </c>
      <c r="N12" s="15">
        <f t="shared" si="14"/>
        <v>9.9503719020998915E-2</v>
      </c>
      <c r="O12" s="16">
        <f t="shared" si="4"/>
        <v>9.5000000000000011E-4</v>
      </c>
      <c r="P12" s="16">
        <f t="shared" si="5"/>
        <v>663.40000000000009</v>
      </c>
      <c r="Q12" s="2">
        <f t="shared" si="6"/>
        <v>0.15015624999994714</v>
      </c>
    </row>
    <row r="13" spans="1:17" x14ac:dyDescent="0.25">
      <c r="A13" s="35">
        <v>450</v>
      </c>
      <c r="B13" s="35">
        <f t="shared" ref="B13" si="15">0.5/SQRT(3)</f>
        <v>0.28867513459481292</v>
      </c>
      <c r="C13" s="8">
        <v>1</v>
      </c>
      <c r="D13" s="9">
        <v>15</v>
      </c>
      <c r="E13" s="35">
        <f t="shared" ref="E13" si="16">0.5/SQRT(3)</f>
        <v>0.28867513459481292</v>
      </c>
      <c r="F13" s="9">
        <v>15</v>
      </c>
      <c r="G13" s="35">
        <f t="shared" ref="G13" si="17">0.5/SQRT(3)</f>
        <v>0.28867513459481292</v>
      </c>
      <c r="I13" s="10">
        <v>450</v>
      </c>
      <c r="J13" s="10">
        <f t="shared" si="0"/>
        <v>0.28867513459481292</v>
      </c>
      <c r="K13" s="6">
        <v>1</v>
      </c>
      <c r="L13" s="7">
        <f t="shared" si="1"/>
        <v>15</v>
      </c>
      <c r="M13" s="7">
        <f t="shared" si="2"/>
        <v>0.28867513459481292</v>
      </c>
      <c r="N13" s="11">
        <f>L13/SQRT(L13^2+I$13^2)</f>
        <v>3.3314830232638475E-2</v>
      </c>
      <c r="O13" s="12">
        <f t="shared" si="4"/>
        <v>9.6000000000000013E-4</v>
      </c>
      <c r="P13" s="12">
        <f t="shared" si="5"/>
        <v>666.30000000000007</v>
      </c>
      <c r="Q13" s="2">
        <f t="shared" si="6"/>
        <v>6.3126562500002281</v>
      </c>
    </row>
    <row r="14" spans="1:17" x14ac:dyDescent="0.25">
      <c r="A14" s="36"/>
      <c r="B14" s="36"/>
      <c r="C14" s="8">
        <v>2</v>
      </c>
      <c r="D14" s="9">
        <v>30</v>
      </c>
      <c r="E14" s="36"/>
      <c r="F14" s="9">
        <v>30</v>
      </c>
      <c r="G14" s="36"/>
      <c r="I14" s="14">
        <v>450</v>
      </c>
      <c r="J14" s="14">
        <f t="shared" si="0"/>
        <v>0.28867513459481292</v>
      </c>
      <c r="K14" s="8">
        <v>2</v>
      </c>
      <c r="L14" s="9">
        <f t="shared" si="1"/>
        <v>30</v>
      </c>
      <c r="M14" s="9">
        <f t="shared" si="2"/>
        <v>0.28867513459481292</v>
      </c>
      <c r="N14" s="15">
        <f t="shared" ref="N14:N15" si="18">L14/SQRT(L14^2+I$13^2)</f>
        <v>6.651901052377393E-2</v>
      </c>
      <c r="O14" s="16">
        <f t="shared" si="4"/>
        <v>9.6000000000000013E-4</v>
      </c>
      <c r="P14" s="16">
        <f t="shared" si="5"/>
        <v>665.2</v>
      </c>
      <c r="Q14" s="2">
        <f t="shared" si="6"/>
        <v>1.9951562500000641</v>
      </c>
    </row>
    <row r="15" spans="1:17" x14ac:dyDescent="0.25">
      <c r="A15" s="37"/>
      <c r="B15" s="37"/>
      <c r="C15" s="8">
        <v>3</v>
      </c>
      <c r="D15" s="9">
        <v>45</v>
      </c>
      <c r="E15" s="37"/>
      <c r="F15" s="9">
        <v>45</v>
      </c>
      <c r="G15" s="37"/>
      <c r="I15" s="10">
        <v>450</v>
      </c>
      <c r="J15" s="10">
        <f t="shared" si="0"/>
        <v>0.28867513459481292</v>
      </c>
      <c r="K15" s="6">
        <v>3</v>
      </c>
      <c r="L15" s="7">
        <f t="shared" si="1"/>
        <v>45</v>
      </c>
      <c r="M15" s="7">
        <f t="shared" si="2"/>
        <v>0.28867513459481292</v>
      </c>
      <c r="N15" s="11">
        <f t="shared" si="18"/>
        <v>9.9503719020998915E-2</v>
      </c>
      <c r="O15" s="12">
        <f t="shared" si="4"/>
        <v>9.5000000000000011E-4</v>
      </c>
      <c r="P15" s="12">
        <f t="shared" si="5"/>
        <v>663.40000000000009</v>
      </c>
      <c r="Q15" s="2">
        <f t="shared" si="6"/>
        <v>0.15015624999994714</v>
      </c>
    </row>
    <row r="16" spans="1:17" x14ac:dyDescent="0.25">
      <c r="A16" s="32">
        <v>500</v>
      </c>
      <c r="B16" s="32">
        <f t="shared" ref="B16" si="19">0.5/SQRT(3)</f>
        <v>0.28867513459481292</v>
      </c>
      <c r="C16" s="6">
        <v>1</v>
      </c>
      <c r="D16" s="7">
        <v>16.5</v>
      </c>
      <c r="E16" s="32">
        <f t="shared" ref="E16" si="20">0.5/SQRT(3)</f>
        <v>0.28867513459481292</v>
      </c>
      <c r="F16" s="7">
        <v>16.5</v>
      </c>
      <c r="G16" s="32">
        <f t="shared" ref="G16" si="21">0.5/SQRT(3)</f>
        <v>0.28867513459481292</v>
      </c>
      <c r="I16" s="14">
        <v>500</v>
      </c>
      <c r="J16" s="14">
        <f t="shared" si="0"/>
        <v>0.28867513459481292</v>
      </c>
      <c r="K16" s="8">
        <v>1</v>
      </c>
      <c r="L16" s="9">
        <f t="shared" si="1"/>
        <v>16.5</v>
      </c>
      <c r="M16" s="9">
        <f t="shared" si="2"/>
        <v>0.28867513459481292</v>
      </c>
      <c r="N16" s="15">
        <f>L16/SQRT(L16^2+I$16^2)</f>
        <v>3.2982046162466791E-2</v>
      </c>
      <c r="O16" s="16">
        <f t="shared" si="4"/>
        <v>9.6000000000000013E-4</v>
      </c>
      <c r="P16" s="16">
        <f t="shared" si="5"/>
        <v>659.7</v>
      </c>
      <c r="Q16" s="2">
        <f t="shared" si="6"/>
        <v>16.707656249999815</v>
      </c>
    </row>
    <row r="17" spans="1:17" x14ac:dyDescent="0.25">
      <c r="A17" s="33"/>
      <c r="B17" s="33"/>
      <c r="C17" s="6">
        <v>2</v>
      </c>
      <c r="D17" s="7">
        <v>33.5</v>
      </c>
      <c r="E17" s="33"/>
      <c r="F17" s="7">
        <v>33.5</v>
      </c>
      <c r="G17" s="33"/>
      <c r="I17" s="10">
        <v>500</v>
      </c>
      <c r="J17" s="10">
        <f t="shared" si="0"/>
        <v>0.28867513459481292</v>
      </c>
      <c r="K17" s="6">
        <v>2</v>
      </c>
      <c r="L17" s="7">
        <f t="shared" si="1"/>
        <v>33.5</v>
      </c>
      <c r="M17" s="7">
        <f t="shared" si="2"/>
        <v>0.28867513459481292</v>
      </c>
      <c r="N17" s="11">
        <f t="shared" ref="N17:N18" si="22">L17/SQRT(L17^2+I$16^2)</f>
        <v>6.6850122910352111E-2</v>
      </c>
      <c r="O17" s="12">
        <f t="shared" si="4"/>
        <v>9.6000000000000013E-4</v>
      </c>
      <c r="P17" s="12">
        <f t="shared" si="5"/>
        <v>668.6</v>
      </c>
      <c r="Q17" s="2">
        <f t="shared" si="6"/>
        <v>23.16015625</v>
      </c>
    </row>
    <row r="18" spans="1:17" x14ac:dyDescent="0.25">
      <c r="A18" s="34"/>
      <c r="B18" s="34"/>
      <c r="C18" s="6">
        <v>3</v>
      </c>
      <c r="D18" s="7">
        <v>50</v>
      </c>
      <c r="E18" s="34"/>
      <c r="F18" s="7">
        <v>50</v>
      </c>
      <c r="G18" s="34"/>
      <c r="I18" s="14">
        <v>500</v>
      </c>
      <c r="J18" s="14">
        <f t="shared" si="0"/>
        <v>0.28867513459481292</v>
      </c>
      <c r="K18" s="8">
        <v>3</v>
      </c>
      <c r="L18" s="9">
        <f t="shared" si="1"/>
        <v>50</v>
      </c>
      <c r="M18" s="9">
        <f t="shared" si="2"/>
        <v>0.28867513459481292</v>
      </c>
      <c r="N18" s="15">
        <f t="shared" si="22"/>
        <v>9.9503719020998915E-2</v>
      </c>
      <c r="O18" s="16">
        <f>CEILING(SQRT(((I$3*L18)/(I$3^2+L18^2)^(3/2))^2*J$3^2+((I$3^2)/(I$3^2+L18^2)^(3/2))^2*M18^2),0.00001)</f>
        <v>9.4000000000000008E-4</v>
      </c>
      <c r="P18" s="16">
        <f t="shared" si="5"/>
        <v>663.40000000000009</v>
      </c>
      <c r="Q18" s="2">
        <f t="shared" si="6"/>
        <v>0.15015624999994714</v>
      </c>
    </row>
    <row r="19" spans="1:17" x14ac:dyDescent="0.25">
      <c r="A19" s="29" t="s">
        <v>1</v>
      </c>
      <c r="B19" s="30"/>
      <c r="C19" s="30"/>
      <c r="D19" s="30"/>
      <c r="E19" s="30"/>
      <c r="F19" s="30"/>
      <c r="G19" s="31"/>
      <c r="I19" s="25"/>
      <c r="J19" s="25"/>
      <c r="K19" s="25"/>
      <c r="L19" s="24" t="s">
        <v>9</v>
      </c>
      <c r="M19" s="24"/>
      <c r="N19" s="24"/>
      <c r="O19" s="24"/>
      <c r="P19" s="13">
        <f>AVERAGE(P3:P18)</f>
        <v>663.78750000000002</v>
      </c>
      <c r="Q19" s="2">
        <f>SQRT(SUM(Q3:Q18)/16)</f>
        <v>5.5184774847778382</v>
      </c>
    </row>
    <row r="20" spans="1:17" x14ac:dyDescent="0.25">
      <c r="A20" s="25" t="s">
        <v>2</v>
      </c>
      <c r="B20" s="25"/>
      <c r="C20" s="25"/>
      <c r="D20" s="25"/>
      <c r="E20" s="25">
        <v>0.02</v>
      </c>
      <c r="F20" s="25"/>
      <c r="G20" s="25"/>
      <c r="I20" s="25"/>
      <c r="J20" s="25"/>
      <c r="K20" s="25"/>
      <c r="L20" s="24" t="s">
        <v>10</v>
      </c>
      <c r="M20" s="24"/>
      <c r="N20" s="24"/>
      <c r="O20" s="24"/>
      <c r="P20" s="17">
        <f>SQRT(SUM(Q3:Q18)/16)</f>
        <v>5.5184774847778382</v>
      </c>
    </row>
    <row r="32" spans="1:17" x14ac:dyDescent="0.25">
      <c r="A32" s="4"/>
      <c r="B32" s="4"/>
      <c r="C32" s="22" t="s">
        <v>0</v>
      </c>
      <c r="D32" s="4"/>
      <c r="E32" s="4"/>
      <c r="F32" s="4"/>
      <c r="G32" s="4"/>
      <c r="I32" s="4"/>
      <c r="J32" s="4"/>
      <c r="K32" s="24"/>
      <c r="L32" s="24"/>
    </row>
    <row r="33" spans="1:15" x14ac:dyDescent="0.25">
      <c r="A33" s="5" t="s">
        <v>6</v>
      </c>
      <c r="B33" s="5" t="s">
        <v>6</v>
      </c>
      <c r="C33" s="23"/>
      <c r="D33" s="5" t="s">
        <v>6</v>
      </c>
      <c r="E33" s="5" t="s">
        <v>6</v>
      </c>
      <c r="F33" s="5" t="s">
        <v>6</v>
      </c>
      <c r="G33" s="5" t="s">
        <v>6</v>
      </c>
      <c r="I33" s="5" t="s">
        <v>6</v>
      </c>
      <c r="J33" s="5" t="s">
        <v>6</v>
      </c>
      <c r="K33" s="24"/>
      <c r="L33" s="24"/>
    </row>
    <row r="34" spans="1:15" x14ac:dyDescent="0.25">
      <c r="A34" s="7">
        <v>50</v>
      </c>
      <c r="B34" s="18">
        <f>0.5/SQRT(3)</f>
        <v>0.28867513459481292</v>
      </c>
      <c r="C34" s="6">
        <v>1</v>
      </c>
      <c r="D34" s="7">
        <v>18.5</v>
      </c>
      <c r="E34" s="18">
        <f>0.5/SQRT(3)</f>
        <v>0.28867513459481292</v>
      </c>
      <c r="F34" s="7">
        <v>18.5</v>
      </c>
      <c r="G34" s="18">
        <f>0.5/SQRT(3)</f>
        <v>0.28867513459481292</v>
      </c>
      <c r="I34" s="7">
        <f>(D34+F34)/2</f>
        <v>18.5</v>
      </c>
      <c r="J34" s="7">
        <f>0.5/SQRT(3)</f>
        <v>0.28867513459481292</v>
      </c>
      <c r="K34" s="19">
        <f>I34/SQRT(I34^2+A34^2)</f>
        <v>0.34700888179205425</v>
      </c>
      <c r="L34" s="12">
        <f>CEILING(SQRT(((A34*I34)/(A34^2+I34^2)^(3/2))^2*B34^2+((A34^2)/(A34^2+I34^2)^(3/2))^2*J34^2),0.0001)</f>
        <v>5.1000000000000004E-3</v>
      </c>
      <c r="N34" s="3">
        <f>(K34-$L$49)^2</f>
        <v>5.5418992679602129E-4</v>
      </c>
    </row>
    <row r="35" spans="1:15" x14ac:dyDescent="0.25">
      <c r="A35" s="9">
        <v>70</v>
      </c>
      <c r="B35" s="20">
        <f t="shared" ref="B35:B48" si="23">0.5/SQRT(3)</f>
        <v>0.28867513459481292</v>
      </c>
      <c r="C35" s="8">
        <v>2</v>
      </c>
      <c r="D35" s="9">
        <v>25</v>
      </c>
      <c r="E35" s="20">
        <f t="shared" ref="E35:E48" si="24">0.5/SQRT(3)</f>
        <v>0.28867513459481292</v>
      </c>
      <c r="F35" s="9">
        <v>25</v>
      </c>
      <c r="G35" s="20">
        <f t="shared" ref="G35:G48" si="25">0.5/SQRT(3)</f>
        <v>0.28867513459481292</v>
      </c>
      <c r="I35" s="9">
        <f t="shared" ref="I35:I48" si="26">(D35+F35)/2</f>
        <v>25</v>
      </c>
      <c r="J35" s="9">
        <f t="shared" ref="J35:J48" si="27">0.5/SQRT(3)</f>
        <v>0.28867513459481292</v>
      </c>
      <c r="K35" s="21">
        <f t="shared" ref="K35:K48" si="28">I35/SQRT(I35^2+A35^2)</f>
        <v>0.33633639699815626</v>
      </c>
      <c r="L35" s="16">
        <f t="shared" ref="L35:L37" si="29">CEILING(SQRT(((A35*I35)/(A35^2+I35^2)^(3/2))^2*B35^2+((A35^2)/(A35^2+I35^2)^(3/2))^2*J35^2),0.0001)</f>
        <v>3.7000000000000002E-3</v>
      </c>
      <c r="N35" s="3">
        <f t="shared" ref="N35:N48" si="30">(K35-$L$49)^2</f>
        <v>1.6560483106756012E-4</v>
      </c>
    </row>
    <row r="36" spans="1:15" x14ac:dyDescent="0.25">
      <c r="A36" s="7">
        <v>90</v>
      </c>
      <c r="B36" s="18">
        <f t="shared" si="23"/>
        <v>0.28867513459481292</v>
      </c>
      <c r="C36" s="6">
        <v>3</v>
      </c>
      <c r="D36" s="7">
        <v>32</v>
      </c>
      <c r="E36" s="18">
        <f t="shared" si="24"/>
        <v>0.28867513459481292</v>
      </c>
      <c r="F36" s="7">
        <v>32</v>
      </c>
      <c r="G36" s="18">
        <f t="shared" si="25"/>
        <v>0.28867513459481292</v>
      </c>
      <c r="I36" s="7">
        <f t="shared" si="26"/>
        <v>32</v>
      </c>
      <c r="J36" s="7">
        <f t="shared" si="27"/>
        <v>0.28867513459481292</v>
      </c>
      <c r="K36" s="19">
        <f t="shared" si="28"/>
        <v>0.33500966765480555</v>
      </c>
      <c r="L36" s="12">
        <f t="shared" si="29"/>
        <v>2.9000000000000002E-3</v>
      </c>
      <c r="N36" s="3">
        <f t="shared" si="30"/>
        <v>1.3321833456942403E-4</v>
      </c>
    </row>
    <row r="37" spans="1:15" x14ac:dyDescent="0.25">
      <c r="A37" s="9">
        <v>110</v>
      </c>
      <c r="B37" s="20">
        <f t="shared" si="23"/>
        <v>0.28867513459481292</v>
      </c>
      <c r="C37" s="8">
        <v>4</v>
      </c>
      <c r="D37" s="9">
        <v>39</v>
      </c>
      <c r="E37" s="20">
        <f t="shared" si="24"/>
        <v>0.28867513459481292</v>
      </c>
      <c r="F37" s="9">
        <v>39</v>
      </c>
      <c r="G37" s="20">
        <f t="shared" si="25"/>
        <v>0.28867513459481292</v>
      </c>
      <c r="I37" s="9">
        <f t="shared" si="26"/>
        <v>39</v>
      </c>
      <c r="J37" s="9">
        <f t="shared" si="27"/>
        <v>0.28867513459481292</v>
      </c>
      <c r="K37" s="21">
        <f t="shared" si="28"/>
        <v>0.33416434601270367</v>
      </c>
      <c r="L37" s="16">
        <f t="shared" si="29"/>
        <v>2.4000000000000002E-3</v>
      </c>
      <c r="N37" s="3">
        <f t="shared" si="30"/>
        <v>1.1441945667400386E-4</v>
      </c>
    </row>
    <row r="38" spans="1:15" x14ac:dyDescent="0.25">
      <c r="A38" s="7">
        <v>130</v>
      </c>
      <c r="B38" s="18">
        <f t="shared" si="23"/>
        <v>0.28867513459481292</v>
      </c>
      <c r="C38" s="6">
        <v>5</v>
      </c>
      <c r="D38" s="7">
        <v>43.5</v>
      </c>
      <c r="E38" s="18">
        <f t="shared" si="24"/>
        <v>0.28867513459481292</v>
      </c>
      <c r="F38" s="7">
        <v>43.5</v>
      </c>
      <c r="G38" s="18">
        <f t="shared" si="25"/>
        <v>0.28867513459481292</v>
      </c>
      <c r="I38" s="7">
        <f t="shared" si="26"/>
        <v>43.5</v>
      </c>
      <c r="J38" s="7">
        <f t="shared" si="27"/>
        <v>0.28867513459481292</v>
      </c>
      <c r="K38" s="19">
        <f t="shared" si="28"/>
        <v>0.31732176866763928</v>
      </c>
      <c r="L38" s="19">
        <f>CEILING(SQRT(((A38*I38)/(A38^2+I38^2)^(3/2))^2*B38^2+((A38^2)/(A38^2+I38^2)^(3/2))^2*J38^2),0.000001)</f>
        <v>1.9970000000000001E-3</v>
      </c>
      <c r="N38" s="3">
        <f t="shared" si="30"/>
        <v>3.7771770543847791E-5</v>
      </c>
    </row>
    <row r="39" spans="1:15" x14ac:dyDescent="0.25">
      <c r="A39" s="9">
        <v>150</v>
      </c>
      <c r="B39" s="20">
        <f t="shared" si="23"/>
        <v>0.28867513459481292</v>
      </c>
      <c r="C39" s="8">
        <v>6</v>
      </c>
      <c r="D39" s="9">
        <v>49.5</v>
      </c>
      <c r="E39" s="20">
        <f t="shared" si="24"/>
        <v>0.28867513459481292</v>
      </c>
      <c r="F39" s="9">
        <v>49.5</v>
      </c>
      <c r="G39" s="20">
        <f t="shared" si="25"/>
        <v>0.28867513459481292</v>
      </c>
      <c r="I39" s="9">
        <f t="shared" si="26"/>
        <v>49.5</v>
      </c>
      <c r="J39" s="9">
        <f t="shared" si="27"/>
        <v>0.28867513459481292</v>
      </c>
      <c r="K39" s="21">
        <f t="shared" si="28"/>
        <v>0.31337745420390184</v>
      </c>
      <c r="L39" s="16">
        <f t="shared" ref="L39:L43" si="31">CEILING(SQRT(((A39*I39)/(A39^2+I39^2)^(3/2))^2*B39^2+((A39^2)/(A39^2+I39^2)^(3/2))^2*J39^2),0.0001)</f>
        <v>1.8000000000000002E-3</v>
      </c>
      <c r="N39" s="3">
        <f t="shared" si="30"/>
        <v>1.0181190868441174E-4</v>
      </c>
    </row>
    <row r="40" spans="1:15" x14ac:dyDescent="0.25">
      <c r="A40" s="7">
        <v>170</v>
      </c>
      <c r="B40" s="18">
        <f t="shared" si="23"/>
        <v>0.28867513459481292</v>
      </c>
      <c r="C40" s="6">
        <v>7</v>
      </c>
      <c r="D40" s="7">
        <v>57</v>
      </c>
      <c r="E40" s="18">
        <f t="shared" si="24"/>
        <v>0.28867513459481292</v>
      </c>
      <c r="F40" s="7">
        <v>57</v>
      </c>
      <c r="G40" s="18">
        <f t="shared" si="25"/>
        <v>0.28867513459481292</v>
      </c>
      <c r="I40" s="7">
        <f t="shared" si="26"/>
        <v>57</v>
      </c>
      <c r="J40" s="7">
        <f t="shared" si="27"/>
        <v>0.28867513459481292</v>
      </c>
      <c r="K40" s="19">
        <f t="shared" si="28"/>
        <v>0.31790043438154419</v>
      </c>
      <c r="L40" s="12">
        <f t="shared" si="31"/>
        <v>1.6000000000000001E-3</v>
      </c>
      <c r="N40" s="3">
        <f t="shared" si="30"/>
        <v>3.0993811108145133E-5</v>
      </c>
    </row>
    <row r="41" spans="1:15" x14ac:dyDescent="0.25">
      <c r="A41" s="9">
        <v>190</v>
      </c>
      <c r="B41" s="20">
        <f t="shared" si="23"/>
        <v>0.28867513459481292</v>
      </c>
      <c r="C41" s="8">
        <v>8</v>
      </c>
      <c r="D41" s="9">
        <v>63.5</v>
      </c>
      <c r="E41" s="20">
        <f t="shared" si="24"/>
        <v>0.28867513459481292</v>
      </c>
      <c r="F41" s="9">
        <v>63.5</v>
      </c>
      <c r="G41" s="20">
        <f t="shared" si="25"/>
        <v>0.28867513459481292</v>
      </c>
      <c r="I41" s="9">
        <f t="shared" si="26"/>
        <v>63.5</v>
      </c>
      <c r="J41" s="9">
        <f t="shared" si="27"/>
        <v>0.28867513459481292</v>
      </c>
      <c r="K41" s="21">
        <f t="shared" si="28"/>
        <v>0.31697643074352533</v>
      </c>
      <c r="L41" s="16">
        <f t="shared" si="31"/>
        <v>1.4E-3</v>
      </c>
      <c r="N41" s="3">
        <f t="shared" si="30"/>
        <v>4.2135835750280853E-5</v>
      </c>
    </row>
    <row r="42" spans="1:15" x14ac:dyDescent="0.25">
      <c r="A42" s="7">
        <v>210</v>
      </c>
      <c r="B42" s="18">
        <f t="shared" si="23"/>
        <v>0.28867513459481292</v>
      </c>
      <c r="C42" s="6">
        <v>9</v>
      </c>
      <c r="D42" s="7">
        <v>70</v>
      </c>
      <c r="E42" s="18">
        <f t="shared" si="24"/>
        <v>0.28867513459481292</v>
      </c>
      <c r="F42" s="7">
        <v>70</v>
      </c>
      <c r="G42" s="18">
        <f t="shared" si="25"/>
        <v>0.28867513459481292</v>
      </c>
      <c r="I42" s="7">
        <f t="shared" si="26"/>
        <v>70</v>
      </c>
      <c r="J42" s="7">
        <f t="shared" si="27"/>
        <v>0.28867513459481292</v>
      </c>
      <c r="K42" s="19">
        <f t="shared" si="28"/>
        <v>0.31622776601683794</v>
      </c>
      <c r="L42" s="12">
        <f t="shared" si="31"/>
        <v>1.3000000000000002E-3</v>
      </c>
      <c r="N42" s="3">
        <f t="shared" si="30"/>
        <v>5.2415817829765212E-5</v>
      </c>
    </row>
    <row r="43" spans="1:15" x14ac:dyDescent="0.25">
      <c r="A43" s="9">
        <v>230</v>
      </c>
      <c r="B43" s="20">
        <f t="shared" si="23"/>
        <v>0.28867513459481292</v>
      </c>
      <c r="C43" s="8">
        <v>10</v>
      </c>
      <c r="D43" s="9">
        <v>77</v>
      </c>
      <c r="E43" s="20">
        <f t="shared" si="24"/>
        <v>0.28867513459481292</v>
      </c>
      <c r="F43" s="9">
        <v>77</v>
      </c>
      <c r="G43" s="20">
        <f t="shared" si="25"/>
        <v>0.28867513459481292</v>
      </c>
      <c r="I43" s="9">
        <f t="shared" si="26"/>
        <v>77</v>
      </c>
      <c r="J43" s="9">
        <f t="shared" si="27"/>
        <v>0.28867513459481292</v>
      </c>
      <c r="K43" s="21">
        <f t="shared" si="28"/>
        <v>0.31746437142249145</v>
      </c>
      <c r="L43" s="16">
        <f t="shared" si="31"/>
        <v>1.2000000000000001E-3</v>
      </c>
      <c r="N43" s="3">
        <f t="shared" si="30"/>
        <v>3.6039268885757211E-5</v>
      </c>
    </row>
    <row r="44" spans="1:15" x14ac:dyDescent="0.25">
      <c r="A44" s="7">
        <v>250</v>
      </c>
      <c r="B44" s="18">
        <f t="shared" si="23"/>
        <v>0.28867513459481292</v>
      </c>
      <c r="C44" s="6">
        <v>11</v>
      </c>
      <c r="D44" s="7">
        <v>84</v>
      </c>
      <c r="E44" s="18">
        <f t="shared" si="24"/>
        <v>0.28867513459481292</v>
      </c>
      <c r="F44" s="7">
        <v>84</v>
      </c>
      <c r="G44" s="18">
        <f t="shared" si="25"/>
        <v>0.28867513459481292</v>
      </c>
      <c r="I44" s="7">
        <f t="shared" si="26"/>
        <v>84</v>
      </c>
      <c r="J44" s="7">
        <f t="shared" si="27"/>
        <v>0.28867513459481292</v>
      </c>
      <c r="K44" s="19">
        <f t="shared" si="28"/>
        <v>0.31850187009806769</v>
      </c>
      <c r="L44" s="12">
        <f>CEILING(SQRT(((A44*I44)/(A44^2+I44^2)^(3/2))^2*B44^2+((A44^2)/(A44^2+I44^2)^(3/2))^2*J44^2),0.0001)</f>
        <v>1.1000000000000001E-3</v>
      </c>
      <c r="N44" s="3">
        <f t="shared" si="30"/>
        <v>2.4658899895196334E-5</v>
      </c>
    </row>
    <row r="45" spans="1:15" x14ac:dyDescent="0.25">
      <c r="A45" s="9">
        <v>270</v>
      </c>
      <c r="B45" s="20">
        <f t="shared" si="23"/>
        <v>0.28867513459481292</v>
      </c>
      <c r="C45" s="8">
        <v>12</v>
      </c>
      <c r="D45" s="9">
        <v>91</v>
      </c>
      <c r="E45" s="20">
        <f t="shared" si="24"/>
        <v>0.28867513459481292</v>
      </c>
      <c r="F45" s="9">
        <v>91</v>
      </c>
      <c r="G45" s="20">
        <f t="shared" si="25"/>
        <v>0.28867513459481292</v>
      </c>
      <c r="I45" s="9">
        <f t="shared" si="26"/>
        <v>91</v>
      </c>
      <c r="J45" s="9">
        <f t="shared" si="27"/>
        <v>0.28867513459481292</v>
      </c>
      <c r="K45" s="15">
        <f t="shared" si="28"/>
        <v>0.31938476351644451</v>
      </c>
      <c r="L45" s="16">
        <f t="shared" ref="L45:L48" si="32">CEILING(SQRT(((A45*I45)/(A45^2+I45^2)^(3/2))^2*B45^2+((A45^2)/(A45^2+I45^2)^(3/2))^2*J45^2),0.00001)</f>
        <v>9.7000000000000005E-4</v>
      </c>
      <c r="N45" s="3">
        <f t="shared" si="30"/>
        <v>1.6669904368812747E-5</v>
      </c>
    </row>
    <row r="46" spans="1:15" x14ac:dyDescent="0.25">
      <c r="A46" s="7">
        <v>290</v>
      </c>
      <c r="B46" s="18">
        <f t="shared" si="23"/>
        <v>0.28867513459481292</v>
      </c>
      <c r="C46" s="6">
        <v>13</v>
      </c>
      <c r="D46" s="7">
        <v>98</v>
      </c>
      <c r="E46" s="18">
        <f t="shared" si="24"/>
        <v>0.28867513459481292</v>
      </c>
      <c r="F46" s="7">
        <v>98</v>
      </c>
      <c r="G46" s="18">
        <f t="shared" si="25"/>
        <v>0.28867513459481292</v>
      </c>
      <c r="I46" s="7">
        <f t="shared" si="26"/>
        <v>98</v>
      </c>
      <c r="J46" s="7">
        <f t="shared" si="27"/>
        <v>0.28867513459481292</v>
      </c>
      <c r="K46" s="11">
        <f t="shared" si="28"/>
        <v>0.32014521165247956</v>
      </c>
      <c r="L46" s="11">
        <f>CEILING(SQRT(((A46*I46)/(A46^2+I46^2)^(3/2))^2*B46^2+((A46^2)/(A46^2+I46^2)^(3/2))^2*J46^2),0.00001)</f>
        <v>9.0000000000000008E-4</v>
      </c>
      <c r="N46" s="3">
        <f t="shared" si="30"/>
        <v>1.1038549645256689E-5</v>
      </c>
      <c r="O46" s="1">
        <f>(K46-L49)^2</f>
        <v>1.1038549645256689E-5</v>
      </c>
    </row>
    <row r="47" spans="1:15" x14ac:dyDescent="0.25">
      <c r="A47" s="9">
        <v>310</v>
      </c>
      <c r="B47" s="20">
        <f t="shared" si="23"/>
        <v>0.28867513459481292</v>
      </c>
      <c r="C47" s="8">
        <v>14</v>
      </c>
      <c r="D47" s="9">
        <v>105</v>
      </c>
      <c r="E47" s="20">
        <f t="shared" si="24"/>
        <v>0.28867513459481292</v>
      </c>
      <c r="F47" s="9">
        <v>105</v>
      </c>
      <c r="G47" s="20">
        <f t="shared" si="25"/>
        <v>0.28867513459481292</v>
      </c>
      <c r="I47" s="9">
        <f t="shared" si="26"/>
        <v>105</v>
      </c>
      <c r="J47" s="9">
        <f t="shared" si="27"/>
        <v>0.28867513459481292</v>
      </c>
      <c r="K47" s="15">
        <f t="shared" si="28"/>
        <v>0.32080703368038832</v>
      </c>
      <c r="L47" s="15">
        <f>CEILING(SQRT(((A47*I47)/(A47^2+I47^2)^(3/2))^2*B47^2+((A47^2)/(A47^2+I47^2)^(3/2))^2*J47^2),0.0001)</f>
        <v>9.0000000000000008E-4</v>
      </c>
      <c r="N47" s="3">
        <f t="shared" si="30"/>
        <v>7.0788416202888947E-6</v>
      </c>
    </row>
    <row r="48" spans="1:15" x14ac:dyDescent="0.25">
      <c r="A48" s="7">
        <v>330</v>
      </c>
      <c r="B48" s="18">
        <f t="shared" si="23"/>
        <v>0.28867513459481292</v>
      </c>
      <c r="C48" s="6">
        <v>15</v>
      </c>
      <c r="D48" s="7">
        <v>112</v>
      </c>
      <c r="E48" s="18">
        <f t="shared" si="24"/>
        <v>0.28867513459481292</v>
      </c>
      <c r="F48" s="7">
        <v>112</v>
      </c>
      <c r="G48" s="18">
        <f t="shared" si="25"/>
        <v>0.28867513459481292</v>
      </c>
      <c r="I48" s="7">
        <f t="shared" si="26"/>
        <v>112</v>
      </c>
      <c r="J48" s="7">
        <f t="shared" si="27"/>
        <v>0.28867513459481292</v>
      </c>
      <c r="K48" s="11">
        <f t="shared" si="28"/>
        <v>0.32138824722501258</v>
      </c>
      <c r="L48" s="12">
        <f t="shared" si="32"/>
        <v>7.9000000000000001E-4</v>
      </c>
      <c r="N48" s="3">
        <f t="shared" si="30"/>
        <v>4.3238865300962325E-6</v>
      </c>
    </row>
    <row r="49" spans="9:12" x14ac:dyDescent="0.25">
      <c r="I49" s="28" t="s">
        <v>3</v>
      </c>
      <c r="J49" s="28"/>
      <c r="K49" s="28"/>
      <c r="L49" s="21">
        <f>AVERAGE(K34:K48)</f>
        <v>0.32346764293773689</v>
      </c>
    </row>
    <row r="50" spans="9:12" x14ac:dyDescent="0.25">
      <c r="I50" s="27" t="s">
        <v>4</v>
      </c>
      <c r="J50" s="27"/>
      <c r="K50" s="27"/>
      <c r="L50" s="19">
        <f>CEILING(SQRT(SUM(N34:N48)/15),0.0001)</f>
        <v>9.4999999999999998E-3</v>
      </c>
    </row>
    <row r="51" spans="9:12" x14ac:dyDescent="0.25">
      <c r="I51" s="27" t="s">
        <v>5</v>
      </c>
      <c r="J51" s="27"/>
      <c r="K51" s="27"/>
      <c r="L51" s="39">
        <f>(1*P19)/L49*0.001</f>
        <v>2.0520986086010775</v>
      </c>
    </row>
    <row r="52" spans="9:12" x14ac:dyDescent="0.25">
      <c r="I52" s="26" t="s">
        <v>8</v>
      </c>
      <c r="J52" s="26"/>
      <c r="K52" s="26"/>
      <c r="L52" s="12">
        <f>CEILING(SQRT((1/L49)^2*P20^2+(1*P19/L49^2)^2*L50^2)*0.001,0.001)</f>
        <v>6.3E-2</v>
      </c>
    </row>
  </sheetData>
  <mergeCells count="37">
    <mergeCell ref="L32:L33"/>
    <mergeCell ref="N1:N2"/>
    <mergeCell ref="O1:O2"/>
    <mergeCell ref="A20:D20"/>
    <mergeCell ref="E20:G20"/>
    <mergeCell ref="G16:G18"/>
    <mergeCell ref="G13:G15"/>
    <mergeCell ref="G10:G12"/>
    <mergeCell ref="E16:E18"/>
    <mergeCell ref="B13:B15"/>
    <mergeCell ref="B10:B12"/>
    <mergeCell ref="B7:B9"/>
    <mergeCell ref="B3:B6"/>
    <mergeCell ref="K1:K2"/>
    <mergeCell ref="G7:G9"/>
    <mergeCell ref="G3:G6"/>
    <mergeCell ref="I52:K52"/>
    <mergeCell ref="I51:K51"/>
    <mergeCell ref="I50:K50"/>
    <mergeCell ref="I49:K49"/>
    <mergeCell ref="K32:K33"/>
    <mergeCell ref="C1:C2"/>
    <mergeCell ref="C32:C33"/>
    <mergeCell ref="L19:O19"/>
    <mergeCell ref="L20:O20"/>
    <mergeCell ref="I19:K20"/>
    <mergeCell ref="A19:G19"/>
    <mergeCell ref="A16:A18"/>
    <mergeCell ref="A13:A15"/>
    <mergeCell ref="A10:A12"/>
    <mergeCell ref="A7:A9"/>
    <mergeCell ref="A3:A6"/>
    <mergeCell ref="E13:E15"/>
    <mergeCell ref="E10:E12"/>
    <mergeCell ref="E7:E9"/>
    <mergeCell ref="E3:E6"/>
    <mergeCell ref="B16:B18"/>
  </mergeCells>
  <pageMargins left="0.7" right="0.7" top="0.75" bottom="0.75" header="0.3" footer="0.3"/>
  <ignoredErrors>
    <ignoredError sqref="L38 L4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Prystupa (275496)</dc:creator>
  <cp:lastModifiedBy>Adam Prystupa (275496)</cp:lastModifiedBy>
  <dcterms:created xsi:type="dcterms:W3CDTF">2023-11-14T14:18:50Z</dcterms:created>
  <dcterms:modified xsi:type="dcterms:W3CDTF">2023-11-19T16:35:36Z</dcterms:modified>
</cp:coreProperties>
</file>