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i/Desktop/hopkins 2020-2021/business analystics/mini project 3/"/>
    </mc:Choice>
  </mc:AlternateContent>
  <xr:revisionPtr revIDLastSave="0" documentId="13_ncr:1_{05C618C5-7D87-3D42-9A29-3A107C0250DC}" xr6:coauthVersionLast="45" xr6:coauthVersionMax="45" xr10:uidLastSave="{00000000-0000-0000-0000-000000000000}"/>
  <bookViews>
    <workbookView xWindow="33620" yWindow="560" windowWidth="33600" windowHeight="20540" xr2:uid="{69CB9470-FEA8-1E4A-A374-70A5738721AF}"/>
  </bookViews>
  <sheets>
    <sheet name="Cluster Analysis" sheetId="1" r:id="rId1"/>
  </sheets>
  <externalReferences>
    <externalReference r:id="rId2"/>
  </externalReferences>
  <definedNames>
    <definedName name="_xlchart.v1.0" hidden="1">'Cluster Analysis'!$O$2:$O$6</definedName>
    <definedName name="_xlchart.v1.1" hidden="1">'Cluster Analysis'!$R$2:$R$6</definedName>
    <definedName name="_xlchart.v1.2" hidden="1">'Cluster Analysis'!$T$2</definedName>
    <definedName name="_xlchart.v1.3" hidden="1">'Cluster Analysis'!$T$3:$T$6</definedName>
    <definedName name="_xlchart.v1.4" hidden="1">'Cluster Analysis'!$U$2</definedName>
    <definedName name="_xlchart.v1.5" hidden="1">'Cluster Analysis'!$U$3:$U$6</definedName>
    <definedName name="cluster">'Cluster Analysis'!$A$10:$K$240</definedName>
    <definedName name="solver_adj" localSheetId="0" hidden="1">'Cluster Analysis'!$F$3:$F$6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'Cluster Analysis'!$F$3:$F$6</definedName>
    <definedName name="solver_lhs2" localSheetId="0" hidden="1">'Cluster Analysis'!$F$3:$F$6</definedName>
    <definedName name="solver_lhs3" localSheetId="0" hidden="1">'Cluster Analysis'!$F$3:$F$6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'Cluster Analysis'!$P$8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230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" l="1"/>
  <c r="D3" i="1"/>
  <c r="Q6" i="1" l="1"/>
  <c r="Q5" i="1"/>
  <c r="Q4" i="1"/>
  <c r="Q3" i="1"/>
  <c r="G4" i="1"/>
  <c r="G5" i="1"/>
  <c r="G6" i="1"/>
  <c r="G3" i="1"/>
  <c r="N6" i="1"/>
  <c r="N5" i="1"/>
  <c r="N4" i="1"/>
  <c r="N3" i="1"/>
  <c r="D4" i="1"/>
  <c r="D5" i="1"/>
  <c r="D6" i="1"/>
  <c r="H45" i="1" l="1"/>
  <c r="H93" i="1"/>
  <c r="H141" i="1"/>
  <c r="H188" i="1"/>
  <c r="H189" i="1"/>
  <c r="H235" i="1"/>
  <c r="H236" i="1"/>
  <c r="D9" i="1"/>
  <c r="H233" i="1" s="1"/>
  <c r="D8" i="1"/>
  <c r="H22" i="1" s="1"/>
  <c r="H92" i="1" l="1"/>
  <c r="H234" i="1"/>
  <c r="H187" i="1"/>
  <c r="H91" i="1"/>
  <c r="H225" i="1"/>
  <c r="H129" i="1"/>
  <c r="H81" i="1"/>
  <c r="H3" i="1" s="1"/>
  <c r="H176" i="1"/>
  <c r="H32" i="1"/>
  <c r="H223" i="1"/>
  <c r="H127" i="1"/>
  <c r="H31" i="1"/>
  <c r="H165" i="1"/>
  <c r="H69" i="1"/>
  <c r="H212" i="1"/>
  <c r="H116" i="1"/>
  <c r="H20" i="1"/>
  <c r="H6" i="1" s="1"/>
  <c r="H211" i="1"/>
  <c r="H115" i="1"/>
  <c r="H67" i="1"/>
  <c r="H19" i="1"/>
  <c r="H105" i="1"/>
  <c r="H15" i="1"/>
  <c r="H200" i="1"/>
  <c r="H152" i="1"/>
  <c r="H104" i="1"/>
  <c r="H56" i="1"/>
  <c r="H140" i="1"/>
  <c r="H44" i="1"/>
  <c r="H139" i="1"/>
  <c r="H43" i="1"/>
  <c r="H177" i="1"/>
  <c r="H33" i="1"/>
  <c r="H224" i="1"/>
  <c r="H128" i="1"/>
  <c r="H80" i="1"/>
  <c r="H175" i="1"/>
  <c r="H79" i="1"/>
  <c r="H213" i="1"/>
  <c r="H117" i="1"/>
  <c r="H21" i="1"/>
  <c r="H164" i="1"/>
  <c r="H68" i="1"/>
  <c r="H163" i="1"/>
  <c r="H201" i="1"/>
  <c r="H153" i="1"/>
  <c r="H57" i="1"/>
  <c r="H237" i="1"/>
  <c r="H199" i="1"/>
  <c r="H151" i="1"/>
  <c r="H103" i="1"/>
  <c r="H55" i="1"/>
  <c r="H210" i="1"/>
  <c r="H162" i="1"/>
  <c r="H114" i="1"/>
  <c r="H30" i="1"/>
  <c r="H221" i="1"/>
  <c r="H161" i="1"/>
  <c r="H113" i="1"/>
  <c r="H77" i="1"/>
  <c r="H220" i="1"/>
  <c r="H160" i="1"/>
  <c r="H100" i="1"/>
  <c r="H64" i="1"/>
  <c r="H52" i="1"/>
  <c r="H16" i="1"/>
  <c r="H222" i="1"/>
  <c r="H174" i="1"/>
  <c r="H126" i="1"/>
  <c r="H90" i="1"/>
  <c r="H54" i="1"/>
  <c r="H18" i="1"/>
  <c r="H149" i="1"/>
  <c r="H65" i="1"/>
  <c r="H112" i="1"/>
  <c r="H209" i="1"/>
  <c r="H173" i="1"/>
  <c r="H125" i="1"/>
  <c r="H89" i="1"/>
  <c r="H41" i="1"/>
  <c r="H17" i="1"/>
  <c r="H232" i="1"/>
  <c r="H184" i="1"/>
  <c r="H148" i="1"/>
  <c r="H124" i="1"/>
  <c r="H88" i="1"/>
  <c r="H28" i="1"/>
  <c r="H219" i="1"/>
  <c r="H183" i="1"/>
  <c r="H147" i="1"/>
  <c r="H123" i="1"/>
  <c r="H99" i="1"/>
  <c r="H75" i="1"/>
  <c r="H63" i="1"/>
  <c r="H51" i="1"/>
  <c r="H27" i="1"/>
  <c r="H218" i="1"/>
  <c r="H182" i="1"/>
  <c r="H158" i="1"/>
  <c r="H181" i="1"/>
  <c r="H169" i="1"/>
  <c r="H157" i="1"/>
  <c r="H145" i="1"/>
  <c r="H133" i="1"/>
  <c r="H121" i="1"/>
  <c r="H109" i="1"/>
  <c r="H97" i="1"/>
  <c r="H85" i="1"/>
  <c r="H73" i="1"/>
  <c r="H61" i="1"/>
  <c r="H49" i="1"/>
  <c r="H37" i="1"/>
  <c r="H25" i="1"/>
  <c r="H13" i="1"/>
  <c r="H240" i="1"/>
  <c r="H228" i="1"/>
  <c r="H216" i="1"/>
  <c r="H204" i="1"/>
  <c r="H192" i="1"/>
  <c r="H180" i="1"/>
  <c r="H168" i="1"/>
  <c r="H156" i="1"/>
  <c r="H144" i="1"/>
  <c r="H132" i="1"/>
  <c r="H120" i="1"/>
  <c r="H108" i="1"/>
  <c r="H96" i="1"/>
  <c r="H84" i="1"/>
  <c r="H72" i="1"/>
  <c r="H60" i="1"/>
  <c r="H48" i="1"/>
  <c r="H36" i="1"/>
  <c r="H24" i="1"/>
  <c r="H12" i="1"/>
  <c r="H186" i="1"/>
  <c r="H138" i="1"/>
  <c r="H78" i="1"/>
  <c r="H207" i="1"/>
  <c r="H171" i="1"/>
  <c r="H135" i="1"/>
  <c r="H87" i="1"/>
  <c r="H39" i="1"/>
  <c r="H230" i="1"/>
  <c r="H206" i="1"/>
  <c r="H194" i="1"/>
  <c r="H170" i="1"/>
  <c r="H146" i="1"/>
  <c r="H134" i="1"/>
  <c r="H122" i="1"/>
  <c r="H110" i="1"/>
  <c r="H98" i="1"/>
  <c r="H86" i="1"/>
  <c r="H74" i="1"/>
  <c r="H62" i="1"/>
  <c r="H50" i="1"/>
  <c r="H38" i="1"/>
  <c r="H26" i="1"/>
  <c r="H14" i="1"/>
  <c r="H11" i="1"/>
  <c r="H229" i="1"/>
  <c r="H217" i="1"/>
  <c r="H205" i="1"/>
  <c r="H193" i="1"/>
  <c r="H239" i="1"/>
  <c r="H227" i="1"/>
  <c r="H215" i="1"/>
  <c r="H203" i="1"/>
  <c r="H191" i="1"/>
  <c r="H179" i="1"/>
  <c r="H167" i="1"/>
  <c r="H155" i="1"/>
  <c r="H143" i="1"/>
  <c r="H131" i="1"/>
  <c r="H119" i="1"/>
  <c r="H107" i="1"/>
  <c r="H95" i="1"/>
  <c r="H83" i="1"/>
  <c r="H71" i="1"/>
  <c r="H59" i="1"/>
  <c r="H47" i="1"/>
  <c r="H35" i="1"/>
  <c r="H23" i="1"/>
  <c r="H198" i="1"/>
  <c r="H150" i="1"/>
  <c r="H102" i="1"/>
  <c r="H66" i="1"/>
  <c r="H42" i="1"/>
  <c r="H197" i="1"/>
  <c r="H185" i="1"/>
  <c r="H137" i="1"/>
  <c r="H101" i="1"/>
  <c r="H53" i="1"/>
  <c r="H29" i="1"/>
  <c r="H208" i="1"/>
  <c r="H196" i="1"/>
  <c r="H172" i="1"/>
  <c r="H4" i="1" s="1"/>
  <c r="H136" i="1"/>
  <c r="H76" i="1"/>
  <c r="H40" i="1"/>
  <c r="H231" i="1"/>
  <c r="H195" i="1"/>
  <c r="H159" i="1"/>
  <c r="H111" i="1"/>
  <c r="H238" i="1"/>
  <c r="H226" i="1"/>
  <c r="H214" i="1"/>
  <c r="H5" i="1" s="1"/>
  <c r="H202" i="1"/>
  <c r="H190" i="1"/>
  <c r="H178" i="1"/>
  <c r="H166" i="1"/>
  <c r="H154" i="1"/>
  <c r="H142" i="1"/>
  <c r="H130" i="1"/>
  <c r="H118" i="1"/>
  <c r="H106" i="1"/>
  <c r="H94" i="1"/>
  <c r="H82" i="1"/>
  <c r="H70" i="1"/>
  <c r="H58" i="1"/>
  <c r="H46" i="1"/>
  <c r="H34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11" i="1"/>
  <c r="G8" i="1" l="1"/>
  <c r="G9" i="1"/>
  <c r="K189" i="1" s="1"/>
  <c r="E9" i="1"/>
  <c r="I130" i="1" s="1"/>
  <c r="E8" i="1"/>
  <c r="F9" i="1"/>
  <c r="J97" i="1" s="1"/>
  <c r="F8" i="1"/>
  <c r="K67" i="1" l="1"/>
  <c r="K66" i="1"/>
  <c r="K68" i="1"/>
  <c r="I174" i="1"/>
  <c r="K57" i="1"/>
  <c r="K232" i="1"/>
  <c r="K58" i="1"/>
  <c r="K79" i="1"/>
  <c r="K70" i="1"/>
  <c r="K138" i="1"/>
  <c r="K81" i="1"/>
  <c r="K3" i="1" s="1"/>
  <c r="K192" i="1"/>
  <c r="K104" i="1"/>
  <c r="K75" i="1"/>
  <c r="K116" i="1"/>
  <c r="K202" i="1"/>
  <c r="K174" i="1"/>
  <c r="K129" i="1"/>
  <c r="K219" i="1"/>
  <c r="K200" i="1"/>
  <c r="K64" i="1"/>
  <c r="K211" i="1"/>
  <c r="K83" i="1"/>
  <c r="K76" i="1"/>
  <c r="K210" i="1"/>
  <c r="K224" i="1"/>
  <c r="K225" i="1"/>
  <c r="K95" i="1"/>
  <c r="K208" i="1"/>
  <c r="K120" i="1"/>
  <c r="K126" i="1"/>
  <c r="K69" i="1"/>
  <c r="K170" i="1"/>
  <c r="K91" i="1"/>
  <c r="K82" i="1"/>
  <c r="K150" i="1"/>
  <c r="K93" i="1"/>
  <c r="K25" i="1"/>
  <c r="K115" i="1"/>
  <c r="K37" i="1"/>
  <c r="K187" i="1"/>
  <c r="K214" i="1"/>
  <c r="K5" i="1" s="1"/>
  <c r="K186" i="1"/>
  <c r="K201" i="1"/>
  <c r="K169" i="1"/>
  <c r="K212" i="1"/>
  <c r="K181" i="1"/>
  <c r="K18" i="1"/>
  <c r="K223" i="1"/>
  <c r="K158" i="1"/>
  <c r="K80" i="1"/>
  <c r="K132" i="1"/>
  <c r="K92" i="1"/>
  <c r="K63" i="1"/>
  <c r="K103" i="1"/>
  <c r="K130" i="1"/>
  <c r="K162" i="1"/>
  <c r="K117" i="1"/>
  <c r="K207" i="1"/>
  <c r="K128" i="1"/>
  <c r="K97" i="1"/>
  <c r="K199" i="1"/>
  <c r="K226" i="1"/>
  <c r="K198" i="1"/>
  <c r="K213" i="1"/>
  <c r="K233" i="1"/>
  <c r="K42" i="1"/>
  <c r="K43" i="1"/>
  <c r="K238" i="1"/>
  <c r="J117" i="1"/>
  <c r="K227" i="1"/>
  <c r="K14" i="1"/>
  <c r="K101" i="1"/>
  <c r="K30" i="1"/>
  <c r="K31" i="1"/>
  <c r="K235" i="1"/>
  <c r="K236" i="1"/>
  <c r="K237" i="1"/>
  <c r="K155" i="1"/>
  <c r="K54" i="1"/>
  <c r="K55" i="1"/>
  <c r="K56" i="1"/>
  <c r="K48" i="1"/>
  <c r="K26" i="1"/>
  <c r="K113" i="1"/>
  <c r="J111" i="1"/>
  <c r="I205" i="1"/>
  <c r="J53" i="1"/>
  <c r="J197" i="1"/>
  <c r="I110" i="1"/>
  <c r="J42" i="1"/>
  <c r="J186" i="1"/>
  <c r="I99" i="1"/>
  <c r="J91" i="1"/>
  <c r="J235" i="1"/>
  <c r="I148" i="1"/>
  <c r="J92" i="1"/>
  <c r="J236" i="1"/>
  <c r="I149" i="1"/>
  <c r="J129" i="1"/>
  <c r="I42" i="1"/>
  <c r="I186" i="1"/>
  <c r="I223" i="1"/>
  <c r="I11" i="1"/>
  <c r="I217" i="1"/>
  <c r="I17" i="1"/>
  <c r="I161" i="1"/>
  <c r="J141" i="1"/>
  <c r="I54" i="1"/>
  <c r="I198" i="1"/>
  <c r="I140" i="1"/>
  <c r="J121" i="1"/>
  <c r="J123" i="1"/>
  <c r="I160" i="1"/>
  <c r="I152" i="1"/>
  <c r="J133" i="1"/>
  <c r="J134" i="1"/>
  <c r="I23" i="1"/>
  <c r="I167" i="1"/>
  <c r="J135" i="1"/>
  <c r="I48" i="1"/>
  <c r="I192" i="1"/>
  <c r="K107" i="1"/>
  <c r="J28" i="1"/>
  <c r="J172" i="1"/>
  <c r="J4" i="1" s="1"/>
  <c r="I85" i="1"/>
  <c r="I229" i="1"/>
  <c r="K144" i="1"/>
  <c r="J77" i="1"/>
  <c r="J221" i="1"/>
  <c r="I134" i="1"/>
  <c r="K49" i="1"/>
  <c r="K193" i="1"/>
  <c r="J66" i="1"/>
  <c r="J210" i="1"/>
  <c r="I123" i="1"/>
  <c r="K38" i="1"/>
  <c r="K182" i="1"/>
  <c r="J115" i="1"/>
  <c r="I28" i="1"/>
  <c r="I172" i="1"/>
  <c r="I4" i="1" s="1"/>
  <c r="K87" i="1"/>
  <c r="K231" i="1"/>
  <c r="J116" i="1"/>
  <c r="I29" i="1"/>
  <c r="I173" i="1"/>
  <c r="K88" i="1"/>
  <c r="K240" i="1"/>
  <c r="J153" i="1"/>
  <c r="I66" i="1"/>
  <c r="I210" i="1"/>
  <c r="K125" i="1"/>
  <c r="I128" i="1"/>
  <c r="J109" i="1"/>
  <c r="I24" i="1"/>
  <c r="J227" i="1"/>
  <c r="I154" i="1"/>
  <c r="J160" i="1"/>
  <c r="I16" i="1"/>
  <c r="J190" i="1"/>
  <c r="J107" i="1"/>
  <c r="I20" i="1"/>
  <c r="I6" i="1" s="1"/>
  <c r="I164" i="1"/>
  <c r="J120" i="1"/>
  <c r="I33" i="1"/>
  <c r="I177" i="1"/>
  <c r="J145" i="1"/>
  <c r="I34" i="1"/>
  <c r="I178" i="1"/>
  <c r="J146" i="1"/>
  <c r="I35" i="1"/>
  <c r="I179" i="1"/>
  <c r="K94" i="1"/>
  <c r="K239" i="1"/>
  <c r="J147" i="1"/>
  <c r="I60" i="1"/>
  <c r="I204" i="1"/>
  <c r="K119" i="1"/>
  <c r="J40" i="1"/>
  <c r="J184" i="1"/>
  <c r="I97" i="1"/>
  <c r="K12" i="1"/>
  <c r="K156" i="1"/>
  <c r="J89" i="1"/>
  <c r="J233" i="1"/>
  <c r="I146" i="1"/>
  <c r="K61" i="1"/>
  <c r="K205" i="1"/>
  <c r="J78" i="1"/>
  <c r="J222" i="1"/>
  <c r="I135" i="1"/>
  <c r="K50" i="1"/>
  <c r="K194" i="1"/>
  <c r="J127" i="1"/>
  <c r="I40" i="1"/>
  <c r="I184" i="1"/>
  <c r="K99" i="1"/>
  <c r="K220" i="1"/>
  <c r="J128" i="1"/>
  <c r="I41" i="1"/>
  <c r="I185" i="1"/>
  <c r="K100" i="1"/>
  <c r="J21" i="1"/>
  <c r="J165" i="1"/>
  <c r="I78" i="1"/>
  <c r="I222" i="1"/>
  <c r="K137" i="1"/>
  <c r="J166" i="1"/>
  <c r="J84" i="1"/>
  <c r="I180" i="1"/>
  <c r="J239" i="1"/>
  <c r="J214" i="1"/>
  <c r="J5" i="1" s="1"/>
  <c r="I127" i="1"/>
  <c r="J119" i="1"/>
  <c r="I32" i="1"/>
  <c r="I176" i="1"/>
  <c r="J132" i="1"/>
  <c r="I45" i="1"/>
  <c r="I189" i="1"/>
  <c r="J13" i="1"/>
  <c r="J157" i="1"/>
  <c r="I46" i="1"/>
  <c r="I190" i="1"/>
  <c r="K105" i="1"/>
  <c r="J14" i="1"/>
  <c r="J158" i="1"/>
  <c r="I47" i="1"/>
  <c r="I191" i="1"/>
  <c r="K106" i="1"/>
  <c r="J15" i="1"/>
  <c r="J159" i="1"/>
  <c r="I72" i="1"/>
  <c r="I216" i="1"/>
  <c r="K131" i="1"/>
  <c r="J52" i="1"/>
  <c r="J196" i="1"/>
  <c r="I109" i="1"/>
  <c r="K24" i="1"/>
  <c r="K168" i="1"/>
  <c r="J101" i="1"/>
  <c r="I14" i="1"/>
  <c r="I158" i="1"/>
  <c r="K73" i="1"/>
  <c r="K217" i="1"/>
  <c r="J90" i="1"/>
  <c r="J234" i="1"/>
  <c r="I147" i="1"/>
  <c r="K62" i="1"/>
  <c r="K206" i="1"/>
  <c r="J139" i="1"/>
  <c r="I52" i="1"/>
  <c r="I196" i="1"/>
  <c r="K111" i="1"/>
  <c r="K222" i="1"/>
  <c r="J140" i="1"/>
  <c r="I53" i="1"/>
  <c r="I197" i="1"/>
  <c r="K112" i="1"/>
  <c r="J33" i="1"/>
  <c r="J177" i="1"/>
  <c r="I90" i="1"/>
  <c r="I234" i="1"/>
  <c r="K149" i="1"/>
  <c r="J103" i="1"/>
  <c r="J95" i="1"/>
  <c r="I21" i="1"/>
  <c r="J82" i="1"/>
  <c r="I188" i="1"/>
  <c r="J144" i="1"/>
  <c r="I57" i="1"/>
  <c r="I201" i="1"/>
  <c r="J25" i="1"/>
  <c r="J169" i="1"/>
  <c r="I58" i="1"/>
  <c r="I202" i="1"/>
  <c r="J26" i="1"/>
  <c r="J170" i="1"/>
  <c r="I59" i="1"/>
  <c r="I203" i="1"/>
  <c r="K118" i="1"/>
  <c r="J27" i="1"/>
  <c r="J171" i="1"/>
  <c r="I84" i="1"/>
  <c r="I228" i="1"/>
  <c r="K143" i="1"/>
  <c r="J64" i="1"/>
  <c r="J208" i="1"/>
  <c r="I121" i="1"/>
  <c r="K36" i="1"/>
  <c r="K180" i="1"/>
  <c r="J113" i="1"/>
  <c r="I26" i="1"/>
  <c r="I170" i="1"/>
  <c r="K85" i="1"/>
  <c r="K229" i="1"/>
  <c r="J102" i="1"/>
  <c r="I15" i="1"/>
  <c r="I159" i="1"/>
  <c r="K74" i="1"/>
  <c r="K230" i="1"/>
  <c r="J151" i="1"/>
  <c r="I64" i="1"/>
  <c r="I208" i="1"/>
  <c r="K123" i="1"/>
  <c r="K228" i="1"/>
  <c r="J152" i="1"/>
  <c r="I65" i="1"/>
  <c r="I209" i="1"/>
  <c r="K124" i="1"/>
  <c r="J45" i="1"/>
  <c r="J189" i="1"/>
  <c r="I102" i="1"/>
  <c r="K17" i="1"/>
  <c r="K161" i="1"/>
  <c r="I142" i="1"/>
  <c r="J148" i="1"/>
  <c r="J83" i="1"/>
  <c r="I155" i="1"/>
  <c r="I103" i="1"/>
  <c r="J58" i="1"/>
  <c r="J131" i="1"/>
  <c r="J12" i="1"/>
  <c r="J181" i="1"/>
  <c r="J182" i="1"/>
  <c r="J183" i="1"/>
  <c r="J220" i="1"/>
  <c r="J114" i="1"/>
  <c r="I27" i="1"/>
  <c r="I171" i="1"/>
  <c r="K86" i="1"/>
  <c r="J19" i="1"/>
  <c r="J163" i="1"/>
  <c r="I76" i="1"/>
  <c r="I220" i="1"/>
  <c r="K135" i="1"/>
  <c r="J20" i="1"/>
  <c r="J6" i="1" s="1"/>
  <c r="J164" i="1"/>
  <c r="I77" i="1"/>
  <c r="I221" i="1"/>
  <c r="K136" i="1"/>
  <c r="J57" i="1"/>
  <c r="J201" i="1"/>
  <c r="I114" i="1"/>
  <c r="K29" i="1"/>
  <c r="K173" i="1"/>
  <c r="J104" i="1"/>
  <c r="I165" i="1"/>
  <c r="J202" i="1"/>
  <c r="I44" i="1"/>
  <c r="J143" i="1"/>
  <c r="J156" i="1"/>
  <c r="I70" i="1"/>
  <c r="I71" i="1"/>
  <c r="J106" i="1"/>
  <c r="I19" i="1"/>
  <c r="I163" i="1"/>
  <c r="K78" i="1"/>
  <c r="K234" i="1"/>
  <c r="J155" i="1"/>
  <c r="I68" i="1"/>
  <c r="I212" i="1"/>
  <c r="K127" i="1"/>
  <c r="J24" i="1"/>
  <c r="J168" i="1"/>
  <c r="I81" i="1"/>
  <c r="I3" i="1" s="1"/>
  <c r="I225" i="1"/>
  <c r="K140" i="1"/>
  <c r="J49" i="1"/>
  <c r="J193" i="1"/>
  <c r="I82" i="1"/>
  <c r="I226" i="1"/>
  <c r="K141" i="1"/>
  <c r="J50" i="1"/>
  <c r="J194" i="1"/>
  <c r="I83" i="1"/>
  <c r="I227" i="1"/>
  <c r="K142" i="1"/>
  <c r="J51" i="1"/>
  <c r="J195" i="1"/>
  <c r="I108" i="1"/>
  <c r="K23" i="1"/>
  <c r="K167" i="1"/>
  <c r="J88" i="1"/>
  <c r="J232" i="1"/>
  <c r="I145" i="1"/>
  <c r="K60" i="1"/>
  <c r="K204" i="1"/>
  <c r="J137" i="1"/>
  <c r="I50" i="1"/>
  <c r="I194" i="1"/>
  <c r="K109" i="1"/>
  <c r="K11" i="1"/>
  <c r="J126" i="1"/>
  <c r="I39" i="1"/>
  <c r="I183" i="1"/>
  <c r="K98" i="1"/>
  <c r="J31" i="1"/>
  <c r="J175" i="1"/>
  <c r="I88" i="1"/>
  <c r="I232" i="1"/>
  <c r="K147" i="1"/>
  <c r="J32" i="1"/>
  <c r="J176" i="1"/>
  <c r="I89" i="1"/>
  <c r="I233" i="1"/>
  <c r="K148" i="1"/>
  <c r="J69" i="1"/>
  <c r="J213" i="1"/>
  <c r="I126" i="1"/>
  <c r="K41" i="1"/>
  <c r="K185" i="1"/>
  <c r="I79" i="1"/>
  <c r="J228" i="1"/>
  <c r="I168" i="1"/>
  <c r="I91" i="1"/>
  <c r="J240" i="1"/>
  <c r="J122" i="1"/>
  <c r="J16" i="1"/>
  <c r="I122" i="1"/>
  <c r="J54" i="1"/>
  <c r="J46" i="1"/>
  <c r="I166" i="1"/>
  <c r="J70" i="1"/>
  <c r="J226" i="1"/>
  <c r="I151" i="1"/>
  <c r="J37" i="1"/>
  <c r="J38" i="1"/>
  <c r="J39" i="1"/>
  <c r="J76" i="1"/>
  <c r="J125" i="1"/>
  <c r="J118" i="1"/>
  <c r="K90" i="1"/>
  <c r="I80" i="1"/>
  <c r="J180" i="1"/>
  <c r="I237" i="1"/>
  <c r="K152" i="1"/>
  <c r="J61" i="1"/>
  <c r="I94" i="1"/>
  <c r="K153" i="1"/>
  <c r="J62" i="1"/>
  <c r="J206" i="1"/>
  <c r="I95" i="1"/>
  <c r="I239" i="1"/>
  <c r="K154" i="1"/>
  <c r="J63" i="1"/>
  <c r="J207" i="1"/>
  <c r="I120" i="1"/>
  <c r="K35" i="1"/>
  <c r="K179" i="1"/>
  <c r="J100" i="1"/>
  <c r="I13" i="1"/>
  <c r="I157" i="1"/>
  <c r="K72" i="1"/>
  <c r="K216" i="1"/>
  <c r="J149" i="1"/>
  <c r="I62" i="1"/>
  <c r="I206" i="1"/>
  <c r="K121" i="1"/>
  <c r="J138" i="1"/>
  <c r="I51" i="1"/>
  <c r="I195" i="1"/>
  <c r="K110" i="1"/>
  <c r="J43" i="1"/>
  <c r="J187" i="1"/>
  <c r="I100" i="1"/>
  <c r="K15" i="1"/>
  <c r="K159" i="1"/>
  <c r="J44" i="1"/>
  <c r="J188" i="1"/>
  <c r="I101" i="1"/>
  <c r="K16" i="1"/>
  <c r="K160" i="1"/>
  <c r="J81" i="1"/>
  <c r="J3" i="1" s="1"/>
  <c r="J225" i="1"/>
  <c r="I138" i="1"/>
  <c r="K53" i="1"/>
  <c r="K197" i="1"/>
  <c r="I143" i="1"/>
  <c r="J178" i="1"/>
  <c r="I153" i="1"/>
  <c r="J65" i="1"/>
  <c r="I111" i="1"/>
  <c r="J108" i="1"/>
  <c r="I115" i="1"/>
  <c r="J94" i="1"/>
  <c r="I56" i="1"/>
  <c r="I69" i="1"/>
  <c r="I214" i="1"/>
  <c r="I5" i="1" s="1"/>
  <c r="I240" i="1"/>
  <c r="I182" i="1"/>
  <c r="I175" i="1"/>
  <c r="J167" i="1"/>
  <c r="I224" i="1"/>
  <c r="J36" i="1"/>
  <c r="I93" i="1"/>
  <c r="J205" i="1"/>
  <c r="J130" i="1"/>
  <c r="I43" i="1"/>
  <c r="I187" i="1"/>
  <c r="K102" i="1"/>
  <c r="J35" i="1"/>
  <c r="J179" i="1"/>
  <c r="I92" i="1"/>
  <c r="I236" i="1"/>
  <c r="K151" i="1"/>
  <c r="J48" i="1"/>
  <c r="J192" i="1"/>
  <c r="I105" i="1"/>
  <c r="K20" i="1"/>
  <c r="K6" i="1" s="1"/>
  <c r="K164" i="1"/>
  <c r="J73" i="1"/>
  <c r="J217" i="1"/>
  <c r="I106" i="1"/>
  <c r="K21" i="1"/>
  <c r="K165" i="1"/>
  <c r="J74" i="1"/>
  <c r="J218" i="1"/>
  <c r="I107" i="1"/>
  <c r="K22" i="1"/>
  <c r="K166" i="1"/>
  <c r="J75" i="1"/>
  <c r="J219" i="1"/>
  <c r="I132" i="1"/>
  <c r="K47" i="1"/>
  <c r="K191" i="1"/>
  <c r="J112" i="1"/>
  <c r="I25" i="1"/>
  <c r="I169" i="1"/>
  <c r="K84" i="1"/>
  <c r="J17" i="1"/>
  <c r="J161" i="1"/>
  <c r="I74" i="1"/>
  <c r="I218" i="1"/>
  <c r="K133" i="1"/>
  <c r="K218" i="1"/>
  <c r="J150" i="1"/>
  <c r="I63" i="1"/>
  <c r="I207" i="1"/>
  <c r="K122" i="1"/>
  <c r="J55" i="1"/>
  <c r="J199" i="1"/>
  <c r="I112" i="1"/>
  <c r="K27" i="1"/>
  <c r="K171" i="1"/>
  <c r="J56" i="1"/>
  <c r="J200" i="1"/>
  <c r="I113" i="1"/>
  <c r="K28" i="1"/>
  <c r="K172" i="1"/>
  <c r="K4" i="1" s="1"/>
  <c r="J93" i="1"/>
  <c r="J237" i="1"/>
  <c r="I150" i="1"/>
  <c r="K65" i="1"/>
  <c r="K209" i="1"/>
  <c r="J22" i="1"/>
  <c r="J215" i="1"/>
  <c r="I141" i="1"/>
  <c r="J110" i="1"/>
  <c r="J34" i="1"/>
  <c r="I73" i="1"/>
  <c r="I139" i="1"/>
  <c r="J238" i="1"/>
  <c r="I200" i="1"/>
  <c r="I213" i="1"/>
  <c r="I215" i="1"/>
  <c r="I96" i="1"/>
  <c r="I133" i="1"/>
  <c r="I38" i="1"/>
  <c r="I31" i="1"/>
  <c r="J23" i="1"/>
  <c r="K139" i="1"/>
  <c r="I238" i="1"/>
  <c r="J142" i="1"/>
  <c r="I55" i="1"/>
  <c r="I199" i="1"/>
  <c r="K114" i="1"/>
  <c r="J47" i="1"/>
  <c r="J191" i="1"/>
  <c r="I104" i="1"/>
  <c r="K19" i="1"/>
  <c r="K163" i="1"/>
  <c r="J60" i="1"/>
  <c r="J204" i="1"/>
  <c r="I117" i="1"/>
  <c r="K32" i="1"/>
  <c r="K176" i="1"/>
  <c r="J85" i="1"/>
  <c r="J229" i="1"/>
  <c r="I118" i="1"/>
  <c r="K33" i="1"/>
  <c r="K177" i="1"/>
  <c r="J86" i="1"/>
  <c r="J230" i="1"/>
  <c r="I119" i="1"/>
  <c r="K34" i="1"/>
  <c r="K178" i="1"/>
  <c r="J87" i="1"/>
  <c r="J231" i="1"/>
  <c r="I144" i="1"/>
  <c r="K59" i="1"/>
  <c r="K203" i="1"/>
  <c r="J124" i="1"/>
  <c r="I37" i="1"/>
  <c r="I181" i="1"/>
  <c r="K96" i="1"/>
  <c r="J29" i="1"/>
  <c r="J173" i="1"/>
  <c r="I86" i="1"/>
  <c r="I230" i="1"/>
  <c r="K145" i="1"/>
  <c r="J18" i="1"/>
  <c r="J162" i="1"/>
  <c r="I75" i="1"/>
  <c r="I219" i="1"/>
  <c r="K134" i="1"/>
  <c r="J67" i="1"/>
  <c r="J211" i="1"/>
  <c r="I124" i="1"/>
  <c r="K39" i="1"/>
  <c r="K183" i="1"/>
  <c r="J68" i="1"/>
  <c r="J212" i="1"/>
  <c r="I125" i="1"/>
  <c r="K40" i="1"/>
  <c r="K184" i="1"/>
  <c r="J105" i="1"/>
  <c r="I18" i="1"/>
  <c r="I162" i="1"/>
  <c r="K77" i="1"/>
  <c r="K221" i="1"/>
  <c r="J71" i="1"/>
  <c r="J11" i="1"/>
  <c r="I61" i="1"/>
  <c r="I235" i="1"/>
  <c r="J96" i="1"/>
  <c r="I36" i="1"/>
  <c r="J209" i="1"/>
  <c r="J198" i="1"/>
  <c r="I22" i="1"/>
  <c r="J154" i="1"/>
  <c r="I67" i="1"/>
  <c r="I211" i="1"/>
  <c r="J59" i="1"/>
  <c r="J203" i="1"/>
  <c r="I116" i="1"/>
  <c r="K175" i="1"/>
  <c r="J72" i="1"/>
  <c r="J216" i="1"/>
  <c r="I129" i="1"/>
  <c r="K44" i="1"/>
  <c r="K188" i="1"/>
  <c r="K45" i="1"/>
  <c r="J98" i="1"/>
  <c r="I131" i="1"/>
  <c r="K46" i="1"/>
  <c r="K190" i="1"/>
  <c r="J99" i="1"/>
  <c r="I12" i="1"/>
  <c r="I156" i="1"/>
  <c r="K71" i="1"/>
  <c r="K215" i="1"/>
  <c r="J136" i="1"/>
  <c r="I49" i="1"/>
  <c r="I193" i="1"/>
  <c r="K108" i="1"/>
  <c r="J41" i="1"/>
  <c r="J185" i="1"/>
  <c r="I98" i="1"/>
  <c r="K13" i="1"/>
  <c r="K157" i="1"/>
  <c r="J30" i="1"/>
  <c r="J174" i="1"/>
  <c r="I87" i="1"/>
  <c r="I231" i="1"/>
  <c r="K146" i="1"/>
  <c r="J79" i="1"/>
  <c r="J223" i="1"/>
  <c r="I136" i="1"/>
  <c r="K51" i="1"/>
  <c r="K195" i="1"/>
  <c r="J80" i="1"/>
  <c r="J224" i="1"/>
  <c r="I137" i="1"/>
  <c r="K52" i="1"/>
  <c r="K196" i="1"/>
  <c r="I30" i="1"/>
  <c r="K89" i="1"/>
  <c r="M238" i="1" l="1"/>
  <c r="M226" i="1"/>
  <c r="M119" i="1"/>
  <c r="M223" i="1"/>
  <c r="M12" i="1"/>
  <c r="M234" i="1"/>
  <c r="M109" i="1"/>
  <c r="M175" i="1"/>
  <c r="M138" i="1"/>
  <c r="M15" i="1"/>
  <c r="M48" i="1"/>
  <c r="M185" i="1"/>
  <c r="M27" i="1"/>
  <c r="M112" i="1"/>
  <c r="M76" i="1"/>
  <c r="M219" i="1"/>
  <c r="M69" i="1"/>
  <c r="M122" i="1"/>
  <c r="M37" i="1"/>
  <c r="M204" i="1"/>
  <c r="M95" i="1"/>
  <c r="M201" i="1"/>
  <c r="M217" i="1"/>
  <c r="M213" i="1"/>
  <c r="M199" i="1"/>
  <c r="M60" i="1"/>
  <c r="M186" i="1"/>
  <c r="M31" i="1"/>
  <c r="M62" i="1"/>
  <c r="M187" i="1"/>
  <c r="M11" i="1"/>
  <c r="M74" i="1"/>
  <c r="M179" i="1"/>
  <c r="M200" i="1"/>
  <c r="M191" i="1"/>
  <c r="M229" i="1"/>
  <c r="M228" i="1"/>
  <c r="M221" i="1"/>
  <c r="M45" i="1"/>
  <c r="M21" i="1"/>
  <c r="M165" i="1"/>
  <c r="M225" i="1"/>
  <c r="M157" i="1"/>
  <c r="M178" i="1"/>
  <c r="M169" i="1"/>
  <c r="M212" i="1"/>
  <c r="M216" i="1"/>
  <c r="M211" i="1"/>
  <c r="M44" i="1"/>
  <c r="M59" i="1"/>
  <c r="M35" i="1"/>
  <c r="M188" i="1"/>
  <c r="M143" i="1"/>
  <c r="M203" i="1"/>
  <c r="M140" i="1"/>
  <c r="M156" i="1"/>
  <c r="M237" i="1"/>
  <c r="M152" i="1"/>
  <c r="M190" i="1"/>
  <c r="M189" i="1"/>
  <c r="M230" i="1"/>
  <c r="M86" i="1"/>
  <c r="M18" i="1"/>
  <c r="M49" i="1"/>
  <c r="M214" i="1"/>
  <c r="M166" i="1"/>
  <c r="M121" i="1"/>
  <c r="M181" i="1"/>
  <c r="M118" i="1"/>
  <c r="M139" i="1"/>
  <c r="M177" i="1"/>
  <c r="M130" i="1"/>
  <c r="M154" i="1"/>
  <c r="M168" i="1"/>
  <c r="M167" i="1"/>
  <c r="M58" i="1"/>
  <c r="M126" i="1"/>
  <c r="M32" i="1"/>
  <c r="M63" i="1"/>
  <c r="M90" i="1"/>
  <c r="M104" i="1"/>
  <c r="M164" i="1"/>
  <c r="M240" i="1"/>
  <c r="M94" i="1"/>
  <c r="M117" i="1"/>
  <c r="M155" i="1"/>
  <c r="M108" i="1"/>
  <c r="M151" i="1"/>
  <c r="M236" i="1"/>
  <c r="M145" i="1"/>
  <c r="M150" i="1"/>
  <c r="M174" i="1"/>
  <c r="M46" i="1"/>
  <c r="M22" i="1"/>
  <c r="M127" i="1"/>
  <c r="M78" i="1"/>
  <c r="M142" i="1"/>
  <c r="M224" i="1"/>
  <c r="M73" i="1"/>
  <c r="M93" i="1"/>
  <c r="M133" i="1"/>
  <c r="M176" i="1"/>
  <c r="M193" i="1"/>
  <c r="M87" i="1"/>
  <c r="M129" i="1"/>
  <c r="M115" i="1"/>
  <c r="M128" i="1"/>
  <c r="M198" i="1"/>
  <c r="M14" i="1"/>
  <c r="M19" i="1"/>
  <c r="M23" i="1"/>
  <c r="M120" i="1"/>
  <c r="M202" i="1"/>
  <c r="M67" i="1"/>
  <c r="M116" i="1"/>
  <c r="M91" i="1"/>
  <c r="M51" i="1"/>
  <c r="M107" i="1"/>
  <c r="M106" i="1"/>
  <c r="M222" i="1"/>
  <c r="M72" i="1"/>
  <c r="M33" i="1"/>
  <c r="M79" i="1"/>
  <c r="M103" i="1"/>
  <c r="M180" i="1"/>
  <c r="M92" i="1"/>
  <c r="M61" i="1"/>
  <c r="M153" i="1"/>
  <c r="M75" i="1"/>
  <c r="M163" i="1"/>
  <c r="M66" i="1"/>
  <c r="M192" i="1"/>
  <c r="M50" i="1"/>
  <c r="M30" i="1"/>
  <c r="M162" i="1"/>
  <c r="M20" i="1"/>
  <c r="M215" i="1"/>
  <c r="M80" i="1"/>
  <c r="M36" i="1"/>
  <c r="M57" i="1"/>
  <c r="M124" i="1"/>
  <c r="M88" i="1"/>
  <c r="M195" i="1"/>
  <c r="M25" i="1"/>
  <c r="M68" i="1"/>
  <c r="M209" i="1"/>
  <c r="M43" i="1"/>
  <c r="M98" i="1"/>
  <c r="M100" i="1"/>
  <c r="M183" i="1"/>
  <c r="M218" i="1"/>
  <c r="M54" i="1"/>
  <c r="M235" i="1"/>
  <c r="M233" i="1"/>
  <c r="M197" i="1"/>
  <c r="M13" i="1"/>
  <c r="M84" i="1"/>
  <c r="M17" i="1"/>
  <c r="M171" i="1"/>
  <c r="M206" i="1"/>
  <c r="M38" i="1"/>
  <c r="M141" i="1"/>
  <c r="M131" i="1"/>
  <c r="M102" i="1"/>
  <c r="M173" i="1"/>
  <c r="M232" i="1"/>
  <c r="M70" i="1"/>
  <c r="M29" i="1"/>
  <c r="M159" i="1"/>
  <c r="M194" i="1"/>
  <c r="M24" i="1"/>
  <c r="M239" i="1"/>
  <c r="M114" i="1"/>
  <c r="M161" i="1"/>
  <c r="M220" i="1"/>
  <c r="M56" i="1"/>
  <c r="M41" i="1"/>
  <c r="M147" i="1"/>
  <c r="M182" i="1"/>
  <c r="M210" i="1"/>
  <c r="M149" i="1"/>
  <c r="M208" i="1"/>
  <c r="M42" i="1"/>
  <c r="M53" i="1"/>
  <c r="M135" i="1"/>
  <c r="M170" i="1"/>
  <c r="M81" i="1"/>
  <c r="M47" i="1"/>
  <c r="M137" i="1"/>
  <c r="M196" i="1"/>
  <c r="M26" i="1"/>
  <c r="M65" i="1"/>
  <c r="M123" i="1"/>
  <c r="M158" i="1"/>
  <c r="M34" i="1"/>
  <c r="M125" i="1"/>
  <c r="M184" i="1"/>
  <c r="M16" i="1"/>
  <c r="M77" i="1"/>
  <c r="M111" i="1"/>
  <c r="M146" i="1"/>
  <c r="M227" i="1"/>
  <c r="M113" i="1"/>
  <c r="M172" i="1"/>
  <c r="M28" i="1"/>
  <c r="M89" i="1"/>
  <c r="M97" i="1"/>
  <c r="M134" i="1"/>
  <c r="M132" i="1"/>
  <c r="M205" i="1"/>
  <c r="M99" i="1"/>
  <c r="M160" i="1"/>
  <c r="M40" i="1"/>
  <c r="M101" i="1"/>
  <c r="M83" i="1"/>
  <c r="M110" i="1"/>
  <c r="M144" i="1"/>
  <c r="M85" i="1"/>
  <c r="M148" i="1"/>
  <c r="M52" i="1"/>
  <c r="M231" i="1"/>
  <c r="M55" i="1"/>
  <c r="M96" i="1"/>
  <c r="M71" i="1"/>
  <c r="M136" i="1"/>
  <c r="M64" i="1"/>
  <c r="M207" i="1"/>
  <c r="M39" i="1"/>
  <c r="M82" i="1"/>
  <c r="M105" i="1"/>
  <c r="N53" i="1"/>
  <c r="N90" i="1"/>
  <c r="N234" i="1"/>
  <c r="N151" i="1"/>
  <c r="N68" i="1"/>
  <c r="N182" i="1"/>
  <c r="N141" i="1"/>
  <c r="N96" i="1"/>
  <c r="N46" i="1"/>
  <c r="N229" i="1"/>
  <c r="N202" i="1"/>
  <c r="N173" i="1"/>
  <c r="N132" i="1"/>
  <c r="N86" i="1"/>
  <c r="N35" i="1"/>
  <c r="N220" i="1"/>
  <c r="N179" i="1"/>
  <c r="N136" i="1"/>
  <c r="N93" i="1"/>
  <c r="N65" i="1"/>
  <c r="N102" i="1"/>
  <c r="N19" i="1"/>
  <c r="N163" i="1"/>
  <c r="N80" i="1"/>
  <c r="N196" i="1"/>
  <c r="N155" i="1"/>
  <c r="N111" i="1"/>
  <c r="N62" i="1"/>
  <c r="N98" i="1"/>
  <c r="N216" i="1"/>
  <c r="N189" i="1"/>
  <c r="N146" i="1"/>
  <c r="N104" i="1"/>
  <c r="N51" i="1"/>
  <c r="N236" i="1"/>
  <c r="N193" i="1"/>
  <c r="N152" i="1"/>
  <c r="N108" i="1"/>
  <c r="N77" i="1"/>
  <c r="N114" i="1"/>
  <c r="N31" i="1"/>
  <c r="N175" i="1"/>
  <c r="N23" i="1"/>
  <c r="N212" i="1"/>
  <c r="N169" i="1"/>
  <c r="N128" i="1"/>
  <c r="N82" i="1"/>
  <c r="N188" i="1"/>
  <c r="N12" i="1"/>
  <c r="N203" i="1"/>
  <c r="N160" i="1"/>
  <c r="N119" i="1"/>
  <c r="N71" i="1"/>
  <c r="N16" i="1"/>
  <c r="N207" i="1"/>
  <c r="N166" i="1"/>
  <c r="N123" i="1"/>
  <c r="N89" i="1"/>
  <c r="N126" i="1"/>
  <c r="N43" i="1"/>
  <c r="N187" i="1"/>
  <c r="N39" i="1"/>
  <c r="N226" i="1"/>
  <c r="N183" i="1"/>
  <c r="N142" i="1"/>
  <c r="N97" i="1"/>
  <c r="N230" i="1"/>
  <c r="N28" i="1"/>
  <c r="N217" i="1"/>
  <c r="N176" i="1"/>
  <c r="N133" i="1"/>
  <c r="N87" i="1"/>
  <c r="N36" i="1"/>
  <c r="N221" i="1"/>
  <c r="N180" i="1"/>
  <c r="N137" i="1"/>
  <c r="N101" i="1"/>
  <c r="N138" i="1"/>
  <c r="N55" i="1"/>
  <c r="N199" i="1"/>
  <c r="N59" i="1"/>
  <c r="N240" i="1"/>
  <c r="N197" i="1"/>
  <c r="N156" i="1"/>
  <c r="N112" i="1"/>
  <c r="N27" i="1"/>
  <c r="N48" i="1"/>
  <c r="N231" i="1"/>
  <c r="N190" i="1"/>
  <c r="N147" i="1"/>
  <c r="N105" i="1"/>
  <c r="N52" i="1"/>
  <c r="N237" i="1"/>
  <c r="N194" i="1"/>
  <c r="N153" i="1"/>
  <c r="N113" i="1"/>
  <c r="N150" i="1"/>
  <c r="N67" i="1"/>
  <c r="N211" i="1"/>
  <c r="N75" i="1"/>
  <c r="N24" i="1"/>
  <c r="N213" i="1"/>
  <c r="N170" i="1"/>
  <c r="N129" i="1"/>
  <c r="N47" i="1"/>
  <c r="N64" i="1"/>
  <c r="N13" i="1"/>
  <c r="N204" i="1"/>
  <c r="N161" i="1"/>
  <c r="N120" i="1"/>
  <c r="N72" i="1"/>
  <c r="N21" i="1"/>
  <c r="N208" i="1"/>
  <c r="N167" i="1"/>
  <c r="N18" i="1"/>
  <c r="N162" i="1"/>
  <c r="N79" i="1"/>
  <c r="N223" i="1"/>
  <c r="N94" i="1"/>
  <c r="N40" i="1"/>
  <c r="N227" i="1"/>
  <c r="N184" i="1"/>
  <c r="N143" i="1"/>
  <c r="N63" i="1"/>
  <c r="N84" i="1"/>
  <c r="N33" i="1"/>
  <c r="N218" i="1"/>
  <c r="N177" i="1"/>
  <c r="N134" i="1"/>
  <c r="N88" i="1"/>
  <c r="N37" i="1"/>
  <c r="N224" i="1"/>
  <c r="N181" i="1"/>
  <c r="N30" i="1"/>
  <c r="N174" i="1"/>
  <c r="N91" i="1"/>
  <c r="N235" i="1"/>
  <c r="N109" i="1"/>
  <c r="N60" i="1"/>
  <c r="N11" i="1"/>
  <c r="N200" i="1"/>
  <c r="N157" i="1"/>
  <c r="N83" i="1"/>
  <c r="N99" i="1"/>
  <c r="N49" i="1"/>
  <c r="N232" i="1"/>
  <c r="N191" i="1"/>
  <c r="N148" i="1"/>
  <c r="N106" i="1"/>
  <c r="N57" i="1"/>
  <c r="N238" i="1"/>
  <c r="N195" i="1"/>
  <c r="N42" i="1"/>
  <c r="N186" i="1"/>
  <c r="N103" i="1"/>
  <c r="N20" i="1"/>
  <c r="N124" i="1"/>
  <c r="N76" i="1"/>
  <c r="N25" i="1"/>
  <c r="N214" i="1"/>
  <c r="N171" i="1"/>
  <c r="N116" i="1"/>
  <c r="N117" i="1"/>
  <c r="N69" i="1"/>
  <c r="N14" i="1"/>
  <c r="N205" i="1"/>
  <c r="N164" i="1"/>
  <c r="N121" i="1"/>
  <c r="N73" i="1"/>
  <c r="N22" i="1"/>
  <c r="N209" i="1"/>
  <c r="N17" i="1"/>
  <c r="N54" i="1"/>
  <c r="N198" i="1"/>
  <c r="N115" i="1"/>
  <c r="N32" i="1"/>
  <c r="N140" i="1"/>
  <c r="N95" i="1"/>
  <c r="N45" i="1"/>
  <c r="N228" i="1"/>
  <c r="N185" i="1"/>
  <c r="N130" i="1"/>
  <c r="N131" i="1"/>
  <c r="N85" i="1"/>
  <c r="N34" i="1"/>
  <c r="N219" i="1"/>
  <c r="N178" i="1"/>
  <c r="N29" i="1"/>
  <c r="N66" i="1"/>
  <c r="N210" i="1"/>
  <c r="N127" i="1"/>
  <c r="N44" i="1"/>
  <c r="N154" i="1"/>
  <c r="N110" i="1"/>
  <c r="N61" i="1"/>
  <c r="N144" i="1"/>
  <c r="N201" i="1"/>
  <c r="N158" i="1"/>
  <c r="N145" i="1"/>
  <c r="N100" i="1"/>
  <c r="N50" i="1"/>
  <c r="N233" i="1"/>
  <c r="N192" i="1"/>
  <c r="N149" i="1"/>
  <c r="N107" i="1"/>
  <c r="N58" i="1"/>
  <c r="N239" i="1"/>
  <c r="N222" i="1"/>
  <c r="N15" i="1"/>
  <c r="N139" i="1"/>
  <c r="N206" i="1"/>
  <c r="N56" i="1"/>
  <c r="N135" i="1"/>
  <c r="N168" i="1"/>
  <c r="N165" i="1"/>
  <c r="N125" i="1"/>
  <c r="N92" i="1"/>
  <c r="N81" i="1"/>
  <c r="N122" i="1"/>
  <c r="N26" i="1"/>
  <c r="N38" i="1"/>
  <c r="N215" i="1"/>
  <c r="N74" i="1"/>
  <c r="N172" i="1"/>
  <c r="N225" i="1"/>
  <c r="N159" i="1"/>
  <c r="N41" i="1"/>
  <c r="N118" i="1"/>
  <c r="N78" i="1"/>
  <c r="N70" i="1"/>
  <c r="O43" i="1"/>
  <c r="O187" i="1"/>
  <c r="O104" i="1"/>
  <c r="O21" i="1"/>
  <c r="O165" i="1"/>
  <c r="O82" i="1"/>
  <c r="O226" i="1"/>
  <c r="O143" i="1"/>
  <c r="O27" i="1"/>
  <c r="O181" i="1"/>
  <c r="O198" i="1"/>
  <c r="O219" i="1"/>
  <c r="O240" i="1"/>
  <c r="O28" i="1"/>
  <c r="O87" i="1"/>
  <c r="O134" i="1"/>
  <c r="O173" i="1"/>
  <c r="O210" i="1"/>
  <c r="O231" i="1"/>
  <c r="O55" i="1"/>
  <c r="O199" i="1"/>
  <c r="O116" i="1"/>
  <c r="O33" i="1"/>
  <c r="O67" i="1"/>
  <c r="O211" i="1"/>
  <c r="O128" i="1"/>
  <c r="O45" i="1"/>
  <c r="O189" i="1"/>
  <c r="O106" i="1"/>
  <c r="O23" i="1"/>
  <c r="O14" i="1"/>
  <c r="O51" i="1"/>
  <c r="O217" i="1"/>
  <c r="O234" i="1"/>
  <c r="O24" i="1"/>
  <c r="O53" i="1"/>
  <c r="O85" i="1"/>
  <c r="O133" i="1"/>
  <c r="O172" i="1"/>
  <c r="O209" i="1"/>
  <c r="O79" i="1"/>
  <c r="O223" i="1"/>
  <c r="O140" i="1"/>
  <c r="O57" i="1"/>
  <c r="O201" i="1"/>
  <c r="O118" i="1"/>
  <c r="O35" i="1"/>
  <c r="O26" i="1"/>
  <c r="O63" i="1"/>
  <c r="O233" i="1"/>
  <c r="O18" i="1"/>
  <c r="O52" i="1"/>
  <c r="O84" i="1"/>
  <c r="O109" i="1"/>
  <c r="O150" i="1"/>
  <c r="O192" i="1"/>
  <c r="O229" i="1"/>
  <c r="O40" i="1"/>
  <c r="O72" i="1"/>
  <c r="O91" i="1"/>
  <c r="O235" i="1"/>
  <c r="O152" i="1"/>
  <c r="O69" i="1"/>
  <c r="O213" i="1"/>
  <c r="O130" i="1"/>
  <c r="O47" i="1"/>
  <c r="O38" i="1"/>
  <c r="O75" i="1"/>
  <c r="O17" i="1"/>
  <c r="O49" i="1"/>
  <c r="O78" i="1"/>
  <c r="O108" i="1"/>
  <c r="O132" i="1"/>
  <c r="O171" i="1"/>
  <c r="O208" i="1"/>
  <c r="O37" i="1"/>
  <c r="O66" i="1"/>
  <c r="O97" i="1"/>
  <c r="O103" i="1"/>
  <c r="O20" i="1"/>
  <c r="O164" i="1"/>
  <c r="O81" i="1"/>
  <c r="O225" i="1"/>
  <c r="O142" i="1"/>
  <c r="O59" i="1"/>
  <c r="O50" i="1"/>
  <c r="O16" i="1"/>
  <c r="O48" i="1"/>
  <c r="O77" i="1"/>
  <c r="O102" i="1"/>
  <c r="O126" i="1"/>
  <c r="O149" i="1"/>
  <c r="O191" i="1"/>
  <c r="O228" i="1"/>
  <c r="O65" i="1"/>
  <c r="O96" i="1"/>
  <c r="O121" i="1"/>
  <c r="O115" i="1"/>
  <c r="O32" i="1"/>
  <c r="O176" i="1"/>
  <c r="O93" i="1"/>
  <c r="O237" i="1"/>
  <c r="O154" i="1"/>
  <c r="O71" i="1"/>
  <c r="O62" i="1"/>
  <c r="O42" i="1"/>
  <c r="O76" i="1"/>
  <c r="O101" i="1"/>
  <c r="O125" i="1"/>
  <c r="O148" i="1"/>
  <c r="O170" i="1"/>
  <c r="O207" i="1"/>
  <c r="O36" i="1"/>
  <c r="O90" i="1"/>
  <c r="O120" i="1"/>
  <c r="O138" i="1"/>
  <c r="O127" i="1"/>
  <c r="O44" i="1"/>
  <c r="O188" i="1"/>
  <c r="O105" i="1"/>
  <c r="O22" i="1"/>
  <c r="O166" i="1"/>
  <c r="O83" i="1"/>
  <c r="O74" i="1"/>
  <c r="O73" i="1"/>
  <c r="O100" i="1"/>
  <c r="O124" i="1"/>
  <c r="O147" i="1"/>
  <c r="O169" i="1"/>
  <c r="O186" i="1"/>
  <c r="O227" i="1"/>
  <c r="O64" i="1"/>
  <c r="O139" i="1"/>
  <c r="O56" i="1"/>
  <c r="O200" i="1"/>
  <c r="O117" i="1"/>
  <c r="O34" i="1"/>
  <c r="O178" i="1"/>
  <c r="O95" i="1"/>
  <c r="O86" i="1"/>
  <c r="O99" i="1"/>
  <c r="O123" i="1"/>
  <c r="O146" i="1"/>
  <c r="O168" i="1"/>
  <c r="O185" i="1"/>
  <c r="O206" i="1"/>
  <c r="O30" i="1"/>
  <c r="O89" i="1"/>
  <c r="O136" i="1"/>
  <c r="O159" i="1"/>
  <c r="O180" i="1"/>
  <c r="O19" i="1"/>
  <c r="O163" i="1"/>
  <c r="O80" i="1"/>
  <c r="O224" i="1"/>
  <c r="O141" i="1"/>
  <c r="O58" i="1"/>
  <c r="O202" i="1"/>
  <c r="O119" i="1"/>
  <c r="O110" i="1"/>
  <c r="O144" i="1"/>
  <c r="O162" i="1"/>
  <c r="O183" i="1"/>
  <c r="O204" i="1"/>
  <c r="O221" i="1"/>
  <c r="O29" i="1"/>
  <c r="O88" i="1"/>
  <c r="O135" i="1"/>
  <c r="O151" i="1"/>
  <c r="O190" i="1"/>
  <c r="O145" i="1"/>
  <c r="O222" i="1"/>
  <c r="O194" i="1"/>
  <c r="O232" i="1"/>
  <c r="O175" i="1"/>
  <c r="O214" i="1"/>
  <c r="O182" i="1"/>
  <c r="O60" i="1"/>
  <c r="O230" i="1"/>
  <c r="O68" i="1"/>
  <c r="O238" i="1"/>
  <c r="O218" i="1"/>
  <c r="O111" i="1"/>
  <c r="O12" i="1"/>
  <c r="O92" i="1"/>
  <c r="O107" i="1"/>
  <c r="O167" i="1"/>
  <c r="O61" i="1"/>
  <c r="O137" i="1"/>
  <c r="O212" i="1"/>
  <c r="O131" i="1"/>
  <c r="O203" i="1"/>
  <c r="O112" i="1"/>
  <c r="O179" i="1"/>
  <c r="O236" i="1"/>
  <c r="O155" i="1"/>
  <c r="O239" i="1"/>
  <c r="O156" i="1"/>
  <c r="O195" i="1"/>
  <c r="O129" i="1"/>
  <c r="O98" i="1"/>
  <c r="O184" i="1"/>
  <c r="O113" i="1"/>
  <c r="O215" i="1"/>
  <c r="O153" i="1"/>
  <c r="O15" i="1"/>
  <c r="O220" i="1"/>
  <c r="O157" i="1"/>
  <c r="O13" i="1"/>
  <c r="O177" i="1"/>
  <c r="O39" i="1"/>
  <c r="O25" i="1"/>
  <c r="O193" i="1"/>
  <c r="O41" i="1"/>
  <c r="O46" i="1"/>
  <c r="O122" i="1"/>
  <c r="O205" i="1"/>
  <c r="O114" i="1"/>
  <c r="O160" i="1"/>
  <c r="O70" i="1"/>
  <c r="O161" i="1"/>
  <c r="O11" i="1"/>
  <c r="O158" i="1"/>
  <c r="O196" i="1"/>
  <c r="O216" i="1"/>
  <c r="O31" i="1"/>
  <c r="O94" i="1"/>
  <c r="O197" i="1"/>
  <c r="O54" i="1"/>
  <c r="O174" i="1"/>
  <c r="L47" i="1"/>
  <c r="L118" i="1"/>
  <c r="P118" i="1" s="1"/>
  <c r="Q118" i="1" s="1"/>
  <c r="L28" i="1"/>
  <c r="P28" i="1" s="1"/>
  <c r="Q28" i="1" s="1"/>
  <c r="L224" i="1"/>
  <c r="P224" i="1" s="1"/>
  <c r="Q224" i="1" s="1"/>
  <c r="L225" i="1"/>
  <c r="L190" i="1"/>
  <c r="L220" i="1"/>
  <c r="L95" i="1"/>
  <c r="L35" i="1"/>
  <c r="P35" i="1" s="1"/>
  <c r="Q35" i="1" s="1"/>
  <c r="L240" i="1"/>
  <c r="L54" i="1"/>
  <c r="L153" i="1"/>
  <c r="P153" i="1" s="1"/>
  <c r="Q153" i="1" s="1"/>
  <c r="L185" i="1"/>
  <c r="L84" i="1"/>
  <c r="P84" i="1" s="1"/>
  <c r="Q84" i="1" s="1"/>
  <c r="L13" i="1"/>
  <c r="L157" i="1"/>
  <c r="L147" i="1"/>
  <c r="L122" i="1"/>
  <c r="L123" i="1"/>
  <c r="L232" i="1"/>
  <c r="L17" i="1"/>
  <c r="L31" i="1"/>
  <c r="L102" i="1"/>
  <c r="L136" i="1"/>
  <c r="L239" i="1"/>
  <c r="L188" i="1"/>
  <c r="P188" i="1" s="1"/>
  <c r="Q188" i="1" s="1"/>
  <c r="L189" i="1"/>
  <c r="L200" i="1"/>
  <c r="L19" i="1"/>
  <c r="L101" i="1"/>
  <c r="L215" i="1"/>
  <c r="L34" i="1"/>
  <c r="L172" i="1"/>
  <c r="L129" i="1"/>
  <c r="L96" i="1"/>
  <c r="L25" i="1"/>
  <c r="L169" i="1"/>
  <c r="L195" i="1"/>
  <c r="L134" i="1"/>
  <c r="P134" i="1" s="1"/>
  <c r="Q134" i="1" s="1"/>
  <c r="L159" i="1"/>
  <c r="L18" i="1"/>
  <c r="L82" i="1"/>
  <c r="L203" i="1"/>
  <c r="L80" i="1"/>
  <c r="L64" i="1"/>
  <c r="L208" i="1"/>
  <c r="L184" i="1"/>
  <c r="L202" i="1"/>
  <c r="P202" i="1" s="1"/>
  <c r="Q202" i="1" s="1"/>
  <c r="L234" i="1"/>
  <c r="P234" i="1" s="1"/>
  <c r="Q234" i="1" s="1"/>
  <c r="L115" i="1"/>
  <c r="L233" i="1"/>
  <c r="L44" i="1"/>
  <c r="P44" i="1" s="1"/>
  <c r="Q44" i="1" s="1"/>
  <c r="L77" i="1"/>
  <c r="L108" i="1"/>
  <c r="L37" i="1"/>
  <c r="L181" i="1"/>
  <c r="P181" i="1" s="1"/>
  <c r="Q181" i="1" s="1"/>
  <c r="L231" i="1"/>
  <c r="L146" i="1"/>
  <c r="L183" i="1"/>
  <c r="L235" i="1"/>
  <c r="P235" i="1" s="1"/>
  <c r="Q235" i="1" s="1"/>
  <c r="L66" i="1"/>
  <c r="L227" i="1"/>
  <c r="P227" i="1" s="1"/>
  <c r="Q227" i="1" s="1"/>
  <c r="L79" i="1"/>
  <c r="P79" i="1" s="1"/>
  <c r="Q79" i="1" s="1"/>
  <c r="L187" i="1"/>
  <c r="P187" i="1" s="1"/>
  <c r="Q187" i="1" s="1"/>
  <c r="L131" i="1"/>
  <c r="L116" i="1"/>
  <c r="L164" i="1"/>
  <c r="P164" i="1" s="1"/>
  <c r="Q164" i="1" s="1"/>
  <c r="L94" i="1"/>
  <c r="L199" i="1"/>
  <c r="L214" i="1"/>
  <c r="L167" i="1"/>
  <c r="L21" i="1"/>
  <c r="L120" i="1"/>
  <c r="L49" i="1"/>
  <c r="P49" i="1" s="1"/>
  <c r="Q49" i="1" s="1"/>
  <c r="L193" i="1"/>
  <c r="P193" i="1" s="1"/>
  <c r="Q193" i="1" s="1"/>
  <c r="L14" i="1"/>
  <c r="L158" i="1"/>
  <c r="L219" i="1"/>
  <c r="L177" i="1"/>
  <c r="L196" i="1"/>
  <c r="L46" i="1"/>
  <c r="L226" i="1"/>
  <c r="L23" i="1"/>
  <c r="L59" i="1"/>
  <c r="L238" i="1"/>
  <c r="P238" i="1" s="1"/>
  <c r="Q238" i="1" s="1"/>
  <c r="L148" i="1"/>
  <c r="P148" i="1" s="1"/>
  <c r="Q148" i="1" s="1"/>
  <c r="L22" i="1"/>
  <c r="P22" i="1" s="1"/>
  <c r="Q22" i="1" s="1"/>
  <c r="L179" i="1"/>
  <c r="P179" i="1" s="1"/>
  <c r="Q179" i="1" s="1"/>
  <c r="L222" i="1"/>
  <c r="L198" i="1"/>
  <c r="L132" i="1"/>
  <c r="L61" i="1"/>
  <c r="L205" i="1"/>
  <c r="L26" i="1"/>
  <c r="L170" i="1"/>
  <c r="L27" i="1"/>
  <c r="P27" i="1" s="1"/>
  <c r="Q27" i="1" s="1"/>
  <c r="L161" i="1"/>
  <c r="L124" i="1"/>
  <c r="L30" i="1"/>
  <c r="P30" i="1" s="1"/>
  <c r="Q30" i="1" s="1"/>
  <c r="L209" i="1"/>
  <c r="P209" i="1" s="1"/>
  <c r="Q209" i="1" s="1"/>
  <c r="L166" i="1"/>
  <c r="L186" i="1"/>
  <c r="P186" i="1" s="1"/>
  <c r="Q186" i="1" s="1"/>
  <c r="L151" i="1"/>
  <c r="L128" i="1"/>
  <c r="L163" i="1"/>
  <c r="L114" i="1"/>
  <c r="L178" i="1"/>
  <c r="L144" i="1"/>
  <c r="L73" i="1"/>
  <c r="L217" i="1"/>
  <c r="P217" i="1" s="1"/>
  <c r="Q217" i="1" s="1"/>
  <c r="L38" i="1"/>
  <c r="P38" i="1" s="1"/>
  <c r="Q38" i="1" s="1"/>
  <c r="L182" i="1"/>
  <c r="P182" i="1" s="1"/>
  <c r="Q182" i="1" s="1"/>
  <c r="L63" i="1"/>
  <c r="L104" i="1"/>
  <c r="L117" i="1"/>
  <c r="L42" i="1"/>
  <c r="L58" i="1"/>
  <c r="L43" i="1"/>
  <c r="L112" i="1"/>
  <c r="P112" i="1" s="1"/>
  <c r="Q112" i="1" s="1"/>
  <c r="L201" i="1"/>
  <c r="P201" i="1" s="1"/>
  <c r="Q201" i="1" s="1"/>
  <c r="L143" i="1"/>
  <c r="L162" i="1"/>
  <c r="L12" i="1"/>
  <c r="P12" i="1" s="1"/>
  <c r="Q12" i="1" s="1"/>
  <c r="L156" i="1"/>
  <c r="P156" i="1" s="1"/>
  <c r="Q156" i="1" s="1"/>
  <c r="L85" i="1"/>
  <c r="L229" i="1"/>
  <c r="P229" i="1" s="1"/>
  <c r="Q229" i="1" s="1"/>
  <c r="L50" i="1"/>
  <c r="L194" i="1"/>
  <c r="L99" i="1"/>
  <c r="L125" i="1"/>
  <c r="L88" i="1"/>
  <c r="L81" i="1"/>
  <c r="P81" i="1" s="1"/>
  <c r="Q81" i="1" s="1"/>
  <c r="L237" i="1"/>
  <c r="L92" i="1"/>
  <c r="L113" i="1"/>
  <c r="P113" i="1" s="1"/>
  <c r="Q113" i="1" s="1"/>
  <c r="L127" i="1"/>
  <c r="P127" i="1" s="1"/>
  <c r="Q127" i="1" s="1"/>
  <c r="L142" i="1"/>
  <c r="P142" i="1" s="1"/>
  <c r="Q142" i="1" s="1"/>
  <c r="L24" i="1"/>
  <c r="P24" i="1" s="1"/>
  <c r="Q24" i="1" s="1"/>
  <c r="L168" i="1"/>
  <c r="L97" i="1"/>
  <c r="L11" i="1"/>
  <c r="L62" i="1"/>
  <c r="P62" i="1" s="1"/>
  <c r="Q62" i="1" s="1"/>
  <c r="L206" i="1"/>
  <c r="L135" i="1"/>
  <c r="L68" i="1"/>
  <c r="L228" i="1"/>
  <c r="P228" i="1" s="1"/>
  <c r="Q228" i="1" s="1"/>
  <c r="L65" i="1"/>
  <c r="L211" i="1"/>
  <c r="L221" i="1"/>
  <c r="L130" i="1"/>
  <c r="L76" i="1"/>
  <c r="L57" i="1"/>
  <c r="L107" i="1"/>
  <c r="L236" i="1"/>
  <c r="L126" i="1"/>
  <c r="L150" i="1"/>
  <c r="L36" i="1"/>
  <c r="L180" i="1"/>
  <c r="L109" i="1"/>
  <c r="P109" i="1" s="1"/>
  <c r="Q109" i="1" s="1"/>
  <c r="L15" i="1"/>
  <c r="P15" i="1" s="1"/>
  <c r="Q15" i="1" s="1"/>
  <c r="L74" i="1"/>
  <c r="L218" i="1"/>
  <c r="L171" i="1"/>
  <c r="L89" i="1"/>
  <c r="L52" i="1"/>
  <c r="L103" i="1"/>
  <c r="L45" i="1"/>
  <c r="P45" i="1" s="1"/>
  <c r="Q45" i="1" s="1"/>
  <c r="L210" i="1"/>
  <c r="L140" i="1"/>
  <c r="L32" i="1"/>
  <c r="P32" i="1" s="1"/>
  <c r="Q32" i="1" s="1"/>
  <c r="L83" i="1"/>
  <c r="P83" i="1" s="1"/>
  <c r="Q83" i="1" s="1"/>
  <c r="L29" i="1"/>
  <c r="L137" i="1"/>
  <c r="L174" i="1"/>
  <c r="L160" i="1"/>
  <c r="L212" i="1"/>
  <c r="L40" i="1"/>
  <c r="P40" i="1" s="1"/>
  <c r="Q40" i="1" s="1"/>
  <c r="L100" i="1"/>
  <c r="L71" i="1"/>
  <c r="L93" i="1"/>
  <c r="L90" i="1"/>
  <c r="L175" i="1"/>
  <c r="L60" i="1"/>
  <c r="P60" i="1" s="1"/>
  <c r="Q60" i="1" s="1"/>
  <c r="L204" i="1"/>
  <c r="L133" i="1"/>
  <c r="P133" i="1" s="1"/>
  <c r="Q133" i="1" s="1"/>
  <c r="L75" i="1"/>
  <c r="P75" i="1" s="1"/>
  <c r="Q75" i="1" s="1"/>
  <c r="L98" i="1"/>
  <c r="L39" i="1"/>
  <c r="L16" i="1"/>
  <c r="L176" i="1"/>
  <c r="L192" i="1"/>
  <c r="L67" i="1"/>
  <c r="P67" i="1" s="1"/>
  <c r="Q67" i="1" s="1"/>
  <c r="L223" i="1"/>
  <c r="L138" i="1"/>
  <c r="L216" i="1"/>
  <c r="P216" i="1" s="1"/>
  <c r="Q216" i="1" s="1"/>
  <c r="L213" i="1"/>
  <c r="L155" i="1"/>
  <c r="L121" i="1"/>
  <c r="P121" i="1" s="1"/>
  <c r="Q121" i="1" s="1"/>
  <c r="L197" i="1"/>
  <c r="L145" i="1"/>
  <c r="L141" i="1"/>
  <c r="L91" i="1"/>
  <c r="P91" i="1" s="1"/>
  <c r="Q91" i="1" s="1"/>
  <c r="L51" i="1"/>
  <c r="L105" i="1"/>
  <c r="P105" i="1" s="1"/>
  <c r="Q105" i="1" s="1"/>
  <c r="L152" i="1"/>
  <c r="P152" i="1" s="1"/>
  <c r="Q152" i="1" s="1"/>
  <c r="L55" i="1"/>
  <c r="L111" i="1"/>
  <c r="P111" i="1" s="1"/>
  <c r="Q111" i="1" s="1"/>
  <c r="L69" i="1"/>
  <c r="P69" i="1" s="1"/>
  <c r="Q69" i="1" s="1"/>
  <c r="L173" i="1"/>
  <c r="L86" i="1"/>
  <c r="P86" i="1" s="1"/>
  <c r="Q86" i="1" s="1"/>
  <c r="L53" i="1"/>
  <c r="L119" i="1"/>
  <c r="L139" i="1"/>
  <c r="L110" i="1"/>
  <c r="L33" i="1"/>
  <c r="P33" i="1" s="1"/>
  <c r="Q33" i="1" s="1"/>
  <c r="L154" i="1"/>
  <c r="L149" i="1"/>
  <c r="L78" i="1"/>
  <c r="L230" i="1"/>
  <c r="P230" i="1" s="1"/>
  <c r="Q230" i="1" s="1"/>
  <c r="L191" i="1"/>
  <c r="P191" i="1" s="1"/>
  <c r="Q191" i="1" s="1"/>
  <c r="L165" i="1"/>
  <c r="L41" i="1"/>
  <c r="P41" i="1" s="1"/>
  <c r="Q41" i="1" s="1"/>
  <c r="L87" i="1"/>
  <c r="L56" i="1"/>
  <c r="L106" i="1"/>
  <c r="L48" i="1"/>
  <c r="L207" i="1"/>
  <c r="P207" i="1" s="1"/>
  <c r="Q207" i="1" s="1"/>
  <c r="L20" i="1"/>
  <c r="L70" i="1"/>
  <c r="P70" i="1" s="1"/>
  <c r="Q70" i="1" s="1"/>
  <c r="L72" i="1"/>
  <c r="P72" i="1" s="1"/>
  <c r="Q72" i="1" s="1"/>
  <c r="P198" i="1" l="1"/>
  <c r="Q198" i="1" s="1"/>
  <c r="P116" i="1"/>
  <c r="Q116" i="1" s="1"/>
  <c r="P165" i="1"/>
  <c r="Q165" i="1" s="1"/>
  <c r="P173" i="1"/>
  <c r="Q173" i="1" s="1"/>
  <c r="P137" i="1"/>
  <c r="Q137" i="1" s="1"/>
  <c r="P221" i="1"/>
  <c r="Q221" i="1" s="1"/>
  <c r="P82" i="1"/>
  <c r="Q82" i="1" s="1"/>
  <c r="P155" i="1"/>
  <c r="Q155" i="1" s="1"/>
  <c r="P74" i="1"/>
  <c r="Q74" i="1" s="1"/>
  <c r="P85" i="1"/>
  <c r="Q85" i="1" s="1"/>
  <c r="P63" i="1"/>
  <c r="Q63" i="1" s="1"/>
  <c r="P166" i="1"/>
  <c r="Q166" i="1" s="1"/>
  <c r="P158" i="1"/>
  <c r="Q158" i="1" s="1"/>
  <c r="P131" i="1"/>
  <c r="Q131" i="1" s="1"/>
  <c r="P77" i="1"/>
  <c r="Q77" i="1" s="1"/>
  <c r="P18" i="1"/>
  <c r="Q18" i="1" s="1"/>
  <c r="P225" i="1"/>
  <c r="Q225" i="1" s="1"/>
  <c r="P14" i="1"/>
  <c r="Q14" i="1" s="1"/>
  <c r="P200" i="1"/>
  <c r="Q200" i="1" s="1"/>
  <c r="P115" i="1"/>
  <c r="Q115" i="1" s="1"/>
  <c r="P68" i="1"/>
  <c r="Q68" i="1" s="1"/>
  <c r="P169" i="1"/>
  <c r="Q169" i="1" s="1"/>
  <c r="P184" i="1"/>
  <c r="Q184" i="1" s="1"/>
  <c r="P141" i="1"/>
  <c r="Q141" i="1" s="1"/>
  <c r="P46" i="1"/>
  <c r="Q46" i="1" s="1"/>
  <c r="P53" i="1"/>
  <c r="Q53" i="1" s="1"/>
  <c r="P174" i="1"/>
  <c r="Q174" i="1" s="1"/>
  <c r="P218" i="1"/>
  <c r="Q218" i="1" s="1"/>
  <c r="P130" i="1"/>
  <c r="Q130" i="1" s="1"/>
  <c r="P104" i="1"/>
  <c r="Q104" i="1" s="1"/>
  <c r="P219" i="1"/>
  <c r="Q219" i="1" s="1"/>
  <c r="P108" i="1"/>
  <c r="Q108" i="1" s="1"/>
  <c r="P101" i="1"/>
  <c r="Q101" i="1" s="1"/>
  <c r="P122" i="1"/>
  <c r="Q122" i="1" s="1"/>
  <c r="P190" i="1"/>
  <c r="Q190" i="1" s="1"/>
  <c r="P43" i="1"/>
  <c r="Q43" i="1" s="1"/>
  <c r="P106" i="1"/>
  <c r="Q106" i="1" s="1"/>
  <c r="P125" i="1"/>
  <c r="Q125" i="1" s="1"/>
  <c r="P52" i="1"/>
  <c r="Q52" i="1" s="1"/>
  <c r="P212" i="1"/>
  <c r="Q212" i="1" s="1"/>
  <c r="P80" i="1"/>
  <c r="Q80" i="1" s="1"/>
  <c r="P139" i="1"/>
  <c r="Q139" i="1" s="1"/>
  <c r="P16" i="1"/>
  <c r="Q16" i="1" s="1"/>
  <c r="P58" i="1"/>
  <c r="Q58" i="1" s="1"/>
  <c r="P87" i="1"/>
  <c r="Q87" i="1" s="1"/>
  <c r="P197" i="1"/>
  <c r="Q197" i="1" s="1"/>
  <c r="P98" i="1"/>
  <c r="Q98" i="1" s="1"/>
  <c r="P171" i="1"/>
  <c r="Q171" i="1" s="1"/>
  <c r="P76" i="1"/>
  <c r="Q76" i="1" s="1"/>
  <c r="P114" i="1"/>
  <c r="Q114" i="1" s="1"/>
  <c r="P151" i="1"/>
  <c r="Q151" i="1" s="1"/>
  <c r="P132" i="1"/>
  <c r="Q132" i="1" s="1"/>
  <c r="P92" i="1"/>
  <c r="Q92" i="1" s="1"/>
  <c r="P180" i="1"/>
  <c r="Q180" i="1" s="1"/>
  <c r="P124" i="1"/>
  <c r="Q124" i="1" s="1"/>
  <c r="P140" i="1"/>
  <c r="Q140" i="1" s="1"/>
  <c r="P66" i="1"/>
  <c r="Q66" i="1" s="1"/>
  <c r="P36" i="1"/>
  <c r="Q36" i="1" s="1"/>
  <c r="P73" i="1"/>
  <c r="Q73" i="1" s="1"/>
  <c r="P206" i="1"/>
  <c r="Q206" i="1" s="1"/>
  <c r="P170" i="1"/>
  <c r="Q170" i="1" s="1"/>
  <c r="P96" i="1"/>
  <c r="Q96" i="1" s="1"/>
  <c r="P54" i="1"/>
  <c r="Q54" i="1" s="1"/>
  <c r="P162" i="1"/>
  <c r="Q162" i="1" s="1"/>
  <c r="P90" i="1"/>
  <c r="Q90" i="1" s="1"/>
  <c r="P237" i="1"/>
  <c r="Q237" i="1" s="1"/>
  <c r="P48" i="1"/>
  <c r="Q48" i="1" s="1"/>
  <c r="P100" i="1"/>
  <c r="Q100" i="1" s="1"/>
  <c r="P236" i="1"/>
  <c r="Q236" i="1" s="1"/>
  <c r="P26" i="1"/>
  <c r="Q26" i="1" s="1"/>
  <c r="P146" i="1"/>
  <c r="Q146" i="1" s="1"/>
  <c r="P208" i="1"/>
  <c r="Q208" i="1" s="1"/>
  <c r="P31" i="1"/>
  <c r="Q31" i="1" s="1"/>
  <c r="P56" i="1"/>
  <c r="Q56" i="1" s="1"/>
  <c r="P145" i="1"/>
  <c r="Q145" i="1" s="1"/>
  <c r="P119" i="1"/>
  <c r="Q119" i="1" s="1"/>
  <c r="P160" i="1"/>
  <c r="Q160" i="1" s="1"/>
  <c r="P175" i="1"/>
  <c r="Q175" i="1" s="1"/>
  <c r="P47" i="1"/>
  <c r="Q47" i="1" s="1"/>
  <c r="P161" i="1"/>
  <c r="Q161" i="1" s="1"/>
  <c r="P120" i="1"/>
  <c r="Q120" i="1" s="1"/>
  <c r="P239" i="1"/>
  <c r="Q239" i="1" s="1"/>
  <c r="P154" i="1"/>
  <c r="Q154" i="1" s="1"/>
  <c r="P93" i="1"/>
  <c r="Q93" i="1" s="1"/>
  <c r="P150" i="1"/>
  <c r="Q150" i="1" s="1"/>
  <c r="P135" i="1"/>
  <c r="Q135" i="1" s="1"/>
  <c r="P144" i="1"/>
  <c r="Q144" i="1" s="1"/>
  <c r="P59" i="1"/>
  <c r="Q59" i="1" s="1"/>
  <c r="P21" i="1"/>
  <c r="Q21" i="1" s="1"/>
  <c r="P136" i="1"/>
  <c r="Q136" i="1" s="1"/>
  <c r="P126" i="1"/>
  <c r="Q126" i="1" s="1"/>
  <c r="P178" i="1"/>
  <c r="Q178" i="1" s="1"/>
  <c r="P23" i="1"/>
  <c r="Q23" i="1" s="1"/>
  <c r="P167" i="1"/>
  <c r="Q167" i="1" s="1"/>
  <c r="P183" i="1"/>
  <c r="Q183" i="1" s="1"/>
  <c r="P102" i="1"/>
  <c r="Q102" i="1" s="1"/>
  <c r="P226" i="1"/>
  <c r="Q226" i="1" s="1"/>
  <c r="P107" i="1"/>
  <c r="Q107" i="1" s="1"/>
  <c r="P231" i="1"/>
  <c r="Q231" i="1" s="1"/>
  <c r="P103" i="1"/>
  <c r="Q103" i="1" s="1"/>
  <c r="P11" i="1"/>
  <c r="Q11" i="1" s="1"/>
  <c r="P97" i="1"/>
  <c r="Q97" i="1" s="1"/>
  <c r="P42" i="1"/>
  <c r="Q42" i="1" s="1"/>
  <c r="P50" i="1"/>
  <c r="Q50" i="1" s="1"/>
  <c r="P117" i="1"/>
  <c r="Q117" i="1" s="1"/>
  <c r="P37" i="1"/>
  <c r="Q37" i="1" s="1"/>
  <c r="P203" i="1"/>
  <c r="Q203" i="1" s="1"/>
  <c r="P215" i="1"/>
  <c r="Q215" i="1" s="1"/>
  <c r="P123" i="1"/>
  <c r="Q123" i="1" s="1"/>
  <c r="P195" i="1"/>
  <c r="Q195" i="1" s="1"/>
  <c r="P177" i="1"/>
  <c r="Q177" i="1" s="1"/>
  <c r="P220" i="1"/>
  <c r="Q220" i="1" s="1"/>
  <c r="P222" i="1"/>
  <c r="Q222" i="1" s="1"/>
  <c r="P19" i="1"/>
  <c r="Q19" i="1" s="1"/>
  <c r="P147" i="1"/>
  <c r="Q147" i="1" s="1"/>
  <c r="P213" i="1"/>
  <c r="Q213" i="1" s="1"/>
  <c r="P204" i="1"/>
  <c r="Q204" i="1" s="1"/>
  <c r="P29" i="1"/>
  <c r="Q29" i="1" s="1"/>
  <c r="P211" i="1"/>
  <c r="Q211" i="1" s="1"/>
  <c r="P159" i="1"/>
  <c r="Q159" i="1" s="1"/>
  <c r="P157" i="1"/>
  <c r="Q157" i="1" s="1"/>
  <c r="P65" i="1"/>
  <c r="Q65" i="1" s="1"/>
  <c r="P233" i="1"/>
  <c r="Q233" i="1" s="1"/>
  <c r="P189" i="1"/>
  <c r="Q189" i="1" s="1"/>
  <c r="P13" i="1"/>
  <c r="Q13" i="1" s="1"/>
  <c r="P149" i="1"/>
  <c r="Q149" i="1" s="1"/>
  <c r="P223" i="1"/>
  <c r="Q223" i="1" s="1"/>
  <c r="P143" i="1"/>
  <c r="Q143" i="1" s="1"/>
  <c r="P185" i="1"/>
  <c r="Q185" i="1" s="1"/>
  <c r="P78" i="1"/>
  <c r="Q78" i="1" s="1"/>
  <c r="P20" i="1"/>
  <c r="Q20" i="1" s="1"/>
  <c r="P210" i="1"/>
  <c r="Q210" i="1" s="1"/>
  <c r="P25" i="1"/>
  <c r="Q25" i="1" s="1"/>
  <c r="P55" i="1"/>
  <c r="Q55" i="1" s="1"/>
  <c r="P71" i="1"/>
  <c r="Q71" i="1" s="1"/>
  <c r="P88" i="1"/>
  <c r="Q88" i="1" s="1"/>
  <c r="P192" i="1"/>
  <c r="Q192" i="1" s="1"/>
  <c r="P110" i="1"/>
  <c r="Q110" i="1" s="1"/>
  <c r="P129" i="1"/>
  <c r="Q129" i="1" s="1"/>
  <c r="P240" i="1"/>
  <c r="Q240" i="1" s="1"/>
  <c r="P176" i="1"/>
  <c r="Q176" i="1" s="1"/>
  <c r="P99" i="1"/>
  <c r="Q99" i="1" s="1"/>
  <c r="P163" i="1"/>
  <c r="Q163" i="1" s="1"/>
  <c r="P205" i="1"/>
  <c r="Q205" i="1" s="1"/>
  <c r="P199" i="1"/>
  <c r="Q199" i="1" s="1"/>
  <c r="P64" i="1"/>
  <c r="Q64" i="1" s="1"/>
  <c r="P172" i="1"/>
  <c r="Q172" i="1" s="1"/>
  <c r="P17" i="1"/>
  <c r="Q17" i="1" s="1"/>
  <c r="P138" i="1"/>
  <c r="Q138" i="1" s="1"/>
  <c r="P51" i="1"/>
  <c r="Q51" i="1" s="1"/>
  <c r="P214" i="1"/>
  <c r="Q214" i="1" s="1"/>
  <c r="P39" i="1"/>
  <c r="Q39" i="1" s="1"/>
  <c r="P89" i="1"/>
  <c r="Q89" i="1" s="1"/>
  <c r="P57" i="1"/>
  <c r="Q57" i="1" s="1"/>
  <c r="P194" i="1"/>
  <c r="Q194" i="1" s="1"/>
  <c r="P128" i="1"/>
  <c r="Q128" i="1" s="1"/>
  <c r="P61" i="1"/>
  <c r="Q61" i="1" s="1"/>
  <c r="P196" i="1"/>
  <c r="Q196" i="1" s="1"/>
  <c r="P94" i="1"/>
  <c r="Q94" i="1" s="1"/>
  <c r="P34" i="1"/>
  <c r="Q34" i="1" s="1"/>
  <c r="P232" i="1"/>
  <c r="Q232" i="1" s="1"/>
  <c r="P95" i="1"/>
  <c r="Q95" i="1" s="1"/>
  <c r="P168" i="1"/>
  <c r="Q168" i="1" s="1"/>
  <c r="R6" i="1" l="1"/>
  <c r="R5" i="1"/>
  <c r="R4" i="1"/>
  <c r="R3" i="1"/>
  <c r="P8" i="1"/>
</calcChain>
</file>

<file path=xl/sharedStrings.xml><?xml version="1.0" encoding="utf-8"?>
<sst xmlns="http://schemas.openxmlformats.org/spreadsheetml/2006/main" count="317" uniqueCount="160">
  <si>
    <t>tract</t>
  </si>
  <si>
    <t>Name</t>
  </si>
  <si>
    <t>Mount Washington, Baltimore, MD</t>
  </si>
  <si>
    <t>Baltimore, MD</t>
  </si>
  <si>
    <t>Evergreen, Baltimore, MD</t>
  </si>
  <si>
    <t>Tuscany - Canterbury, Baltimore, MD</t>
  </si>
  <si>
    <t>Roland Park, Baltimore, MD</t>
  </si>
  <si>
    <t>Homeland, Baltimore, MD</t>
  </si>
  <si>
    <t>Fells Point, Baltimore, MD</t>
  </si>
  <si>
    <t>Mid-Charles, Baltimore, MD</t>
  </si>
  <si>
    <t>Riverside, Baltimore, MD</t>
  </si>
  <si>
    <t>Cold Springs, Baltimore, MD</t>
  </si>
  <si>
    <t>Cross Keys, Baltimore, MD</t>
  </si>
  <si>
    <t>North Harford Road, Baltimore, MD</t>
  </si>
  <si>
    <t>Waltherson, Baltimore, MD</t>
  </si>
  <si>
    <t>Windsor Mill, Baltimore, MD</t>
  </si>
  <si>
    <t>Glenham-Belford, Baltimore, MD</t>
  </si>
  <si>
    <t>Cheswolde, Baltimore, MD</t>
  </si>
  <si>
    <t>Gwynn Oak, Baltimore, MD</t>
  </si>
  <si>
    <t>Lauraville, Baltimore, MD</t>
  </si>
  <si>
    <t>Woodring, Baltimore, MD</t>
  </si>
  <si>
    <t>Harford - Echodale - Perring Parkway, Baltimore, MD</t>
  </si>
  <si>
    <t>Cross Country, Baltimore, MD</t>
  </si>
  <si>
    <t>Westgate, Baltimore, MD</t>
  </si>
  <si>
    <t>Lake Walker, Baltimore, MD</t>
  </si>
  <si>
    <t>Arcadia, Baltimore, MD</t>
  </si>
  <si>
    <t>Canton, Baltimore, MD</t>
  </si>
  <si>
    <t>Brooklyn, Baltimore, MD</t>
  </si>
  <si>
    <t>Lansdowne - Baltimore Highlands, Halethorpe, MD</t>
  </si>
  <si>
    <t>Medfield, Baltimore, MD</t>
  </si>
  <si>
    <t>Radnor - Winston, Baltimore, MD</t>
  </si>
  <si>
    <t>Bolton Hill, Baltimore, MD</t>
  </si>
  <si>
    <t>Ednor Gardens - Lakeside, Baltimore, MD</t>
  </si>
  <si>
    <t>Locust Point, Baltimore, MD</t>
  </si>
  <si>
    <t>Ramblewood, Baltimore, MD</t>
  </si>
  <si>
    <t>Violetville, Baltimore, MD</t>
  </si>
  <si>
    <t>Glen, Baltimore, MD</t>
  </si>
  <si>
    <t>Hampden, Baltimore, MD</t>
  </si>
  <si>
    <t>Hillen, Baltimore, MD</t>
  </si>
  <si>
    <t>Downtown, Baltimore, MD</t>
  </si>
  <si>
    <t>Cedmont, Baltimore, MD</t>
  </si>
  <si>
    <t>Belair - Edison, Baltimore, MD</t>
  </si>
  <si>
    <t>Frankford, Baltimore, MD</t>
  </si>
  <si>
    <t>Riverside Park, Baltimore, MD</t>
  </si>
  <si>
    <t>Perring Loch, Baltimore, MD</t>
  </si>
  <si>
    <t>Idlewood, Baltimore, MD</t>
  </si>
  <si>
    <t>Loch Raven, Baltimore, MD</t>
  </si>
  <si>
    <t>Joseph Lee, Baltimore, MD</t>
  </si>
  <si>
    <t>Walbrook, Baltimore, MD</t>
  </si>
  <si>
    <t>Lansdowne - Baltimore Highlands, Lansdowne, MD</t>
  </si>
  <si>
    <t>East Arlington, Baltimore, MD</t>
  </si>
  <si>
    <t>New Northwood, Baltimore, MD</t>
  </si>
  <si>
    <t>Upper Fells Point, Baltimore, MD</t>
  </si>
  <si>
    <t>Beechfield, Baltimore, MD</t>
  </si>
  <si>
    <t>Fallstaff, Baltimore, MD</t>
  </si>
  <si>
    <t>Medford - Broening, Baltimore, MD</t>
  </si>
  <si>
    <t>Morrell Park, Baltimore, MD</t>
  </si>
  <si>
    <t>Woodberry, Baltimore, MD</t>
  </si>
  <si>
    <t>Mid-Govans, Baltimore, MD</t>
  </si>
  <si>
    <t>Rognel Heights, Baltimore, MD</t>
  </si>
  <si>
    <t>Irvington, Baltimore, MD</t>
  </si>
  <si>
    <t>Garwyn Oaks, Baltimore, MD</t>
  </si>
  <si>
    <t>Patterson Park, Baltimore, MD</t>
  </si>
  <si>
    <t>South Baltimore, Baltimore, MD</t>
  </si>
  <si>
    <t>West Forest Park, Baltimore, MD</t>
  </si>
  <si>
    <t>Fifteenth Street, Baltimore, MD</t>
  </si>
  <si>
    <t>Yale Heights, Baltimore, MD</t>
  </si>
  <si>
    <t>Windsor Hills, Baltimore, MD</t>
  </si>
  <si>
    <t>Hanlon Longwood, Baltimore, MD</t>
  </si>
  <si>
    <t>Parkside, Baltimore, MD</t>
  </si>
  <si>
    <t>Little Italy, Baltimore, MD</t>
  </si>
  <si>
    <t>Allendale, Baltimore, MD</t>
  </si>
  <si>
    <t>Burleith-Leighton, Baltimore, MD</t>
  </si>
  <si>
    <t>Winston - Govans, Baltimore, MD</t>
  </si>
  <si>
    <t>Edmondson, Baltimore, MD</t>
  </si>
  <si>
    <t>Lexington, Baltimore, MD</t>
  </si>
  <si>
    <t>Central Park Heights, Baltimore, MD</t>
  </si>
  <si>
    <t>Poppleton, Baltimore, MD</t>
  </si>
  <si>
    <t>Cedonia, Baltimore, MD</t>
  </si>
  <si>
    <t>Reisterstown Station, Baltimore, MD</t>
  </si>
  <si>
    <t>Baltimore Highlands, Baltimore, MD</t>
  </si>
  <si>
    <t>Dorchester, Baltimore, MD</t>
  </si>
  <si>
    <t>Better Waverly, Baltimore, MD</t>
  </si>
  <si>
    <t>Bridgeview-Greenlawn, Baltimore, MD</t>
  </si>
  <si>
    <t>Mosher, Baltimore, MD</t>
  </si>
  <si>
    <t>Arlington, Baltimore, MD</t>
  </si>
  <si>
    <t>Cherry Hill, Baltimore, MD</t>
  </si>
  <si>
    <t>Park Circle, Baltimore, MD</t>
  </si>
  <si>
    <t>Coldstream - Homestead - Montebello, Baltimore, MD</t>
  </si>
  <si>
    <t>Lakeland, Baltimore, MD</t>
  </si>
  <si>
    <t>Armistead Gardens, Baltimore, MD</t>
  </si>
  <si>
    <t>Edgecomb, Baltimore, MD</t>
  </si>
  <si>
    <t>Barclay, Baltimore, MD</t>
  </si>
  <si>
    <t>Saint Joseph's, Baltimore, MD</t>
  </si>
  <si>
    <t>Darley Park, Baltimore, MD</t>
  </si>
  <si>
    <t>Berea, Baltimore, MD</t>
  </si>
  <si>
    <t>Woodbrook, Baltimore, MD</t>
  </si>
  <si>
    <t>Harwood, Baltimore, MD</t>
  </si>
  <si>
    <t>Reservoir Hill, Baltimore, MD</t>
  </si>
  <si>
    <t>Broadway East, Baltimore, MD</t>
  </si>
  <si>
    <t>Coppin Heights, Baltimore, MD</t>
  </si>
  <si>
    <t>Butchers Hill, Baltimore, MD</t>
  </si>
  <si>
    <t>Midtown Edmondson, Baltimore, MD</t>
  </si>
  <si>
    <t>Rosemont, Baltimore, MD</t>
  </si>
  <si>
    <t>Remington, Baltimore, MD</t>
  </si>
  <si>
    <t>Langston Hughes, Baltimore, MD</t>
  </si>
  <si>
    <t>Old Goucher, Baltimore, MD</t>
  </si>
  <si>
    <t>Penn North, Baltimore, MD</t>
  </si>
  <si>
    <t>Sandtown-Winchester, Baltimore, MD</t>
  </si>
  <si>
    <t>Hollins Market, Baltimore, MD</t>
  </si>
  <si>
    <t>NW Community Action, Baltimore, MD</t>
  </si>
  <si>
    <t>Pigtown, Baltimore, MD</t>
  </si>
  <si>
    <t>Greenmount West, Baltimore, MD</t>
  </si>
  <si>
    <t>Mondawmin, Baltimore, MD</t>
  </si>
  <si>
    <t>Perkins Homes, Baltimore, MD</t>
  </si>
  <si>
    <t>Gay Street, Baltimore, MD</t>
  </si>
  <si>
    <t>Madison - Eastend, Baltimore, MD</t>
  </si>
  <si>
    <t>Upton, Baltimore, MD</t>
  </si>
  <si>
    <t>East Baltimore Midway, Baltimore, MD</t>
  </si>
  <si>
    <t>Harlem Park, Baltimore, MD</t>
  </si>
  <si>
    <t>Curtis Bay, Baltimore, MD</t>
  </si>
  <si>
    <t>Oliver, Baltimore, MD</t>
  </si>
  <si>
    <t>McCulloh Homes, Baltimore, MD</t>
  </si>
  <si>
    <t>Pleasant View Gardens, Baltimore, MD</t>
  </si>
  <si>
    <t>Johnson Square, Baltimore, MD</t>
  </si>
  <si>
    <t>Westport, Baltimore, MD</t>
  </si>
  <si>
    <t>O'Donnell Heights, Baltimore, MD</t>
  </si>
  <si>
    <t>Claremont - Freedom, Baltimore, MD</t>
  </si>
  <si>
    <t>Franklin Square, Baltimore, MD</t>
  </si>
  <si>
    <t>Druid Heights, Baltimore, MD</t>
  </si>
  <si>
    <t>Pratt Monroe, Baltimore, MD</t>
  </si>
  <si>
    <t>Shipley Hill, Baltimore, MD</t>
  </si>
  <si>
    <t>Milton - Montford, Baltimore, MD</t>
  </si>
  <si>
    <t>Mount Clare, Baltimore, MD</t>
  </si>
  <si>
    <t>Bentalou-Smallwood, Baltimore, MD</t>
  </si>
  <si>
    <t>Mill Hill, Baltimore, MD</t>
  </si>
  <si>
    <t>ind_income</t>
  </si>
  <si>
    <t>house_income</t>
  </si>
  <si>
    <t>incar_rate</t>
  </si>
  <si>
    <t>z_ind_income</t>
  </si>
  <si>
    <t>Anchor #</t>
  </si>
  <si>
    <t>z_house_income</t>
  </si>
  <si>
    <t>z_incar_rate</t>
  </si>
  <si>
    <t>z_emp_rate</t>
  </si>
  <si>
    <t>emp_rate</t>
  </si>
  <si>
    <t>Mean</t>
  </si>
  <si>
    <t>Column</t>
  </si>
  <si>
    <t>Cluster</t>
  </si>
  <si>
    <t>Tract</t>
  </si>
  <si>
    <t>Anchor</t>
  </si>
  <si>
    <t>Standard Deviation</t>
  </si>
  <si>
    <t>dist2_4</t>
  </si>
  <si>
    <t>dist2_3</t>
  </si>
  <si>
    <t>dist2_2</t>
  </si>
  <si>
    <t>dist2_1</t>
  </si>
  <si>
    <t>min_dist2</t>
  </si>
  <si>
    <t>sum_min_dist2</t>
  </si>
  <si>
    <t>anchor_number</t>
  </si>
  <si>
    <t>Count of Tracts</t>
  </si>
  <si>
    <t>ave_dist2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</si>
</sst>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1" xfId="0" applyBorder="1" applyAlignment="1">
      <alignment horizontal="right" vertical="center"/>
    </xf>
    <xf numFmtId="0" fontId="2" fillId="0" borderId="1" xfId="0" applyFont="1" applyBorder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Tracts in each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Count of Tracts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'Cluster Analysis'!$T$3:$T$6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'Cluster Analysis'!$U$3:$U$6</c:f>
              <c:numCache>
                <c:formatCode>General</c:formatCode>
                <c:ptCount val="4"/>
                <c:pt idx="0">
                  <c:v>87</c:v>
                </c:pt>
                <c:pt idx="1">
                  <c:v>73</c:v>
                </c:pt>
                <c:pt idx="2">
                  <c:v>46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8-354C-BFF4-798B5D0B1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axId val="1672111327"/>
        <c:axId val="1349770607"/>
      </c:barChart>
      <c:catAx>
        <c:axId val="167211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Anchors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70607"/>
        <c:crosses val="autoZero"/>
        <c:auto val="1"/>
        <c:lblAlgn val="ctr"/>
        <c:lblOffset val="100"/>
        <c:noMultiLvlLbl val="0"/>
      </c:catAx>
      <c:valAx>
        <c:axId val="13497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1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666750</xdr:colOff>
      <xdr:row>8</xdr:row>
      <xdr:rowOff>0</xdr:rowOff>
    </xdr:from>
    <xdr:to>
      <xdr:col>23</xdr:col>
      <xdr:colOff>279400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44EBEF-304D-334B-9DD7-84591ECAA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%20data/originaldatacompi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ment rate"/>
      <sheetName val="incarceration rate"/>
      <sheetName val="individual income"/>
      <sheetName val="household income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Employment_Rate_rP_gP_pall</v>
          </cell>
        </row>
        <row r="2">
          <cell r="A2">
            <v>24027602700</v>
          </cell>
          <cell r="B2" t="str">
            <v>Taylor Village, Ellicott City, MD</v>
          </cell>
          <cell r="C2">
            <v>0.88080000000000003</v>
          </cell>
        </row>
        <row r="3">
          <cell r="A3">
            <v>24510130805</v>
          </cell>
          <cell r="B3" t="str">
            <v>Cold Springs, Baltimore, MD</v>
          </cell>
          <cell r="C3">
            <v>0.87380000000000002</v>
          </cell>
        </row>
        <row r="4">
          <cell r="A4">
            <v>24510271501</v>
          </cell>
          <cell r="B4" t="str">
            <v>Mount Washington, Baltimore, MD</v>
          </cell>
          <cell r="C4">
            <v>0.84940000000000004</v>
          </cell>
        </row>
        <row r="5">
          <cell r="A5">
            <v>24510271200</v>
          </cell>
          <cell r="B5" t="str">
            <v>Homeland, Baltimore, MD</v>
          </cell>
          <cell r="C5">
            <v>0.84350000000000003</v>
          </cell>
        </row>
        <row r="6">
          <cell r="A6">
            <v>24005400500</v>
          </cell>
          <cell r="B6" t="str">
            <v>Catonsville, MD</v>
          </cell>
          <cell r="C6">
            <v>0.84340000000000004</v>
          </cell>
        </row>
        <row r="7">
          <cell r="A7">
            <v>24005441101</v>
          </cell>
          <cell r="B7" t="str">
            <v>Rosedale, MD</v>
          </cell>
          <cell r="C7">
            <v>0.8306</v>
          </cell>
        </row>
        <row r="8">
          <cell r="A8">
            <v>24003750400</v>
          </cell>
          <cell r="B8" t="str">
            <v>Linthicum Heights, MD</v>
          </cell>
          <cell r="C8">
            <v>0.82889999999999997</v>
          </cell>
        </row>
        <row r="9">
          <cell r="A9">
            <v>24005401400</v>
          </cell>
          <cell r="B9" t="str">
            <v>Catonsville, MD</v>
          </cell>
          <cell r="C9">
            <v>0.82879999999999998</v>
          </cell>
        </row>
        <row r="10">
          <cell r="A10">
            <v>24005400200</v>
          </cell>
          <cell r="B10" t="str">
            <v>Catonsville, MD</v>
          </cell>
          <cell r="C10">
            <v>0.82769999999999999</v>
          </cell>
        </row>
        <row r="11">
          <cell r="A11">
            <v>24005430600</v>
          </cell>
          <cell r="B11" t="str">
            <v>Relay, Halethorpe, MD</v>
          </cell>
          <cell r="C11">
            <v>0.82740000000000002</v>
          </cell>
        </row>
        <row r="12">
          <cell r="A12">
            <v>24005400400</v>
          </cell>
          <cell r="B12" t="str">
            <v>Catonsville, MD</v>
          </cell>
          <cell r="C12">
            <v>0.82640000000000002</v>
          </cell>
        </row>
        <row r="13">
          <cell r="A13">
            <v>24005440200</v>
          </cell>
          <cell r="B13" t="str">
            <v>Nottingham, MD</v>
          </cell>
          <cell r="C13">
            <v>0.82530000000000003</v>
          </cell>
        </row>
        <row r="14">
          <cell r="A14">
            <v>24005401505</v>
          </cell>
          <cell r="B14" t="str">
            <v>Catonsville, MD</v>
          </cell>
          <cell r="C14">
            <v>0.82469999999999999</v>
          </cell>
        </row>
        <row r="15">
          <cell r="A15">
            <v>24005403401</v>
          </cell>
          <cell r="B15" t="str">
            <v>Pikesville, MD</v>
          </cell>
          <cell r="C15">
            <v>0.82050000000000001</v>
          </cell>
        </row>
        <row r="16">
          <cell r="A16">
            <v>24005401503</v>
          </cell>
          <cell r="B16" t="str">
            <v>Catonsville, MD</v>
          </cell>
          <cell r="C16">
            <v>0.8196</v>
          </cell>
        </row>
        <row r="17">
          <cell r="A17">
            <v>24005400702</v>
          </cell>
          <cell r="B17" t="str">
            <v>Baltimore, MD</v>
          </cell>
          <cell r="C17">
            <v>0.8196</v>
          </cell>
        </row>
        <row r="18">
          <cell r="A18">
            <v>24005490603</v>
          </cell>
          <cell r="B18" t="str">
            <v>Baltimore, MD</v>
          </cell>
          <cell r="C18">
            <v>0.81920000000000004</v>
          </cell>
        </row>
        <row r="19">
          <cell r="A19">
            <v>24005491300</v>
          </cell>
          <cell r="B19" t="str">
            <v>Baltimore, MD</v>
          </cell>
          <cell r="C19">
            <v>0.8175</v>
          </cell>
        </row>
        <row r="20">
          <cell r="A20">
            <v>24005400900</v>
          </cell>
          <cell r="B20" t="str">
            <v>Catonsville, MD</v>
          </cell>
          <cell r="C20">
            <v>0.81420000000000003</v>
          </cell>
        </row>
        <row r="21">
          <cell r="A21">
            <v>24005401000</v>
          </cell>
          <cell r="B21" t="str">
            <v>Catonsville, MD</v>
          </cell>
          <cell r="C21">
            <v>0.81279999999999997</v>
          </cell>
        </row>
        <row r="22">
          <cell r="A22">
            <v>24005400800</v>
          </cell>
          <cell r="B22" t="str">
            <v>Catonsville, MD</v>
          </cell>
          <cell r="C22">
            <v>0.81220000000000003</v>
          </cell>
        </row>
        <row r="23">
          <cell r="A23">
            <v>24027601103</v>
          </cell>
          <cell r="B23" t="str">
            <v>West Elkridge, Elkridge, MD</v>
          </cell>
          <cell r="C23">
            <v>0.80979999999999996</v>
          </cell>
        </row>
        <row r="24">
          <cell r="A24">
            <v>24510271300</v>
          </cell>
          <cell r="B24" t="str">
            <v>Roland Park, Baltimore, MD</v>
          </cell>
          <cell r="C24">
            <v>0.80979999999999996</v>
          </cell>
        </row>
        <row r="25">
          <cell r="A25">
            <v>24005440500</v>
          </cell>
          <cell r="B25" t="str">
            <v>Nottingham, MD</v>
          </cell>
          <cell r="C25">
            <v>0.80649999999999999</v>
          </cell>
        </row>
        <row r="26">
          <cell r="A26">
            <v>24510270703</v>
          </cell>
          <cell r="B26" t="str">
            <v>North Harford Road, Baltimore, MD</v>
          </cell>
          <cell r="C26">
            <v>0.80569999999999997</v>
          </cell>
        </row>
        <row r="27">
          <cell r="A27">
            <v>24510270200</v>
          </cell>
          <cell r="B27" t="str">
            <v>Lauraville, Baltimore, MD</v>
          </cell>
          <cell r="C27">
            <v>0.80569999999999997</v>
          </cell>
        </row>
        <row r="28">
          <cell r="A28">
            <v>24005490601</v>
          </cell>
          <cell r="B28" t="str">
            <v>Baltimore, MD</v>
          </cell>
          <cell r="C28">
            <v>0.80449999999999999</v>
          </cell>
        </row>
        <row r="29">
          <cell r="A29">
            <v>24003750801</v>
          </cell>
          <cell r="B29" t="str">
            <v>Glen Burnie, MD</v>
          </cell>
          <cell r="C29">
            <v>0.80389999999999995</v>
          </cell>
        </row>
        <row r="30">
          <cell r="A30">
            <v>24005451200</v>
          </cell>
          <cell r="B30" t="str">
            <v>Middle River, MD</v>
          </cell>
          <cell r="C30">
            <v>0.80289999999999995</v>
          </cell>
        </row>
        <row r="31">
          <cell r="A31">
            <v>24005452100</v>
          </cell>
          <cell r="B31" t="str">
            <v>Sparrows Point, MD</v>
          </cell>
          <cell r="C31">
            <v>0.80159999999999998</v>
          </cell>
        </row>
        <row r="32">
          <cell r="A32">
            <v>24003750804</v>
          </cell>
          <cell r="B32" t="str">
            <v>Glen Burnie, MD</v>
          </cell>
          <cell r="C32">
            <v>0.8014</v>
          </cell>
        </row>
        <row r="33">
          <cell r="A33">
            <v>24005403100</v>
          </cell>
          <cell r="B33" t="str">
            <v>Gwynn Oak, Pikesville, MD</v>
          </cell>
          <cell r="C33">
            <v>0.80130000000000001</v>
          </cell>
        </row>
        <row r="34">
          <cell r="A34">
            <v>24005401506</v>
          </cell>
          <cell r="B34" t="str">
            <v>Windsor Mill, Baltimore, MD</v>
          </cell>
          <cell r="C34">
            <v>0.80100000000000005</v>
          </cell>
        </row>
        <row r="35">
          <cell r="A35">
            <v>24510270502</v>
          </cell>
          <cell r="B35" t="str">
            <v>North Harford Road, Baltimore, MD</v>
          </cell>
          <cell r="C35">
            <v>0.80010000000000003</v>
          </cell>
        </row>
        <row r="36">
          <cell r="A36">
            <v>24005402403</v>
          </cell>
          <cell r="B36" t="str">
            <v>Gwynn Oak, Baltimore, MD</v>
          </cell>
          <cell r="C36">
            <v>0.79920000000000002</v>
          </cell>
        </row>
        <row r="37">
          <cell r="A37">
            <v>24005403601</v>
          </cell>
          <cell r="B37" t="str">
            <v>Baltimore, MD</v>
          </cell>
          <cell r="C37">
            <v>0.79920000000000002</v>
          </cell>
        </row>
        <row r="38">
          <cell r="A38">
            <v>24005440300</v>
          </cell>
          <cell r="B38" t="str">
            <v>Nottingham, MD</v>
          </cell>
          <cell r="C38">
            <v>0.79700000000000004</v>
          </cell>
        </row>
        <row r="39">
          <cell r="A39">
            <v>24005440100</v>
          </cell>
          <cell r="B39" t="str">
            <v>Baltimore, MD</v>
          </cell>
          <cell r="C39">
            <v>0.79600000000000004</v>
          </cell>
        </row>
        <row r="40">
          <cell r="A40">
            <v>24510090200</v>
          </cell>
          <cell r="B40" t="str">
            <v>Ednor Gardens - Lakeside, Baltimore, MD</v>
          </cell>
          <cell r="C40">
            <v>0.79430000000000001</v>
          </cell>
        </row>
        <row r="41">
          <cell r="A41">
            <v>24027601201</v>
          </cell>
          <cell r="B41" t="str">
            <v>Elkridge, MD</v>
          </cell>
          <cell r="C41">
            <v>0.79269999999999996</v>
          </cell>
        </row>
        <row r="42">
          <cell r="A42">
            <v>24005452400</v>
          </cell>
          <cell r="B42" t="str">
            <v>Dundalk, MD</v>
          </cell>
          <cell r="C42">
            <v>0.79249999999999998</v>
          </cell>
        </row>
        <row r="43">
          <cell r="A43">
            <v>24005403602</v>
          </cell>
          <cell r="B43" t="str">
            <v>Baltimore, MD</v>
          </cell>
          <cell r="C43">
            <v>0.79239999999999999</v>
          </cell>
        </row>
        <row r="44">
          <cell r="A44">
            <v>24510270802</v>
          </cell>
          <cell r="B44" t="str">
            <v>Ramblewood, Baltimore, MD</v>
          </cell>
          <cell r="C44">
            <v>0.79120000000000001</v>
          </cell>
        </row>
        <row r="45">
          <cell r="A45">
            <v>24005492102</v>
          </cell>
          <cell r="B45" t="str">
            <v>Parkville, MD</v>
          </cell>
          <cell r="C45">
            <v>0.79049999999999998</v>
          </cell>
        </row>
        <row r="46">
          <cell r="A46">
            <v>24005403300</v>
          </cell>
          <cell r="B46" t="str">
            <v>Lochearn, Pikesville, MD</v>
          </cell>
          <cell r="C46">
            <v>0.79010000000000002</v>
          </cell>
        </row>
        <row r="47">
          <cell r="A47">
            <v>24005401504</v>
          </cell>
          <cell r="B47" t="str">
            <v>Catonsville, MD</v>
          </cell>
          <cell r="C47">
            <v>0.78920000000000001</v>
          </cell>
        </row>
        <row r="48">
          <cell r="A48">
            <v>24510270903</v>
          </cell>
          <cell r="B48" t="str">
            <v>Hillen, Baltimore, MD</v>
          </cell>
          <cell r="C48">
            <v>0.78879999999999995</v>
          </cell>
        </row>
        <row r="49">
          <cell r="A49">
            <v>24510280401</v>
          </cell>
          <cell r="B49" t="str">
            <v>Baltimore, MD</v>
          </cell>
          <cell r="C49">
            <v>0.78879999999999995</v>
          </cell>
        </row>
        <row r="50">
          <cell r="A50">
            <v>24005440400</v>
          </cell>
          <cell r="B50" t="str">
            <v>Baltimore, MD</v>
          </cell>
          <cell r="C50">
            <v>0.7883</v>
          </cell>
        </row>
        <row r="51">
          <cell r="A51">
            <v>24005491401</v>
          </cell>
          <cell r="B51" t="str">
            <v>Parkville, MD</v>
          </cell>
          <cell r="C51">
            <v>0.78779999999999994</v>
          </cell>
        </row>
        <row r="52">
          <cell r="A52">
            <v>24510270302</v>
          </cell>
          <cell r="B52" t="str">
            <v>Waltherson, Baltimore, MD</v>
          </cell>
          <cell r="C52">
            <v>0.78700000000000003</v>
          </cell>
        </row>
        <row r="53">
          <cell r="A53">
            <v>24027601104</v>
          </cell>
          <cell r="B53" t="str">
            <v>Ellicott City, MD</v>
          </cell>
          <cell r="C53">
            <v>0.78690000000000004</v>
          </cell>
        </row>
        <row r="54">
          <cell r="A54">
            <v>24510020300</v>
          </cell>
          <cell r="B54" t="str">
            <v>Fells Point, Baltimore, MD</v>
          </cell>
          <cell r="C54">
            <v>0.78649999999999998</v>
          </cell>
        </row>
        <row r="55">
          <cell r="A55">
            <v>24510010100</v>
          </cell>
          <cell r="B55" t="str">
            <v>Canton, Baltimore, MD</v>
          </cell>
          <cell r="C55">
            <v>0.78580000000000005</v>
          </cell>
        </row>
        <row r="56">
          <cell r="A56">
            <v>24005420200</v>
          </cell>
          <cell r="B56" t="str">
            <v>Dundalk, MD</v>
          </cell>
          <cell r="C56">
            <v>0.78449999999999998</v>
          </cell>
        </row>
        <row r="57">
          <cell r="A57">
            <v>24005403201</v>
          </cell>
          <cell r="B57" t="str">
            <v>Gwynn Oak, Lochearn, MD</v>
          </cell>
          <cell r="C57">
            <v>0.78439999999999999</v>
          </cell>
        </row>
        <row r="58">
          <cell r="A58">
            <v>24005401101</v>
          </cell>
          <cell r="B58" t="str">
            <v>Woodlawn, MD</v>
          </cell>
          <cell r="C58">
            <v>0.7843</v>
          </cell>
        </row>
        <row r="59">
          <cell r="A59">
            <v>24005440900</v>
          </cell>
          <cell r="B59" t="str">
            <v>Rosedale, MD</v>
          </cell>
          <cell r="C59">
            <v>0.78400000000000003</v>
          </cell>
        </row>
        <row r="60">
          <cell r="A60">
            <v>24003730100</v>
          </cell>
          <cell r="B60" t="str">
            <v>Chestnut Hill Cove, Riviera Beach, MD</v>
          </cell>
          <cell r="C60">
            <v>0.78400000000000003</v>
          </cell>
        </row>
        <row r="61">
          <cell r="A61">
            <v>24510270702</v>
          </cell>
          <cell r="B61" t="str">
            <v>Harford - Echodale - Perring Parkway, Baltimore, MD</v>
          </cell>
          <cell r="C61">
            <v>0.78300000000000003</v>
          </cell>
        </row>
        <row r="62">
          <cell r="A62">
            <v>24027601204</v>
          </cell>
          <cell r="B62" t="str">
            <v>Elkridge, MD</v>
          </cell>
          <cell r="C62">
            <v>0.78269999999999995</v>
          </cell>
        </row>
        <row r="63">
          <cell r="A63">
            <v>24005402304</v>
          </cell>
          <cell r="B63" t="str">
            <v>Gwynn Oak, Baltimore, MD</v>
          </cell>
          <cell r="C63">
            <v>0.78239999999999998</v>
          </cell>
        </row>
        <row r="64">
          <cell r="A64">
            <v>24510270801</v>
          </cell>
          <cell r="B64" t="str">
            <v>Idlewood, Baltimore, MD</v>
          </cell>
          <cell r="C64">
            <v>0.78139999999999998</v>
          </cell>
        </row>
        <row r="65">
          <cell r="A65">
            <v>24005402306</v>
          </cell>
          <cell r="B65" t="str">
            <v>Windsor Mill, Baltimore, MD</v>
          </cell>
          <cell r="C65">
            <v>0.78120000000000001</v>
          </cell>
        </row>
        <row r="66">
          <cell r="A66">
            <v>24510271400</v>
          </cell>
          <cell r="B66" t="str">
            <v>Evergreen, Baltimore, MD</v>
          </cell>
          <cell r="C66">
            <v>0.78100000000000003</v>
          </cell>
        </row>
        <row r="67">
          <cell r="A67">
            <v>24510250101</v>
          </cell>
          <cell r="B67" t="str">
            <v>Beechfield, Baltimore, MD</v>
          </cell>
          <cell r="C67">
            <v>0.78039999999999998</v>
          </cell>
        </row>
        <row r="68">
          <cell r="A68">
            <v>24005403402</v>
          </cell>
          <cell r="B68" t="str">
            <v>Pikesville, MD</v>
          </cell>
          <cell r="C68">
            <v>0.78039999999999998</v>
          </cell>
        </row>
        <row r="69">
          <cell r="A69">
            <v>24005403500</v>
          </cell>
          <cell r="B69" t="str">
            <v>Pikesville, MD</v>
          </cell>
          <cell r="C69">
            <v>0.7802</v>
          </cell>
        </row>
        <row r="70">
          <cell r="A70">
            <v>24510270101</v>
          </cell>
          <cell r="B70" t="str">
            <v>Arcadia, Baltimore, MD</v>
          </cell>
          <cell r="C70">
            <v>0.7802</v>
          </cell>
        </row>
        <row r="71">
          <cell r="A71">
            <v>24510270301</v>
          </cell>
          <cell r="B71" t="str">
            <v>Lauraville, Baltimore, MD</v>
          </cell>
          <cell r="C71">
            <v>0.7802</v>
          </cell>
        </row>
        <row r="72">
          <cell r="A72">
            <v>24510240200</v>
          </cell>
          <cell r="B72" t="str">
            <v>Riverside, Baltimore, MD</v>
          </cell>
          <cell r="C72">
            <v>0.78</v>
          </cell>
        </row>
        <row r="73">
          <cell r="A73">
            <v>24005441102</v>
          </cell>
          <cell r="B73" t="str">
            <v>Rosedale, MD</v>
          </cell>
          <cell r="C73">
            <v>0.77980000000000005</v>
          </cell>
        </row>
        <row r="74">
          <cell r="A74">
            <v>24005420302</v>
          </cell>
          <cell r="B74" t="str">
            <v>Dundalk, MD</v>
          </cell>
          <cell r="C74">
            <v>0.77969999999999995</v>
          </cell>
        </row>
        <row r="75">
          <cell r="A75">
            <v>24510280200</v>
          </cell>
          <cell r="B75" t="str">
            <v>Gwynn Oak, Baltimore, MD</v>
          </cell>
          <cell r="C75">
            <v>0.77959999999999996</v>
          </cell>
        </row>
        <row r="76">
          <cell r="A76">
            <v>24510270402</v>
          </cell>
          <cell r="B76" t="str">
            <v>Glenham-Belford, Baltimore, MD</v>
          </cell>
          <cell r="C76">
            <v>0.77880000000000005</v>
          </cell>
        </row>
        <row r="77">
          <cell r="A77">
            <v>24510170100</v>
          </cell>
          <cell r="B77" t="str">
            <v>Downtown, Baltimore, MD</v>
          </cell>
          <cell r="C77">
            <v>0.77880000000000005</v>
          </cell>
        </row>
        <row r="78">
          <cell r="A78">
            <v>24510120202</v>
          </cell>
          <cell r="B78" t="str">
            <v>Baltimore, MD</v>
          </cell>
          <cell r="C78">
            <v>0.77839999999999998</v>
          </cell>
        </row>
        <row r="79">
          <cell r="A79">
            <v>24510270902</v>
          </cell>
          <cell r="B79" t="str">
            <v>Perring Loch, Baltimore, MD</v>
          </cell>
          <cell r="C79">
            <v>0.77790000000000004</v>
          </cell>
        </row>
        <row r="80">
          <cell r="A80">
            <v>24510270102</v>
          </cell>
          <cell r="B80" t="str">
            <v>Waltherson, Baltimore, MD</v>
          </cell>
          <cell r="C80">
            <v>0.77629999999999999</v>
          </cell>
        </row>
        <row r="81">
          <cell r="A81">
            <v>24510270600</v>
          </cell>
          <cell r="B81" t="str">
            <v>Harford - Echodale - Perring Parkway, Baltimore, MD</v>
          </cell>
          <cell r="C81">
            <v>0.7762</v>
          </cell>
        </row>
        <row r="82">
          <cell r="A82">
            <v>24005440800</v>
          </cell>
          <cell r="B82" t="str">
            <v>Rosedale, MD</v>
          </cell>
          <cell r="C82">
            <v>0.77590000000000003</v>
          </cell>
        </row>
        <row r="83">
          <cell r="A83">
            <v>24510220100</v>
          </cell>
          <cell r="B83" t="str">
            <v>Baltimore, MD</v>
          </cell>
          <cell r="C83">
            <v>0.77480000000000004</v>
          </cell>
        </row>
        <row r="84">
          <cell r="A84">
            <v>24005420702</v>
          </cell>
          <cell r="B84" t="str">
            <v>Dundalk, MD</v>
          </cell>
          <cell r="C84">
            <v>0.77480000000000004</v>
          </cell>
        </row>
        <row r="85">
          <cell r="A85">
            <v>24510120100</v>
          </cell>
          <cell r="B85" t="str">
            <v>Tuscany - Canterbury, Baltimore, MD</v>
          </cell>
          <cell r="C85">
            <v>0.77480000000000004</v>
          </cell>
        </row>
        <row r="86">
          <cell r="A86">
            <v>24005440600</v>
          </cell>
          <cell r="B86" t="str">
            <v>Rosedale, MD</v>
          </cell>
          <cell r="C86">
            <v>0.77380000000000004</v>
          </cell>
        </row>
        <row r="87">
          <cell r="A87">
            <v>24005402604</v>
          </cell>
          <cell r="B87" t="str">
            <v>Randallstown, MD</v>
          </cell>
          <cell r="C87">
            <v>0.77339999999999998</v>
          </cell>
        </row>
        <row r="88">
          <cell r="A88">
            <v>24003750300</v>
          </cell>
          <cell r="B88" t="str">
            <v>Linthicum Heights, MD</v>
          </cell>
          <cell r="C88">
            <v>0.77259999999999995</v>
          </cell>
        </row>
        <row r="89">
          <cell r="A89">
            <v>24005420900</v>
          </cell>
          <cell r="B89" t="str">
            <v>Dundalk, MD</v>
          </cell>
          <cell r="C89">
            <v>0.77249999999999996</v>
          </cell>
        </row>
        <row r="90">
          <cell r="A90">
            <v>24005420100</v>
          </cell>
          <cell r="B90" t="str">
            <v>Dundalk, MD</v>
          </cell>
          <cell r="C90">
            <v>0.77180000000000004</v>
          </cell>
        </row>
        <row r="91">
          <cell r="A91">
            <v>24005451100</v>
          </cell>
          <cell r="B91" t="str">
            <v>Essex, MD</v>
          </cell>
          <cell r="C91">
            <v>0.77059999999999995</v>
          </cell>
        </row>
        <row r="92">
          <cell r="A92">
            <v>24005401301</v>
          </cell>
          <cell r="B92" t="str">
            <v>Woodlawn, MD</v>
          </cell>
          <cell r="C92">
            <v>0.76990000000000003</v>
          </cell>
        </row>
        <row r="93">
          <cell r="A93">
            <v>24005491100</v>
          </cell>
          <cell r="B93" t="str">
            <v>Baltimore, MD</v>
          </cell>
          <cell r="C93">
            <v>0.76949999999999996</v>
          </cell>
        </row>
        <row r="94">
          <cell r="A94">
            <v>24005490500</v>
          </cell>
          <cell r="B94" t="str">
            <v>Towson, MD</v>
          </cell>
          <cell r="C94">
            <v>0.76839999999999997</v>
          </cell>
        </row>
        <row r="95">
          <cell r="A95">
            <v>24005402307</v>
          </cell>
          <cell r="B95" t="str">
            <v>Pikesville, MD</v>
          </cell>
          <cell r="C95">
            <v>0.76770000000000005</v>
          </cell>
        </row>
        <row r="96">
          <cell r="A96">
            <v>24005400100</v>
          </cell>
          <cell r="B96" t="str">
            <v>Catonsville, MD</v>
          </cell>
          <cell r="C96">
            <v>0.76749999999999996</v>
          </cell>
        </row>
        <row r="97">
          <cell r="A97">
            <v>24510270901</v>
          </cell>
          <cell r="B97" t="str">
            <v>New Northwood, Baltimore, MD</v>
          </cell>
          <cell r="C97">
            <v>0.76729999999999998</v>
          </cell>
        </row>
        <row r="98">
          <cell r="A98">
            <v>24005402407</v>
          </cell>
          <cell r="B98" t="str">
            <v>Windsor Mill, Milford Mill, MD</v>
          </cell>
          <cell r="C98">
            <v>0.76719999999999999</v>
          </cell>
        </row>
        <row r="99">
          <cell r="A99">
            <v>24510271503</v>
          </cell>
          <cell r="B99" t="str">
            <v>Cross Keys, Baltimore, MD</v>
          </cell>
          <cell r="C99">
            <v>0.76700000000000002</v>
          </cell>
        </row>
        <row r="100">
          <cell r="A100">
            <v>24510280403</v>
          </cell>
          <cell r="B100" t="str">
            <v>Westgate, Baltimore, MD</v>
          </cell>
          <cell r="C100">
            <v>0.76680000000000004</v>
          </cell>
        </row>
        <row r="101">
          <cell r="A101">
            <v>24005430400</v>
          </cell>
          <cell r="B101" t="str">
            <v>Halethorpe, MD</v>
          </cell>
          <cell r="C101">
            <v>0.76580000000000004</v>
          </cell>
        </row>
        <row r="102">
          <cell r="A102">
            <v>24005401102</v>
          </cell>
          <cell r="B102" t="str">
            <v>Gwynn Oak, Woodlawn, MD</v>
          </cell>
          <cell r="C102">
            <v>0.76549999999999996</v>
          </cell>
        </row>
        <row r="103">
          <cell r="A103">
            <v>24003751200</v>
          </cell>
          <cell r="B103" t="str">
            <v>Linthicum Heights, MD</v>
          </cell>
          <cell r="C103">
            <v>0.76539999999999997</v>
          </cell>
        </row>
        <row r="104">
          <cell r="A104">
            <v>24005401507</v>
          </cell>
          <cell r="B104" t="str">
            <v>Windsor Mill, Baltimore, MD</v>
          </cell>
          <cell r="C104">
            <v>0.76480000000000004</v>
          </cell>
        </row>
        <row r="105">
          <cell r="A105">
            <v>24005402404</v>
          </cell>
          <cell r="B105" t="str">
            <v>Gwynn Oak, Lochearn, MD</v>
          </cell>
          <cell r="C105">
            <v>0.76470000000000005</v>
          </cell>
        </row>
        <row r="106">
          <cell r="A106">
            <v>24510280402</v>
          </cell>
          <cell r="B106" t="str">
            <v>Rognel Heights, Baltimore, MD</v>
          </cell>
          <cell r="C106">
            <v>0.76439999999999997</v>
          </cell>
        </row>
        <row r="107">
          <cell r="A107">
            <v>24005401200</v>
          </cell>
          <cell r="B107" t="str">
            <v>Woodlawn, MD</v>
          </cell>
          <cell r="C107">
            <v>0.7641</v>
          </cell>
        </row>
        <row r="108">
          <cell r="A108">
            <v>24005420701</v>
          </cell>
          <cell r="B108" t="str">
            <v>Dundalk, MD</v>
          </cell>
          <cell r="C108">
            <v>0.76339999999999997</v>
          </cell>
        </row>
        <row r="109">
          <cell r="A109">
            <v>24005451300</v>
          </cell>
          <cell r="B109" t="str">
            <v>Middle River, MD</v>
          </cell>
          <cell r="C109">
            <v>0.76339999999999997</v>
          </cell>
        </row>
        <row r="110">
          <cell r="A110">
            <v>24005402302</v>
          </cell>
          <cell r="B110" t="str">
            <v>Windsor Mill, Milford Mill, MD</v>
          </cell>
          <cell r="C110">
            <v>0.7631</v>
          </cell>
        </row>
        <row r="111">
          <cell r="A111">
            <v>24510130806</v>
          </cell>
          <cell r="B111" t="str">
            <v>Woodberry, Baltimore, MD</v>
          </cell>
          <cell r="C111">
            <v>0.76290000000000002</v>
          </cell>
        </row>
        <row r="112">
          <cell r="A112">
            <v>24510151100</v>
          </cell>
          <cell r="B112" t="str">
            <v>East Arlington, Baltimore, MD</v>
          </cell>
          <cell r="C112">
            <v>0.76280000000000003</v>
          </cell>
        </row>
        <row r="113">
          <cell r="A113">
            <v>24005430800</v>
          </cell>
          <cell r="B113" t="str">
            <v>Halethorpe, MD</v>
          </cell>
          <cell r="C113">
            <v>0.76190000000000002</v>
          </cell>
        </row>
        <row r="114">
          <cell r="A114">
            <v>24005420500</v>
          </cell>
          <cell r="B114" t="str">
            <v>Baltimore, MD</v>
          </cell>
          <cell r="C114">
            <v>0.76190000000000002</v>
          </cell>
        </row>
        <row r="115">
          <cell r="A115">
            <v>24005450400</v>
          </cell>
          <cell r="B115" t="str">
            <v>Essex, MD</v>
          </cell>
          <cell r="C115">
            <v>0.76080000000000003</v>
          </cell>
        </row>
        <row r="116">
          <cell r="A116">
            <v>24510260102</v>
          </cell>
          <cell r="B116" t="str">
            <v>Frankford, Baltimore, MD</v>
          </cell>
          <cell r="C116">
            <v>0.7601</v>
          </cell>
        </row>
        <row r="117">
          <cell r="A117">
            <v>24005402405</v>
          </cell>
          <cell r="B117" t="str">
            <v>Gwynn Oak, Baltimore, MD</v>
          </cell>
          <cell r="C117">
            <v>0.75980000000000003</v>
          </cell>
        </row>
        <row r="118">
          <cell r="A118">
            <v>24003750201</v>
          </cell>
          <cell r="B118" t="str">
            <v>Brooklyn, Baltimore, MD</v>
          </cell>
          <cell r="C118">
            <v>0.75929999999999997</v>
          </cell>
        </row>
        <row r="119">
          <cell r="A119">
            <v>24510010400</v>
          </cell>
          <cell r="B119" t="str">
            <v>Canton, Baltimore, MD</v>
          </cell>
          <cell r="C119">
            <v>0.75849999999999995</v>
          </cell>
        </row>
        <row r="120">
          <cell r="A120">
            <v>24003751102</v>
          </cell>
          <cell r="B120" t="str">
            <v>Glen Burnie, MD</v>
          </cell>
          <cell r="C120">
            <v>0.75760000000000005</v>
          </cell>
        </row>
        <row r="121">
          <cell r="A121">
            <v>24003750803</v>
          </cell>
          <cell r="B121" t="str">
            <v>Glen Burnie, MD</v>
          </cell>
          <cell r="C121">
            <v>0.75739999999999996</v>
          </cell>
        </row>
        <row r="122">
          <cell r="A122">
            <v>24005402305</v>
          </cell>
          <cell r="B122" t="str">
            <v>Lochearn, Pikesville, MD</v>
          </cell>
          <cell r="C122">
            <v>0.75719999999999998</v>
          </cell>
        </row>
        <row r="123">
          <cell r="A123">
            <v>24005402406</v>
          </cell>
          <cell r="B123" t="str">
            <v>Windsor Mill, Milford Mill, MD</v>
          </cell>
          <cell r="C123">
            <v>0.7571</v>
          </cell>
        </row>
        <row r="124">
          <cell r="A124">
            <v>24510080101</v>
          </cell>
          <cell r="B124" t="str">
            <v>Belair - Edison, Baltimore, MD</v>
          </cell>
          <cell r="C124">
            <v>0.75600000000000001</v>
          </cell>
        </row>
        <row r="125">
          <cell r="A125">
            <v>24005402602</v>
          </cell>
          <cell r="B125" t="str">
            <v>Randallstown, MD</v>
          </cell>
          <cell r="C125">
            <v>0.75590000000000002</v>
          </cell>
        </row>
        <row r="126">
          <cell r="A126">
            <v>24005430700</v>
          </cell>
          <cell r="B126" t="str">
            <v>Halethorpe, MD</v>
          </cell>
          <cell r="C126">
            <v>0.75580000000000003</v>
          </cell>
        </row>
        <row r="127">
          <cell r="A127">
            <v>24005420401</v>
          </cell>
          <cell r="B127" t="str">
            <v>Dundalk, MD</v>
          </cell>
          <cell r="C127">
            <v>0.75549999999999995</v>
          </cell>
        </row>
        <row r="128">
          <cell r="A128">
            <v>24510260302</v>
          </cell>
          <cell r="B128" t="str">
            <v>Belair - Edison, Baltimore, MD</v>
          </cell>
          <cell r="C128">
            <v>0.75519999999999998</v>
          </cell>
        </row>
        <row r="129">
          <cell r="A129">
            <v>24005401302</v>
          </cell>
          <cell r="B129" t="str">
            <v>Gwynn Oak, Baltimore, MD</v>
          </cell>
          <cell r="C129">
            <v>0.75460000000000005</v>
          </cell>
        </row>
        <row r="130">
          <cell r="A130">
            <v>24510270803</v>
          </cell>
          <cell r="B130" t="str">
            <v>Loch Raven, Baltimore, MD</v>
          </cell>
          <cell r="C130">
            <v>0.75429999999999997</v>
          </cell>
        </row>
        <row r="131">
          <cell r="A131">
            <v>24005400600</v>
          </cell>
          <cell r="B131" t="str">
            <v>Catonsville, MD</v>
          </cell>
          <cell r="C131">
            <v>0.754</v>
          </cell>
        </row>
        <row r="132">
          <cell r="A132">
            <v>24005420600</v>
          </cell>
          <cell r="B132" t="str">
            <v>Baltimore, MD</v>
          </cell>
          <cell r="C132">
            <v>0.753</v>
          </cell>
        </row>
        <row r="133">
          <cell r="A133">
            <v>24510040100</v>
          </cell>
          <cell r="B133" t="str">
            <v>Downtown, Baltimore, MD</v>
          </cell>
          <cell r="C133">
            <v>0.75270000000000004</v>
          </cell>
        </row>
        <row r="134">
          <cell r="A134">
            <v>24005440702</v>
          </cell>
          <cell r="B134" t="str">
            <v>Rosedale, MD</v>
          </cell>
          <cell r="C134">
            <v>0.75239999999999996</v>
          </cell>
        </row>
        <row r="135">
          <cell r="A135">
            <v>24005450300</v>
          </cell>
          <cell r="B135" t="str">
            <v>Essex, MD</v>
          </cell>
          <cell r="C135">
            <v>0.75190000000000001</v>
          </cell>
        </row>
        <row r="136">
          <cell r="A136">
            <v>24005450100</v>
          </cell>
          <cell r="B136" t="str">
            <v>Rosedale, MD</v>
          </cell>
          <cell r="C136">
            <v>0.751</v>
          </cell>
        </row>
        <row r="137">
          <cell r="A137">
            <v>24005420800</v>
          </cell>
          <cell r="B137" t="str">
            <v>Dundalk, MD</v>
          </cell>
          <cell r="C137">
            <v>0.75070000000000003</v>
          </cell>
        </row>
        <row r="138">
          <cell r="A138">
            <v>24005450200</v>
          </cell>
          <cell r="B138" t="str">
            <v>Essex, MD</v>
          </cell>
          <cell r="C138">
            <v>0.74860000000000004</v>
          </cell>
        </row>
        <row r="139">
          <cell r="A139">
            <v>24005420402</v>
          </cell>
          <cell r="B139" t="str">
            <v>Dundalk, MD</v>
          </cell>
          <cell r="C139">
            <v>0.74839999999999995</v>
          </cell>
        </row>
        <row r="140">
          <cell r="A140">
            <v>24510151200</v>
          </cell>
          <cell r="B140" t="str">
            <v>Park Circle, Baltimore, MD</v>
          </cell>
          <cell r="C140">
            <v>0.74829999999999997</v>
          </cell>
        </row>
        <row r="141">
          <cell r="A141">
            <v>24510260201</v>
          </cell>
          <cell r="B141" t="str">
            <v>Frankford, Baltimore, MD</v>
          </cell>
          <cell r="C141">
            <v>0.748</v>
          </cell>
        </row>
        <row r="142">
          <cell r="A142">
            <v>24510090300</v>
          </cell>
          <cell r="B142" t="str">
            <v>Ednor Gardens - Lakeside, Baltimore, MD</v>
          </cell>
          <cell r="C142">
            <v>0.74780000000000002</v>
          </cell>
        </row>
        <row r="143">
          <cell r="A143">
            <v>24005441000</v>
          </cell>
          <cell r="B143" t="str">
            <v>Baltimore, MD</v>
          </cell>
          <cell r="C143">
            <v>0.74770000000000003</v>
          </cell>
        </row>
        <row r="144">
          <cell r="A144">
            <v>24510150800</v>
          </cell>
          <cell r="B144" t="str">
            <v>Garwyn Oaks, Baltimore, MD</v>
          </cell>
          <cell r="C144">
            <v>0.74709999999999999</v>
          </cell>
        </row>
        <row r="145">
          <cell r="A145">
            <v>24510260605</v>
          </cell>
          <cell r="B145" t="str">
            <v>Medford - Broening, Baltimore, MD</v>
          </cell>
          <cell r="C145">
            <v>0.74680000000000002</v>
          </cell>
        </row>
        <row r="146">
          <cell r="A146">
            <v>24510270401</v>
          </cell>
          <cell r="B146" t="str">
            <v>Glenham-Belford, Baltimore, MD</v>
          </cell>
          <cell r="C146">
            <v>0.74660000000000004</v>
          </cell>
        </row>
        <row r="147">
          <cell r="A147">
            <v>24003750202</v>
          </cell>
          <cell r="B147" t="str">
            <v>Brooklyn Park, MD</v>
          </cell>
          <cell r="C147">
            <v>0.74580000000000002</v>
          </cell>
        </row>
        <row r="148">
          <cell r="A148">
            <v>24510271002</v>
          </cell>
          <cell r="B148" t="str">
            <v>Winston - Govans, Baltimore, MD</v>
          </cell>
          <cell r="C148">
            <v>0.74570000000000003</v>
          </cell>
        </row>
        <row r="149">
          <cell r="A149">
            <v>24510200100</v>
          </cell>
          <cell r="B149" t="str">
            <v>Lexington, Baltimore, MD</v>
          </cell>
          <cell r="C149">
            <v>0.74560000000000004</v>
          </cell>
        </row>
        <row r="150">
          <cell r="A150">
            <v>24005440701</v>
          </cell>
          <cell r="B150" t="str">
            <v>Rosedale, MD</v>
          </cell>
          <cell r="C150">
            <v>0.74490000000000001</v>
          </cell>
        </row>
        <row r="151">
          <cell r="A151">
            <v>24005402303</v>
          </cell>
          <cell r="B151" t="str">
            <v>Windsor Mill, Baltimore, MD</v>
          </cell>
          <cell r="C151">
            <v>0.74490000000000001</v>
          </cell>
        </row>
        <row r="152">
          <cell r="A152">
            <v>24510010500</v>
          </cell>
          <cell r="B152" t="str">
            <v>Upper Fells Point, Baltimore, MD</v>
          </cell>
          <cell r="C152">
            <v>0.74450000000000005</v>
          </cell>
        </row>
        <row r="153">
          <cell r="A153">
            <v>24005420301</v>
          </cell>
          <cell r="B153" t="str">
            <v>Dundalk, MD</v>
          </cell>
          <cell r="C153">
            <v>0.74390000000000001</v>
          </cell>
        </row>
        <row r="154">
          <cell r="A154">
            <v>24510260402</v>
          </cell>
          <cell r="B154" t="str">
            <v>Frankford, Baltimore, MD</v>
          </cell>
          <cell r="C154">
            <v>0.74309999999999998</v>
          </cell>
        </row>
        <row r="155">
          <cell r="A155">
            <v>24510270501</v>
          </cell>
          <cell r="B155" t="str">
            <v>Woodring, Baltimore, MD</v>
          </cell>
          <cell r="C155">
            <v>0.74309999999999998</v>
          </cell>
        </row>
        <row r="156">
          <cell r="A156">
            <v>24005400701</v>
          </cell>
          <cell r="B156" t="str">
            <v>Catonsville, MD</v>
          </cell>
          <cell r="C156">
            <v>0.74299999999999999</v>
          </cell>
        </row>
        <row r="157">
          <cell r="A157">
            <v>24510120201</v>
          </cell>
          <cell r="B157" t="str">
            <v>Baltimore, MD</v>
          </cell>
          <cell r="C157">
            <v>0.74260000000000004</v>
          </cell>
        </row>
        <row r="158">
          <cell r="A158">
            <v>24510140100</v>
          </cell>
          <cell r="B158" t="str">
            <v>Bolton Hill, Baltimore, MD</v>
          </cell>
          <cell r="C158">
            <v>0.74250000000000005</v>
          </cell>
        </row>
        <row r="159">
          <cell r="A159">
            <v>24510150900</v>
          </cell>
          <cell r="B159" t="str">
            <v>Windsor Hills, Baltimore, MD</v>
          </cell>
          <cell r="C159">
            <v>0.74160000000000004</v>
          </cell>
        </row>
        <row r="160">
          <cell r="A160">
            <v>24510261100</v>
          </cell>
          <cell r="B160" t="str">
            <v>Canton, Baltimore, MD</v>
          </cell>
          <cell r="C160">
            <v>0.74129999999999996</v>
          </cell>
        </row>
        <row r="161">
          <cell r="A161">
            <v>24510080302</v>
          </cell>
          <cell r="B161" t="str">
            <v>Berea, Baltimore, MD</v>
          </cell>
          <cell r="C161">
            <v>0.74060000000000004</v>
          </cell>
        </row>
        <row r="162">
          <cell r="A162">
            <v>24510200702</v>
          </cell>
          <cell r="B162" t="str">
            <v>Saint Joseph's, Baltimore, MD</v>
          </cell>
          <cell r="C162">
            <v>0.73929999999999996</v>
          </cell>
        </row>
        <row r="163">
          <cell r="A163">
            <v>24005452500</v>
          </cell>
          <cell r="B163" t="str">
            <v>Dundalk, MD</v>
          </cell>
          <cell r="C163">
            <v>0.73880000000000001</v>
          </cell>
        </row>
        <row r="164">
          <cell r="A164">
            <v>24005421000</v>
          </cell>
          <cell r="B164" t="str">
            <v>Dundalk, MD</v>
          </cell>
          <cell r="C164">
            <v>0.73860000000000003</v>
          </cell>
        </row>
        <row r="165">
          <cell r="A165">
            <v>24510260203</v>
          </cell>
          <cell r="B165" t="str">
            <v>Frankford, Baltimore, MD</v>
          </cell>
          <cell r="C165">
            <v>0.73599999999999999</v>
          </cell>
        </row>
        <row r="166">
          <cell r="A166">
            <v>24510280302</v>
          </cell>
          <cell r="B166" t="str">
            <v>West Forest Park, Baltimore, MD</v>
          </cell>
          <cell r="C166">
            <v>0.73580000000000001</v>
          </cell>
        </row>
        <row r="167">
          <cell r="A167">
            <v>24510270804</v>
          </cell>
          <cell r="B167" t="str">
            <v>Lake Walker, Baltimore, MD</v>
          </cell>
          <cell r="C167">
            <v>0.73560000000000003</v>
          </cell>
        </row>
        <row r="168">
          <cell r="A168">
            <v>24510260900</v>
          </cell>
          <cell r="B168" t="str">
            <v>Baltimore, MD</v>
          </cell>
          <cell r="C168">
            <v>0.73519999999999996</v>
          </cell>
        </row>
        <row r="169">
          <cell r="A169">
            <v>24510260101</v>
          </cell>
          <cell r="B169" t="str">
            <v>Cedmont, Baltimore, MD</v>
          </cell>
          <cell r="C169">
            <v>0.73399999999999999</v>
          </cell>
        </row>
        <row r="170">
          <cell r="A170">
            <v>24005430104</v>
          </cell>
          <cell r="B170" t="str">
            <v>Lansdowne - Baltimore Highlands, Halethorpe, MD</v>
          </cell>
          <cell r="C170">
            <v>0.73329999999999995</v>
          </cell>
        </row>
        <row r="171">
          <cell r="A171">
            <v>24510200800</v>
          </cell>
          <cell r="B171" t="str">
            <v>Irvington, Baltimore, MD</v>
          </cell>
          <cell r="C171">
            <v>0.73319999999999996</v>
          </cell>
        </row>
        <row r="172">
          <cell r="A172">
            <v>24510250102</v>
          </cell>
          <cell r="B172" t="str">
            <v>Yale Heights, Baltimore, MD</v>
          </cell>
          <cell r="C172">
            <v>0.73309999999999997</v>
          </cell>
        </row>
        <row r="173">
          <cell r="A173">
            <v>24510020100</v>
          </cell>
          <cell r="B173" t="str">
            <v>Upper Fells Point, Baltimore, MD</v>
          </cell>
          <cell r="C173">
            <v>0.73150000000000004</v>
          </cell>
        </row>
        <row r="174">
          <cell r="A174">
            <v>24510120500</v>
          </cell>
          <cell r="B174" t="str">
            <v>Greenmount West, Baltimore, MD</v>
          </cell>
          <cell r="C174">
            <v>0.73109999999999997</v>
          </cell>
        </row>
        <row r="175">
          <cell r="A175">
            <v>24005450501</v>
          </cell>
          <cell r="B175" t="str">
            <v>Essex, MD</v>
          </cell>
          <cell r="C175">
            <v>0.73089999999999999</v>
          </cell>
        </row>
        <row r="176">
          <cell r="A176">
            <v>24510150500</v>
          </cell>
          <cell r="B176" t="str">
            <v>Burleith-Leighton, Baltimore, MD</v>
          </cell>
          <cell r="C176">
            <v>0.73080000000000001</v>
          </cell>
        </row>
        <row r="177">
          <cell r="A177">
            <v>24510130803</v>
          </cell>
          <cell r="B177" t="str">
            <v>Medfield, Baltimore, MD</v>
          </cell>
          <cell r="C177">
            <v>0.73029999999999995</v>
          </cell>
        </row>
        <row r="178">
          <cell r="A178">
            <v>24510150701</v>
          </cell>
          <cell r="B178" t="str">
            <v>Hanlon Longwood, Baltimore, MD</v>
          </cell>
          <cell r="C178">
            <v>0.72899999999999998</v>
          </cell>
        </row>
        <row r="179">
          <cell r="A179">
            <v>24003750203</v>
          </cell>
          <cell r="B179" t="str">
            <v>Baltimore, MD</v>
          </cell>
          <cell r="C179">
            <v>0.72829999999999995</v>
          </cell>
        </row>
        <row r="180">
          <cell r="A180">
            <v>24510280404</v>
          </cell>
          <cell r="B180" t="str">
            <v>Irvington, Baltimore, MD</v>
          </cell>
          <cell r="C180">
            <v>0.72809999999999997</v>
          </cell>
        </row>
        <row r="181">
          <cell r="A181">
            <v>24510151000</v>
          </cell>
          <cell r="B181" t="str">
            <v>Dorchester, Baltimore, MD</v>
          </cell>
          <cell r="C181">
            <v>0.72789999999999999</v>
          </cell>
        </row>
        <row r="182">
          <cell r="A182">
            <v>24510200701</v>
          </cell>
          <cell r="B182" t="str">
            <v>Allendale, Baltimore, MD</v>
          </cell>
          <cell r="C182">
            <v>0.72789999999999999</v>
          </cell>
        </row>
        <row r="183">
          <cell r="A183">
            <v>24510090100</v>
          </cell>
          <cell r="B183" t="str">
            <v>Ednor Gardens - Lakeside, Baltimore, MD</v>
          </cell>
          <cell r="C183">
            <v>0.72760000000000002</v>
          </cell>
        </row>
        <row r="184">
          <cell r="A184">
            <v>24005421300</v>
          </cell>
          <cell r="B184" t="str">
            <v>Dundalk, MD</v>
          </cell>
          <cell r="C184">
            <v>0.72750000000000004</v>
          </cell>
        </row>
        <row r="185">
          <cell r="A185">
            <v>24005430200</v>
          </cell>
          <cell r="B185" t="str">
            <v>Lansdowne - Baltimore Highlands, Lansdowne, MD</v>
          </cell>
          <cell r="C185">
            <v>0.72670000000000001</v>
          </cell>
        </row>
        <row r="186">
          <cell r="A186">
            <v>24510010200</v>
          </cell>
          <cell r="B186" t="str">
            <v>Patterson Park, Baltimore, MD</v>
          </cell>
          <cell r="C186">
            <v>0.72609999999999997</v>
          </cell>
        </row>
        <row r="187">
          <cell r="A187">
            <v>24510250203</v>
          </cell>
          <cell r="B187" t="str">
            <v>Cherry Hill, Baltimore, MD</v>
          </cell>
          <cell r="C187">
            <v>0.72589999999999999</v>
          </cell>
        </row>
        <row r="188">
          <cell r="A188">
            <v>24510150702</v>
          </cell>
          <cell r="B188" t="str">
            <v>Walbrook, Baltimore, MD</v>
          </cell>
          <cell r="C188">
            <v>0.72499999999999998</v>
          </cell>
        </row>
        <row r="189">
          <cell r="A189">
            <v>24510250103</v>
          </cell>
          <cell r="B189" t="str">
            <v>Violetville, Baltimore, MD</v>
          </cell>
          <cell r="C189">
            <v>0.72409999999999997</v>
          </cell>
        </row>
        <row r="190">
          <cell r="A190">
            <v>24510030200</v>
          </cell>
          <cell r="B190" t="str">
            <v>Little Italy, Baltimore, MD</v>
          </cell>
          <cell r="C190">
            <v>0.72340000000000004</v>
          </cell>
        </row>
        <row r="191">
          <cell r="A191">
            <v>24510280500</v>
          </cell>
          <cell r="B191" t="str">
            <v>Pleasant View Gardens, Baltimore, MD</v>
          </cell>
          <cell r="C191">
            <v>0.72270000000000001</v>
          </cell>
        </row>
        <row r="192">
          <cell r="A192">
            <v>24510270805</v>
          </cell>
          <cell r="B192" t="str">
            <v>Mid-Govans, Baltimore, MD</v>
          </cell>
          <cell r="C192">
            <v>0.72199999999999998</v>
          </cell>
        </row>
        <row r="193">
          <cell r="A193">
            <v>24510080600</v>
          </cell>
          <cell r="B193" t="str">
            <v>Broadway East, Baltimore, MD</v>
          </cell>
          <cell r="C193">
            <v>0.72109999999999996</v>
          </cell>
        </row>
        <row r="194">
          <cell r="A194">
            <v>24510250206</v>
          </cell>
          <cell r="B194" t="str">
            <v>Morrell Park, Baltimore, MD</v>
          </cell>
          <cell r="C194">
            <v>0.72050000000000003</v>
          </cell>
        </row>
        <row r="195">
          <cell r="A195">
            <v>24510271801</v>
          </cell>
          <cell r="B195" t="str">
            <v>Arlington, Baltimore, MD</v>
          </cell>
          <cell r="C195">
            <v>0.72040000000000004</v>
          </cell>
        </row>
        <row r="196">
          <cell r="A196">
            <v>24510160600</v>
          </cell>
          <cell r="B196" t="str">
            <v>Mosher, Baltimore, MD</v>
          </cell>
          <cell r="C196">
            <v>0.71989999999999998</v>
          </cell>
        </row>
        <row r="197">
          <cell r="A197">
            <v>24510271600</v>
          </cell>
          <cell r="B197" t="str">
            <v>Edgecomb, Baltimore, MD</v>
          </cell>
          <cell r="C197">
            <v>0.7198</v>
          </cell>
        </row>
        <row r="198">
          <cell r="A198">
            <v>24510130300</v>
          </cell>
          <cell r="B198" t="str">
            <v>Penn North, Baltimore, MD</v>
          </cell>
          <cell r="C198">
            <v>0.71960000000000002</v>
          </cell>
        </row>
        <row r="199">
          <cell r="A199">
            <v>24510272004</v>
          </cell>
          <cell r="B199" t="str">
            <v>Cheswolde, Baltimore, MD</v>
          </cell>
          <cell r="C199">
            <v>0.71930000000000005</v>
          </cell>
        </row>
        <row r="200">
          <cell r="A200">
            <v>24510271101</v>
          </cell>
          <cell r="B200" t="str">
            <v>Radnor - Winston, Baltimore, MD</v>
          </cell>
          <cell r="C200">
            <v>0.71879999999999999</v>
          </cell>
        </row>
        <row r="201">
          <cell r="A201">
            <v>24510080102</v>
          </cell>
          <cell r="B201" t="str">
            <v>Belair - Edison, Baltimore, MD</v>
          </cell>
          <cell r="C201">
            <v>0.71850000000000003</v>
          </cell>
        </row>
        <row r="202">
          <cell r="A202">
            <v>24510120300</v>
          </cell>
          <cell r="B202" t="str">
            <v>Harwood, Baltimore, MD</v>
          </cell>
          <cell r="C202">
            <v>0.71779999999999999</v>
          </cell>
        </row>
        <row r="203">
          <cell r="A203">
            <v>24510160801</v>
          </cell>
          <cell r="B203" t="str">
            <v>Edmondson, Baltimore, MD</v>
          </cell>
          <cell r="C203">
            <v>0.71750000000000003</v>
          </cell>
        </row>
        <row r="204">
          <cell r="A204">
            <v>24510280301</v>
          </cell>
          <cell r="B204" t="str">
            <v>Gwynn Oak, Baltimore, MD</v>
          </cell>
          <cell r="C204">
            <v>0.71709999999999996</v>
          </cell>
        </row>
        <row r="205">
          <cell r="A205">
            <v>24510280102</v>
          </cell>
          <cell r="B205" t="str">
            <v>Gwynn Oak, Baltimore, MD</v>
          </cell>
          <cell r="C205">
            <v>0.7167</v>
          </cell>
        </row>
        <row r="206">
          <cell r="A206">
            <v>24510120400</v>
          </cell>
          <cell r="B206" t="str">
            <v>Barclay, Baltimore, MD</v>
          </cell>
          <cell r="C206">
            <v>0.71589999999999998</v>
          </cell>
        </row>
        <row r="207">
          <cell r="A207">
            <v>24510130600</v>
          </cell>
          <cell r="B207" t="str">
            <v>Hampden, Baltimore, MD</v>
          </cell>
          <cell r="C207">
            <v>0.71560000000000001</v>
          </cell>
        </row>
        <row r="208">
          <cell r="A208">
            <v>24510260403</v>
          </cell>
          <cell r="B208" t="str">
            <v>Cedonia, Baltimore, MD</v>
          </cell>
          <cell r="C208">
            <v>0.71540000000000004</v>
          </cell>
        </row>
        <row r="209">
          <cell r="A209">
            <v>24510260202</v>
          </cell>
          <cell r="B209" t="str">
            <v>Parkside, Baltimore, MD</v>
          </cell>
          <cell r="C209">
            <v>0.71499999999999997</v>
          </cell>
        </row>
        <row r="210">
          <cell r="A210">
            <v>24510160802</v>
          </cell>
          <cell r="B210" t="str">
            <v>Edmondson, Baltimore, MD</v>
          </cell>
          <cell r="C210">
            <v>0.71460000000000001</v>
          </cell>
        </row>
        <row r="211">
          <cell r="A211">
            <v>24005430900</v>
          </cell>
          <cell r="B211" t="str">
            <v>Baltimore, MD</v>
          </cell>
          <cell r="C211">
            <v>0.71419999999999995</v>
          </cell>
        </row>
        <row r="212">
          <cell r="A212">
            <v>24510271001</v>
          </cell>
          <cell r="B212" t="str">
            <v>Baltimore, MD</v>
          </cell>
          <cell r="C212">
            <v>0.71389999999999998</v>
          </cell>
        </row>
        <row r="213">
          <cell r="A213">
            <v>24510271900</v>
          </cell>
          <cell r="B213" t="str">
            <v>Glen, Baltimore, MD</v>
          </cell>
          <cell r="C213">
            <v>0.71289999999999998</v>
          </cell>
        </row>
        <row r="214">
          <cell r="A214">
            <v>24510090700</v>
          </cell>
          <cell r="B214" t="str">
            <v>Coldstream - Homestead - Montebello, Baltimore, MD</v>
          </cell>
          <cell r="C214">
            <v>0.71109999999999995</v>
          </cell>
        </row>
        <row r="215">
          <cell r="A215">
            <v>24003750102</v>
          </cell>
          <cell r="B215" t="str">
            <v>Baltimore, MD</v>
          </cell>
          <cell r="C215">
            <v>0.71079999999999999</v>
          </cell>
        </row>
        <row r="216">
          <cell r="A216">
            <v>24510260700</v>
          </cell>
          <cell r="B216" t="str">
            <v>Fifteenth Street, Baltimore, MD</v>
          </cell>
          <cell r="C216">
            <v>0.71079999999999999</v>
          </cell>
        </row>
        <row r="217">
          <cell r="A217">
            <v>24510151300</v>
          </cell>
          <cell r="B217" t="str">
            <v>Central Park Heights, Baltimore, MD</v>
          </cell>
          <cell r="C217">
            <v>0.71020000000000005</v>
          </cell>
        </row>
        <row r="218">
          <cell r="A218">
            <v>24510271802</v>
          </cell>
          <cell r="B218" t="str">
            <v>Langston Hughes, Baltimore, MD</v>
          </cell>
          <cell r="C218">
            <v>0.71</v>
          </cell>
        </row>
        <row r="219">
          <cell r="A219">
            <v>24005421102</v>
          </cell>
          <cell r="B219" t="str">
            <v>Dundalk, MD</v>
          </cell>
          <cell r="C219">
            <v>0.7097</v>
          </cell>
        </row>
        <row r="220">
          <cell r="A220">
            <v>24510010300</v>
          </cell>
          <cell r="B220" t="str">
            <v>Canton, Baltimore, MD</v>
          </cell>
          <cell r="C220">
            <v>0.7097</v>
          </cell>
        </row>
        <row r="221">
          <cell r="A221">
            <v>24005430300</v>
          </cell>
          <cell r="B221" t="str">
            <v>Lansdowne - Baltimore Highlands, Halethorpe, MD</v>
          </cell>
          <cell r="C221">
            <v>0.7097</v>
          </cell>
        </row>
        <row r="222">
          <cell r="A222">
            <v>24510130700</v>
          </cell>
          <cell r="B222" t="str">
            <v>Hampden, Baltimore, MD</v>
          </cell>
          <cell r="C222">
            <v>0.70920000000000005</v>
          </cell>
        </row>
        <row r="223">
          <cell r="A223">
            <v>24510280101</v>
          </cell>
          <cell r="B223" t="str">
            <v>Reisterstown Station, Baltimore, MD</v>
          </cell>
          <cell r="C223">
            <v>0.70799999999999996</v>
          </cell>
        </row>
        <row r="224">
          <cell r="A224">
            <v>24510090500</v>
          </cell>
          <cell r="B224" t="str">
            <v>Better Waverly, Baltimore, MD</v>
          </cell>
          <cell r="C224">
            <v>0.7077</v>
          </cell>
        </row>
        <row r="225">
          <cell r="A225">
            <v>24510150600</v>
          </cell>
          <cell r="B225" t="str">
            <v>NW Community Action, Baltimore, MD</v>
          </cell>
          <cell r="C225">
            <v>0.70750000000000002</v>
          </cell>
        </row>
        <row r="226">
          <cell r="A226">
            <v>24003750101</v>
          </cell>
          <cell r="B226" t="str">
            <v>Brooklyn Park, MD</v>
          </cell>
          <cell r="C226">
            <v>0.70679999999999998</v>
          </cell>
        </row>
        <row r="227">
          <cell r="A227">
            <v>24005430101</v>
          </cell>
          <cell r="B227" t="str">
            <v>Lansdowne - Baltimore Highlands, Lansdowne, MD</v>
          </cell>
          <cell r="C227">
            <v>0.70650000000000002</v>
          </cell>
        </row>
        <row r="228">
          <cell r="A228">
            <v>24005403202</v>
          </cell>
          <cell r="B228" t="str">
            <v>Gwynn Oak, Baltimore, MD</v>
          </cell>
          <cell r="C228">
            <v>0.70599999999999996</v>
          </cell>
        </row>
        <row r="229">
          <cell r="A229">
            <v>24510070100</v>
          </cell>
          <cell r="B229" t="str">
            <v>Baltimore, MD</v>
          </cell>
          <cell r="C229">
            <v>0.70550000000000002</v>
          </cell>
        </row>
        <row r="230">
          <cell r="A230">
            <v>24510270701</v>
          </cell>
          <cell r="B230" t="str">
            <v>Harford - Echodale - Perring Parkway, Baltimore, MD</v>
          </cell>
          <cell r="C230">
            <v>0.70540000000000003</v>
          </cell>
        </row>
        <row r="231">
          <cell r="A231">
            <v>24005492300</v>
          </cell>
          <cell r="B231" t="str">
            <v>Essex, MD</v>
          </cell>
          <cell r="C231">
            <v>0.70509999999999995</v>
          </cell>
        </row>
        <row r="232">
          <cell r="A232">
            <v>24510110100</v>
          </cell>
          <cell r="B232" t="str">
            <v>Downtown, Baltimore, MD</v>
          </cell>
          <cell r="C232">
            <v>0.70389999999999997</v>
          </cell>
        </row>
        <row r="233">
          <cell r="A233">
            <v>24510260301</v>
          </cell>
          <cell r="B233" t="str">
            <v>Belair - Edison, Baltimore, MD</v>
          </cell>
          <cell r="C233">
            <v>0.70340000000000003</v>
          </cell>
        </row>
        <row r="234">
          <cell r="A234">
            <v>24510170300</v>
          </cell>
          <cell r="B234" t="str">
            <v>Upton, Baltimore, MD</v>
          </cell>
          <cell r="C234">
            <v>0.70330000000000004</v>
          </cell>
        </row>
        <row r="235">
          <cell r="A235">
            <v>24510271700</v>
          </cell>
          <cell r="B235" t="str">
            <v>Central Park Heights, Baltimore, MD</v>
          </cell>
          <cell r="C235">
            <v>0.70279999999999998</v>
          </cell>
        </row>
        <row r="236">
          <cell r="A236">
            <v>24510160200</v>
          </cell>
          <cell r="B236" t="str">
            <v>Sandtown-Winchester, Baltimore, MD</v>
          </cell>
          <cell r="C236">
            <v>0.70209999999999995</v>
          </cell>
        </row>
        <row r="237">
          <cell r="A237">
            <v>24510250401</v>
          </cell>
          <cell r="B237" t="str">
            <v>Brooklyn, Baltimore, MD</v>
          </cell>
          <cell r="C237">
            <v>0.70169999999999999</v>
          </cell>
        </row>
        <row r="238">
          <cell r="A238">
            <v>24510130400</v>
          </cell>
          <cell r="B238" t="str">
            <v>Woodbrook, Baltimore, MD</v>
          </cell>
          <cell r="C238">
            <v>0.70079999999999998</v>
          </cell>
        </row>
        <row r="239">
          <cell r="A239">
            <v>24005452300</v>
          </cell>
          <cell r="B239" t="str">
            <v>Baltimore, MD</v>
          </cell>
          <cell r="C239">
            <v>0.69979999999999998</v>
          </cell>
        </row>
        <row r="240">
          <cell r="A240">
            <v>24510250204</v>
          </cell>
          <cell r="B240" t="str">
            <v>Cherry Hill, Baltimore, MD</v>
          </cell>
          <cell r="C240">
            <v>0.69940000000000002</v>
          </cell>
        </row>
        <row r="241">
          <cell r="A241">
            <v>24510230200</v>
          </cell>
          <cell r="B241" t="str">
            <v>South Baltimore, Baltimore, MD</v>
          </cell>
          <cell r="C241">
            <v>0.6986</v>
          </cell>
        </row>
        <row r="242">
          <cell r="A242">
            <v>24510271102</v>
          </cell>
          <cell r="B242" t="str">
            <v>Mid-Charles, Baltimore, MD</v>
          </cell>
          <cell r="C242">
            <v>0.6986</v>
          </cell>
        </row>
        <row r="243">
          <cell r="A243">
            <v>24005421200</v>
          </cell>
          <cell r="B243" t="str">
            <v>Dundalk, MD</v>
          </cell>
          <cell r="C243">
            <v>0.69820000000000004</v>
          </cell>
        </row>
        <row r="244">
          <cell r="A244">
            <v>24005421101</v>
          </cell>
          <cell r="B244" t="str">
            <v>Baltimore, MD</v>
          </cell>
          <cell r="C244">
            <v>0.69799999999999995</v>
          </cell>
        </row>
        <row r="245">
          <cell r="A245">
            <v>24510200200</v>
          </cell>
          <cell r="B245" t="str">
            <v>Lexington, Baltimore, MD</v>
          </cell>
          <cell r="C245">
            <v>0.69769999999999999</v>
          </cell>
        </row>
        <row r="246">
          <cell r="A246">
            <v>24510240100</v>
          </cell>
          <cell r="B246" t="str">
            <v>Locust Point, Baltimore, MD</v>
          </cell>
          <cell r="C246">
            <v>0.69740000000000002</v>
          </cell>
        </row>
        <row r="247">
          <cell r="A247">
            <v>24510160500</v>
          </cell>
          <cell r="B247" t="str">
            <v>Bridgeview-Greenlawn, Baltimore, MD</v>
          </cell>
          <cell r="C247">
            <v>0.6966</v>
          </cell>
        </row>
        <row r="248">
          <cell r="A248">
            <v>24510260501</v>
          </cell>
          <cell r="B248" t="str">
            <v>Joseph Lee, Baltimore, MD</v>
          </cell>
          <cell r="C248">
            <v>0.69450000000000001</v>
          </cell>
        </row>
        <row r="249">
          <cell r="A249">
            <v>24510080400</v>
          </cell>
          <cell r="B249" t="str">
            <v>Broadway East, Baltimore, MD</v>
          </cell>
          <cell r="C249">
            <v>0.69320000000000004</v>
          </cell>
        </row>
        <row r="250">
          <cell r="A250">
            <v>24510160700</v>
          </cell>
          <cell r="B250" t="str">
            <v>Rosemont, Baltimore, MD</v>
          </cell>
          <cell r="C250">
            <v>0.6925</v>
          </cell>
        </row>
        <row r="251">
          <cell r="A251">
            <v>24510090600</v>
          </cell>
          <cell r="B251" t="str">
            <v>Coldstream - Homestead - Montebello, Baltimore, MD</v>
          </cell>
          <cell r="C251">
            <v>0.69179999999999997</v>
          </cell>
        </row>
        <row r="252">
          <cell r="A252">
            <v>24510110200</v>
          </cell>
          <cell r="B252" t="str">
            <v>Downtown, Baltimore, MD</v>
          </cell>
          <cell r="C252">
            <v>0.69159999999999999</v>
          </cell>
        </row>
        <row r="253">
          <cell r="A253">
            <v>24510060200</v>
          </cell>
          <cell r="B253" t="str">
            <v>Baltimore, MD</v>
          </cell>
          <cell r="C253">
            <v>0.69110000000000005</v>
          </cell>
        </row>
        <row r="254">
          <cell r="A254">
            <v>24510240400</v>
          </cell>
          <cell r="B254" t="str">
            <v>Riverside Park, Baltimore, MD</v>
          </cell>
          <cell r="C254">
            <v>0.68969999999999998</v>
          </cell>
        </row>
        <row r="255">
          <cell r="A255">
            <v>24510030100</v>
          </cell>
          <cell r="B255" t="str">
            <v>Perkins Homes, Baltimore, MD</v>
          </cell>
          <cell r="C255">
            <v>0.6875</v>
          </cell>
        </row>
        <row r="256">
          <cell r="A256">
            <v>24510100100</v>
          </cell>
          <cell r="B256" t="str">
            <v>Johnson Square, Baltimore, MD</v>
          </cell>
          <cell r="C256">
            <v>0.68640000000000001</v>
          </cell>
        </row>
        <row r="257">
          <cell r="A257">
            <v>24510150200</v>
          </cell>
          <cell r="B257" t="str">
            <v>Sandtown-Winchester, Baltimore, MD</v>
          </cell>
          <cell r="C257">
            <v>0.68610000000000004</v>
          </cell>
        </row>
        <row r="258">
          <cell r="A258">
            <v>24510090400</v>
          </cell>
          <cell r="B258" t="str">
            <v>Better Waverly, Baltimore, MD</v>
          </cell>
          <cell r="C258">
            <v>0.68569999999999998</v>
          </cell>
        </row>
        <row r="259">
          <cell r="A259">
            <v>24510260800</v>
          </cell>
          <cell r="B259" t="str">
            <v>Baltimore Highlands, Baltimore, MD</v>
          </cell>
          <cell r="C259">
            <v>0.68559999999999999</v>
          </cell>
        </row>
        <row r="260">
          <cell r="A260">
            <v>24510250303</v>
          </cell>
          <cell r="B260" t="str">
            <v>Morrell Park, Baltimore, MD</v>
          </cell>
          <cell r="C260">
            <v>0.68400000000000005</v>
          </cell>
        </row>
        <row r="261">
          <cell r="A261">
            <v>24510040200</v>
          </cell>
          <cell r="B261" t="str">
            <v>Downtown, Baltimore, MD</v>
          </cell>
          <cell r="C261">
            <v>0.6825</v>
          </cell>
        </row>
        <row r="262">
          <cell r="A262">
            <v>24510260303</v>
          </cell>
          <cell r="B262" t="str">
            <v>Claremont - Freedom, Baltimore, MD</v>
          </cell>
          <cell r="C262">
            <v>0.68210000000000004</v>
          </cell>
        </row>
        <row r="263">
          <cell r="A263">
            <v>24510080500</v>
          </cell>
          <cell r="B263" t="str">
            <v>Darley Park, Baltimore, MD</v>
          </cell>
          <cell r="C263">
            <v>0.68110000000000004</v>
          </cell>
        </row>
        <row r="264">
          <cell r="A264">
            <v>24510200400</v>
          </cell>
          <cell r="B264" t="str">
            <v>Shipley Hill, Baltimore, MD</v>
          </cell>
          <cell r="C264">
            <v>0.6804</v>
          </cell>
        </row>
        <row r="265">
          <cell r="A265">
            <v>24510150400</v>
          </cell>
          <cell r="B265" t="str">
            <v>Mondawmin, Baltimore, MD</v>
          </cell>
          <cell r="C265">
            <v>0.68030000000000002</v>
          </cell>
        </row>
        <row r="266">
          <cell r="A266">
            <v>24510130200</v>
          </cell>
          <cell r="B266" t="str">
            <v>Reservoir Hill, Baltimore, MD</v>
          </cell>
          <cell r="C266">
            <v>0.68020000000000003</v>
          </cell>
        </row>
        <row r="267">
          <cell r="A267">
            <v>24510272006</v>
          </cell>
          <cell r="B267" t="str">
            <v>Glen, Baltimore, MD</v>
          </cell>
          <cell r="C267">
            <v>0.68010000000000004</v>
          </cell>
        </row>
        <row r="268">
          <cell r="A268">
            <v>24510090900</v>
          </cell>
          <cell r="B268" t="str">
            <v>Oliver, Baltimore, MD</v>
          </cell>
          <cell r="C268">
            <v>0.67969999999999997</v>
          </cell>
        </row>
        <row r="269">
          <cell r="A269">
            <v>24510080700</v>
          </cell>
          <cell r="B269" t="str">
            <v>Broadway East, Baltimore, MD</v>
          </cell>
          <cell r="C269">
            <v>0.67789999999999995</v>
          </cell>
        </row>
        <row r="270">
          <cell r="A270">
            <v>24510250205</v>
          </cell>
          <cell r="B270" t="str">
            <v>Lakeland, Baltimore, MD</v>
          </cell>
          <cell r="C270">
            <v>0.6774</v>
          </cell>
        </row>
        <row r="271">
          <cell r="A271">
            <v>24510272005</v>
          </cell>
          <cell r="B271" t="str">
            <v>Cross Country, Baltimore, MD</v>
          </cell>
          <cell r="C271">
            <v>0.67720000000000002</v>
          </cell>
        </row>
        <row r="272">
          <cell r="A272">
            <v>24510140200</v>
          </cell>
          <cell r="B272" t="str">
            <v>Upton, Baltimore, MD</v>
          </cell>
          <cell r="C272">
            <v>0.67679999999999996</v>
          </cell>
        </row>
        <row r="273">
          <cell r="A273">
            <v>24510160400</v>
          </cell>
          <cell r="B273" t="str">
            <v>Midtown Edmondson, Baltimore, MD</v>
          </cell>
          <cell r="C273">
            <v>0.67610000000000003</v>
          </cell>
        </row>
        <row r="274">
          <cell r="A274">
            <v>24510250301</v>
          </cell>
          <cell r="B274" t="str">
            <v>Westport, Baltimore, MD</v>
          </cell>
          <cell r="C274">
            <v>0.67600000000000005</v>
          </cell>
        </row>
        <row r="275">
          <cell r="A275">
            <v>24005420303</v>
          </cell>
          <cell r="B275" t="str">
            <v>Dundalk, MD</v>
          </cell>
          <cell r="C275">
            <v>0.67559999999999998</v>
          </cell>
        </row>
        <row r="276">
          <cell r="A276">
            <v>24510170200</v>
          </cell>
          <cell r="B276" t="str">
            <v>McCulloh Homes, Baltimore, MD</v>
          </cell>
          <cell r="C276">
            <v>0.67479999999999996</v>
          </cell>
        </row>
        <row r="277">
          <cell r="A277">
            <v>24510080800</v>
          </cell>
          <cell r="B277" t="str">
            <v>Broadway East, Baltimore, MD</v>
          </cell>
          <cell r="C277">
            <v>0.67449999999999999</v>
          </cell>
        </row>
        <row r="278">
          <cell r="A278">
            <v>24510180200</v>
          </cell>
          <cell r="B278" t="str">
            <v>Poppleton, Baltimore, MD</v>
          </cell>
          <cell r="C278">
            <v>0.67359999999999998</v>
          </cell>
        </row>
        <row r="279">
          <cell r="A279">
            <v>24510090800</v>
          </cell>
          <cell r="B279" t="str">
            <v>East Baltimore Midway, Baltimore, MD</v>
          </cell>
          <cell r="C279">
            <v>0.67349999999999999</v>
          </cell>
        </row>
        <row r="280">
          <cell r="A280">
            <v>24510250207</v>
          </cell>
          <cell r="B280" t="str">
            <v>Cherry Hill, Baltimore, MD</v>
          </cell>
          <cell r="C280">
            <v>0.67269999999999996</v>
          </cell>
        </row>
        <row r="281">
          <cell r="A281">
            <v>24510080200</v>
          </cell>
          <cell r="B281" t="str">
            <v>Broadway East, Baltimore, MD</v>
          </cell>
          <cell r="C281">
            <v>0.67269999999999996</v>
          </cell>
        </row>
        <row r="282">
          <cell r="A282">
            <v>24510150300</v>
          </cell>
          <cell r="B282" t="str">
            <v>Coppin Heights, Baltimore, MD</v>
          </cell>
          <cell r="C282">
            <v>0.67179999999999995</v>
          </cell>
        </row>
        <row r="283">
          <cell r="A283">
            <v>24510260404</v>
          </cell>
          <cell r="B283" t="str">
            <v>Baltimore Highlands, Baltimore, MD</v>
          </cell>
          <cell r="C283">
            <v>0.67069999999999996</v>
          </cell>
        </row>
        <row r="284">
          <cell r="A284">
            <v>24510160300</v>
          </cell>
          <cell r="B284" t="str">
            <v>Sandtown-Winchester, Baltimore, MD</v>
          </cell>
          <cell r="C284">
            <v>0.66969999999999996</v>
          </cell>
        </row>
        <row r="285">
          <cell r="A285">
            <v>24510250402</v>
          </cell>
          <cell r="B285" t="str">
            <v>Brooklyn, Baltimore, MD</v>
          </cell>
          <cell r="C285">
            <v>0.66759999999999997</v>
          </cell>
        </row>
        <row r="286">
          <cell r="A286">
            <v>24510070400</v>
          </cell>
          <cell r="B286" t="str">
            <v>Gay Street, Baltimore, MD</v>
          </cell>
          <cell r="C286">
            <v>0.66620000000000001</v>
          </cell>
        </row>
        <row r="287">
          <cell r="A287">
            <v>24510240300</v>
          </cell>
          <cell r="B287" t="str">
            <v>Riverside, Baltimore, MD</v>
          </cell>
          <cell r="C287">
            <v>0.66579999999999995</v>
          </cell>
        </row>
        <row r="288">
          <cell r="A288">
            <v>24510070200</v>
          </cell>
          <cell r="B288" t="str">
            <v>Madison - Eastend, Baltimore, MD</v>
          </cell>
          <cell r="C288">
            <v>0.66359999999999997</v>
          </cell>
        </row>
        <row r="289">
          <cell r="A289">
            <v>24510080301</v>
          </cell>
          <cell r="B289" t="str">
            <v>Berea, Baltimore, MD</v>
          </cell>
          <cell r="C289">
            <v>0.66349999999999998</v>
          </cell>
        </row>
        <row r="290">
          <cell r="A290">
            <v>24510150100</v>
          </cell>
          <cell r="B290" t="str">
            <v>Sandtown-Winchester, Baltimore, MD</v>
          </cell>
          <cell r="C290">
            <v>0.66220000000000001</v>
          </cell>
        </row>
        <row r="291">
          <cell r="A291">
            <v>24510200600</v>
          </cell>
          <cell r="B291" t="str">
            <v>Baltimore, MD</v>
          </cell>
          <cell r="C291">
            <v>0.66110000000000002</v>
          </cell>
        </row>
        <row r="292">
          <cell r="A292">
            <v>24510070300</v>
          </cell>
          <cell r="B292" t="str">
            <v>Milton - Montford, Baltimore, MD</v>
          </cell>
          <cell r="C292">
            <v>0.66100000000000003</v>
          </cell>
        </row>
        <row r="293">
          <cell r="A293">
            <v>24510130100</v>
          </cell>
          <cell r="B293" t="str">
            <v>Reservoir Hill, Baltimore, MD</v>
          </cell>
          <cell r="C293">
            <v>0.66090000000000004</v>
          </cell>
        </row>
        <row r="294">
          <cell r="A294">
            <v>24510272003</v>
          </cell>
          <cell r="B294" t="str">
            <v>Baltimore, MD</v>
          </cell>
          <cell r="C294">
            <v>0.66</v>
          </cell>
        </row>
        <row r="295">
          <cell r="A295">
            <v>24510261000</v>
          </cell>
          <cell r="B295" t="str">
            <v>Patterson Park, Baltimore, MD</v>
          </cell>
          <cell r="C295">
            <v>0.66</v>
          </cell>
        </row>
        <row r="296">
          <cell r="A296">
            <v>24510160100</v>
          </cell>
          <cell r="B296" t="str">
            <v>Harlem Park, Baltimore, MD</v>
          </cell>
          <cell r="C296">
            <v>0.65990000000000004</v>
          </cell>
        </row>
        <row r="297">
          <cell r="A297">
            <v>24510250500</v>
          </cell>
          <cell r="B297" t="str">
            <v>Curtis Bay, Baltimore, MD</v>
          </cell>
          <cell r="C297">
            <v>0.65180000000000005</v>
          </cell>
        </row>
        <row r="298">
          <cell r="A298">
            <v>24510060300</v>
          </cell>
          <cell r="B298" t="str">
            <v>Butchers Hill, Baltimore, MD</v>
          </cell>
          <cell r="C298">
            <v>0.64880000000000004</v>
          </cell>
        </row>
        <row r="299">
          <cell r="A299">
            <v>24510230300</v>
          </cell>
          <cell r="B299" t="str">
            <v>South Baltimore, Baltimore, MD</v>
          </cell>
          <cell r="C299">
            <v>0.64870000000000005</v>
          </cell>
        </row>
        <row r="300">
          <cell r="A300">
            <v>24510060100</v>
          </cell>
          <cell r="B300" t="str">
            <v>Patterson Park, Baltimore, MD</v>
          </cell>
          <cell r="C300">
            <v>0.64810000000000001</v>
          </cell>
        </row>
        <row r="301">
          <cell r="A301">
            <v>24510190100</v>
          </cell>
          <cell r="B301" t="str">
            <v>Franklin Square, Baltimore, MD</v>
          </cell>
          <cell r="C301">
            <v>0.64410000000000001</v>
          </cell>
        </row>
        <row r="302">
          <cell r="A302">
            <v>24510260401</v>
          </cell>
          <cell r="B302" t="str">
            <v>Armistead Gardens, Baltimore, MD</v>
          </cell>
          <cell r="C302">
            <v>0.64239999999999997</v>
          </cell>
        </row>
        <row r="303">
          <cell r="A303">
            <v>24510210200</v>
          </cell>
          <cell r="B303" t="str">
            <v>Pigtown, Baltimore, MD</v>
          </cell>
          <cell r="C303">
            <v>0.63859999999999995</v>
          </cell>
        </row>
        <row r="304">
          <cell r="A304">
            <v>24510272007</v>
          </cell>
          <cell r="B304" t="str">
            <v>Fallstaff, Baltimore, MD</v>
          </cell>
          <cell r="C304">
            <v>0.6371</v>
          </cell>
        </row>
        <row r="305">
          <cell r="A305">
            <v>24510130804</v>
          </cell>
          <cell r="B305" t="str">
            <v>Hampden, Baltimore, MD</v>
          </cell>
          <cell r="C305">
            <v>0.63549999999999995</v>
          </cell>
        </row>
        <row r="306">
          <cell r="A306">
            <v>24510120700</v>
          </cell>
          <cell r="B306" t="str">
            <v>Remington, Baltimore, MD</v>
          </cell>
          <cell r="C306">
            <v>0.63470000000000004</v>
          </cell>
        </row>
        <row r="307">
          <cell r="A307">
            <v>24510140300</v>
          </cell>
          <cell r="B307" t="str">
            <v>Druid Heights, Baltimore, MD</v>
          </cell>
          <cell r="C307">
            <v>0.62890000000000001</v>
          </cell>
        </row>
        <row r="308">
          <cell r="A308">
            <v>24510210100</v>
          </cell>
          <cell r="B308" t="str">
            <v>Pigtown, Baltimore, MD</v>
          </cell>
          <cell r="C308">
            <v>0.62660000000000005</v>
          </cell>
        </row>
        <row r="309">
          <cell r="A309">
            <v>24510020200</v>
          </cell>
          <cell r="B309" t="str">
            <v>Upper Fells Point, Baltimore, MD</v>
          </cell>
          <cell r="C309">
            <v>0.62639999999999996</v>
          </cell>
        </row>
        <row r="310">
          <cell r="A310">
            <v>24510120600</v>
          </cell>
          <cell r="B310" t="str">
            <v>Old Goucher, Baltimore, MD</v>
          </cell>
          <cell r="C310">
            <v>0.62580000000000002</v>
          </cell>
        </row>
        <row r="311">
          <cell r="A311">
            <v>24510260604</v>
          </cell>
          <cell r="B311" t="str">
            <v>O'Donnell Heights, Baltimore, MD</v>
          </cell>
          <cell r="C311">
            <v>0.62549999999999994</v>
          </cell>
        </row>
        <row r="312">
          <cell r="A312">
            <v>24510180300</v>
          </cell>
          <cell r="B312" t="str">
            <v>Hollins Market, Baltimore, MD</v>
          </cell>
          <cell r="C312">
            <v>0.623</v>
          </cell>
        </row>
        <row r="313">
          <cell r="A313">
            <v>24510060400</v>
          </cell>
          <cell r="B313" t="str">
            <v>Baltimore, MD</v>
          </cell>
          <cell r="C313">
            <v>0.61850000000000005</v>
          </cell>
        </row>
        <row r="314">
          <cell r="A314">
            <v>24510100200</v>
          </cell>
          <cell r="B314" t="str">
            <v>Baltimore, MD</v>
          </cell>
          <cell r="C314">
            <v>0.61519999999999997</v>
          </cell>
        </row>
        <row r="315">
          <cell r="A315">
            <v>24510190200</v>
          </cell>
          <cell r="B315" t="str">
            <v>Pratt Monroe, Baltimore, MD</v>
          </cell>
          <cell r="C315">
            <v>0.61180000000000001</v>
          </cell>
        </row>
        <row r="316">
          <cell r="A316">
            <v>24510230100</v>
          </cell>
          <cell r="B316" t="str">
            <v>Baltimore, MD</v>
          </cell>
          <cell r="C316">
            <v>0.60299999999999998</v>
          </cell>
        </row>
        <row r="317">
          <cell r="A317">
            <v>24510180100</v>
          </cell>
          <cell r="B317" t="str">
            <v>Poppleton, Baltimore, MD</v>
          </cell>
          <cell r="C317">
            <v>0.60229999999999995</v>
          </cell>
        </row>
        <row r="318">
          <cell r="A318">
            <v>24510200300</v>
          </cell>
          <cell r="B318" t="str">
            <v>Bentalou-Smallwood, Baltimore, MD</v>
          </cell>
          <cell r="C318">
            <v>0.58630000000000004</v>
          </cell>
        </row>
        <row r="319">
          <cell r="A319">
            <v>24510190300</v>
          </cell>
          <cell r="B319" t="str">
            <v>Mount Clare, Baltimore, MD</v>
          </cell>
          <cell r="C319">
            <v>0.58579999999999999</v>
          </cell>
        </row>
        <row r="320">
          <cell r="A320">
            <v>24510200500</v>
          </cell>
          <cell r="B320" t="str">
            <v>Mill Hill, Baltimore, MD</v>
          </cell>
          <cell r="C320">
            <v>0.56489999999999996</v>
          </cell>
        </row>
        <row r="321">
          <cell r="A321">
            <v>24510250600</v>
          </cell>
          <cell r="B321" t="str">
            <v>Brooklyn, Baltimore, MD</v>
          </cell>
          <cell r="C321">
            <v>0.51029999999999998</v>
          </cell>
        </row>
        <row r="322">
          <cell r="A322">
            <v>24005492500</v>
          </cell>
          <cell r="B322" t="str">
            <v>Baltimore, MD</v>
          </cell>
        </row>
        <row r="323">
          <cell r="A323">
            <v>24005980200</v>
          </cell>
          <cell r="B323" t="str">
            <v>Lansdowne - Baltimore Highlands, Halethorpe, MD</v>
          </cell>
        </row>
        <row r="324">
          <cell r="A324">
            <v>24510100300</v>
          </cell>
          <cell r="B324" t="str">
            <v>Penn - Fallsway, Baltimore, MD</v>
          </cell>
        </row>
      </sheetData>
      <sheetData sheetId="1">
        <row r="1">
          <cell r="A1" t="str">
            <v>tract</v>
          </cell>
          <cell r="B1" t="str">
            <v>Name</v>
          </cell>
          <cell r="C1" t="str">
            <v>Incarceration_Rate_rP_gP_pall</v>
          </cell>
        </row>
        <row r="2">
          <cell r="A2">
            <v>24510120500</v>
          </cell>
          <cell r="B2" t="str">
            <v>Greenmount West, Baltimore, MD</v>
          </cell>
          <cell r="C2">
            <v>0.1268</v>
          </cell>
        </row>
        <row r="3">
          <cell r="A3">
            <v>24510080800</v>
          </cell>
          <cell r="B3" t="str">
            <v>Broadway East, Baltimore, MD</v>
          </cell>
          <cell r="C3">
            <v>0.11609999999999999</v>
          </cell>
        </row>
        <row r="4">
          <cell r="A4">
            <v>24510080400</v>
          </cell>
          <cell r="B4" t="str">
            <v>Broadway East, Baltimore, MD</v>
          </cell>
          <cell r="C4">
            <v>0.1066</v>
          </cell>
        </row>
        <row r="5">
          <cell r="A5">
            <v>24510180100</v>
          </cell>
          <cell r="B5" t="str">
            <v>Poppleton, Baltimore, MD</v>
          </cell>
          <cell r="C5">
            <v>0.1033</v>
          </cell>
        </row>
        <row r="6">
          <cell r="A6">
            <v>24510160200</v>
          </cell>
          <cell r="B6" t="str">
            <v>Sandtown-Winchester, Baltimore, MD</v>
          </cell>
          <cell r="C6">
            <v>9.9599999999999994E-2</v>
          </cell>
        </row>
        <row r="7">
          <cell r="A7">
            <v>24510200400</v>
          </cell>
          <cell r="B7" t="str">
            <v>Shipley Hill, Baltimore, MD</v>
          </cell>
          <cell r="C7">
            <v>9.8699999999999996E-2</v>
          </cell>
        </row>
        <row r="8">
          <cell r="A8">
            <v>24510090900</v>
          </cell>
          <cell r="B8" t="str">
            <v>Oliver, Baltimore, MD</v>
          </cell>
          <cell r="C8">
            <v>9.3100000000000002E-2</v>
          </cell>
        </row>
        <row r="9">
          <cell r="A9">
            <v>24510250204</v>
          </cell>
          <cell r="B9" t="str">
            <v>Cherry Hill, Baltimore, MD</v>
          </cell>
          <cell r="C9">
            <v>9.11E-2</v>
          </cell>
        </row>
        <row r="10">
          <cell r="A10">
            <v>24510100100</v>
          </cell>
          <cell r="B10" t="str">
            <v>Johnson Square, Baltimore, MD</v>
          </cell>
          <cell r="C10">
            <v>8.9700000000000002E-2</v>
          </cell>
        </row>
        <row r="11">
          <cell r="A11">
            <v>24510200100</v>
          </cell>
          <cell r="B11" t="str">
            <v>Lexington, Baltimore, MD</v>
          </cell>
          <cell r="C11">
            <v>8.8300000000000003E-2</v>
          </cell>
        </row>
        <row r="12">
          <cell r="A12">
            <v>24510070200</v>
          </cell>
          <cell r="B12" t="str">
            <v>Madison - Eastend, Baltimore, MD</v>
          </cell>
          <cell r="C12">
            <v>8.6499999999999994E-2</v>
          </cell>
        </row>
        <row r="13">
          <cell r="A13">
            <v>24510190100</v>
          </cell>
          <cell r="B13" t="str">
            <v>Franklin Square, Baltimore, MD</v>
          </cell>
          <cell r="C13">
            <v>8.43E-2</v>
          </cell>
        </row>
        <row r="14">
          <cell r="A14">
            <v>24510250301</v>
          </cell>
          <cell r="B14" t="str">
            <v>Westport, Baltimore, MD</v>
          </cell>
          <cell r="C14">
            <v>8.43E-2</v>
          </cell>
        </row>
        <row r="15">
          <cell r="A15">
            <v>24510070400</v>
          </cell>
          <cell r="B15" t="str">
            <v>Gay Street, Baltimore, MD</v>
          </cell>
          <cell r="C15">
            <v>8.2500000000000004E-2</v>
          </cell>
        </row>
        <row r="16">
          <cell r="A16">
            <v>24510200702</v>
          </cell>
          <cell r="B16" t="str">
            <v>Saint Joseph's, Baltimore, MD</v>
          </cell>
          <cell r="C16">
            <v>7.7499999999999999E-2</v>
          </cell>
        </row>
        <row r="17">
          <cell r="A17">
            <v>24510080301</v>
          </cell>
          <cell r="B17" t="str">
            <v>Berea, Baltimore, MD</v>
          </cell>
          <cell r="C17">
            <v>7.7499999999999999E-2</v>
          </cell>
        </row>
        <row r="18">
          <cell r="A18">
            <v>24510140300</v>
          </cell>
          <cell r="B18" t="str">
            <v>Druid Heights, Baltimore, MD</v>
          </cell>
          <cell r="C18">
            <v>7.6899999999999996E-2</v>
          </cell>
        </row>
        <row r="19">
          <cell r="A19">
            <v>24510080700</v>
          </cell>
          <cell r="B19" t="str">
            <v>Broadway East, Baltimore, MD</v>
          </cell>
          <cell r="C19">
            <v>7.6799999999999993E-2</v>
          </cell>
        </row>
        <row r="20">
          <cell r="A20">
            <v>24510140200</v>
          </cell>
          <cell r="B20" t="str">
            <v>Upton, Baltimore, MD</v>
          </cell>
          <cell r="C20">
            <v>7.5800000000000006E-2</v>
          </cell>
        </row>
        <row r="21">
          <cell r="A21">
            <v>24510120400</v>
          </cell>
          <cell r="B21" t="str">
            <v>Barclay, Baltimore, MD</v>
          </cell>
          <cell r="C21">
            <v>7.4300000000000005E-2</v>
          </cell>
        </row>
        <row r="22">
          <cell r="A22">
            <v>24510080200</v>
          </cell>
          <cell r="B22" t="str">
            <v>Broadway East, Baltimore, MD</v>
          </cell>
          <cell r="C22">
            <v>7.3999999999999996E-2</v>
          </cell>
        </row>
        <row r="23">
          <cell r="A23">
            <v>24510160700</v>
          </cell>
          <cell r="B23" t="str">
            <v>Rosemont, Baltimore, MD</v>
          </cell>
          <cell r="C23">
            <v>7.2499999999999995E-2</v>
          </cell>
        </row>
        <row r="24">
          <cell r="A24">
            <v>24510170100</v>
          </cell>
          <cell r="B24" t="str">
            <v>Downtown, Baltimore, MD</v>
          </cell>
          <cell r="C24">
            <v>7.2499999999999995E-2</v>
          </cell>
        </row>
        <row r="25">
          <cell r="A25">
            <v>24510200200</v>
          </cell>
          <cell r="B25" t="str">
            <v>Lexington, Baltimore, MD</v>
          </cell>
          <cell r="C25">
            <v>7.22E-2</v>
          </cell>
        </row>
        <row r="26">
          <cell r="A26">
            <v>24510130200</v>
          </cell>
          <cell r="B26" t="str">
            <v>Reservoir Hill, Baltimore, MD</v>
          </cell>
          <cell r="C26">
            <v>7.22E-2</v>
          </cell>
        </row>
        <row r="27">
          <cell r="A27">
            <v>24510190200</v>
          </cell>
          <cell r="B27" t="str">
            <v>Pratt Monroe, Baltimore, MD</v>
          </cell>
          <cell r="C27">
            <v>7.0800000000000002E-2</v>
          </cell>
        </row>
        <row r="28">
          <cell r="A28">
            <v>24510130300</v>
          </cell>
          <cell r="B28" t="str">
            <v>Penn North, Baltimore, MD</v>
          </cell>
          <cell r="C28">
            <v>7.0400000000000004E-2</v>
          </cell>
        </row>
        <row r="29">
          <cell r="A29">
            <v>24510120600</v>
          </cell>
          <cell r="B29" t="str">
            <v>Old Goucher, Baltimore, MD</v>
          </cell>
          <cell r="C29">
            <v>7.0300000000000001E-2</v>
          </cell>
        </row>
        <row r="30">
          <cell r="A30">
            <v>24510280302</v>
          </cell>
          <cell r="B30" t="str">
            <v>West Forest Park, Baltimore, MD</v>
          </cell>
          <cell r="C30">
            <v>7.0300000000000001E-2</v>
          </cell>
        </row>
        <row r="31">
          <cell r="A31">
            <v>24510170300</v>
          </cell>
          <cell r="B31" t="str">
            <v>Upton, Baltimore, MD</v>
          </cell>
          <cell r="C31">
            <v>6.9800000000000001E-2</v>
          </cell>
        </row>
        <row r="32">
          <cell r="A32">
            <v>24510180200</v>
          </cell>
          <cell r="B32" t="str">
            <v>Poppleton, Baltimore, MD</v>
          </cell>
          <cell r="C32">
            <v>6.8900000000000003E-2</v>
          </cell>
        </row>
        <row r="33">
          <cell r="A33">
            <v>24510250207</v>
          </cell>
          <cell r="B33" t="str">
            <v>Cherry Hill, Baltimore, MD</v>
          </cell>
          <cell r="C33">
            <v>6.8400000000000002E-2</v>
          </cell>
        </row>
        <row r="34">
          <cell r="A34">
            <v>24510190300</v>
          </cell>
          <cell r="B34" t="str">
            <v>Mount Clare, Baltimore, MD</v>
          </cell>
          <cell r="C34">
            <v>6.7500000000000004E-2</v>
          </cell>
        </row>
        <row r="35">
          <cell r="A35">
            <v>24510271001</v>
          </cell>
          <cell r="B35" t="str">
            <v>Baltimore, MD</v>
          </cell>
          <cell r="C35">
            <v>6.7100000000000007E-2</v>
          </cell>
        </row>
        <row r="36">
          <cell r="A36">
            <v>24510260604</v>
          </cell>
          <cell r="B36" t="str">
            <v>O'Donnell Heights, Baltimore, MD</v>
          </cell>
          <cell r="C36">
            <v>6.7000000000000004E-2</v>
          </cell>
        </row>
        <row r="37">
          <cell r="A37">
            <v>24510130400</v>
          </cell>
          <cell r="B37" t="str">
            <v>Woodbrook, Baltimore, MD</v>
          </cell>
          <cell r="C37">
            <v>6.6100000000000006E-2</v>
          </cell>
        </row>
        <row r="38">
          <cell r="A38">
            <v>24510160801</v>
          </cell>
          <cell r="B38" t="str">
            <v>Edmondson, Baltimore, MD</v>
          </cell>
          <cell r="C38">
            <v>6.6100000000000006E-2</v>
          </cell>
        </row>
        <row r="39">
          <cell r="A39">
            <v>24510260402</v>
          </cell>
          <cell r="B39" t="str">
            <v>Frankford, Baltimore, MD</v>
          </cell>
          <cell r="C39">
            <v>6.6000000000000003E-2</v>
          </cell>
        </row>
        <row r="40">
          <cell r="A40">
            <v>24510060400</v>
          </cell>
          <cell r="B40" t="str">
            <v>Baltimore, MD</v>
          </cell>
          <cell r="C40">
            <v>6.5600000000000006E-2</v>
          </cell>
        </row>
        <row r="41">
          <cell r="A41">
            <v>24510270701</v>
          </cell>
          <cell r="B41" t="str">
            <v>Harford - Echodale - Perring Parkway, Baltimore, MD</v>
          </cell>
          <cell r="C41">
            <v>6.5199999999999994E-2</v>
          </cell>
        </row>
        <row r="42">
          <cell r="A42">
            <v>24510100200</v>
          </cell>
          <cell r="B42" t="str">
            <v>Baltimore, MD</v>
          </cell>
          <cell r="C42">
            <v>6.5100000000000005E-2</v>
          </cell>
        </row>
        <row r="43">
          <cell r="A43">
            <v>24510271600</v>
          </cell>
          <cell r="B43" t="str">
            <v>Edgecomb, Baltimore, MD</v>
          </cell>
          <cell r="C43">
            <v>6.4899999999999999E-2</v>
          </cell>
        </row>
        <row r="44">
          <cell r="A44">
            <v>24510210100</v>
          </cell>
          <cell r="B44" t="str">
            <v>Pigtown, Baltimore, MD</v>
          </cell>
          <cell r="C44">
            <v>6.4500000000000002E-2</v>
          </cell>
        </row>
        <row r="45">
          <cell r="A45">
            <v>24510120300</v>
          </cell>
          <cell r="B45" t="str">
            <v>Harwood, Baltimore, MD</v>
          </cell>
          <cell r="C45">
            <v>6.4399999999999999E-2</v>
          </cell>
        </row>
        <row r="46">
          <cell r="A46">
            <v>24510090800</v>
          </cell>
          <cell r="B46" t="str">
            <v>East Baltimore Midway, Baltimore, MD</v>
          </cell>
          <cell r="C46">
            <v>6.3399999999999998E-2</v>
          </cell>
        </row>
        <row r="47">
          <cell r="A47">
            <v>24510080500</v>
          </cell>
          <cell r="B47" t="str">
            <v>Darley Park, Baltimore, MD</v>
          </cell>
          <cell r="C47">
            <v>6.13E-2</v>
          </cell>
        </row>
        <row r="48">
          <cell r="A48">
            <v>24510130100</v>
          </cell>
          <cell r="B48" t="str">
            <v>Reservoir Hill, Baltimore, MD</v>
          </cell>
          <cell r="C48">
            <v>6.0999999999999999E-2</v>
          </cell>
        </row>
        <row r="49">
          <cell r="A49">
            <v>24510060300</v>
          </cell>
          <cell r="B49" t="str">
            <v>Butchers Hill, Baltimore, MD</v>
          </cell>
          <cell r="C49">
            <v>6.08E-2</v>
          </cell>
        </row>
        <row r="50">
          <cell r="A50">
            <v>24510090600</v>
          </cell>
          <cell r="B50" t="str">
            <v>Coldstream - Homestead - Montebello, Baltimore, MD</v>
          </cell>
          <cell r="C50">
            <v>6.0699999999999997E-2</v>
          </cell>
        </row>
        <row r="51">
          <cell r="A51">
            <v>24510260301</v>
          </cell>
          <cell r="B51" t="str">
            <v>Belair - Edison, Baltimore, MD</v>
          </cell>
          <cell r="C51">
            <v>6.0199999999999997E-2</v>
          </cell>
        </row>
        <row r="52">
          <cell r="A52">
            <v>24510170200</v>
          </cell>
          <cell r="B52" t="str">
            <v>McCulloh Homes, Baltimore, MD</v>
          </cell>
          <cell r="C52">
            <v>5.9400000000000001E-2</v>
          </cell>
        </row>
        <row r="53">
          <cell r="A53">
            <v>24510070100</v>
          </cell>
          <cell r="B53" t="str">
            <v>Baltimore, MD</v>
          </cell>
          <cell r="C53">
            <v>5.8700000000000002E-2</v>
          </cell>
        </row>
        <row r="54">
          <cell r="A54">
            <v>24510260403</v>
          </cell>
          <cell r="B54" t="str">
            <v>Cedonia, Baltimore, MD</v>
          </cell>
          <cell r="C54">
            <v>5.8400000000000001E-2</v>
          </cell>
        </row>
        <row r="55">
          <cell r="A55">
            <v>24510150600</v>
          </cell>
          <cell r="B55" t="str">
            <v>NW Community Action, Baltimore, MD</v>
          </cell>
          <cell r="C55">
            <v>5.8200000000000002E-2</v>
          </cell>
        </row>
        <row r="56">
          <cell r="A56">
            <v>24510250203</v>
          </cell>
          <cell r="B56" t="str">
            <v>Cherry Hill, Baltimore, MD</v>
          </cell>
          <cell r="C56">
            <v>5.8000000000000003E-2</v>
          </cell>
        </row>
        <row r="57">
          <cell r="A57">
            <v>24510150300</v>
          </cell>
          <cell r="B57" t="str">
            <v>Coppin Heights, Baltimore, MD</v>
          </cell>
          <cell r="C57">
            <v>5.79E-2</v>
          </cell>
        </row>
        <row r="58">
          <cell r="A58">
            <v>24510150100</v>
          </cell>
          <cell r="B58" t="str">
            <v>Sandtown-Winchester, Baltimore, MD</v>
          </cell>
          <cell r="C58">
            <v>5.7799999999999997E-2</v>
          </cell>
        </row>
        <row r="59">
          <cell r="A59">
            <v>24005402305</v>
          </cell>
          <cell r="B59" t="str">
            <v>Lochearn, Pikesville, MD</v>
          </cell>
          <cell r="C59">
            <v>5.7700000000000001E-2</v>
          </cell>
        </row>
        <row r="60">
          <cell r="A60">
            <v>24510280500</v>
          </cell>
          <cell r="B60" t="str">
            <v>Pleasant View Gardens, Baltimore, MD</v>
          </cell>
          <cell r="C60">
            <v>5.7500000000000002E-2</v>
          </cell>
        </row>
        <row r="61">
          <cell r="A61">
            <v>24510151200</v>
          </cell>
          <cell r="B61" t="str">
            <v>Park Circle, Baltimore, MD</v>
          </cell>
          <cell r="C61">
            <v>5.7500000000000002E-2</v>
          </cell>
        </row>
        <row r="62">
          <cell r="A62">
            <v>24510180300</v>
          </cell>
          <cell r="B62" t="str">
            <v>Hollins Market, Baltimore, MD</v>
          </cell>
          <cell r="C62">
            <v>5.7000000000000002E-2</v>
          </cell>
        </row>
        <row r="63">
          <cell r="A63">
            <v>24510070300</v>
          </cell>
          <cell r="B63" t="str">
            <v>Milton - Montford, Baltimore, MD</v>
          </cell>
          <cell r="C63">
            <v>5.6300000000000003E-2</v>
          </cell>
        </row>
        <row r="64">
          <cell r="A64">
            <v>24510271801</v>
          </cell>
          <cell r="B64" t="str">
            <v>Arlington, Baltimore, MD</v>
          </cell>
          <cell r="C64">
            <v>5.6000000000000001E-2</v>
          </cell>
        </row>
        <row r="65">
          <cell r="A65">
            <v>24510200300</v>
          </cell>
          <cell r="B65" t="str">
            <v>Bentalou-Smallwood, Baltimore, MD</v>
          </cell>
          <cell r="C65">
            <v>5.57E-2</v>
          </cell>
        </row>
        <row r="66">
          <cell r="A66">
            <v>24510160802</v>
          </cell>
          <cell r="B66" t="str">
            <v>Edmondson, Baltimore, MD</v>
          </cell>
          <cell r="C66">
            <v>5.57E-2</v>
          </cell>
        </row>
        <row r="67">
          <cell r="A67">
            <v>24510080302</v>
          </cell>
          <cell r="B67" t="str">
            <v>Berea, Baltimore, MD</v>
          </cell>
          <cell r="C67">
            <v>5.5599999999999997E-2</v>
          </cell>
        </row>
        <row r="68">
          <cell r="A68">
            <v>24510280402</v>
          </cell>
          <cell r="B68" t="str">
            <v>Rognel Heights, Baltimore, MD</v>
          </cell>
          <cell r="C68">
            <v>5.5399999999999998E-2</v>
          </cell>
        </row>
        <row r="69">
          <cell r="A69">
            <v>24510060100</v>
          </cell>
          <cell r="B69" t="str">
            <v>Patterson Park, Baltimore, MD</v>
          </cell>
          <cell r="C69">
            <v>5.5100000000000003E-2</v>
          </cell>
        </row>
        <row r="70">
          <cell r="A70">
            <v>24510280102</v>
          </cell>
          <cell r="B70" t="str">
            <v>Gwynn Oak, Baltimore, MD</v>
          </cell>
          <cell r="C70">
            <v>5.4100000000000002E-2</v>
          </cell>
        </row>
        <row r="71">
          <cell r="A71">
            <v>24510271700</v>
          </cell>
          <cell r="B71" t="str">
            <v>Central Park Heights, Baltimore, MD</v>
          </cell>
          <cell r="C71">
            <v>5.4100000000000002E-2</v>
          </cell>
        </row>
        <row r="72">
          <cell r="A72">
            <v>24510090700</v>
          </cell>
          <cell r="B72" t="str">
            <v>Coldstream - Homestead - Montebello, Baltimore, MD</v>
          </cell>
          <cell r="C72">
            <v>5.3499999999999999E-2</v>
          </cell>
        </row>
        <row r="73">
          <cell r="A73">
            <v>24510160100</v>
          </cell>
          <cell r="B73" t="str">
            <v>Harlem Park, Baltimore, MD</v>
          </cell>
          <cell r="C73">
            <v>5.3499999999999999E-2</v>
          </cell>
        </row>
        <row r="74">
          <cell r="A74">
            <v>24510160400</v>
          </cell>
          <cell r="B74" t="str">
            <v>Midtown Edmondson, Baltimore, MD</v>
          </cell>
          <cell r="C74">
            <v>5.3400000000000003E-2</v>
          </cell>
        </row>
        <row r="75">
          <cell r="A75">
            <v>24510200600</v>
          </cell>
          <cell r="B75" t="str">
            <v>Baltimore, MD</v>
          </cell>
          <cell r="C75">
            <v>5.3400000000000003E-2</v>
          </cell>
        </row>
        <row r="76">
          <cell r="A76">
            <v>24510151300</v>
          </cell>
          <cell r="B76" t="str">
            <v>Central Park Heights, Baltimore, MD</v>
          </cell>
          <cell r="C76">
            <v>5.33E-2</v>
          </cell>
        </row>
        <row r="77">
          <cell r="A77">
            <v>24510080102</v>
          </cell>
          <cell r="B77" t="str">
            <v>Belair - Edison, Baltimore, MD</v>
          </cell>
          <cell r="C77">
            <v>5.2900000000000003E-2</v>
          </cell>
        </row>
        <row r="78">
          <cell r="A78">
            <v>24510150200</v>
          </cell>
          <cell r="B78" t="str">
            <v>Sandtown-Winchester, Baltimore, MD</v>
          </cell>
          <cell r="C78">
            <v>5.1999999999999998E-2</v>
          </cell>
        </row>
        <row r="79">
          <cell r="A79">
            <v>24510271002</v>
          </cell>
          <cell r="B79" t="str">
            <v>Winston - Govans, Baltimore, MD</v>
          </cell>
          <cell r="C79">
            <v>5.1700000000000003E-2</v>
          </cell>
        </row>
        <row r="80">
          <cell r="A80">
            <v>24510140100</v>
          </cell>
          <cell r="B80" t="str">
            <v>Bolton Hill, Baltimore, MD</v>
          </cell>
          <cell r="C80">
            <v>5.11E-2</v>
          </cell>
        </row>
        <row r="81">
          <cell r="A81">
            <v>24510150900</v>
          </cell>
          <cell r="B81" t="str">
            <v>Windsor Hills, Baltimore, MD</v>
          </cell>
          <cell r="C81">
            <v>4.99E-2</v>
          </cell>
        </row>
        <row r="82">
          <cell r="A82">
            <v>24510080600</v>
          </cell>
          <cell r="B82" t="str">
            <v>Broadway East, Baltimore, MD</v>
          </cell>
          <cell r="C82">
            <v>4.99E-2</v>
          </cell>
        </row>
        <row r="83">
          <cell r="A83">
            <v>24510150701</v>
          </cell>
          <cell r="B83" t="str">
            <v>Hanlon Longwood, Baltimore, MD</v>
          </cell>
          <cell r="C83">
            <v>4.9700000000000001E-2</v>
          </cell>
        </row>
        <row r="84">
          <cell r="A84">
            <v>24510200500</v>
          </cell>
          <cell r="B84" t="str">
            <v>Mill Hill, Baltimore, MD</v>
          </cell>
          <cell r="C84">
            <v>4.9599999999999998E-2</v>
          </cell>
        </row>
        <row r="85">
          <cell r="A85">
            <v>24005421300</v>
          </cell>
          <cell r="B85" t="str">
            <v>Dundalk, MD</v>
          </cell>
          <cell r="C85">
            <v>4.9599999999999998E-2</v>
          </cell>
        </row>
        <row r="86">
          <cell r="A86">
            <v>24510200800</v>
          </cell>
          <cell r="B86" t="str">
            <v>Irvington, Baltimore, MD</v>
          </cell>
          <cell r="C86">
            <v>4.9399999999999999E-2</v>
          </cell>
        </row>
        <row r="87">
          <cell r="A87">
            <v>24510250102</v>
          </cell>
          <cell r="B87" t="str">
            <v>Yale Heights, Baltimore, MD</v>
          </cell>
          <cell r="C87">
            <v>4.9299999999999997E-2</v>
          </cell>
        </row>
        <row r="88">
          <cell r="A88">
            <v>24510260202</v>
          </cell>
          <cell r="B88" t="str">
            <v>Parkside, Baltimore, MD</v>
          </cell>
          <cell r="C88">
            <v>4.9299999999999997E-2</v>
          </cell>
        </row>
        <row r="89">
          <cell r="A89">
            <v>24510160500</v>
          </cell>
          <cell r="B89" t="str">
            <v>Bridgeview-Greenlawn, Baltimore, MD</v>
          </cell>
          <cell r="C89">
            <v>4.8899999999999999E-2</v>
          </cell>
        </row>
        <row r="90">
          <cell r="A90">
            <v>24510060200</v>
          </cell>
          <cell r="B90" t="str">
            <v>Baltimore, MD</v>
          </cell>
          <cell r="C90">
            <v>4.8399999999999999E-2</v>
          </cell>
        </row>
        <row r="91">
          <cell r="A91">
            <v>24510090100</v>
          </cell>
          <cell r="B91" t="str">
            <v>Ednor Gardens - Lakeside, Baltimore, MD</v>
          </cell>
          <cell r="C91">
            <v>4.7800000000000002E-2</v>
          </cell>
        </row>
        <row r="92">
          <cell r="A92">
            <v>24005420302</v>
          </cell>
          <cell r="B92" t="str">
            <v>Dundalk, MD</v>
          </cell>
          <cell r="C92">
            <v>4.7399999999999998E-2</v>
          </cell>
        </row>
        <row r="93">
          <cell r="A93">
            <v>24510250402</v>
          </cell>
          <cell r="B93" t="str">
            <v>Brooklyn, Baltimore, MD</v>
          </cell>
          <cell r="C93">
            <v>4.6899999999999997E-2</v>
          </cell>
        </row>
        <row r="94">
          <cell r="A94">
            <v>24510090400</v>
          </cell>
          <cell r="B94" t="str">
            <v>Better Waverly, Baltimore, MD</v>
          </cell>
          <cell r="C94">
            <v>4.6199999999999998E-2</v>
          </cell>
        </row>
        <row r="95">
          <cell r="A95">
            <v>24510150702</v>
          </cell>
          <cell r="B95" t="str">
            <v>Walbrook, Baltimore, MD</v>
          </cell>
          <cell r="C95">
            <v>4.6199999999999998E-2</v>
          </cell>
        </row>
        <row r="96">
          <cell r="A96">
            <v>24510260302</v>
          </cell>
          <cell r="B96" t="str">
            <v>Belair - Edison, Baltimore, MD</v>
          </cell>
          <cell r="C96">
            <v>4.3999999999999997E-2</v>
          </cell>
        </row>
        <row r="97">
          <cell r="A97">
            <v>24510020100</v>
          </cell>
          <cell r="B97" t="str">
            <v>Upper Fells Point, Baltimore, MD</v>
          </cell>
          <cell r="C97">
            <v>4.3700000000000003E-2</v>
          </cell>
        </row>
        <row r="98">
          <cell r="A98">
            <v>24510150400</v>
          </cell>
          <cell r="B98" t="str">
            <v>Mondawmin, Baltimore, MD</v>
          </cell>
          <cell r="C98">
            <v>4.36E-2</v>
          </cell>
        </row>
        <row r="99">
          <cell r="A99">
            <v>24510160300</v>
          </cell>
          <cell r="B99" t="str">
            <v>Sandtown-Winchester, Baltimore, MD</v>
          </cell>
          <cell r="C99">
            <v>4.1700000000000001E-2</v>
          </cell>
        </row>
        <row r="100">
          <cell r="A100">
            <v>24510280301</v>
          </cell>
          <cell r="B100" t="str">
            <v>Gwynn Oak, Baltimore, MD</v>
          </cell>
          <cell r="C100">
            <v>4.1599999999999998E-2</v>
          </cell>
        </row>
        <row r="101">
          <cell r="A101">
            <v>24510250101</v>
          </cell>
          <cell r="B101" t="str">
            <v>Beechfield, Baltimore, MD</v>
          </cell>
          <cell r="C101">
            <v>4.1500000000000002E-2</v>
          </cell>
        </row>
        <row r="102">
          <cell r="A102">
            <v>24510250500</v>
          </cell>
          <cell r="B102" t="str">
            <v>Curtis Bay, Baltimore, MD</v>
          </cell>
          <cell r="C102">
            <v>4.1300000000000003E-2</v>
          </cell>
        </row>
        <row r="103">
          <cell r="A103">
            <v>24005402404</v>
          </cell>
          <cell r="B103" t="str">
            <v>Gwynn Oak, Lochearn, MD</v>
          </cell>
          <cell r="C103">
            <v>4.1099999999999998E-2</v>
          </cell>
        </row>
        <row r="104">
          <cell r="A104">
            <v>24510260203</v>
          </cell>
          <cell r="B104" t="str">
            <v>Frankford, Baltimore, MD</v>
          </cell>
          <cell r="C104">
            <v>4.1000000000000002E-2</v>
          </cell>
        </row>
        <row r="105">
          <cell r="A105">
            <v>24510151000</v>
          </cell>
          <cell r="B105" t="str">
            <v>Dorchester, Baltimore, MD</v>
          </cell>
          <cell r="C105">
            <v>4.0399999999999998E-2</v>
          </cell>
        </row>
        <row r="106">
          <cell r="A106">
            <v>24510271900</v>
          </cell>
          <cell r="B106" t="str">
            <v>Glen, Baltimore, MD</v>
          </cell>
          <cell r="C106">
            <v>4.0399999999999998E-2</v>
          </cell>
        </row>
        <row r="107">
          <cell r="A107">
            <v>24510261000</v>
          </cell>
          <cell r="B107" t="str">
            <v>Patterson Park, Baltimore, MD</v>
          </cell>
          <cell r="C107">
            <v>3.9899999999999998E-2</v>
          </cell>
        </row>
        <row r="108">
          <cell r="A108">
            <v>24510270901</v>
          </cell>
          <cell r="B108" t="str">
            <v>New Northwood, Baltimore, MD</v>
          </cell>
          <cell r="C108">
            <v>3.9899999999999998E-2</v>
          </cell>
        </row>
        <row r="109">
          <cell r="A109">
            <v>24510280200</v>
          </cell>
          <cell r="B109" t="str">
            <v>Gwynn Oak, Baltimore, MD</v>
          </cell>
          <cell r="C109">
            <v>3.9600000000000003E-2</v>
          </cell>
        </row>
        <row r="110">
          <cell r="A110">
            <v>24005401302</v>
          </cell>
          <cell r="B110" t="str">
            <v>Gwynn Oak, Baltimore, MD</v>
          </cell>
          <cell r="C110">
            <v>3.9300000000000002E-2</v>
          </cell>
        </row>
        <row r="111">
          <cell r="A111">
            <v>24510260800</v>
          </cell>
          <cell r="B111" t="str">
            <v>Baltimore Highlands, Baltimore, MD</v>
          </cell>
          <cell r="C111">
            <v>3.9199999999999999E-2</v>
          </cell>
        </row>
        <row r="112">
          <cell r="A112">
            <v>24510270902</v>
          </cell>
          <cell r="B112" t="str">
            <v>Perring Loch, Baltimore, MD</v>
          </cell>
          <cell r="C112">
            <v>3.8600000000000002E-2</v>
          </cell>
        </row>
        <row r="113">
          <cell r="A113">
            <v>24510270802</v>
          </cell>
          <cell r="B113" t="str">
            <v>Ramblewood, Baltimore, MD</v>
          </cell>
          <cell r="C113">
            <v>3.8600000000000002E-2</v>
          </cell>
        </row>
        <row r="114">
          <cell r="A114">
            <v>24510030100</v>
          </cell>
          <cell r="B114" t="str">
            <v>Perkins Homes, Baltimore, MD</v>
          </cell>
          <cell r="C114">
            <v>3.85E-2</v>
          </cell>
        </row>
        <row r="115">
          <cell r="A115">
            <v>24510110100</v>
          </cell>
          <cell r="B115" t="str">
            <v>Downtown, Baltimore, MD</v>
          </cell>
          <cell r="C115">
            <v>3.8100000000000002E-2</v>
          </cell>
        </row>
        <row r="116">
          <cell r="A116">
            <v>24510160600</v>
          </cell>
          <cell r="B116" t="str">
            <v>Mosher, Baltimore, MD</v>
          </cell>
          <cell r="C116">
            <v>3.7900000000000003E-2</v>
          </cell>
        </row>
        <row r="117">
          <cell r="A117">
            <v>24510270903</v>
          </cell>
          <cell r="B117" t="str">
            <v>Hillen, Baltimore, MD</v>
          </cell>
          <cell r="C117">
            <v>3.7699999999999997E-2</v>
          </cell>
        </row>
        <row r="118">
          <cell r="A118">
            <v>24510260201</v>
          </cell>
          <cell r="B118" t="str">
            <v>Frankford, Baltimore, MD</v>
          </cell>
          <cell r="C118">
            <v>3.7699999999999997E-2</v>
          </cell>
        </row>
        <row r="119">
          <cell r="A119">
            <v>24005402405</v>
          </cell>
          <cell r="B119" t="str">
            <v>Gwynn Oak, Baltimore, MD</v>
          </cell>
          <cell r="C119">
            <v>3.7499999999999999E-2</v>
          </cell>
        </row>
        <row r="120">
          <cell r="A120">
            <v>24510260303</v>
          </cell>
          <cell r="B120" t="str">
            <v>Claremont - Freedom, Baltimore, MD</v>
          </cell>
          <cell r="C120">
            <v>3.6200000000000003E-2</v>
          </cell>
        </row>
        <row r="121">
          <cell r="A121">
            <v>24510270805</v>
          </cell>
          <cell r="B121" t="str">
            <v>Mid-Govans, Baltimore, MD</v>
          </cell>
          <cell r="C121">
            <v>3.5999999999999997E-2</v>
          </cell>
        </row>
        <row r="122">
          <cell r="A122">
            <v>24510280404</v>
          </cell>
          <cell r="B122" t="str">
            <v>Irvington, Baltimore, MD</v>
          </cell>
          <cell r="C122">
            <v>3.5799999999999998E-2</v>
          </cell>
        </row>
        <row r="123">
          <cell r="A123">
            <v>24510230200</v>
          </cell>
          <cell r="B123" t="str">
            <v>South Baltimore, Baltimore, MD</v>
          </cell>
          <cell r="C123">
            <v>3.56E-2</v>
          </cell>
        </row>
        <row r="124">
          <cell r="A124">
            <v>24510090500</v>
          </cell>
          <cell r="B124" t="str">
            <v>Better Waverly, Baltimore, MD</v>
          </cell>
          <cell r="C124">
            <v>3.56E-2</v>
          </cell>
        </row>
        <row r="125">
          <cell r="A125">
            <v>24510250205</v>
          </cell>
          <cell r="B125" t="str">
            <v>Lakeland, Baltimore, MD</v>
          </cell>
          <cell r="C125">
            <v>3.5499999999999997E-2</v>
          </cell>
        </row>
        <row r="126">
          <cell r="A126">
            <v>24005401200</v>
          </cell>
          <cell r="B126" t="str">
            <v>Woodlawn, MD</v>
          </cell>
          <cell r="C126">
            <v>3.5499999999999997E-2</v>
          </cell>
        </row>
        <row r="127">
          <cell r="A127">
            <v>24510280101</v>
          </cell>
          <cell r="B127" t="str">
            <v>Reisterstown Station, Baltimore, MD</v>
          </cell>
          <cell r="C127">
            <v>3.5400000000000001E-2</v>
          </cell>
        </row>
        <row r="128">
          <cell r="A128">
            <v>24005441000</v>
          </cell>
          <cell r="B128" t="str">
            <v>Baltimore, MD</v>
          </cell>
          <cell r="C128">
            <v>3.5400000000000001E-2</v>
          </cell>
        </row>
        <row r="129">
          <cell r="A129">
            <v>24510010200</v>
          </cell>
          <cell r="B129" t="str">
            <v>Patterson Park, Baltimore, MD</v>
          </cell>
          <cell r="C129">
            <v>3.5299999999999998E-2</v>
          </cell>
        </row>
        <row r="130">
          <cell r="A130">
            <v>24510271802</v>
          </cell>
          <cell r="B130" t="str">
            <v>Langston Hughes, Baltimore, MD</v>
          </cell>
          <cell r="C130">
            <v>3.5299999999999998E-2</v>
          </cell>
        </row>
        <row r="131">
          <cell r="A131">
            <v>24005430300</v>
          </cell>
          <cell r="B131" t="str">
            <v>Lansdowne - Baltimore Highlands, Halethorpe, MD</v>
          </cell>
          <cell r="C131">
            <v>3.5200000000000002E-2</v>
          </cell>
        </row>
        <row r="132">
          <cell r="A132">
            <v>24510040100</v>
          </cell>
          <cell r="B132" t="str">
            <v>Downtown, Baltimore, MD</v>
          </cell>
          <cell r="C132">
            <v>3.5099999999999999E-2</v>
          </cell>
        </row>
        <row r="133">
          <cell r="A133">
            <v>24510150800</v>
          </cell>
          <cell r="B133" t="str">
            <v>Garwyn Oaks, Baltimore, MD</v>
          </cell>
          <cell r="C133">
            <v>3.49E-2</v>
          </cell>
        </row>
        <row r="134">
          <cell r="A134">
            <v>24510010500</v>
          </cell>
          <cell r="B134" t="str">
            <v>Upper Fells Point, Baltimore, MD</v>
          </cell>
          <cell r="C134">
            <v>3.4799999999999998E-2</v>
          </cell>
        </row>
        <row r="135">
          <cell r="A135">
            <v>24510230100</v>
          </cell>
          <cell r="B135" t="str">
            <v>Baltimore, MD</v>
          </cell>
          <cell r="C135">
            <v>3.4700000000000002E-2</v>
          </cell>
        </row>
        <row r="136">
          <cell r="A136">
            <v>24510110200</v>
          </cell>
          <cell r="B136" t="str">
            <v>Downtown, Baltimore, MD</v>
          </cell>
          <cell r="C136">
            <v>3.4599999999999999E-2</v>
          </cell>
        </row>
        <row r="137">
          <cell r="A137">
            <v>24005421200</v>
          </cell>
          <cell r="B137" t="str">
            <v>Dundalk, MD</v>
          </cell>
          <cell r="C137">
            <v>3.44E-2</v>
          </cell>
        </row>
        <row r="138">
          <cell r="A138">
            <v>24005402307</v>
          </cell>
          <cell r="B138" t="str">
            <v>Pikesville, MD</v>
          </cell>
          <cell r="C138">
            <v>3.44E-2</v>
          </cell>
        </row>
        <row r="139">
          <cell r="A139">
            <v>24005401102</v>
          </cell>
          <cell r="B139" t="str">
            <v>Gwynn Oak, Woodlawn, MD</v>
          </cell>
          <cell r="C139">
            <v>3.4000000000000002E-2</v>
          </cell>
        </row>
        <row r="140">
          <cell r="A140">
            <v>24510250401</v>
          </cell>
          <cell r="B140" t="str">
            <v>Brooklyn, Baltimore, MD</v>
          </cell>
          <cell r="C140">
            <v>3.39E-2</v>
          </cell>
        </row>
        <row r="141">
          <cell r="A141">
            <v>24510260102</v>
          </cell>
          <cell r="B141" t="str">
            <v>Frankford, Baltimore, MD</v>
          </cell>
          <cell r="C141">
            <v>3.3700000000000001E-2</v>
          </cell>
        </row>
        <row r="142">
          <cell r="A142">
            <v>24005420402</v>
          </cell>
          <cell r="B142" t="str">
            <v>Dundalk, MD</v>
          </cell>
          <cell r="C142">
            <v>3.3500000000000002E-2</v>
          </cell>
        </row>
        <row r="143">
          <cell r="A143">
            <v>24510230300</v>
          </cell>
          <cell r="B143" t="str">
            <v>South Baltimore, Baltimore, MD</v>
          </cell>
          <cell r="C143">
            <v>3.3099999999999997E-2</v>
          </cell>
        </row>
        <row r="144">
          <cell r="A144">
            <v>24005402303</v>
          </cell>
          <cell r="B144" t="str">
            <v>Windsor Mill, Baltimore, MD</v>
          </cell>
          <cell r="C144">
            <v>3.2899999999999999E-2</v>
          </cell>
        </row>
        <row r="145">
          <cell r="A145">
            <v>24510010400</v>
          </cell>
          <cell r="B145" t="str">
            <v>Canton, Baltimore, MD</v>
          </cell>
          <cell r="C145">
            <v>3.2399999999999998E-2</v>
          </cell>
        </row>
        <row r="146">
          <cell r="A146">
            <v>24510080101</v>
          </cell>
          <cell r="B146" t="str">
            <v>Belair - Edison, Baltimore, MD</v>
          </cell>
          <cell r="C146">
            <v>3.2099999999999997E-2</v>
          </cell>
        </row>
        <row r="147">
          <cell r="A147">
            <v>24510020200</v>
          </cell>
          <cell r="B147" t="str">
            <v>Upper Fells Point, Baltimore, MD</v>
          </cell>
          <cell r="C147">
            <v>3.2099999999999997E-2</v>
          </cell>
        </row>
        <row r="148">
          <cell r="A148">
            <v>24510260101</v>
          </cell>
          <cell r="B148" t="str">
            <v>Cedmont, Baltimore, MD</v>
          </cell>
          <cell r="C148">
            <v>3.2000000000000001E-2</v>
          </cell>
        </row>
        <row r="149">
          <cell r="A149">
            <v>24510120700</v>
          </cell>
          <cell r="B149" t="str">
            <v>Remington, Baltimore, MD</v>
          </cell>
          <cell r="C149">
            <v>3.1899999999999998E-2</v>
          </cell>
        </row>
        <row r="150">
          <cell r="A150">
            <v>24005452500</v>
          </cell>
          <cell r="B150" t="str">
            <v>Dundalk, MD</v>
          </cell>
          <cell r="C150">
            <v>3.1600000000000003E-2</v>
          </cell>
        </row>
        <row r="151">
          <cell r="A151">
            <v>24005402306</v>
          </cell>
          <cell r="B151" t="str">
            <v>Windsor Mill, Baltimore, MD</v>
          </cell>
          <cell r="C151">
            <v>3.15E-2</v>
          </cell>
        </row>
        <row r="152">
          <cell r="A152">
            <v>24005402302</v>
          </cell>
          <cell r="B152" t="str">
            <v>Windsor Mill, Milford Mill, MD</v>
          </cell>
          <cell r="C152">
            <v>3.15E-2</v>
          </cell>
        </row>
        <row r="153">
          <cell r="A153">
            <v>24510151100</v>
          </cell>
          <cell r="B153" t="str">
            <v>East Arlington, Baltimore, MD</v>
          </cell>
          <cell r="C153">
            <v>3.1199999999999999E-2</v>
          </cell>
        </row>
        <row r="154">
          <cell r="A154">
            <v>24510240300</v>
          </cell>
          <cell r="B154" t="str">
            <v>Riverside, Baltimore, MD</v>
          </cell>
          <cell r="C154">
            <v>3.1E-2</v>
          </cell>
        </row>
        <row r="155">
          <cell r="A155">
            <v>24510090300</v>
          </cell>
          <cell r="B155" t="str">
            <v>Ednor Gardens - Lakeside, Baltimore, MD</v>
          </cell>
          <cell r="C155">
            <v>3.0800000000000001E-2</v>
          </cell>
        </row>
        <row r="156">
          <cell r="A156">
            <v>24003751102</v>
          </cell>
          <cell r="B156" t="str">
            <v>Glen Burnie, MD</v>
          </cell>
          <cell r="C156">
            <v>3.0800000000000001E-2</v>
          </cell>
        </row>
        <row r="157">
          <cell r="A157">
            <v>24510240100</v>
          </cell>
          <cell r="B157" t="str">
            <v>Locust Point, Baltimore, MD</v>
          </cell>
          <cell r="C157">
            <v>3.0499999999999999E-2</v>
          </cell>
        </row>
        <row r="158">
          <cell r="A158">
            <v>24510270702</v>
          </cell>
          <cell r="B158" t="str">
            <v>Harford - Echodale - Perring Parkway, Baltimore, MD</v>
          </cell>
          <cell r="C158">
            <v>3.0499999999999999E-2</v>
          </cell>
        </row>
        <row r="159">
          <cell r="A159">
            <v>24005420702</v>
          </cell>
          <cell r="B159" t="str">
            <v>Dundalk, MD</v>
          </cell>
          <cell r="C159">
            <v>3.0200000000000001E-2</v>
          </cell>
        </row>
        <row r="160">
          <cell r="A160">
            <v>24510030200</v>
          </cell>
          <cell r="B160" t="str">
            <v>Little Italy, Baltimore, MD</v>
          </cell>
          <cell r="C160">
            <v>2.9700000000000001E-2</v>
          </cell>
        </row>
        <row r="161">
          <cell r="A161">
            <v>24005491401</v>
          </cell>
          <cell r="B161" t="str">
            <v>Parkville, MD</v>
          </cell>
          <cell r="C161">
            <v>2.9600000000000001E-2</v>
          </cell>
        </row>
        <row r="162">
          <cell r="A162">
            <v>24005402304</v>
          </cell>
          <cell r="B162" t="str">
            <v>Gwynn Oak, Baltimore, MD</v>
          </cell>
          <cell r="C162">
            <v>2.9399999999999999E-2</v>
          </cell>
        </row>
        <row r="163">
          <cell r="A163">
            <v>24510250303</v>
          </cell>
          <cell r="B163" t="str">
            <v>Morrell Park, Baltimore, MD</v>
          </cell>
          <cell r="C163">
            <v>2.9399999999999999E-2</v>
          </cell>
        </row>
        <row r="164">
          <cell r="A164">
            <v>24510260900</v>
          </cell>
          <cell r="B164" t="str">
            <v>Baltimore, MD</v>
          </cell>
          <cell r="C164">
            <v>2.92E-2</v>
          </cell>
        </row>
        <row r="165">
          <cell r="A165">
            <v>24510270803</v>
          </cell>
          <cell r="B165" t="str">
            <v>Loch Raven, Baltimore, MD</v>
          </cell>
          <cell r="C165">
            <v>2.9000000000000001E-2</v>
          </cell>
        </row>
        <row r="166">
          <cell r="A166">
            <v>24510260700</v>
          </cell>
          <cell r="B166" t="str">
            <v>Fifteenth Street, Baltimore, MD</v>
          </cell>
          <cell r="C166">
            <v>2.8799999999999999E-2</v>
          </cell>
        </row>
        <row r="167">
          <cell r="A167">
            <v>24510260401</v>
          </cell>
          <cell r="B167" t="str">
            <v>Armistead Gardens, Baltimore, MD</v>
          </cell>
          <cell r="C167">
            <v>2.87E-2</v>
          </cell>
        </row>
        <row r="168">
          <cell r="A168">
            <v>24510210200</v>
          </cell>
          <cell r="B168" t="str">
            <v>Pigtown, Baltimore, MD</v>
          </cell>
          <cell r="C168">
            <v>2.86E-2</v>
          </cell>
        </row>
        <row r="169">
          <cell r="A169">
            <v>24005452300</v>
          </cell>
          <cell r="B169" t="str">
            <v>Baltimore, MD</v>
          </cell>
          <cell r="C169">
            <v>2.8400000000000002E-2</v>
          </cell>
        </row>
        <row r="170">
          <cell r="A170">
            <v>24510010100</v>
          </cell>
          <cell r="B170" t="str">
            <v>Canton, Baltimore, MD</v>
          </cell>
          <cell r="C170">
            <v>2.8000000000000001E-2</v>
          </cell>
        </row>
        <row r="171">
          <cell r="A171">
            <v>24005430200</v>
          </cell>
          <cell r="B171" t="str">
            <v>Lansdowne - Baltimore Highlands, Lansdowne, MD</v>
          </cell>
          <cell r="C171">
            <v>2.7699999999999999E-2</v>
          </cell>
        </row>
        <row r="172">
          <cell r="A172">
            <v>24510260501</v>
          </cell>
          <cell r="B172" t="str">
            <v>Joseph Lee, Baltimore, MD</v>
          </cell>
          <cell r="C172">
            <v>2.75E-2</v>
          </cell>
        </row>
        <row r="173">
          <cell r="A173">
            <v>24510260404</v>
          </cell>
          <cell r="B173" t="str">
            <v>Baltimore Highlands, Baltimore, MD</v>
          </cell>
          <cell r="C173">
            <v>2.7300000000000001E-2</v>
          </cell>
        </row>
        <row r="174">
          <cell r="A174">
            <v>24510090200</v>
          </cell>
          <cell r="B174" t="str">
            <v>Ednor Gardens - Lakeside, Baltimore, MD</v>
          </cell>
          <cell r="C174">
            <v>2.6599999999999999E-2</v>
          </cell>
        </row>
        <row r="175">
          <cell r="A175">
            <v>24510010300</v>
          </cell>
          <cell r="B175" t="str">
            <v>Canton, Baltimore, MD</v>
          </cell>
          <cell r="C175">
            <v>2.5899999999999999E-2</v>
          </cell>
        </row>
        <row r="176">
          <cell r="A176">
            <v>24005450200</v>
          </cell>
          <cell r="B176" t="str">
            <v>Essex, MD</v>
          </cell>
          <cell r="C176">
            <v>2.58E-2</v>
          </cell>
        </row>
        <row r="177">
          <cell r="A177">
            <v>24510130600</v>
          </cell>
          <cell r="B177" t="str">
            <v>Hampden, Baltimore, MD</v>
          </cell>
          <cell r="C177">
            <v>2.58E-2</v>
          </cell>
        </row>
        <row r="178">
          <cell r="A178">
            <v>24005430101</v>
          </cell>
          <cell r="B178" t="str">
            <v>Lansdowne - Baltimore Highlands, Lansdowne, MD</v>
          </cell>
          <cell r="C178">
            <v>2.5700000000000001E-2</v>
          </cell>
        </row>
        <row r="179">
          <cell r="A179">
            <v>24005402406</v>
          </cell>
          <cell r="B179" t="str">
            <v>Windsor Mill, Milford Mill, MD</v>
          </cell>
          <cell r="C179">
            <v>2.5600000000000001E-2</v>
          </cell>
        </row>
        <row r="180">
          <cell r="A180">
            <v>24005450400</v>
          </cell>
          <cell r="B180" t="str">
            <v>Essex, MD</v>
          </cell>
          <cell r="C180">
            <v>2.5499999999999998E-2</v>
          </cell>
        </row>
        <row r="181">
          <cell r="A181">
            <v>24510270401</v>
          </cell>
          <cell r="B181" t="str">
            <v>Glenham-Belford, Baltimore, MD</v>
          </cell>
          <cell r="C181">
            <v>2.5399999999999999E-2</v>
          </cell>
        </row>
        <row r="182">
          <cell r="A182">
            <v>24510150500</v>
          </cell>
          <cell r="B182" t="str">
            <v>Burleith-Leighton, Baltimore, MD</v>
          </cell>
          <cell r="C182">
            <v>2.52E-2</v>
          </cell>
        </row>
        <row r="183">
          <cell r="A183">
            <v>24005420401</v>
          </cell>
          <cell r="B183" t="str">
            <v>Dundalk, MD</v>
          </cell>
          <cell r="C183">
            <v>2.4799999999999999E-2</v>
          </cell>
        </row>
        <row r="184">
          <cell r="A184">
            <v>24005401301</v>
          </cell>
          <cell r="B184" t="str">
            <v>Woodlawn, MD</v>
          </cell>
          <cell r="C184">
            <v>2.47E-2</v>
          </cell>
        </row>
        <row r="185">
          <cell r="A185">
            <v>24510270101</v>
          </cell>
          <cell r="B185" t="str">
            <v>Arcadia, Baltimore, MD</v>
          </cell>
          <cell r="C185">
            <v>2.47E-2</v>
          </cell>
        </row>
        <row r="186">
          <cell r="A186">
            <v>24510270501</v>
          </cell>
          <cell r="B186" t="str">
            <v>Woodring, Baltimore, MD</v>
          </cell>
          <cell r="C186">
            <v>2.4400000000000002E-2</v>
          </cell>
        </row>
        <row r="187">
          <cell r="A187">
            <v>24510200701</v>
          </cell>
          <cell r="B187" t="str">
            <v>Allendale, Baltimore, MD</v>
          </cell>
          <cell r="C187">
            <v>2.4299999999999999E-2</v>
          </cell>
        </row>
        <row r="188">
          <cell r="A188">
            <v>24005421000</v>
          </cell>
          <cell r="B188" t="str">
            <v>Dundalk, MD</v>
          </cell>
          <cell r="C188">
            <v>2.41E-2</v>
          </cell>
        </row>
        <row r="189">
          <cell r="A189">
            <v>24510270301</v>
          </cell>
          <cell r="B189" t="str">
            <v>Lauraville, Baltimore, MD</v>
          </cell>
          <cell r="C189">
            <v>2.4E-2</v>
          </cell>
        </row>
        <row r="190">
          <cell r="A190">
            <v>24003750102</v>
          </cell>
          <cell r="B190" t="str">
            <v>Baltimore, MD</v>
          </cell>
          <cell r="C190">
            <v>2.3300000000000001E-2</v>
          </cell>
        </row>
        <row r="191">
          <cell r="A191">
            <v>24005440701</v>
          </cell>
          <cell r="B191" t="str">
            <v>Rosedale, MD</v>
          </cell>
          <cell r="C191">
            <v>2.3199999999999998E-2</v>
          </cell>
        </row>
        <row r="192">
          <cell r="A192">
            <v>24510280401</v>
          </cell>
          <cell r="B192" t="str">
            <v>Baltimore, MD</v>
          </cell>
          <cell r="C192">
            <v>2.3E-2</v>
          </cell>
        </row>
        <row r="193">
          <cell r="A193">
            <v>24510270801</v>
          </cell>
          <cell r="B193" t="str">
            <v>Idlewood, Baltimore, MD</v>
          </cell>
          <cell r="C193">
            <v>2.2800000000000001E-2</v>
          </cell>
        </row>
        <row r="194">
          <cell r="A194">
            <v>24005402604</v>
          </cell>
          <cell r="B194" t="str">
            <v>Randallstown, MD</v>
          </cell>
          <cell r="C194">
            <v>2.2800000000000001E-2</v>
          </cell>
        </row>
        <row r="195">
          <cell r="A195">
            <v>24510250600</v>
          </cell>
          <cell r="B195" t="str">
            <v>Brooklyn, Baltimore, MD</v>
          </cell>
          <cell r="C195">
            <v>2.2599999999999999E-2</v>
          </cell>
        </row>
        <row r="196">
          <cell r="A196">
            <v>24003750201</v>
          </cell>
          <cell r="B196" t="str">
            <v>Brooklyn, Baltimore, MD</v>
          </cell>
          <cell r="C196">
            <v>2.24E-2</v>
          </cell>
        </row>
        <row r="197">
          <cell r="A197">
            <v>24005452400</v>
          </cell>
          <cell r="B197" t="str">
            <v>Dundalk, MD</v>
          </cell>
          <cell r="C197">
            <v>2.1999999999999999E-2</v>
          </cell>
        </row>
        <row r="198">
          <cell r="A198">
            <v>24005403201</v>
          </cell>
          <cell r="B198" t="str">
            <v>Gwynn Oak, Lochearn, MD</v>
          </cell>
          <cell r="C198">
            <v>2.1899999999999999E-2</v>
          </cell>
        </row>
        <row r="199">
          <cell r="A199">
            <v>24510270804</v>
          </cell>
          <cell r="B199" t="str">
            <v>Lake Walker, Baltimore, MD</v>
          </cell>
          <cell r="C199">
            <v>2.18E-2</v>
          </cell>
        </row>
        <row r="200">
          <cell r="A200">
            <v>24005400702</v>
          </cell>
          <cell r="B200" t="str">
            <v>Baltimore, MD</v>
          </cell>
          <cell r="C200">
            <v>2.0500000000000001E-2</v>
          </cell>
        </row>
        <row r="201">
          <cell r="A201">
            <v>24005420301</v>
          </cell>
          <cell r="B201" t="str">
            <v>Dundalk, MD</v>
          </cell>
          <cell r="C201">
            <v>2.0199999999999999E-2</v>
          </cell>
        </row>
        <row r="202">
          <cell r="A202">
            <v>24510240400</v>
          </cell>
          <cell r="B202" t="str">
            <v>Riverside Park, Baltimore, MD</v>
          </cell>
          <cell r="C202">
            <v>0.02</v>
          </cell>
        </row>
        <row r="203">
          <cell r="A203">
            <v>24005452100</v>
          </cell>
          <cell r="B203" t="str">
            <v>Sparrows Point, MD</v>
          </cell>
          <cell r="C203">
            <v>1.95E-2</v>
          </cell>
        </row>
        <row r="204">
          <cell r="A204">
            <v>24005402403</v>
          </cell>
          <cell r="B204" t="str">
            <v>Gwynn Oak, Baltimore, MD</v>
          </cell>
          <cell r="C204">
            <v>1.9199999999999998E-2</v>
          </cell>
        </row>
        <row r="205">
          <cell r="A205">
            <v>24005403402</v>
          </cell>
          <cell r="B205" t="str">
            <v>Pikesville, MD</v>
          </cell>
          <cell r="C205">
            <v>1.9199999999999998E-2</v>
          </cell>
        </row>
        <row r="206">
          <cell r="A206">
            <v>24005440702</v>
          </cell>
          <cell r="B206" t="str">
            <v>Rosedale, MD</v>
          </cell>
          <cell r="C206">
            <v>1.89E-2</v>
          </cell>
        </row>
        <row r="207">
          <cell r="A207">
            <v>24510270102</v>
          </cell>
          <cell r="B207" t="str">
            <v>Waltherson, Baltimore, MD</v>
          </cell>
          <cell r="C207">
            <v>1.8599999999999998E-2</v>
          </cell>
        </row>
        <row r="208">
          <cell r="A208">
            <v>24510260605</v>
          </cell>
          <cell r="B208" t="str">
            <v>Medford - Broening, Baltimore, MD</v>
          </cell>
          <cell r="C208">
            <v>1.8599999999999998E-2</v>
          </cell>
        </row>
        <row r="209">
          <cell r="A209">
            <v>24005492300</v>
          </cell>
          <cell r="B209" t="str">
            <v>Essex, MD</v>
          </cell>
          <cell r="C209">
            <v>1.7999999999999999E-2</v>
          </cell>
        </row>
        <row r="210">
          <cell r="A210">
            <v>24510270200</v>
          </cell>
          <cell r="B210" t="str">
            <v>Lauraville, Baltimore, MD</v>
          </cell>
          <cell r="C210">
            <v>1.7399999999999999E-2</v>
          </cell>
        </row>
        <row r="211">
          <cell r="A211">
            <v>24005400800</v>
          </cell>
          <cell r="B211" t="str">
            <v>Catonsville, MD</v>
          </cell>
          <cell r="C211">
            <v>1.7299999999999999E-2</v>
          </cell>
        </row>
        <row r="212">
          <cell r="A212">
            <v>24005401101</v>
          </cell>
          <cell r="B212" t="str">
            <v>Woodlawn, MD</v>
          </cell>
          <cell r="C212">
            <v>1.72E-2</v>
          </cell>
        </row>
        <row r="213">
          <cell r="A213">
            <v>24005401506</v>
          </cell>
          <cell r="B213" t="str">
            <v>Windsor Mill, Baltimore, MD</v>
          </cell>
          <cell r="C213">
            <v>1.7100000000000001E-2</v>
          </cell>
        </row>
        <row r="214">
          <cell r="A214">
            <v>24003750803</v>
          </cell>
          <cell r="B214" t="str">
            <v>Glen Burnie, MD</v>
          </cell>
          <cell r="C214">
            <v>1.6799999999999999E-2</v>
          </cell>
        </row>
        <row r="215">
          <cell r="A215">
            <v>24005400701</v>
          </cell>
          <cell r="B215" t="str">
            <v>Catonsville, MD</v>
          </cell>
          <cell r="C215">
            <v>1.67E-2</v>
          </cell>
        </row>
        <row r="216">
          <cell r="A216">
            <v>24510130806</v>
          </cell>
          <cell r="B216" t="str">
            <v>Woodberry, Baltimore, MD</v>
          </cell>
          <cell r="C216">
            <v>1.66E-2</v>
          </cell>
        </row>
        <row r="217">
          <cell r="A217">
            <v>24005451300</v>
          </cell>
          <cell r="B217" t="str">
            <v>Middle River, MD</v>
          </cell>
          <cell r="C217">
            <v>1.66E-2</v>
          </cell>
        </row>
        <row r="218">
          <cell r="A218">
            <v>24005420600</v>
          </cell>
          <cell r="B218" t="str">
            <v>Baltimore, MD</v>
          </cell>
          <cell r="C218">
            <v>1.6400000000000001E-2</v>
          </cell>
        </row>
        <row r="219">
          <cell r="A219">
            <v>24005430900</v>
          </cell>
          <cell r="B219" t="str">
            <v>Baltimore, MD</v>
          </cell>
          <cell r="C219">
            <v>1.6400000000000001E-2</v>
          </cell>
        </row>
        <row r="220">
          <cell r="A220">
            <v>24005440300</v>
          </cell>
          <cell r="B220" t="str">
            <v>Nottingham, MD</v>
          </cell>
          <cell r="C220">
            <v>1.6299999999999999E-2</v>
          </cell>
        </row>
        <row r="221">
          <cell r="A221">
            <v>24005400100</v>
          </cell>
          <cell r="B221" t="str">
            <v>Catonsville, MD</v>
          </cell>
          <cell r="C221">
            <v>1.6199999999999999E-2</v>
          </cell>
        </row>
        <row r="222">
          <cell r="A222">
            <v>24005401507</v>
          </cell>
          <cell r="B222" t="str">
            <v>Windsor Mill, Baltimore, MD</v>
          </cell>
          <cell r="C222">
            <v>1.6199999999999999E-2</v>
          </cell>
        </row>
        <row r="223">
          <cell r="A223">
            <v>24510272007</v>
          </cell>
          <cell r="B223" t="str">
            <v>Fallstaff, Baltimore, MD</v>
          </cell>
          <cell r="C223">
            <v>1.61E-2</v>
          </cell>
        </row>
        <row r="224">
          <cell r="A224">
            <v>24005421102</v>
          </cell>
          <cell r="B224" t="str">
            <v>Dundalk, MD</v>
          </cell>
          <cell r="C224">
            <v>1.6E-2</v>
          </cell>
        </row>
        <row r="225">
          <cell r="A225">
            <v>24510250206</v>
          </cell>
          <cell r="B225" t="str">
            <v>Morrell Park, Baltimore, MD</v>
          </cell>
          <cell r="C225">
            <v>1.6E-2</v>
          </cell>
        </row>
        <row r="226">
          <cell r="A226">
            <v>24005450300</v>
          </cell>
          <cell r="B226" t="str">
            <v>Essex, MD</v>
          </cell>
          <cell r="C226">
            <v>1.5800000000000002E-2</v>
          </cell>
        </row>
        <row r="227">
          <cell r="A227">
            <v>24003730100</v>
          </cell>
          <cell r="B227" t="str">
            <v>Chestnut Hill Cove, Riviera Beach, MD</v>
          </cell>
          <cell r="C227">
            <v>1.5100000000000001E-2</v>
          </cell>
        </row>
        <row r="228">
          <cell r="A228">
            <v>24003750801</v>
          </cell>
          <cell r="B228" t="str">
            <v>Glen Burnie, MD</v>
          </cell>
          <cell r="C228">
            <v>1.5100000000000001E-2</v>
          </cell>
        </row>
        <row r="229">
          <cell r="A229">
            <v>24005451200</v>
          </cell>
          <cell r="B229" t="str">
            <v>Middle River, MD</v>
          </cell>
          <cell r="C229">
            <v>1.49E-2</v>
          </cell>
        </row>
        <row r="230">
          <cell r="A230">
            <v>24510270402</v>
          </cell>
          <cell r="B230" t="str">
            <v>Glenham-Belford, Baltimore, MD</v>
          </cell>
          <cell r="C230">
            <v>1.4500000000000001E-2</v>
          </cell>
        </row>
        <row r="231">
          <cell r="A231">
            <v>24005441102</v>
          </cell>
          <cell r="B231" t="str">
            <v>Rosedale, MD</v>
          </cell>
          <cell r="C231">
            <v>1.4500000000000001E-2</v>
          </cell>
        </row>
        <row r="232">
          <cell r="A232">
            <v>24005421101</v>
          </cell>
          <cell r="B232" t="str">
            <v>Baltimore, MD</v>
          </cell>
          <cell r="C232">
            <v>1.4200000000000001E-2</v>
          </cell>
        </row>
        <row r="233">
          <cell r="A233">
            <v>24510130804</v>
          </cell>
          <cell r="B233" t="str">
            <v>Hampden, Baltimore, MD</v>
          </cell>
          <cell r="C233">
            <v>1.4200000000000001E-2</v>
          </cell>
        </row>
        <row r="234">
          <cell r="A234">
            <v>24005403602</v>
          </cell>
          <cell r="B234" t="str">
            <v>Baltimore, MD</v>
          </cell>
          <cell r="C234">
            <v>1.4200000000000001E-2</v>
          </cell>
        </row>
        <row r="235">
          <cell r="A235">
            <v>24005403202</v>
          </cell>
          <cell r="B235" t="str">
            <v>Gwynn Oak, Baltimore, MD</v>
          </cell>
          <cell r="C235">
            <v>1.4E-2</v>
          </cell>
        </row>
        <row r="236">
          <cell r="A236">
            <v>24003750202</v>
          </cell>
          <cell r="B236" t="str">
            <v>Brooklyn Park, MD</v>
          </cell>
          <cell r="C236">
            <v>1.3899999999999999E-2</v>
          </cell>
        </row>
        <row r="237">
          <cell r="A237">
            <v>24005430400</v>
          </cell>
          <cell r="B237" t="str">
            <v>Halethorpe, MD</v>
          </cell>
          <cell r="C237">
            <v>1.38E-2</v>
          </cell>
        </row>
        <row r="238">
          <cell r="A238">
            <v>24510280403</v>
          </cell>
          <cell r="B238" t="str">
            <v>Westgate, Baltimore, MD</v>
          </cell>
          <cell r="C238">
            <v>1.37E-2</v>
          </cell>
        </row>
        <row r="239">
          <cell r="A239">
            <v>24005420303</v>
          </cell>
          <cell r="B239" t="str">
            <v>Dundalk, MD</v>
          </cell>
          <cell r="C239">
            <v>1.3599999999999999E-2</v>
          </cell>
        </row>
        <row r="240">
          <cell r="A240">
            <v>24510250103</v>
          </cell>
          <cell r="B240" t="str">
            <v>Violetville, Baltimore, MD</v>
          </cell>
          <cell r="C240">
            <v>1.34E-2</v>
          </cell>
        </row>
        <row r="241">
          <cell r="A241">
            <v>24005401505</v>
          </cell>
          <cell r="B241" t="str">
            <v>Catonsville, MD</v>
          </cell>
          <cell r="C241">
            <v>1.3299999999999999E-2</v>
          </cell>
        </row>
        <row r="242">
          <cell r="A242">
            <v>24003750101</v>
          </cell>
          <cell r="B242" t="str">
            <v>Brooklyn Park, MD</v>
          </cell>
          <cell r="C242">
            <v>1.3299999999999999E-2</v>
          </cell>
        </row>
        <row r="243">
          <cell r="A243">
            <v>24510270600</v>
          </cell>
          <cell r="B243" t="str">
            <v>Harford - Echodale - Perring Parkway, Baltimore, MD</v>
          </cell>
          <cell r="C243">
            <v>1.29E-2</v>
          </cell>
        </row>
        <row r="244">
          <cell r="A244">
            <v>24510271101</v>
          </cell>
          <cell r="B244" t="str">
            <v>Radnor - Winston, Baltimore, MD</v>
          </cell>
          <cell r="C244">
            <v>1.2699999999999999E-2</v>
          </cell>
        </row>
        <row r="245">
          <cell r="A245">
            <v>24003750300</v>
          </cell>
          <cell r="B245" t="str">
            <v>Linthicum Heights, MD</v>
          </cell>
          <cell r="C245">
            <v>1.2500000000000001E-2</v>
          </cell>
        </row>
        <row r="246">
          <cell r="A246">
            <v>24005451100</v>
          </cell>
          <cell r="B246" t="str">
            <v>Essex, MD</v>
          </cell>
          <cell r="C246">
            <v>1.2500000000000001E-2</v>
          </cell>
        </row>
        <row r="247">
          <cell r="A247">
            <v>24005440400</v>
          </cell>
          <cell r="B247" t="str">
            <v>Baltimore, MD</v>
          </cell>
          <cell r="C247">
            <v>1.21E-2</v>
          </cell>
        </row>
        <row r="248">
          <cell r="A248">
            <v>24005441101</v>
          </cell>
          <cell r="B248" t="str">
            <v>Rosedale, MD</v>
          </cell>
          <cell r="C248">
            <v>1.17E-2</v>
          </cell>
        </row>
        <row r="249">
          <cell r="A249">
            <v>24005430700</v>
          </cell>
          <cell r="B249" t="str">
            <v>Halethorpe, MD</v>
          </cell>
          <cell r="C249">
            <v>1.17E-2</v>
          </cell>
        </row>
        <row r="250">
          <cell r="A250">
            <v>24003750804</v>
          </cell>
          <cell r="B250" t="str">
            <v>Glen Burnie, MD</v>
          </cell>
          <cell r="C250">
            <v>1.17E-2</v>
          </cell>
        </row>
        <row r="251">
          <cell r="A251">
            <v>24005400600</v>
          </cell>
          <cell r="B251" t="str">
            <v>Catonsville, MD</v>
          </cell>
          <cell r="C251">
            <v>1.1299999999999999E-2</v>
          </cell>
        </row>
        <row r="252">
          <cell r="A252">
            <v>24005440100</v>
          </cell>
          <cell r="B252" t="str">
            <v>Baltimore, MD</v>
          </cell>
          <cell r="C252">
            <v>1.1299999999999999E-2</v>
          </cell>
        </row>
        <row r="253">
          <cell r="A253">
            <v>24005420100</v>
          </cell>
          <cell r="B253" t="str">
            <v>Dundalk, MD</v>
          </cell>
          <cell r="C253">
            <v>1.11E-2</v>
          </cell>
        </row>
        <row r="254">
          <cell r="A254">
            <v>24510272006</v>
          </cell>
          <cell r="B254" t="str">
            <v>Glen, Baltimore, MD</v>
          </cell>
          <cell r="C254">
            <v>1.0999999999999999E-2</v>
          </cell>
        </row>
        <row r="255">
          <cell r="A255">
            <v>24005420701</v>
          </cell>
          <cell r="B255" t="str">
            <v>Dundalk, MD</v>
          </cell>
          <cell r="C255">
            <v>1.09E-2</v>
          </cell>
        </row>
        <row r="256">
          <cell r="A256">
            <v>24005401000</v>
          </cell>
          <cell r="B256" t="str">
            <v>Catonsville, MD</v>
          </cell>
          <cell r="C256">
            <v>1.09E-2</v>
          </cell>
        </row>
        <row r="257">
          <cell r="A257">
            <v>24510270502</v>
          </cell>
          <cell r="B257" t="str">
            <v>North Harford Road, Baltimore, MD</v>
          </cell>
          <cell r="C257">
            <v>1.0800000000000001E-2</v>
          </cell>
        </row>
        <row r="258">
          <cell r="A258">
            <v>24027601201</v>
          </cell>
          <cell r="B258" t="str">
            <v>Elkridge, MD</v>
          </cell>
          <cell r="C258">
            <v>1.06E-2</v>
          </cell>
        </row>
        <row r="259">
          <cell r="A259">
            <v>24005440900</v>
          </cell>
          <cell r="B259" t="str">
            <v>Rosedale, MD</v>
          </cell>
          <cell r="C259">
            <v>1.04E-2</v>
          </cell>
        </row>
        <row r="260">
          <cell r="A260">
            <v>24027601204</v>
          </cell>
          <cell r="B260" t="str">
            <v>Elkridge, MD</v>
          </cell>
          <cell r="C260">
            <v>1.04E-2</v>
          </cell>
        </row>
        <row r="261">
          <cell r="A261">
            <v>24510130803</v>
          </cell>
          <cell r="B261" t="str">
            <v>Medfield, Baltimore, MD</v>
          </cell>
          <cell r="C261">
            <v>1.01E-2</v>
          </cell>
        </row>
        <row r="262">
          <cell r="A262">
            <v>24005420200</v>
          </cell>
          <cell r="B262" t="str">
            <v>Dundalk, MD</v>
          </cell>
          <cell r="C262">
            <v>9.9000000000000008E-3</v>
          </cell>
        </row>
        <row r="263">
          <cell r="A263">
            <v>24005492102</v>
          </cell>
          <cell r="B263" t="str">
            <v>Parkville, MD</v>
          </cell>
          <cell r="C263">
            <v>9.9000000000000008E-3</v>
          </cell>
        </row>
        <row r="264">
          <cell r="A264">
            <v>24005420800</v>
          </cell>
          <cell r="B264" t="str">
            <v>Dundalk, MD</v>
          </cell>
          <cell r="C264">
            <v>9.7999999999999997E-3</v>
          </cell>
        </row>
        <row r="265">
          <cell r="A265">
            <v>24003751200</v>
          </cell>
          <cell r="B265" t="str">
            <v>Linthicum Heights, MD</v>
          </cell>
          <cell r="C265">
            <v>9.7000000000000003E-3</v>
          </cell>
        </row>
        <row r="266">
          <cell r="A266">
            <v>24005401504</v>
          </cell>
          <cell r="B266" t="str">
            <v>Catonsville, MD</v>
          </cell>
          <cell r="C266">
            <v>9.2999999999999992E-3</v>
          </cell>
        </row>
        <row r="267">
          <cell r="A267">
            <v>24510040200</v>
          </cell>
          <cell r="B267" t="str">
            <v>Downtown, Baltimore, MD</v>
          </cell>
          <cell r="C267">
            <v>8.9999999999999993E-3</v>
          </cell>
        </row>
        <row r="268">
          <cell r="A268">
            <v>24005402407</v>
          </cell>
          <cell r="B268" t="str">
            <v>Windsor Mill, Milford Mill, MD</v>
          </cell>
          <cell r="C268">
            <v>8.8000000000000005E-3</v>
          </cell>
        </row>
        <row r="269">
          <cell r="A269">
            <v>24005440800</v>
          </cell>
          <cell r="B269" t="str">
            <v>Rosedale, MD</v>
          </cell>
          <cell r="C269">
            <v>8.8000000000000005E-3</v>
          </cell>
        </row>
        <row r="270">
          <cell r="A270">
            <v>24005430104</v>
          </cell>
          <cell r="B270" t="str">
            <v>Lansdowne - Baltimore Highlands, Halethorpe, MD</v>
          </cell>
          <cell r="C270">
            <v>8.6E-3</v>
          </cell>
        </row>
        <row r="271">
          <cell r="A271">
            <v>24005400900</v>
          </cell>
          <cell r="B271" t="str">
            <v>Catonsville, MD</v>
          </cell>
          <cell r="C271">
            <v>7.9000000000000008E-3</v>
          </cell>
        </row>
        <row r="272">
          <cell r="A272">
            <v>24510130700</v>
          </cell>
          <cell r="B272" t="str">
            <v>Hampden, Baltimore, MD</v>
          </cell>
          <cell r="C272">
            <v>7.7000000000000002E-3</v>
          </cell>
        </row>
        <row r="273">
          <cell r="A273">
            <v>24510220100</v>
          </cell>
          <cell r="B273" t="str">
            <v>Baltimore, MD</v>
          </cell>
          <cell r="C273">
            <v>7.6E-3</v>
          </cell>
        </row>
        <row r="274">
          <cell r="A274">
            <v>24005440200</v>
          </cell>
          <cell r="B274" t="str">
            <v>Nottingham, MD</v>
          </cell>
          <cell r="C274">
            <v>7.3000000000000001E-3</v>
          </cell>
        </row>
        <row r="275">
          <cell r="A275">
            <v>24005402602</v>
          </cell>
          <cell r="B275" t="str">
            <v>Randallstown, MD</v>
          </cell>
          <cell r="C275">
            <v>7.1000000000000004E-3</v>
          </cell>
        </row>
        <row r="276">
          <cell r="A276">
            <v>24005403100</v>
          </cell>
          <cell r="B276" t="str">
            <v>Gwynn Oak, Pikesville, MD</v>
          </cell>
          <cell r="C276">
            <v>6.6E-3</v>
          </cell>
        </row>
        <row r="277">
          <cell r="A277">
            <v>24005450501</v>
          </cell>
          <cell r="B277" t="str">
            <v>Essex, MD</v>
          </cell>
          <cell r="C277">
            <v>6.6E-3</v>
          </cell>
        </row>
        <row r="278">
          <cell r="A278">
            <v>24005430600</v>
          </cell>
          <cell r="B278" t="str">
            <v>Relay, Halethorpe, MD</v>
          </cell>
          <cell r="C278">
            <v>6.4000000000000003E-3</v>
          </cell>
        </row>
        <row r="279">
          <cell r="A279">
            <v>24510271400</v>
          </cell>
          <cell r="B279" t="str">
            <v>Evergreen, Baltimore, MD</v>
          </cell>
          <cell r="C279">
            <v>6.4000000000000003E-3</v>
          </cell>
        </row>
        <row r="280">
          <cell r="A280">
            <v>24005420900</v>
          </cell>
          <cell r="B280" t="str">
            <v>Dundalk, MD</v>
          </cell>
          <cell r="C280">
            <v>6.3E-3</v>
          </cell>
        </row>
        <row r="281">
          <cell r="A281">
            <v>24510272003</v>
          </cell>
          <cell r="B281" t="str">
            <v>Baltimore, MD</v>
          </cell>
          <cell r="C281">
            <v>6.1999999999999998E-3</v>
          </cell>
        </row>
        <row r="282">
          <cell r="A282">
            <v>24005400500</v>
          </cell>
          <cell r="B282" t="str">
            <v>Catonsville, MD</v>
          </cell>
          <cell r="C282">
            <v>6.1999999999999998E-3</v>
          </cell>
        </row>
        <row r="283">
          <cell r="A283">
            <v>24005491300</v>
          </cell>
          <cell r="B283" t="str">
            <v>Baltimore, MD</v>
          </cell>
          <cell r="C283">
            <v>6.0000000000000001E-3</v>
          </cell>
        </row>
        <row r="284">
          <cell r="A284">
            <v>24510272004</v>
          </cell>
          <cell r="B284" t="str">
            <v>Cheswolde, Baltimore, MD</v>
          </cell>
          <cell r="C284">
            <v>5.1999999999999998E-3</v>
          </cell>
        </row>
        <row r="285">
          <cell r="A285">
            <v>24027601104</v>
          </cell>
          <cell r="B285" t="str">
            <v>Ellicott City, MD</v>
          </cell>
          <cell r="C285">
            <v>5.1000000000000004E-3</v>
          </cell>
        </row>
        <row r="286">
          <cell r="A286">
            <v>24005440600</v>
          </cell>
          <cell r="B286" t="str">
            <v>Rosedale, MD</v>
          </cell>
          <cell r="C286">
            <v>5.0000000000000001E-3</v>
          </cell>
        </row>
        <row r="287">
          <cell r="A287">
            <v>24510270703</v>
          </cell>
          <cell r="B287" t="str">
            <v>North Harford Road, Baltimore, MD</v>
          </cell>
          <cell r="C287">
            <v>5.0000000000000001E-3</v>
          </cell>
        </row>
        <row r="288">
          <cell r="A288">
            <v>24510271102</v>
          </cell>
          <cell r="B288" t="str">
            <v>Mid-Charles, Baltimore, MD</v>
          </cell>
          <cell r="C288">
            <v>4.7000000000000002E-3</v>
          </cell>
        </row>
        <row r="289">
          <cell r="A289">
            <v>24027601103</v>
          </cell>
          <cell r="B289" t="str">
            <v>West Elkridge, Elkridge, MD</v>
          </cell>
          <cell r="C289">
            <v>4.4999999999999997E-3</v>
          </cell>
        </row>
        <row r="290">
          <cell r="A290">
            <v>24005450100</v>
          </cell>
          <cell r="B290" t="str">
            <v>Rosedale, MD</v>
          </cell>
          <cell r="C290">
            <v>4.4000000000000003E-3</v>
          </cell>
        </row>
        <row r="291">
          <cell r="A291">
            <v>24510271200</v>
          </cell>
          <cell r="B291" t="str">
            <v>Homeland, Baltimore, MD</v>
          </cell>
          <cell r="C291">
            <v>4.0000000000000001E-3</v>
          </cell>
        </row>
        <row r="292">
          <cell r="A292">
            <v>24005403401</v>
          </cell>
          <cell r="B292" t="str">
            <v>Pikesville, MD</v>
          </cell>
          <cell r="C292">
            <v>3.7000000000000002E-3</v>
          </cell>
        </row>
        <row r="293">
          <cell r="A293">
            <v>24003750400</v>
          </cell>
          <cell r="B293" t="str">
            <v>Linthicum Heights, MD</v>
          </cell>
          <cell r="C293">
            <v>3.5000000000000001E-3</v>
          </cell>
        </row>
        <row r="294">
          <cell r="A294">
            <v>24510020300</v>
          </cell>
          <cell r="B294" t="str">
            <v>Fells Point, Baltimore, MD</v>
          </cell>
          <cell r="C294">
            <v>3.3999999999999998E-3</v>
          </cell>
        </row>
        <row r="295">
          <cell r="A295">
            <v>24510120201</v>
          </cell>
          <cell r="B295" t="str">
            <v>Baltimore, MD</v>
          </cell>
          <cell r="C295">
            <v>3.3E-3</v>
          </cell>
        </row>
        <row r="296">
          <cell r="A296">
            <v>24005420500</v>
          </cell>
          <cell r="B296" t="str">
            <v>Baltimore, MD</v>
          </cell>
          <cell r="C296">
            <v>3.3E-3</v>
          </cell>
        </row>
        <row r="297">
          <cell r="A297">
            <v>24005430800</v>
          </cell>
          <cell r="B297" t="str">
            <v>Halethorpe, MD</v>
          </cell>
          <cell r="C297">
            <v>2.5999999999999999E-3</v>
          </cell>
        </row>
        <row r="298">
          <cell r="A298">
            <v>24005400400</v>
          </cell>
          <cell r="B298" t="str">
            <v>Catonsville, MD</v>
          </cell>
          <cell r="C298">
            <v>2.3E-3</v>
          </cell>
        </row>
        <row r="299">
          <cell r="A299">
            <v>24005403300</v>
          </cell>
          <cell r="B299" t="str">
            <v>Lochearn, Pikesville, MD</v>
          </cell>
          <cell r="C299">
            <v>2.2000000000000001E-3</v>
          </cell>
        </row>
        <row r="300">
          <cell r="A300">
            <v>24005403601</v>
          </cell>
          <cell r="B300" t="str">
            <v>Baltimore, MD</v>
          </cell>
          <cell r="C300">
            <v>2E-3</v>
          </cell>
        </row>
        <row r="301">
          <cell r="A301">
            <v>24005491100</v>
          </cell>
          <cell r="B301" t="str">
            <v>Baltimore, MD</v>
          </cell>
          <cell r="C301">
            <v>1.6999999999999999E-3</v>
          </cell>
        </row>
        <row r="302">
          <cell r="A302">
            <v>24510120100</v>
          </cell>
          <cell r="B302" t="str">
            <v>Tuscany - Canterbury, Baltimore, MD</v>
          </cell>
          <cell r="C302">
            <v>1.1999999999999999E-3</v>
          </cell>
        </row>
        <row r="303">
          <cell r="A303">
            <v>24005440500</v>
          </cell>
          <cell r="B303" t="str">
            <v>Nottingham, MD</v>
          </cell>
          <cell r="C303">
            <v>1.1000000000000001E-3</v>
          </cell>
        </row>
        <row r="304">
          <cell r="A304">
            <v>24510272005</v>
          </cell>
          <cell r="B304" t="str">
            <v>Cross Country, Baltimore, MD</v>
          </cell>
          <cell r="C304">
            <v>1.1000000000000001E-3</v>
          </cell>
        </row>
        <row r="305">
          <cell r="A305">
            <v>24510261100</v>
          </cell>
          <cell r="B305" t="str">
            <v>Canton, Baltimore, MD</v>
          </cell>
          <cell r="C305">
            <v>1E-3</v>
          </cell>
        </row>
        <row r="306">
          <cell r="A306">
            <v>24510270302</v>
          </cell>
          <cell r="B306" t="str">
            <v>Waltherson, Baltimore, MD</v>
          </cell>
          <cell r="C306">
            <v>8.0000000000000004E-4</v>
          </cell>
        </row>
        <row r="307">
          <cell r="A307">
            <v>24005401400</v>
          </cell>
          <cell r="B307" t="str">
            <v>Catonsville, MD</v>
          </cell>
          <cell r="C307">
            <v>6.9999999999999999E-4</v>
          </cell>
        </row>
        <row r="308">
          <cell r="A308">
            <v>24005403500</v>
          </cell>
          <cell r="B308" t="str">
            <v>Pikesville, MD</v>
          </cell>
          <cell r="C308">
            <v>2.9999999999999997E-4</v>
          </cell>
        </row>
        <row r="309">
          <cell r="A309">
            <v>24005401503</v>
          </cell>
          <cell r="B309" t="str">
            <v>Catonsville, MD</v>
          </cell>
          <cell r="C309">
            <v>2.9999999999999997E-4</v>
          </cell>
        </row>
        <row r="310">
          <cell r="A310">
            <v>24003750203</v>
          </cell>
          <cell r="B310" t="str">
            <v>Baltimore, MD</v>
          </cell>
          <cell r="C310">
            <v>2.9999999999999997E-4</v>
          </cell>
        </row>
        <row r="311">
          <cell r="A311">
            <v>24510271300</v>
          </cell>
          <cell r="B311" t="str">
            <v>Roland Park, Baltimore, MD</v>
          </cell>
          <cell r="C311">
            <v>2.0000000000000001E-4</v>
          </cell>
        </row>
        <row r="312">
          <cell r="A312">
            <v>24510271503</v>
          </cell>
          <cell r="B312" t="str">
            <v>Cross Keys, Baltimore, MD</v>
          </cell>
          <cell r="C312">
            <v>1E-4</v>
          </cell>
        </row>
        <row r="313">
          <cell r="A313">
            <v>24510120202</v>
          </cell>
          <cell r="B313" t="str">
            <v>Baltimore, MD</v>
          </cell>
          <cell r="C313">
            <v>0</v>
          </cell>
        </row>
        <row r="314">
          <cell r="A314">
            <v>24005490601</v>
          </cell>
          <cell r="B314" t="str">
            <v>Baltimore, MD</v>
          </cell>
          <cell r="C314">
            <v>0</v>
          </cell>
        </row>
        <row r="315">
          <cell r="A315">
            <v>24510240200</v>
          </cell>
          <cell r="B315" t="str">
            <v>Riverside, Baltimore, MD</v>
          </cell>
          <cell r="C315">
            <v>0</v>
          </cell>
        </row>
        <row r="316">
          <cell r="A316">
            <v>24005490500</v>
          </cell>
          <cell r="B316" t="str">
            <v>Towson, MD</v>
          </cell>
          <cell r="C316">
            <v>0</v>
          </cell>
        </row>
        <row r="317">
          <cell r="A317">
            <v>24005400200</v>
          </cell>
          <cell r="B317" t="str">
            <v>Catonsville, MD</v>
          </cell>
          <cell r="C317">
            <v>0</v>
          </cell>
        </row>
        <row r="318">
          <cell r="A318">
            <v>24027602700</v>
          </cell>
          <cell r="B318" t="str">
            <v>Taylor Village, Ellicott City, MD</v>
          </cell>
          <cell r="C318">
            <v>0</v>
          </cell>
        </row>
        <row r="319">
          <cell r="A319">
            <v>24005490603</v>
          </cell>
          <cell r="B319" t="str">
            <v>Baltimore, MD</v>
          </cell>
          <cell r="C319">
            <v>0</v>
          </cell>
        </row>
        <row r="320">
          <cell r="A320">
            <v>24510271501</v>
          </cell>
          <cell r="B320" t="str">
            <v>Mount Washington, Baltimore, MD</v>
          </cell>
          <cell r="C320">
            <v>0</v>
          </cell>
        </row>
        <row r="321">
          <cell r="A321">
            <v>24510130805</v>
          </cell>
          <cell r="B321" t="str">
            <v>Cold Springs, Baltimore, MD</v>
          </cell>
          <cell r="C321">
            <v>0</v>
          </cell>
        </row>
        <row r="322">
          <cell r="A322">
            <v>24005492500</v>
          </cell>
          <cell r="B322" t="str">
            <v>Baltimore, MD</v>
          </cell>
        </row>
        <row r="323">
          <cell r="A323">
            <v>24005980200</v>
          </cell>
          <cell r="B323" t="str">
            <v>Lansdowne - Baltimore Highlands, Halethorpe, MD</v>
          </cell>
        </row>
        <row r="324">
          <cell r="A324">
            <v>24510100300</v>
          </cell>
          <cell r="B324" t="str">
            <v>Penn - Fallsway, Baltimore, MD</v>
          </cell>
        </row>
      </sheetData>
      <sheetData sheetId="2" refreshError="1"/>
      <sheetData sheetId="3">
        <row r="1">
          <cell r="A1" t="str">
            <v>tract</v>
          </cell>
          <cell r="B1" t="str">
            <v>Name</v>
          </cell>
          <cell r="C1" t="str">
            <v>Household_Income_rP_gP_pall</v>
          </cell>
        </row>
        <row r="2">
          <cell r="A2">
            <v>24005490500</v>
          </cell>
          <cell r="B2" t="str">
            <v>Towson, MD</v>
          </cell>
          <cell r="C2">
            <v>77836</v>
          </cell>
        </row>
        <row r="3">
          <cell r="A3">
            <v>24005403601</v>
          </cell>
          <cell r="B3" t="str">
            <v>Baltimore, MD</v>
          </cell>
          <cell r="C3">
            <v>75513</v>
          </cell>
        </row>
        <row r="4">
          <cell r="A4">
            <v>24005403500</v>
          </cell>
          <cell r="B4" t="str">
            <v>Pikesville, MD</v>
          </cell>
          <cell r="C4">
            <v>72847</v>
          </cell>
        </row>
        <row r="5">
          <cell r="A5">
            <v>24510271400</v>
          </cell>
          <cell r="B5" t="str">
            <v>Evergreen, Baltimore, MD</v>
          </cell>
          <cell r="C5">
            <v>71859</v>
          </cell>
        </row>
        <row r="6">
          <cell r="A6">
            <v>24510271501</v>
          </cell>
          <cell r="B6" t="str">
            <v>Mount Washington, Baltimore, MD</v>
          </cell>
          <cell r="C6">
            <v>69634</v>
          </cell>
        </row>
        <row r="7">
          <cell r="A7">
            <v>24510271300</v>
          </cell>
          <cell r="B7" t="str">
            <v>Roland Park, Baltimore, MD</v>
          </cell>
          <cell r="C7">
            <v>68340</v>
          </cell>
        </row>
        <row r="8">
          <cell r="A8">
            <v>24027601104</v>
          </cell>
          <cell r="B8" t="str">
            <v>Ellicott City, MD</v>
          </cell>
          <cell r="C8">
            <v>67394</v>
          </cell>
        </row>
        <row r="9">
          <cell r="A9">
            <v>24027602700</v>
          </cell>
          <cell r="B9" t="str">
            <v>Taylor Village, Ellicott City, MD</v>
          </cell>
          <cell r="C9">
            <v>67058</v>
          </cell>
        </row>
        <row r="10">
          <cell r="A10">
            <v>24510271200</v>
          </cell>
          <cell r="B10" t="str">
            <v>Homeland, Baltimore, MD</v>
          </cell>
          <cell r="C10">
            <v>66907</v>
          </cell>
        </row>
        <row r="11">
          <cell r="A11">
            <v>24005400500</v>
          </cell>
          <cell r="B11" t="str">
            <v>Catonsville, MD</v>
          </cell>
          <cell r="C11">
            <v>66377</v>
          </cell>
        </row>
        <row r="12">
          <cell r="A12">
            <v>24005400400</v>
          </cell>
          <cell r="B12" t="str">
            <v>Catonsville, MD</v>
          </cell>
          <cell r="C12">
            <v>65126</v>
          </cell>
        </row>
        <row r="13">
          <cell r="A13">
            <v>24005490601</v>
          </cell>
          <cell r="B13" t="str">
            <v>Baltimore, MD</v>
          </cell>
          <cell r="C13">
            <v>64049</v>
          </cell>
        </row>
        <row r="14">
          <cell r="A14">
            <v>24005490603</v>
          </cell>
          <cell r="B14" t="str">
            <v>Baltimore, MD</v>
          </cell>
          <cell r="C14">
            <v>63507</v>
          </cell>
        </row>
        <row r="15">
          <cell r="A15">
            <v>24510271102</v>
          </cell>
          <cell r="B15" t="str">
            <v>Mid-Charles, Baltimore, MD</v>
          </cell>
          <cell r="C15">
            <v>62714</v>
          </cell>
        </row>
        <row r="16">
          <cell r="A16">
            <v>24510120100</v>
          </cell>
          <cell r="B16" t="str">
            <v>Tuscany - Canterbury, Baltimore, MD</v>
          </cell>
          <cell r="C16">
            <v>60859</v>
          </cell>
        </row>
        <row r="17">
          <cell r="A17">
            <v>24005401503</v>
          </cell>
          <cell r="B17" t="str">
            <v>Catonsville, MD</v>
          </cell>
          <cell r="C17">
            <v>60514</v>
          </cell>
        </row>
        <row r="18">
          <cell r="A18">
            <v>24003750400</v>
          </cell>
          <cell r="B18" t="str">
            <v>Linthicum Heights, MD</v>
          </cell>
          <cell r="C18">
            <v>59813</v>
          </cell>
        </row>
        <row r="19">
          <cell r="A19">
            <v>24005430600</v>
          </cell>
          <cell r="B19" t="str">
            <v>Relay, Halethorpe, MD</v>
          </cell>
          <cell r="C19">
            <v>59646</v>
          </cell>
        </row>
        <row r="20">
          <cell r="A20">
            <v>24027601103</v>
          </cell>
          <cell r="B20" t="str">
            <v>West Elkridge, Elkridge, MD</v>
          </cell>
          <cell r="C20">
            <v>58596</v>
          </cell>
        </row>
        <row r="21">
          <cell r="A21">
            <v>24005403602</v>
          </cell>
          <cell r="B21" t="str">
            <v>Baltimore, MD</v>
          </cell>
          <cell r="C21">
            <v>58546</v>
          </cell>
        </row>
        <row r="22">
          <cell r="A22">
            <v>24005401000</v>
          </cell>
          <cell r="B22" t="str">
            <v>Catonsville, MD</v>
          </cell>
          <cell r="C22">
            <v>58481</v>
          </cell>
        </row>
        <row r="23">
          <cell r="A23">
            <v>24005491100</v>
          </cell>
          <cell r="B23" t="str">
            <v>Baltimore, MD</v>
          </cell>
          <cell r="C23">
            <v>57223</v>
          </cell>
        </row>
        <row r="24">
          <cell r="A24">
            <v>24005401504</v>
          </cell>
          <cell r="B24" t="str">
            <v>Catonsville, MD</v>
          </cell>
          <cell r="C24">
            <v>57009</v>
          </cell>
        </row>
        <row r="25">
          <cell r="A25">
            <v>24005440100</v>
          </cell>
          <cell r="B25" t="str">
            <v>Baltimore, MD</v>
          </cell>
          <cell r="C25">
            <v>55609</v>
          </cell>
        </row>
        <row r="26">
          <cell r="A26">
            <v>24005401400</v>
          </cell>
          <cell r="B26" t="str">
            <v>Catonsville, MD</v>
          </cell>
          <cell r="C26">
            <v>54221</v>
          </cell>
        </row>
        <row r="27">
          <cell r="A27">
            <v>24005440500</v>
          </cell>
          <cell r="B27" t="str">
            <v>Nottingham, MD</v>
          </cell>
          <cell r="C27">
            <v>54149</v>
          </cell>
        </row>
        <row r="28">
          <cell r="A28">
            <v>24510272005</v>
          </cell>
          <cell r="B28" t="str">
            <v>Cross Country, Baltimore, MD</v>
          </cell>
          <cell r="C28">
            <v>53447</v>
          </cell>
        </row>
        <row r="29">
          <cell r="A29">
            <v>24510120202</v>
          </cell>
          <cell r="B29" t="str">
            <v>Baltimore, MD</v>
          </cell>
          <cell r="C29">
            <v>53304</v>
          </cell>
        </row>
        <row r="30">
          <cell r="A30">
            <v>24005403401</v>
          </cell>
          <cell r="B30" t="str">
            <v>Pikesville, MD</v>
          </cell>
          <cell r="C30">
            <v>53270</v>
          </cell>
        </row>
        <row r="31">
          <cell r="A31">
            <v>24005400100</v>
          </cell>
          <cell r="B31" t="str">
            <v>Catonsville, MD</v>
          </cell>
          <cell r="C31">
            <v>53078</v>
          </cell>
        </row>
        <row r="32">
          <cell r="A32">
            <v>24005440200</v>
          </cell>
          <cell r="B32" t="str">
            <v>Nottingham, MD</v>
          </cell>
          <cell r="C32">
            <v>52968</v>
          </cell>
        </row>
        <row r="33">
          <cell r="A33">
            <v>24510020300</v>
          </cell>
          <cell r="B33" t="str">
            <v>Fells Point, Baltimore, MD</v>
          </cell>
          <cell r="C33">
            <v>52863</v>
          </cell>
        </row>
        <row r="34">
          <cell r="A34">
            <v>24027601201</v>
          </cell>
          <cell r="B34" t="str">
            <v>Elkridge, MD</v>
          </cell>
          <cell r="C34">
            <v>52268</v>
          </cell>
        </row>
        <row r="35">
          <cell r="A35">
            <v>24005440600</v>
          </cell>
          <cell r="B35" t="str">
            <v>Rosedale, MD</v>
          </cell>
          <cell r="C35">
            <v>52257</v>
          </cell>
        </row>
        <row r="36">
          <cell r="A36">
            <v>24003751200</v>
          </cell>
          <cell r="B36" t="str">
            <v>Linthicum Heights, MD</v>
          </cell>
          <cell r="C36">
            <v>51090</v>
          </cell>
        </row>
        <row r="37">
          <cell r="A37">
            <v>24005451200</v>
          </cell>
          <cell r="B37" t="str">
            <v>Middle River, MD</v>
          </cell>
          <cell r="C37">
            <v>50924</v>
          </cell>
        </row>
        <row r="38">
          <cell r="A38">
            <v>24510240200</v>
          </cell>
          <cell r="B38" t="str">
            <v>Riverside, Baltimore, MD</v>
          </cell>
          <cell r="C38">
            <v>50598</v>
          </cell>
        </row>
        <row r="39">
          <cell r="A39">
            <v>24005491300</v>
          </cell>
          <cell r="B39" t="str">
            <v>Baltimore, MD</v>
          </cell>
          <cell r="C39">
            <v>50529</v>
          </cell>
        </row>
        <row r="40">
          <cell r="A40">
            <v>24510270703</v>
          </cell>
          <cell r="B40" t="str">
            <v>North Harford Road, Baltimore, MD</v>
          </cell>
          <cell r="C40">
            <v>49708</v>
          </cell>
        </row>
        <row r="41">
          <cell r="A41">
            <v>24005440800</v>
          </cell>
          <cell r="B41" t="str">
            <v>Rosedale, MD</v>
          </cell>
          <cell r="C41">
            <v>49659</v>
          </cell>
        </row>
        <row r="42">
          <cell r="A42">
            <v>24005420702</v>
          </cell>
          <cell r="B42" t="str">
            <v>Dundalk, MD</v>
          </cell>
          <cell r="C42">
            <v>49581</v>
          </cell>
        </row>
        <row r="43">
          <cell r="A43">
            <v>24005430400</v>
          </cell>
          <cell r="B43" t="str">
            <v>Halethorpe, MD</v>
          </cell>
          <cell r="C43">
            <v>49576</v>
          </cell>
        </row>
        <row r="44">
          <cell r="A44">
            <v>24003750801</v>
          </cell>
          <cell r="B44" t="str">
            <v>Glen Burnie, MD</v>
          </cell>
          <cell r="C44">
            <v>49411</v>
          </cell>
        </row>
        <row r="45">
          <cell r="A45">
            <v>24005430700</v>
          </cell>
          <cell r="B45" t="str">
            <v>Halethorpe, MD</v>
          </cell>
          <cell r="C45">
            <v>49150</v>
          </cell>
        </row>
        <row r="46">
          <cell r="A46">
            <v>24005400200</v>
          </cell>
          <cell r="B46" t="str">
            <v>Catonsville, MD</v>
          </cell>
          <cell r="C46">
            <v>49112</v>
          </cell>
        </row>
        <row r="47">
          <cell r="A47">
            <v>24003750804</v>
          </cell>
          <cell r="B47" t="str">
            <v>Glen Burnie, MD</v>
          </cell>
          <cell r="C47">
            <v>48803</v>
          </cell>
        </row>
        <row r="48">
          <cell r="A48">
            <v>24510220100</v>
          </cell>
          <cell r="B48" t="str">
            <v>Baltimore, MD</v>
          </cell>
          <cell r="C48">
            <v>48714</v>
          </cell>
        </row>
        <row r="49">
          <cell r="A49">
            <v>24005440400</v>
          </cell>
          <cell r="B49" t="str">
            <v>Baltimore, MD</v>
          </cell>
          <cell r="C49">
            <v>48375</v>
          </cell>
        </row>
        <row r="50">
          <cell r="A50">
            <v>24005400702</v>
          </cell>
          <cell r="B50" t="str">
            <v>Baltimore, MD</v>
          </cell>
          <cell r="C50">
            <v>48236</v>
          </cell>
        </row>
        <row r="51">
          <cell r="A51">
            <v>24510272004</v>
          </cell>
          <cell r="B51" t="str">
            <v>Cheswolde, Baltimore, MD</v>
          </cell>
          <cell r="C51">
            <v>48007</v>
          </cell>
        </row>
        <row r="52">
          <cell r="A52">
            <v>24510270501</v>
          </cell>
          <cell r="B52" t="str">
            <v>Woodring, Baltimore, MD</v>
          </cell>
          <cell r="C52">
            <v>47909</v>
          </cell>
        </row>
        <row r="53">
          <cell r="A53">
            <v>24005441101</v>
          </cell>
          <cell r="B53" t="str">
            <v>Rosedale, MD</v>
          </cell>
          <cell r="C53">
            <v>47500</v>
          </cell>
        </row>
        <row r="54">
          <cell r="A54">
            <v>24005441102</v>
          </cell>
          <cell r="B54" t="str">
            <v>Rosedale, MD</v>
          </cell>
          <cell r="C54">
            <v>47266</v>
          </cell>
        </row>
        <row r="55">
          <cell r="A55">
            <v>24003750300</v>
          </cell>
          <cell r="B55" t="str">
            <v>Linthicum Heights, MD</v>
          </cell>
          <cell r="C55">
            <v>47265</v>
          </cell>
        </row>
        <row r="56">
          <cell r="A56">
            <v>24027601204</v>
          </cell>
          <cell r="B56" t="str">
            <v>Elkridge, MD</v>
          </cell>
          <cell r="C56">
            <v>47128</v>
          </cell>
        </row>
        <row r="57">
          <cell r="A57">
            <v>24005452100</v>
          </cell>
          <cell r="B57" t="str">
            <v>Sparrows Point, MD</v>
          </cell>
          <cell r="C57">
            <v>47019</v>
          </cell>
        </row>
        <row r="58">
          <cell r="A58">
            <v>24005440900</v>
          </cell>
          <cell r="B58" t="str">
            <v>Rosedale, MD</v>
          </cell>
          <cell r="C58">
            <v>46746</v>
          </cell>
        </row>
        <row r="59">
          <cell r="A59">
            <v>24510271503</v>
          </cell>
          <cell r="B59" t="str">
            <v>Cross Keys, Baltimore, MD</v>
          </cell>
          <cell r="C59">
            <v>46668</v>
          </cell>
        </row>
        <row r="60">
          <cell r="A60">
            <v>24005403300</v>
          </cell>
          <cell r="B60" t="str">
            <v>Lochearn, Pikesville, MD</v>
          </cell>
          <cell r="C60">
            <v>46253</v>
          </cell>
        </row>
        <row r="61">
          <cell r="A61">
            <v>24005430800</v>
          </cell>
          <cell r="B61" t="str">
            <v>Halethorpe, MD</v>
          </cell>
          <cell r="C61">
            <v>45689</v>
          </cell>
        </row>
        <row r="62">
          <cell r="A62">
            <v>24005420500</v>
          </cell>
          <cell r="B62" t="str">
            <v>Baltimore, MD</v>
          </cell>
          <cell r="C62">
            <v>45165</v>
          </cell>
        </row>
        <row r="63">
          <cell r="A63">
            <v>24005420200</v>
          </cell>
          <cell r="B63" t="str">
            <v>Dundalk, MD</v>
          </cell>
          <cell r="C63">
            <v>44941</v>
          </cell>
        </row>
        <row r="64">
          <cell r="A64">
            <v>24005492102</v>
          </cell>
          <cell r="B64" t="str">
            <v>Parkville, MD</v>
          </cell>
          <cell r="C64">
            <v>44711</v>
          </cell>
        </row>
        <row r="65">
          <cell r="A65">
            <v>24005440702</v>
          </cell>
          <cell r="B65" t="str">
            <v>Rosedale, MD</v>
          </cell>
          <cell r="C65">
            <v>44500</v>
          </cell>
        </row>
        <row r="66">
          <cell r="A66">
            <v>24003750202</v>
          </cell>
          <cell r="B66" t="str">
            <v>Brooklyn Park, MD</v>
          </cell>
          <cell r="C66">
            <v>44262</v>
          </cell>
        </row>
        <row r="67">
          <cell r="A67">
            <v>24005450300</v>
          </cell>
          <cell r="B67" t="str">
            <v>Essex, MD</v>
          </cell>
          <cell r="C67">
            <v>44261</v>
          </cell>
        </row>
        <row r="68">
          <cell r="A68">
            <v>24005420303</v>
          </cell>
          <cell r="B68" t="str">
            <v>Dundalk, MD</v>
          </cell>
          <cell r="C68">
            <v>44154</v>
          </cell>
        </row>
        <row r="69">
          <cell r="A69">
            <v>24005452400</v>
          </cell>
          <cell r="B69" t="str">
            <v>Dundalk, MD</v>
          </cell>
          <cell r="C69">
            <v>44135</v>
          </cell>
        </row>
        <row r="70">
          <cell r="A70">
            <v>24510010400</v>
          </cell>
          <cell r="B70" t="str">
            <v>Canton, Baltimore, MD</v>
          </cell>
          <cell r="C70">
            <v>44105</v>
          </cell>
        </row>
        <row r="71">
          <cell r="A71">
            <v>24005401505</v>
          </cell>
          <cell r="B71" t="str">
            <v>Catonsville, MD</v>
          </cell>
          <cell r="C71">
            <v>43997</v>
          </cell>
        </row>
        <row r="72">
          <cell r="A72">
            <v>24005400900</v>
          </cell>
          <cell r="B72" t="str">
            <v>Catonsville, MD</v>
          </cell>
          <cell r="C72">
            <v>43959</v>
          </cell>
        </row>
        <row r="73">
          <cell r="A73">
            <v>24003730100</v>
          </cell>
          <cell r="B73" t="str">
            <v>Chestnut Hill Cove, Riviera Beach, MD</v>
          </cell>
          <cell r="C73">
            <v>43897</v>
          </cell>
        </row>
        <row r="74">
          <cell r="A74">
            <v>24005400800</v>
          </cell>
          <cell r="B74" t="str">
            <v>Catonsville, MD</v>
          </cell>
          <cell r="C74">
            <v>43524</v>
          </cell>
        </row>
        <row r="75">
          <cell r="A75">
            <v>24510272003</v>
          </cell>
          <cell r="B75" t="str">
            <v>Baltimore, MD</v>
          </cell>
          <cell r="C75">
            <v>43493</v>
          </cell>
        </row>
        <row r="76">
          <cell r="A76">
            <v>24005450100</v>
          </cell>
          <cell r="B76" t="str">
            <v>Rosedale, MD</v>
          </cell>
          <cell r="C76">
            <v>43492</v>
          </cell>
        </row>
        <row r="77">
          <cell r="A77">
            <v>24005400600</v>
          </cell>
          <cell r="B77" t="str">
            <v>Catonsville, MD</v>
          </cell>
          <cell r="C77">
            <v>43297</v>
          </cell>
        </row>
        <row r="78">
          <cell r="A78">
            <v>24005420600</v>
          </cell>
          <cell r="B78" t="str">
            <v>Baltimore, MD</v>
          </cell>
          <cell r="C78">
            <v>42635</v>
          </cell>
        </row>
        <row r="79">
          <cell r="A79">
            <v>24005420100</v>
          </cell>
          <cell r="B79" t="str">
            <v>Dundalk, MD</v>
          </cell>
          <cell r="C79">
            <v>42569</v>
          </cell>
        </row>
        <row r="80">
          <cell r="A80">
            <v>24510270402</v>
          </cell>
          <cell r="B80" t="str">
            <v>Glenham-Belford, Baltimore, MD</v>
          </cell>
          <cell r="C80">
            <v>42492</v>
          </cell>
        </row>
        <row r="81">
          <cell r="A81">
            <v>24005400701</v>
          </cell>
          <cell r="B81" t="str">
            <v>Catonsville, MD</v>
          </cell>
          <cell r="C81">
            <v>42451</v>
          </cell>
        </row>
        <row r="82">
          <cell r="A82">
            <v>24005403402</v>
          </cell>
          <cell r="B82" t="str">
            <v>Pikesville, MD</v>
          </cell>
          <cell r="C82">
            <v>42362</v>
          </cell>
        </row>
        <row r="83">
          <cell r="A83">
            <v>24005420701</v>
          </cell>
          <cell r="B83" t="str">
            <v>Dundalk, MD</v>
          </cell>
          <cell r="C83">
            <v>42075</v>
          </cell>
        </row>
        <row r="84">
          <cell r="A84">
            <v>24510240100</v>
          </cell>
          <cell r="B84" t="str">
            <v>Locust Point, Baltimore, MD</v>
          </cell>
          <cell r="C84">
            <v>41988</v>
          </cell>
        </row>
        <row r="85">
          <cell r="A85">
            <v>24510270502</v>
          </cell>
          <cell r="B85" t="str">
            <v>North Harford Road, Baltimore, MD</v>
          </cell>
          <cell r="C85">
            <v>41953</v>
          </cell>
        </row>
        <row r="86">
          <cell r="A86">
            <v>24510270804</v>
          </cell>
          <cell r="B86" t="str">
            <v>Lake Walker, Baltimore, MD</v>
          </cell>
          <cell r="C86">
            <v>41890</v>
          </cell>
        </row>
        <row r="87">
          <cell r="A87">
            <v>24005420800</v>
          </cell>
          <cell r="B87" t="str">
            <v>Dundalk, MD</v>
          </cell>
          <cell r="C87">
            <v>41885</v>
          </cell>
        </row>
        <row r="88">
          <cell r="A88">
            <v>24005450200</v>
          </cell>
          <cell r="B88" t="str">
            <v>Essex, MD</v>
          </cell>
          <cell r="C88">
            <v>41514</v>
          </cell>
        </row>
        <row r="89">
          <cell r="A89">
            <v>24005420900</v>
          </cell>
          <cell r="B89" t="str">
            <v>Dundalk, MD</v>
          </cell>
          <cell r="C89">
            <v>41469</v>
          </cell>
        </row>
        <row r="90">
          <cell r="A90">
            <v>24005421200</v>
          </cell>
          <cell r="B90" t="str">
            <v>Dundalk, MD</v>
          </cell>
          <cell r="C90">
            <v>40741</v>
          </cell>
        </row>
        <row r="91">
          <cell r="A91">
            <v>24510250103</v>
          </cell>
          <cell r="B91" t="str">
            <v>Violetville, Baltimore, MD</v>
          </cell>
          <cell r="C91">
            <v>40634</v>
          </cell>
        </row>
        <row r="92">
          <cell r="A92">
            <v>24005450400</v>
          </cell>
          <cell r="B92" t="str">
            <v>Essex, MD</v>
          </cell>
          <cell r="C92">
            <v>40542</v>
          </cell>
        </row>
        <row r="93">
          <cell r="A93">
            <v>24510270302</v>
          </cell>
          <cell r="B93" t="str">
            <v>Waltherson, Baltimore, MD</v>
          </cell>
          <cell r="C93">
            <v>40535</v>
          </cell>
        </row>
        <row r="94">
          <cell r="A94">
            <v>24005430900</v>
          </cell>
          <cell r="B94" t="str">
            <v>Baltimore, MD</v>
          </cell>
          <cell r="C94">
            <v>40369</v>
          </cell>
        </row>
        <row r="95">
          <cell r="A95">
            <v>24005430104</v>
          </cell>
          <cell r="B95" t="str">
            <v>Lansdowne - Baltimore Highlands, Halethorpe, MD</v>
          </cell>
          <cell r="C95">
            <v>40272</v>
          </cell>
        </row>
        <row r="96">
          <cell r="A96">
            <v>24005452500</v>
          </cell>
          <cell r="B96" t="str">
            <v>Dundalk, MD</v>
          </cell>
          <cell r="C96">
            <v>40144</v>
          </cell>
        </row>
        <row r="97">
          <cell r="A97">
            <v>24005451300</v>
          </cell>
          <cell r="B97" t="str">
            <v>Middle River, MD</v>
          </cell>
          <cell r="C97">
            <v>39944</v>
          </cell>
        </row>
        <row r="98">
          <cell r="A98">
            <v>24510261100</v>
          </cell>
          <cell r="B98" t="str">
            <v>Canton, Baltimore, MD</v>
          </cell>
          <cell r="C98">
            <v>39841</v>
          </cell>
        </row>
        <row r="99">
          <cell r="A99">
            <v>24005420402</v>
          </cell>
          <cell r="B99" t="str">
            <v>Dundalk, MD</v>
          </cell>
          <cell r="C99">
            <v>39808</v>
          </cell>
        </row>
        <row r="100">
          <cell r="A100">
            <v>24510270101</v>
          </cell>
          <cell r="B100" t="str">
            <v>Arcadia, Baltimore, MD</v>
          </cell>
          <cell r="C100">
            <v>39473</v>
          </cell>
        </row>
        <row r="101">
          <cell r="A101">
            <v>24005421102</v>
          </cell>
          <cell r="B101" t="str">
            <v>Dundalk, MD</v>
          </cell>
          <cell r="C101">
            <v>39446</v>
          </cell>
        </row>
        <row r="102">
          <cell r="A102">
            <v>24005440300</v>
          </cell>
          <cell r="B102" t="str">
            <v>Nottingham, MD</v>
          </cell>
          <cell r="C102">
            <v>39373</v>
          </cell>
        </row>
        <row r="103">
          <cell r="A103">
            <v>24510271101</v>
          </cell>
          <cell r="B103" t="str">
            <v>Radnor - Winston, Baltimore, MD</v>
          </cell>
          <cell r="C103">
            <v>39299</v>
          </cell>
        </row>
        <row r="104">
          <cell r="A104">
            <v>24510010100</v>
          </cell>
          <cell r="B104" t="str">
            <v>Canton, Baltimore, MD</v>
          </cell>
          <cell r="C104">
            <v>39259</v>
          </cell>
        </row>
        <row r="105">
          <cell r="A105">
            <v>24005403100</v>
          </cell>
          <cell r="B105" t="str">
            <v>Gwynn Oak, Pikesville, MD</v>
          </cell>
          <cell r="C105">
            <v>39243</v>
          </cell>
        </row>
        <row r="106">
          <cell r="A106">
            <v>24510270600</v>
          </cell>
          <cell r="B106" t="str">
            <v>Harford - Echodale - Perring Parkway, Baltimore, MD</v>
          </cell>
          <cell r="C106">
            <v>39237</v>
          </cell>
        </row>
        <row r="107">
          <cell r="A107">
            <v>24005430200</v>
          </cell>
          <cell r="B107" t="str">
            <v>Lansdowne - Baltimore Highlands, Lansdowne, MD</v>
          </cell>
          <cell r="C107">
            <v>39123</v>
          </cell>
        </row>
        <row r="108">
          <cell r="A108">
            <v>24510272006</v>
          </cell>
          <cell r="B108" t="str">
            <v>Glen, Baltimore, MD</v>
          </cell>
          <cell r="C108">
            <v>39001</v>
          </cell>
        </row>
        <row r="109">
          <cell r="A109">
            <v>24005401506</v>
          </cell>
          <cell r="B109" t="str">
            <v>Windsor Mill, Baltimore, MD</v>
          </cell>
          <cell r="C109">
            <v>38793</v>
          </cell>
        </row>
        <row r="110">
          <cell r="A110">
            <v>24510130700</v>
          </cell>
          <cell r="B110" t="str">
            <v>Hampden, Baltimore, MD</v>
          </cell>
          <cell r="C110">
            <v>38765</v>
          </cell>
        </row>
        <row r="111">
          <cell r="A111">
            <v>24510120201</v>
          </cell>
          <cell r="B111" t="str">
            <v>Baltimore, MD</v>
          </cell>
          <cell r="C111">
            <v>38508</v>
          </cell>
        </row>
        <row r="112">
          <cell r="A112">
            <v>24005420302</v>
          </cell>
          <cell r="B112" t="str">
            <v>Dundalk, MD</v>
          </cell>
          <cell r="C112">
            <v>38301</v>
          </cell>
        </row>
        <row r="113">
          <cell r="A113">
            <v>24510130805</v>
          </cell>
          <cell r="B113" t="str">
            <v>Cold Springs, Baltimore, MD</v>
          </cell>
          <cell r="C113">
            <v>38207</v>
          </cell>
        </row>
        <row r="114">
          <cell r="A114">
            <v>24005450501</v>
          </cell>
          <cell r="B114" t="str">
            <v>Essex, MD</v>
          </cell>
          <cell r="C114">
            <v>38166</v>
          </cell>
        </row>
        <row r="115">
          <cell r="A115">
            <v>24510270200</v>
          </cell>
          <cell r="B115" t="str">
            <v>Lauraville, Baltimore, MD</v>
          </cell>
          <cell r="C115">
            <v>38140</v>
          </cell>
        </row>
        <row r="116">
          <cell r="A116">
            <v>24005440701</v>
          </cell>
          <cell r="B116" t="str">
            <v>Rosedale, MD</v>
          </cell>
          <cell r="C116">
            <v>38139</v>
          </cell>
        </row>
        <row r="117">
          <cell r="A117">
            <v>24510272007</v>
          </cell>
          <cell r="B117" t="str">
            <v>Fallstaff, Baltimore, MD</v>
          </cell>
          <cell r="C117">
            <v>38111</v>
          </cell>
        </row>
        <row r="118">
          <cell r="A118">
            <v>24510280403</v>
          </cell>
          <cell r="B118" t="str">
            <v>Westgate, Baltimore, MD</v>
          </cell>
          <cell r="C118">
            <v>37885</v>
          </cell>
        </row>
        <row r="119">
          <cell r="A119">
            <v>24003750203</v>
          </cell>
          <cell r="B119" t="str">
            <v>Baltimore, MD</v>
          </cell>
          <cell r="C119">
            <v>37879</v>
          </cell>
        </row>
        <row r="120">
          <cell r="A120">
            <v>24510140100</v>
          </cell>
          <cell r="B120" t="str">
            <v>Bolton Hill, Baltimore, MD</v>
          </cell>
          <cell r="C120">
            <v>37731</v>
          </cell>
        </row>
        <row r="121">
          <cell r="A121">
            <v>24510240400</v>
          </cell>
          <cell r="B121" t="str">
            <v>Riverside Park, Baltimore, MD</v>
          </cell>
          <cell r="C121">
            <v>37546</v>
          </cell>
        </row>
        <row r="122">
          <cell r="A122">
            <v>24005401301</v>
          </cell>
          <cell r="B122" t="str">
            <v>Woodlawn, MD</v>
          </cell>
          <cell r="C122">
            <v>37492</v>
          </cell>
        </row>
        <row r="123">
          <cell r="A123">
            <v>24005402604</v>
          </cell>
          <cell r="B123" t="str">
            <v>Randallstown, MD</v>
          </cell>
          <cell r="C123">
            <v>37354</v>
          </cell>
        </row>
        <row r="124">
          <cell r="A124">
            <v>24003750201</v>
          </cell>
          <cell r="B124" t="str">
            <v>Brooklyn, Baltimore, MD</v>
          </cell>
          <cell r="C124">
            <v>37194</v>
          </cell>
        </row>
        <row r="125">
          <cell r="A125">
            <v>24510260501</v>
          </cell>
          <cell r="B125" t="str">
            <v>Joseph Lee, Baltimore, MD</v>
          </cell>
          <cell r="C125">
            <v>36983</v>
          </cell>
        </row>
        <row r="126">
          <cell r="A126">
            <v>24003751102</v>
          </cell>
          <cell r="B126" t="str">
            <v>Glen Burnie, MD</v>
          </cell>
          <cell r="C126">
            <v>36862</v>
          </cell>
        </row>
        <row r="127">
          <cell r="A127">
            <v>24005451100</v>
          </cell>
          <cell r="B127" t="str">
            <v>Essex, MD</v>
          </cell>
          <cell r="C127">
            <v>36274</v>
          </cell>
        </row>
        <row r="128">
          <cell r="A128">
            <v>24510270301</v>
          </cell>
          <cell r="B128" t="str">
            <v>Lauraville, Baltimore, MD</v>
          </cell>
          <cell r="C128">
            <v>36213</v>
          </cell>
        </row>
        <row r="129">
          <cell r="A129">
            <v>24510270102</v>
          </cell>
          <cell r="B129" t="str">
            <v>Waltherson, Baltimore, MD</v>
          </cell>
          <cell r="C129">
            <v>35963</v>
          </cell>
        </row>
        <row r="130">
          <cell r="A130">
            <v>24510130803</v>
          </cell>
          <cell r="B130" t="str">
            <v>Medfield, Baltimore, MD</v>
          </cell>
          <cell r="C130">
            <v>35857</v>
          </cell>
        </row>
        <row r="131">
          <cell r="A131">
            <v>24005401101</v>
          </cell>
          <cell r="B131" t="str">
            <v>Woodlawn, MD</v>
          </cell>
          <cell r="C131">
            <v>35817</v>
          </cell>
        </row>
        <row r="132">
          <cell r="A132">
            <v>24005421101</v>
          </cell>
          <cell r="B132" t="str">
            <v>Baltimore, MD</v>
          </cell>
          <cell r="C132">
            <v>35768</v>
          </cell>
        </row>
        <row r="133">
          <cell r="A133">
            <v>24510130600</v>
          </cell>
          <cell r="B133" t="str">
            <v>Hampden, Baltimore, MD</v>
          </cell>
          <cell r="C133">
            <v>35464</v>
          </cell>
        </row>
        <row r="134">
          <cell r="A134">
            <v>24003750102</v>
          </cell>
          <cell r="B134" t="str">
            <v>Baltimore, MD</v>
          </cell>
          <cell r="C134">
            <v>35359</v>
          </cell>
        </row>
        <row r="135">
          <cell r="A135">
            <v>24005402407</v>
          </cell>
          <cell r="B135" t="str">
            <v>Windsor Mill, Milford Mill, MD</v>
          </cell>
          <cell r="C135">
            <v>35281</v>
          </cell>
        </row>
        <row r="136">
          <cell r="A136">
            <v>24003750803</v>
          </cell>
          <cell r="B136" t="str">
            <v>Glen Burnie, MD</v>
          </cell>
          <cell r="C136">
            <v>35219</v>
          </cell>
        </row>
        <row r="137">
          <cell r="A137">
            <v>24005401102</v>
          </cell>
          <cell r="B137" t="str">
            <v>Gwynn Oak, Woodlawn, MD</v>
          </cell>
          <cell r="C137">
            <v>34865</v>
          </cell>
        </row>
        <row r="138">
          <cell r="A138">
            <v>24005402403</v>
          </cell>
          <cell r="B138" t="str">
            <v>Gwynn Oak, Baltimore, MD</v>
          </cell>
          <cell r="C138">
            <v>34843</v>
          </cell>
        </row>
        <row r="139">
          <cell r="A139">
            <v>24510260605</v>
          </cell>
          <cell r="B139" t="str">
            <v>Medford - Broening, Baltimore, MD</v>
          </cell>
          <cell r="C139">
            <v>34779</v>
          </cell>
        </row>
        <row r="140">
          <cell r="A140">
            <v>24510260101</v>
          </cell>
          <cell r="B140" t="str">
            <v>Cedmont, Baltimore, MD</v>
          </cell>
          <cell r="C140">
            <v>34720</v>
          </cell>
        </row>
        <row r="141">
          <cell r="A141">
            <v>24510130804</v>
          </cell>
          <cell r="B141" t="str">
            <v>Hampden, Baltimore, MD</v>
          </cell>
          <cell r="C141">
            <v>34707</v>
          </cell>
        </row>
        <row r="142">
          <cell r="A142">
            <v>24005420301</v>
          </cell>
          <cell r="B142" t="str">
            <v>Dundalk, MD</v>
          </cell>
          <cell r="C142">
            <v>34648</v>
          </cell>
        </row>
        <row r="143">
          <cell r="A143">
            <v>24510270702</v>
          </cell>
          <cell r="B143" t="str">
            <v>Harford - Echodale - Perring Parkway, Baltimore, MD</v>
          </cell>
          <cell r="C143">
            <v>34637</v>
          </cell>
        </row>
        <row r="144">
          <cell r="A144">
            <v>24510230200</v>
          </cell>
          <cell r="B144" t="str">
            <v>South Baltimore, Baltimore, MD</v>
          </cell>
          <cell r="C144">
            <v>34584</v>
          </cell>
        </row>
        <row r="145">
          <cell r="A145">
            <v>24005420401</v>
          </cell>
          <cell r="B145" t="str">
            <v>Dundalk, MD</v>
          </cell>
          <cell r="C145">
            <v>34536</v>
          </cell>
        </row>
        <row r="146">
          <cell r="A146">
            <v>24005402302</v>
          </cell>
          <cell r="B146" t="str">
            <v>Windsor Mill, Milford Mill, MD</v>
          </cell>
          <cell r="C146">
            <v>34334</v>
          </cell>
        </row>
        <row r="147">
          <cell r="A147">
            <v>24005441000</v>
          </cell>
          <cell r="B147" t="str">
            <v>Baltimore, MD</v>
          </cell>
          <cell r="C147">
            <v>34100</v>
          </cell>
        </row>
        <row r="148">
          <cell r="A148">
            <v>24005492300</v>
          </cell>
          <cell r="B148" t="str">
            <v>Essex, MD</v>
          </cell>
          <cell r="C148">
            <v>34083</v>
          </cell>
        </row>
        <row r="149">
          <cell r="A149">
            <v>24003750101</v>
          </cell>
          <cell r="B149" t="str">
            <v>Brooklyn Park, MD</v>
          </cell>
          <cell r="C149">
            <v>34081</v>
          </cell>
        </row>
        <row r="150">
          <cell r="A150">
            <v>24510270401</v>
          </cell>
          <cell r="B150" t="str">
            <v>Glenham-Belford, Baltimore, MD</v>
          </cell>
          <cell r="C150">
            <v>34074</v>
          </cell>
        </row>
        <row r="151">
          <cell r="A151">
            <v>24005403201</v>
          </cell>
          <cell r="B151" t="str">
            <v>Gwynn Oak, Lochearn, MD</v>
          </cell>
          <cell r="C151">
            <v>34053</v>
          </cell>
        </row>
        <row r="152">
          <cell r="A152">
            <v>24510250206</v>
          </cell>
          <cell r="B152" t="str">
            <v>Morrell Park, Baltimore, MD</v>
          </cell>
          <cell r="C152">
            <v>33943</v>
          </cell>
        </row>
        <row r="153">
          <cell r="A153">
            <v>24005402602</v>
          </cell>
          <cell r="B153" t="str">
            <v>Randallstown, MD</v>
          </cell>
          <cell r="C153">
            <v>33848</v>
          </cell>
        </row>
        <row r="154">
          <cell r="A154">
            <v>24510010300</v>
          </cell>
          <cell r="B154" t="str">
            <v>Canton, Baltimore, MD</v>
          </cell>
          <cell r="C154">
            <v>33660</v>
          </cell>
        </row>
        <row r="155">
          <cell r="A155">
            <v>24005401302</v>
          </cell>
          <cell r="B155" t="str">
            <v>Gwynn Oak, Baltimore, MD</v>
          </cell>
          <cell r="C155">
            <v>33599</v>
          </cell>
        </row>
        <row r="156">
          <cell r="A156">
            <v>24005402306</v>
          </cell>
          <cell r="B156" t="str">
            <v>Windsor Mill, Baltimore, MD</v>
          </cell>
          <cell r="C156">
            <v>33293</v>
          </cell>
        </row>
        <row r="157">
          <cell r="A157">
            <v>24005401507</v>
          </cell>
          <cell r="B157" t="str">
            <v>Windsor Mill, Baltimore, MD</v>
          </cell>
          <cell r="C157">
            <v>33273</v>
          </cell>
        </row>
        <row r="158">
          <cell r="A158">
            <v>24510240300</v>
          </cell>
          <cell r="B158" t="str">
            <v>Riverside, Baltimore, MD</v>
          </cell>
          <cell r="C158">
            <v>33259</v>
          </cell>
        </row>
        <row r="159">
          <cell r="A159">
            <v>24510010500</v>
          </cell>
          <cell r="B159" t="str">
            <v>Upper Fells Point, Baltimore, MD</v>
          </cell>
          <cell r="C159">
            <v>33161</v>
          </cell>
        </row>
        <row r="160">
          <cell r="A160">
            <v>24005401200</v>
          </cell>
          <cell r="B160" t="str">
            <v>Woodlawn, MD</v>
          </cell>
          <cell r="C160">
            <v>33091</v>
          </cell>
        </row>
        <row r="161">
          <cell r="A161">
            <v>24005430300</v>
          </cell>
          <cell r="B161" t="str">
            <v>Lansdowne - Baltimore Highlands, Halethorpe, MD</v>
          </cell>
          <cell r="C161">
            <v>33057</v>
          </cell>
        </row>
        <row r="162">
          <cell r="A162">
            <v>24510040100</v>
          </cell>
          <cell r="B162" t="str">
            <v>Downtown, Baltimore, MD</v>
          </cell>
          <cell r="C162">
            <v>33047</v>
          </cell>
        </row>
        <row r="163">
          <cell r="A163">
            <v>24510260900</v>
          </cell>
          <cell r="B163" t="str">
            <v>Baltimore, MD</v>
          </cell>
          <cell r="C163">
            <v>32706</v>
          </cell>
        </row>
        <row r="164">
          <cell r="A164">
            <v>24005452300</v>
          </cell>
          <cell r="B164" t="str">
            <v>Baltimore, MD</v>
          </cell>
          <cell r="C164">
            <v>32553</v>
          </cell>
        </row>
        <row r="165">
          <cell r="A165">
            <v>24510130806</v>
          </cell>
          <cell r="B165" t="str">
            <v>Woodberry, Baltimore, MD</v>
          </cell>
          <cell r="C165">
            <v>32483</v>
          </cell>
        </row>
        <row r="166">
          <cell r="A166">
            <v>24510260700</v>
          </cell>
          <cell r="B166" t="str">
            <v>Fifteenth Street, Baltimore, MD</v>
          </cell>
          <cell r="C166">
            <v>32278</v>
          </cell>
        </row>
        <row r="167">
          <cell r="A167">
            <v>24510270903</v>
          </cell>
          <cell r="B167" t="str">
            <v>Hillen, Baltimore, MD</v>
          </cell>
          <cell r="C167">
            <v>32121</v>
          </cell>
        </row>
        <row r="168">
          <cell r="A168">
            <v>24005421000</v>
          </cell>
          <cell r="B168" t="str">
            <v>Dundalk, MD</v>
          </cell>
          <cell r="C168">
            <v>31916</v>
          </cell>
        </row>
        <row r="169">
          <cell r="A169">
            <v>24510080101</v>
          </cell>
          <cell r="B169" t="str">
            <v>Belair - Edison, Baltimore, MD</v>
          </cell>
          <cell r="C169">
            <v>31912</v>
          </cell>
        </row>
        <row r="170">
          <cell r="A170">
            <v>24510280401</v>
          </cell>
          <cell r="B170" t="str">
            <v>Baltimore, MD</v>
          </cell>
          <cell r="C170">
            <v>31896</v>
          </cell>
        </row>
        <row r="171">
          <cell r="A171">
            <v>24510090200</v>
          </cell>
          <cell r="B171" t="str">
            <v>Ednor Gardens - Lakeside, Baltimore, MD</v>
          </cell>
          <cell r="C171">
            <v>31759</v>
          </cell>
        </row>
        <row r="172">
          <cell r="A172">
            <v>24005402304</v>
          </cell>
          <cell r="B172" t="str">
            <v>Gwynn Oak, Baltimore, MD</v>
          </cell>
          <cell r="C172">
            <v>31559</v>
          </cell>
        </row>
        <row r="173">
          <cell r="A173">
            <v>24510250303</v>
          </cell>
          <cell r="B173" t="str">
            <v>Morrell Park, Baltimore, MD</v>
          </cell>
          <cell r="C173">
            <v>31533</v>
          </cell>
        </row>
        <row r="174">
          <cell r="A174">
            <v>24510250401</v>
          </cell>
          <cell r="B174" t="str">
            <v>Brooklyn, Baltimore, MD</v>
          </cell>
          <cell r="C174">
            <v>31454</v>
          </cell>
        </row>
        <row r="175">
          <cell r="A175">
            <v>24005491401</v>
          </cell>
          <cell r="B175" t="str">
            <v>Parkville, MD</v>
          </cell>
          <cell r="C175">
            <v>31447</v>
          </cell>
        </row>
        <row r="176">
          <cell r="A176">
            <v>24510271900</v>
          </cell>
          <cell r="B176" t="str">
            <v>Glen, Baltimore, MD</v>
          </cell>
          <cell r="C176">
            <v>31367</v>
          </cell>
        </row>
        <row r="177">
          <cell r="A177">
            <v>24005402405</v>
          </cell>
          <cell r="B177" t="str">
            <v>Gwynn Oak, Baltimore, MD</v>
          </cell>
          <cell r="C177">
            <v>31306</v>
          </cell>
        </row>
        <row r="178">
          <cell r="A178">
            <v>24005430101</v>
          </cell>
          <cell r="B178" t="str">
            <v>Lansdowne - Baltimore Highlands, Lansdowne, MD</v>
          </cell>
          <cell r="C178">
            <v>31213</v>
          </cell>
        </row>
        <row r="179">
          <cell r="A179">
            <v>24510270802</v>
          </cell>
          <cell r="B179" t="str">
            <v>Ramblewood, Baltimore, MD</v>
          </cell>
          <cell r="C179">
            <v>31168</v>
          </cell>
        </row>
        <row r="180">
          <cell r="A180">
            <v>24510010200</v>
          </cell>
          <cell r="B180" t="str">
            <v>Patterson Park, Baltimore, MD</v>
          </cell>
          <cell r="C180">
            <v>31108</v>
          </cell>
        </row>
        <row r="181">
          <cell r="A181">
            <v>24510020200</v>
          </cell>
          <cell r="B181" t="str">
            <v>Upper Fells Point, Baltimore, MD</v>
          </cell>
          <cell r="C181">
            <v>31059</v>
          </cell>
        </row>
        <row r="182">
          <cell r="A182">
            <v>24510260102</v>
          </cell>
          <cell r="B182" t="str">
            <v>Frankford, Baltimore, MD</v>
          </cell>
          <cell r="C182">
            <v>30843</v>
          </cell>
        </row>
        <row r="183">
          <cell r="A183">
            <v>24005402303</v>
          </cell>
          <cell r="B183" t="str">
            <v>Windsor Mill, Baltimore, MD</v>
          </cell>
          <cell r="C183">
            <v>30370</v>
          </cell>
        </row>
        <row r="184">
          <cell r="A184">
            <v>24005402404</v>
          </cell>
          <cell r="B184" t="str">
            <v>Gwynn Oak, Lochearn, MD</v>
          </cell>
          <cell r="C184">
            <v>30334</v>
          </cell>
        </row>
        <row r="185">
          <cell r="A185">
            <v>24005402307</v>
          </cell>
          <cell r="B185" t="str">
            <v>Pikesville, MD</v>
          </cell>
          <cell r="C185">
            <v>30171</v>
          </cell>
        </row>
        <row r="186">
          <cell r="A186">
            <v>24510270803</v>
          </cell>
          <cell r="B186" t="str">
            <v>Loch Raven, Baltimore, MD</v>
          </cell>
          <cell r="C186">
            <v>30166</v>
          </cell>
        </row>
        <row r="187">
          <cell r="A187">
            <v>24510260800</v>
          </cell>
          <cell r="B187" t="str">
            <v>Baltimore Highlands, Baltimore, MD</v>
          </cell>
          <cell r="C187">
            <v>30040</v>
          </cell>
        </row>
        <row r="188">
          <cell r="A188">
            <v>24510260401</v>
          </cell>
          <cell r="B188" t="str">
            <v>Armistead Gardens, Baltimore, MD</v>
          </cell>
          <cell r="C188">
            <v>30027</v>
          </cell>
        </row>
        <row r="189">
          <cell r="A189">
            <v>24510270801</v>
          </cell>
          <cell r="B189" t="str">
            <v>Idlewood, Baltimore, MD</v>
          </cell>
          <cell r="C189">
            <v>29990</v>
          </cell>
        </row>
        <row r="190">
          <cell r="A190">
            <v>24005403202</v>
          </cell>
          <cell r="B190" t="str">
            <v>Gwynn Oak, Baltimore, MD</v>
          </cell>
          <cell r="C190">
            <v>29898</v>
          </cell>
        </row>
        <row r="191">
          <cell r="A191">
            <v>24005402305</v>
          </cell>
          <cell r="B191" t="str">
            <v>Lochearn, Pikesville, MD</v>
          </cell>
          <cell r="C191">
            <v>29706</v>
          </cell>
        </row>
        <row r="192">
          <cell r="A192">
            <v>24510270902</v>
          </cell>
          <cell r="B192" t="str">
            <v>Perring Loch, Baltimore, MD</v>
          </cell>
          <cell r="C192">
            <v>29687</v>
          </cell>
        </row>
        <row r="193">
          <cell r="A193">
            <v>24005402406</v>
          </cell>
          <cell r="B193" t="str">
            <v>Windsor Mill, Milford Mill, MD</v>
          </cell>
          <cell r="C193">
            <v>29390</v>
          </cell>
        </row>
        <row r="194">
          <cell r="A194">
            <v>24510020100</v>
          </cell>
          <cell r="B194" t="str">
            <v>Upper Fells Point, Baltimore, MD</v>
          </cell>
          <cell r="C194">
            <v>29083</v>
          </cell>
        </row>
        <row r="195">
          <cell r="A195">
            <v>24510151100</v>
          </cell>
          <cell r="B195" t="str">
            <v>East Arlington, Baltimore, MD</v>
          </cell>
          <cell r="C195">
            <v>28912</v>
          </cell>
        </row>
        <row r="196">
          <cell r="A196">
            <v>24510250101</v>
          </cell>
          <cell r="B196" t="str">
            <v>Beechfield, Baltimore, MD</v>
          </cell>
          <cell r="C196">
            <v>28901</v>
          </cell>
        </row>
        <row r="197">
          <cell r="A197">
            <v>24510260302</v>
          </cell>
          <cell r="B197" t="str">
            <v>Belair - Edison, Baltimore, MD</v>
          </cell>
          <cell r="C197">
            <v>28615</v>
          </cell>
        </row>
        <row r="198">
          <cell r="A198">
            <v>24510090300</v>
          </cell>
          <cell r="B198" t="str">
            <v>Ednor Gardens - Lakeside, Baltimore, MD</v>
          </cell>
          <cell r="C198">
            <v>28147</v>
          </cell>
        </row>
        <row r="199">
          <cell r="A199">
            <v>24510270901</v>
          </cell>
          <cell r="B199" t="str">
            <v>New Northwood, Baltimore, MD</v>
          </cell>
          <cell r="C199">
            <v>28134</v>
          </cell>
        </row>
        <row r="200">
          <cell r="A200">
            <v>24510270805</v>
          </cell>
          <cell r="B200" t="str">
            <v>Mid-Govans, Baltimore, MD</v>
          </cell>
          <cell r="C200">
            <v>28019</v>
          </cell>
        </row>
        <row r="201">
          <cell r="A201">
            <v>24510280200</v>
          </cell>
          <cell r="B201" t="str">
            <v>Gwynn Oak, Baltimore, MD</v>
          </cell>
          <cell r="C201">
            <v>27936</v>
          </cell>
        </row>
        <row r="202">
          <cell r="A202">
            <v>24005421300</v>
          </cell>
          <cell r="B202" t="str">
            <v>Dundalk, MD</v>
          </cell>
          <cell r="C202">
            <v>27891</v>
          </cell>
        </row>
        <row r="203">
          <cell r="A203">
            <v>24510260201</v>
          </cell>
          <cell r="B203" t="str">
            <v>Frankford, Baltimore, MD</v>
          </cell>
          <cell r="C203">
            <v>27754</v>
          </cell>
        </row>
        <row r="204">
          <cell r="A204">
            <v>24510030200</v>
          </cell>
          <cell r="B204" t="str">
            <v>Little Italy, Baltimore, MD</v>
          </cell>
          <cell r="C204">
            <v>27607</v>
          </cell>
        </row>
        <row r="205">
          <cell r="A205">
            <v>24510280402</v>
          </cell>
          <cell r="B205" t="str">
            <v>Rognel Heights, Baltimore, MD</v>
          </cell>
          <cell r="C205">
            <v>27472</v>
          </cell>
        </row>
        <row r="206">
          <cell r="A206">
            <v>24510280301</v>
          </cell>
          <cell r="B206" t="str">
            <v>Gwynn Oak, Baltimore, MD</v>
          </cell>
          <cell r="C206">
            <v>27223</v>
          </cell>
        </row>
        <row r="207">
          <cell r="A207">
            <v>24510150702</v>
          </cell>
          <cell r="B207" t="str">
            <v>Walbrook, Baltimore, MD</v>
          </cell>
          <cell r="C207">
            <v>26952</v>
          </cell>
        </row>
        <row r="208">
          <cell r="A208">
            <v>24510200800</v>
          </cell>
          <cell r="B208" t="str">
            <v>Irvington, Baltimore, MD</v>
          </cell>
          <cell r="C208">
            <v>26669</v>
          </cell>
        </row>
        <row r="209">
          <cell r="A209">
            <v>24510230300</v>
          </cell>
          <cell r="B209" t="str">
            <v>South Baltimore, Baltimore, MD</v>
          </cell>
          <cell r="C209">
            <v>26589</v>
          </cell>
        </row>
        <row r="210">
          <cell r="A210">
            <v>24510261000</v>
          </cell>
          <cell r="B210" t="str">
            <v>Patterson Park, Baltimore, MD</v>
          </cell>
          <cell r="C210">
            <v>26563</v>
          </cell>
        </row>
        <row r="211">
          <cell r="A211">
            <v>24510280302</v>
          </cell>
          <cell r="B211" t="str">
            <v>West Forest Park, Baltimore, MD</v>
          </cell>
          <cell r="C211">
            <v>26262</v>
          </cell>
        </row>
        <row r="212">
          <cell r="A212">
            <v>24510280404</v>
          </cell>
          <cell r="B212" t="str">
            <v>Irvington, Baltimore, MD</v>
          </cell>
          <cell r="C212">
            <v>26152</v>
          </cell>
        </row>
        <row r="213">
          <cell r="A213">
            <v>24510150701</v>
          </cell>
          <cell r="B213" t="str">
            <v>Hanlon Longwood, Baltimore, MD</v>
          </cell>
          <cell r="C213">
            <v>25970</v>
          </cell>
        </row>
        <row r="214">
          <cell r="A214">
            <v>24510250205</v>
          </cell>
          <cell r="B214" t="str">
            <v>Lakeland, Baltimore, MD</v>
          </cell>
          <cell r="C214">
            <v>25836</v>
          </cell>
        </row>
        <row r="215">
          <cell r="A215">
            <v>24510260202</v>
          </cell>
          <cell r="B215" t="str">
            <v>Parkside, Baltimore, MD</v>
          </cell>
          <cell r="C215">
            <v>25652</v>
          </cell>
        </row>
        <row r="216">
          <cell r="A216">
            <v>24510280102</v>
          </cell>
          <cell r="B216" t="str">
            <v>Gwynn Oak, Baltimore, MD</v>
          </cell>
          <cell r="C216">
            <v>25637</v>
          </cell>
        </row>
        <row r="217">
          <cell r="A217">
            <v>24510250102</v>
          </cell>
          <cell r="B217" t="str">
            <v>Yale Heights, Baltimore, MD</v>
          </cell>
          <cell r="C217">
            <v>25562</v>
          </cell>
        </row>
        <row r="218">
          <cell r="A218">
            <v>24510150800</v>
          </cell>
          <cell r="B218" t="str">
            <v>Garwyn Oaks, Baltimore, MD</v>
          </cell>
          <cell r="C218">
            <v>25381</v>
          </cell>
        </row>
        <row r="219">
          <cell r="A219">
            <v>24510250402</v>
          </cell>
          <cell r="B219" t="str">
            <v>Brooklyn, Baltimore, MD</v>
          </cell>
          <cell r="C219">
            <v>25348</v>
          </cell>
        </row>
        <row r="220">
          <cell r="A220">
            <v>24510210200</v>
          </cell>
          <cell r="B220" t="str">
            <v>Pigtown, Baltimore, MD</v>
          </cell>
          <cell r="C220">
            <v>25184</v>
          </cell>
        </row>
        <row r="221">
          <cell r="A221">
            <v>24510120700</v>
          </cell>
          <cell r="B221" t="str">
            <v>Remington, Baltimore, MD</v>
          </cell>
          <cell r="C221">
            <v>25123</v>
          </cell>
        </row>
        <row r="222">
          <cell r="A222">
            <v>24510200701</v>
          </cell>
          <cell r="B222" t="str">
            <v>Allendale, Baltimore, MD</v>
          </cell>
          <cell r="C222">
            <v>25104</v>
          </cell>
        </row>
        <row r="223">
          <cell r="A223">
            <v>24510260203</v>
          </cell>
          <cell r="B223" t="str">
            <v>Frankford, Baltimore, MD</v>
          </cell>
          <cell r="C223">
            <v>25018</v>
          </cell>
        </row>
        <row r="224">
          <cell r="A224">
            <v>24510150900</v>
          </cell>
          <cell r="B224" t="str">
            <v>Windsor Hills, Baltimore, MD</v>
          </cell>
          <cell r="C224">
            <v>24977</v>
          </cell>
        </row>
        <row r="225">
          <cell r="A225">
            <v>24510090100</v>
          </cell>
          <cell r="B225" t="str">
            <v>Ednor Gardens - Lakeside, Baltimore, MD</v>
          </cell>
          <cell r="C225">
            <v>24827</v>
          </cell>
        </row>
        <row r="226">
          <cell r="A226">
            <v>24510170100</v>
          </cell>
          <cell r="B226" t="str">
            <v>Downtown, Baltimore, MD</v>
          </cell>
          <cell r="C226">
            <v>24776</v>
          </cell>
        </row>
        <row r="227">
          <cell r="A227">
            <v>24510250500</v>
          </cell>
          <cell r="B227" t="str">
            <v>Curtis Bay, Baltimore, MD</v>
          </cell>
          <cell r="C227">
            <v>24644</v>
          </cell>
        </row>
        <row r="228">
          <cell r="A228">
            <v>24510150500</v>
          </cell>
          <cell r="B228" t="str">
            <v>Burleith-Leighton, Baltimore, MD</v>
          </cell>
          <cell r="C228">
            <v>24561</v>
          </cell>
        </row>
        <row r="229">
          <cell r="A229">
            <v>24510260301</v>
          </cell>
          <cell r="B229" t="str">
            <v>Belair - Edison, Baltimore, MD</v>
          </cell>
          <cell r="C229">
            <v>24400</v>
          </cell>
        </row>
        <row r="230">
          <cell r="A230">
            <v>24510271002</v>
          </cell>
          <cell r="B230" t="str">
            <v>Winston - Govans, Baltimore, MD</v>
          </cell>
          <cell r="C230">
            <v>24373</v>
          </cell>
        </row>
        <row r="231">
          <cell r="A231">
            <v>24510090500</v>
          </cell>
          <cell r="B231" t="str">
            <v>Better Waverly, Baltimore, MD</v>
          </cell>
          <cell r="C231">
            <v>24301</v>
          </cell>
        </row>
        <row r="232">
          <cell r="A232">
            <v>24510260404</v>
          </cell>
          <cell r="B232" t="str">
            <v>Baltimore Highlands, Baltimore, MD</v>
          </cell>
          <cell r="C232">
            <v>24252</v>
          </cell>
        </row>
        <row r="233">
          <cell r="A233">
            <v>24510060200</v>
          </cell>
          <cell r="B233" t="str">
            <v>Baltimore, MD</v>
          </cell>
          <cell r="C233">
            <v>24081</v>
          </cell>
        </row>
        <row r="234">
          <cell r="A234">
            <v>24510110100</v>
          </cell>
          <cell r="B234" t="str">
            <v>Downtown, Baltimore, MD</v>
          </cell>
          <cell r="C234">
            <v>23998</v>
          </cell>
        </row>
        <row r="235">
          <cell r="A235">
            <v>24510280101</v>
          </cell>
          <cell r="B235" t="str">
            <v>Reisterstown Station, Baltimore, MD</v>
          </cell>
          <cell r="C235">
            <v>23921</v>
          </cell>
        </row>
        <row r="236">
          <cell r="A236">
            <v>24510260402</v>
          </cell>
          <cell r="B236" t="str">
            <v>Frankford, Baltimore, MD</v>
          </cell>
          <cell r="C236">
            <v>23702</v>
          </cell>
        </row>
        <row r="237">
          <cell r="A237">
            <v>24510160801</v>
          </cell>
          <cell r="B237" t="str">
            <v>Edmondson, Baltimore, MD</v>
          </cell>
          <cell r="C237">
            <v>23701</v>
          </cell>
        </row>
        <row r="238">
          <cell r="A238">
            <v>24510151000</v>
          </cell>
          <cell r="B238" t="str">
            <v>Dorchester, Baltimore, MD</v>
          </cell>
          <cell r="C238">
            <v>23654</v>
          </cell>
        </row>
        <row r="239">
          <cell r="A239">
            <v>24510271700</v>
          </cell>
          <cell r="B239" t="str">
            <v>Central Park Heights, Baltimore, MD</v>
          </cell>
          <cell r="C239">
            <v>23612</v>
          </cell>
        </row>
        <row r="240">
          <cell r="A240">
            <v>24510130400</v>
          </cell>
          <cell r="B240" t="str">
            <v>Woodbrook, Baltimore, MD</v>
          </cell>
          <cell r="C240">
            <v>23598</v>
          </cell>
        </row>
        <row r="241">
          <cell r="A241">
            <v>24510070100</v>
          </cell>
          <cell r="B241" t="str">
            <v>Baltimore, MD</v>
          </cell>
          <cell r="C241">
            <v>23304</v>
          </cell>
        </row>
        <row r="242">
          <cell r="A242">
            <v>24510120600</v>
          </cell>
          <cell r="B242" t="str">
            <v>Old Goucher, Baltimore, MD</v>
          </cell>
          <cell r="C242">
            <v>23281</v>
          </cell>
        </row>
        <row r="243">
          <cell r="A243">
            <v>24510200702</v>
          </cell>
          <cell r="B243" t="str">
            <v>Saint Joseph's, Baltimore, MD</v>
          </cell>
          <cell r="C243">
            <v>23275</v>
          </cell>
        </row>
        <row r="244">
          <cell r="A244">
            <v>24510110200</v>
          </cell>
          <cell r="B244" t="str">
            <v>Downtown, Baltimore, MD</v>
          </cell>
          <cell r="C244">
            <v>23225</v>
          </cell>
        </row>
        <row r="245">
          <cell r="A245">
            <v>24510080500</v>
          </cell>
          <cell r="B245" t="str">
            <v>Darley Park, Baltimore, MD</v>
          </cell>
          <cell r="C245">
            <v>23070</v>
          </cell>
        </row>
        <row r="246">
          <cell r="A246">
            <v>24510250600</v>
          </cell>
          <cell r="B246" t="str">
            <v>Brooklyn, Baltimore, MD</v>
          </cell>
          <cell r="C246">
            <v>23009</v>
          </cell>
        </row>
        <row r="247">
          <cell r="A247">
            <v>24510090400</v>
          </cell>
          <cell r="B247" t="str">
            <v>Better Waverly, Baltimore, MD</v>
          </cell>
          <cell r="C247">
            <v>23006</v>
          </cell>
        </row>
        <row r="248">
          <cell r="A248">
            <v>24510270701</v>
          </cell>
          <cell r="B248" t="str">
            <v>Harford - Echodale - Perring Parkway, Baltimore, MD</v>
          </cell>
          <cell r="C248">
            <v>23004</v>
          </cell>
        </row>
        <row r="249">
          <cell r="A249">
            <v>24510200600</v>
          </cell>
          <cell r="B249" t="str">
            <v>Baltimore, MD</v>
          </cell>
          <cell r="C249">
            <v>22959</v>
          </cell>
        </row>
        <row r="250">
          <cell r="A250">
            <v>24510180200</v>
          </cell>
          <cell r="B250" t="str">
            <v>Poppleton, Baltimore, MD</v>
          </cell>
          <cell r="C250">
            <v>22926</v>
          </cell>
        </row>
        <row r="251">
          <cell r="A251">
            <v>24510260403</v>
          </cell>
          <cell r="B251" t="str">
            <v>Cedonia, Baltimore, MD</v>
          </cell>
          <cell r="C251">
            <v>22835</v>
          </cell>
        </row>
        <row r="252">
          <cell r="A252">
            <v>24510271801</v>
          </cell>
          <cell r="B252" t="str">
            <v>Arlington, Baltimore, MD</v>
          </cell>
          <cell r="C252">
            <v>22834</v>
          </cell>
        </row>
        <row r="253">
          <cell r="A253">
            <v>24510160802</v>
          </cell>
          <cell r="B253" t="str">
            <v>Edmondson, Baltimore, MD</v>
          </cell>
          <cell r="C253">
            <v>22834</v>
          </cell>
        </row>
        <row r="254">
          <cell r="A254">
            <v>24510160600</v>
          </cell>
          <cell r="B254" t="str">
            <v>Mosher, Baltimore, MD</v>
          </cell>
          <cell r="C254">
            <v>22748</v>
          </cell>
        </row>
        <row r="255">
          <cell r="A255">
            <v>24510150300</v>
          </cell>
          <cell r="B255" t="str">
            <v>Coppin Heights, Baltimore, MD</v>
          </cell>
          <cell r="C255">
            <v>22687</v>
          </cell>
        </row>
        <row r="256">
          <cell r="A256">
            <v>24510120300</v>
          </cell>
          <cell r="B256" t="str">
            <v>Harwood, Baltimore, MD</v>
          </cell>
          <cell r="C256">
            <v>22463</v>
          </cell>
        </row>
        <row r="257">
          <cell r="A257">
            <v>24510180300</v>
          </cell>
          <cell r="B257" t="str">
            <v>Hollins Market, Baltimore, MD</v>
          </cell>
          <cell r="C257">
            <v>22384</v>
          </cell>
        </row>
        <row r="258">
          <cell r="A258">
            <v>24510151200</v>
          </cell>
          <cell r="B258" t="str">
            <v>Park Circle, Baltimore, MD</v>
          </cell>
          <cell r="C258">
            <v>22384</v>
          </cell>
        </row>
        <row r="259">
          <cell r="A259">
            <v>24510250207</v>
          </cell>
          <cell r="B259" t="str">
            <v>Cherry Hill, Baltimore, MD</v>
          </cell>
          <cell r="C259">
            <v>22207</v>
          </cell>
        </row>
        <row r="260">
          <cell r="A260">
            <v>24510160500</v>
          </cell>
          <cell r="B260" t="str">
            <v>Bridgeview-Greenlawn, Baltimore, MD</v>
          </cell>
          <cell r="C260">
            <v>22158</v>
          </cell>
        </row>
        <row r="261">
          <cell r="A261">
            <v>24510090700</v>
          </cell>
          <cell r="B261" t="str">
            <v>Coldstream - Homestead - Montebello, Baltimore, MD</v>
          </cell>
          <cell r="C261">
            <v>21938</v>
          </cell>
        </row>
        <row r="262">
          <cell r="A262">
            <v>24510080302</v>
          </cell>
          <cell r="B262" t="str">
            <v>Berea, Baltimore, MD</v>
          </cell>
          <cell r="C262">
            <v>21714</v>
          </cell>
        </row>
        <row r="263">
          <cell r="A263">
            <v>24510160700</v>
          </cell>
          <cell r="B263" t="str">
            <v>Rosemont, Baltimore, MD</v>
          </cell>
          <cell r="C263">
            <v>21705</v>
          </cell>
        </row>
        <row r="264">
          <cell r="A264">
            <v>24510230100</v>
          </cell>
          <cell r="B264" t="str">
            <v>Baltimore, MD</v>
          </cell>
          <cell r="C264">
            <v>21648</v>
          </cell>
        </row>
        <row r="265">
          <cell r="A265">
            <v>24510250203</v>
          </cell>
          <cell r="B265" t="str">
            <v>Cherry Hill, Baltimore, MD</v>
          </cell>
          <cell r="C265">
            <v>21642</v>
          </cell>
        </row>
        <row r="266">
          <cell r="A266">
            <v>24510200100</v>
          </cell>
          <cell r="B266" t="str">
            <v>Lexington, Baltimore, MD</v>
          </cell>
          <cell r="C266">
            <v>21614</v>
          </cell>
        </row>
        <row r="267">
          <cell r="A267">
            <v>24510080102</v>
          </cell>
          <cell r="B267" t="str">
            <v>Belair - Edison, Baltimore, MD</v>
          </cell>
          <cell r="C267">
            <v>21607</v>
          </cell>
        </row>
        <row r="268">
          <cell r="A268">
            <v>24510271600</v>
          </cell>
          <cell r="B268" t="str">
            <v>Edgecomb, Baltimore, MD</v>
          </cell>
          <cell r="C268">
            <v>21588</v>
          </cell>
        </row>
        <row r="269">
          <cell r="A269">
            <v>24510040200</v>
          </cell>
          <cell r="B269" t="str">
            <v>Downtown, Baltimore, MD</v>
          </cell>
          <cell r="C269">
            <v>21579</v>
          </cell>
        </row>
        <row r="270">
          <cell r="A270">
            <v>24510151300</v>
          </cell>
          <cell r="B270" t="str">
            <v>Central Park Heights, Baltimore, MD</v>
          </cell>
          <cell r="C270">
            <v>21395</v>
          </cell>
        </row>
        <row r="271">
          <cell r="A271">
            <v>24510130200</v>
          </cell>
          <cell r="B271" t="str">
            <v>Reservoir Hill, Baltimore, MD</v>
          </cell>
          <cell r="C271">
            <v>21377</v>
          </cell>
        </row>
        <row r="272">
          <cell r="A272">
            <v>24510190200</v>
          </cell>
          <cell r="B272" t="str">
            <v>Pratt Monroe, Baltimore, MD</v>
          </cell>
          <cell r="C272">
            <v>21278</v>
          </cell>
        </row>
        <row r="273">
          <cell r="A273">
            <v>24510120500</v>
          </cell>
          <cell r="B273" t="str">
            <v>Greenmount West, Baltimore, MD</v>
          </cell>
          <cell r="C273">
            <v>21169</v>
          </cell>
        </row>
        <row r="274">
          <cell r="A274">
            <v>24510120400</v>
          </cell>
          <cell r="B274" t="str">
            <v>Barclay, Baltimore, MD</v>
          </cell>
          <cell r="C274">
            <v>21057</v>
          </cell>
        </row>
        <row r="275">
          <cell r="A275">
            <v>24510090600</v>
          </cell>
          <cell r="B275" t="str">
            <v>Coldstream - Homestead - Montebello, Baltimore, MD</v>
          </cell>
          <cell r="C275">
            <v>21017</v>
          </cell>
        </row>
        <row r="276">
          <cell r="A276">
            <v>24510271802</v>
          </cell>
          <cell r="B276" t="str">
            <v>Langston Hughes, Baltimore, MD</v>
          </cell>
          <cell r="C276">
            <v>20829</v>
          </cell>
        </row>
        <row r="277">
          <cell r="A277">
            <v>24510060300</v>
          </cell>
          <cell r="B277" t="str">
            <v>Butchers Hill, Baltimore, MD</v>
          </cell>
          <cell r="C277">
            <v>20803</v>
          </cell>
        </row>
        <row r="278">
          <cell r="A278">
            <v>24510271001</v>
          </cell>
          <cell r="B278" t="str">
            <v>Baltimore, MD</v>
          </cell>
          <cell r="C278">
            <v>20760</v>
          </cell>
        </row>
        <row r="279">
          <cell r="A279">
            <v>24510060400</v>
          </cell>
          <cell r="B279" t="str">
            <v>Baltimore, MD</v>
          </cell>
          <cell r="C279">
            <v>20617</v>
          </cell>
        </row>
        <row r="280">
          <cell r="A280">
            <v>24510080600</v>
          </cell>
          <cell r="B280" t="str">
            <v>Broadway East, Baltimore, MD</v>
          </cell>
          <cell r="C280">
            <v>20471</v>
          </cell>
        </row>
        <row r="281">
          <cell r="A281">
            <v>24510130300</v>
          </cell>
          <cell r="B281" t="str">
            <v>Penn North, Baltimore, MD</v>
          </cell>
          <cell r="C281">
            <v>20316</v>
          </cell>
        </row>
        <row r="282">
          <cell r="A282">
            <v>24510150400</v>
          </cell>
          <cell r="B282" t="str">
            <v>Mondawmin, Baltimore, MD</v>
          </cell>
          <cell r="C282">
            <v>20286</v>
          </cell>
        </row>
        <row r="283">
          <cell r="A283">
            <v>24510160100</v>
          </cell>
          <cell r="B283" t="str">
            <v>Harlem Park, Baltimore, MD</v>
          </cell>
          <cell r="C283">
            <v>20279</v>
          </cell>
        </row>
        <row r="284">
          <cell r="A284">
            <v>24510150200</v>
          </cell>
          <cell r="B284" t="str">
            <v>Sandtown-Winchester, Baltimore, MD</v>
          </cell>
          <cell r="C284">
            <v>20270</v>
          </cell>
        </row>
        <row r="285">
          <cell r="A285">
            <v>24510150600</v>
          </cell>
          <cell r="B285" t="str">
            <v>NW Community Action, Baltimore, MD</v>
          </cell>
          <cell r="C285">
            <v>20233</v>
          </cell>
        </row>
        <row r="286">
          <cell r="A286">
            <v>24510080400</v>
          </cell>
          <cell r="B286" t="str">
            <v>Broadway East, Baltimore, MD</v>
          </cell>
          <cell r="C286">
            <v>20089</v>
          </cell>
        </row>
        <row r="287">
          <cell r="A287">
            <v>24510200500</v>
          </cell>
          <cell r="B287" t="str">
            <v>Mill Hill, Baltimore, MD</v>
          </cell>
          <cell r="C287">
            <v>20019</v>
          </cell>
        </row>
        <row r="288">
          <cell r="A288">
            <v>24510070200</v>
          </cell>
          <cell r="B288" t="str">
            <v>Madison - Eastend, Baltimore, MD</v>
          </cell>
          <cell r="C288">
            <v>19977</v>
          </cell>
        </row>
        <row r="289">
          <cell r="A289">
            <v>24510210100</v>
          </cell>
          <cell r="B289" t="str">
            <v>Pigtown, Baltimore, MD</v>
          </cell>
          <cell r="C289">
            <v>19924</v>
          </cell>
        </row>
        <row r="290">
          <cell r="A290">
            <v>24510030100</v>
          </cell>
          <cell r="B290" t="str">
            <v>Perkins Homes, Baltimore, MD</v>
          </cell>
          <cell r="C290">
            <v>19867</v>
          </cell>
        </row>
        <row r="291">
          <cell r="A291">
            <v>24510160200</v>
          </cell>
          <cell r="B291" t="str">
            <v>Sandtown-Winchester, Baltimore, MD</v>
          </cell>
          <cell r="C291">
            <v>19809</v>
          </cell>
        </row>
        <row r="292">
          <cell r="A292">
            <v>24510160400</v>
          </cell>
          <cell r="B292" t="str">
            <v>Midtown Edmondson, Baltimore, MD</v>
          </cell>
          <cell r="C292">
            <v>19802</v>
          </cell>
        </row>
        <row r="293">
          <cell r="A293">
            <v>24510190300</v>
          </cell>
          <cell r="B293" t="str">
            <v>Mount Clare, Baltimore, MD</v>
          </cell>
          <cell r="C293">
            <v>19764</v>
          </cell>
        </row>
        <row r="294">
          <cell r="A294">
            <v>24510080301</v>
          </cell>
          <cell r="B294" t="str">
            <v>Berea, Baltimore, MD</v>
          </cell>
          <cell r="C294">
            <v>19744</v>
          </cell>
        </row>
        <row r="295">
          <cell r="A295">
            <v>24510090800</v>
          </cell>
          <cell r="B295" t="str">
            <v>East Baltimore Midway, Baltimore, MD</v>
          </cell>
          <cell r="C295">
            <v>19724</v>
          </cell>
        </row>
        <row r="296">
          <cell r="A296">
            <v>24510260604</v>
          </cell>
          <cell r="B296" t="str">
            <v>O'Donnell Heights, Baltimore, MD</v>
          </cell>
          <cell r="C296">
            <v>19532</v>
          </cell>
        </row>
        <row r="297">
          <cell r="A297">
            <v>24510170300</v>
          </cell>
          <cell r="B297" t="str">
            <v>Upton, Baltimore, MD</v>
          </cell>
          <cell r="C297">
            <v>19493</v>
          </cell>
        </row>
        <row r="298">
          <cell r="A298">
            <v>24510070400</v>
          </cell>
          <cell r="B298" t="str">
            <v>Gay Street, Baltimore, MD</v>
          </cell>
          <cell r="C298">
            <v>19477</v>
          </cell>
        </row>
        <row r="299">
          <cell r="A299">
            <v>24510060100</v>
          </cell>
          <cell r="B299" t="str">
            <v>Patterson Park, Baltimore, MD</v>
          </cell>
          <cell r="C299">
            <v>19473</v>
          </cell>
        </row>
        <row r="300">
          <cell r="A300">
            <v>24510200300</v>
          </cell>
          <cell r="B300" t="str">
            <v>Bentalou-Smallwood, Baltimore, MD</v>
          </cell>
          <cell r="C300">
            <v>19404</v>
          </cell>
        </row>
        <row r="301">
          <cell r="A301">
            <v>24510160300</v>
          </cell>
          <cell r="B301" t="str">
            <v>Sandtown-Winchester, Baltimore, MD</v>
          </cell>
          <cell r="C301">
            <v>19401</v>
          </cell>
        </row>
        <row r="302">
          <cell r="A302">
            <v>24510200200</v>
          </cell>
          <cell r="B302" t="str">
            <v>Lexington, Baltimore, MD</v>
          </cell>
          <cell r="C302">
            <v>19401</v>
          </cell>
        </row>
        <row r="303">
          <cell r="A303">
            <v>24510090900</v>
          </cell>
          <cell r="B303" t="str">
            <v>Oliver, Baltimore, MD</v>
          </cell>
          <cell r="C303">
            <v>19381</v>
          </cell>
        </row>
        <row r="304">
          <cell r="A304">
            <v>24510080700</v>
          </cell>
          <cell r="B304" t="str">
            <v>Broadway East, Baltimore, MD</v>
          </cell>
          <cell r="C304">
            <v>19370</v>
          </cell>
        </row>
        <row r="305">
          <cell r="A305">
            <v>24510140200</v>
          </cell>
          <cell r="B305" t="str">
            <v>Upton, Baltimore, MD</v>
          </cell>
          <cell r="C305">
            <v>19350</v>
          </cell>
        </row>
        <row r="306">
          <cell r="A306">
            <v>24510250301</v>
          </cell>
          <cell r="B306" t="str">
            <v>Westport, Baltimore, MD</v>
          </cell>
          <cell r="C306">
            <v>19279</v>
          </cell>
        </row>
        <row r="307">
          <cell r="A307">
            <v>24510080200</v>
          </cell>
          <cell r="B307" t="str">
            <v>Broadway East, Baltimore, MD</v>
          </cell>
          <cell r="C307">
            <v>19122</v>
          </cell>
        </row>
        <row r="308">
          <cell r="A308">
            <v>24510170200</v>
          </cell>
          <cell r="B308" t="str">
            <v>McCulloh Homes, Baltimore, MD</v>
          </cell>
          <cell r="C308">
            <v>19019</v>
          </cell>
        </row>
        <row r="309">
          <cell r="A309">
            <v>24510100200</v>
          </cell>
          <cell r="B309" t="str">
            <v>Baltimore, MD</v>
          </cell>
          <cell r="C309">
            <v>18919</v>
          </cell>
        </row>
        <row r="310">
          <cell r="A310">
            <v>24510260303</v>
          </cell>
          <cell r="B310" t="str">
            <v>Claremont - Freedom, Baltimore, MD</v>
          </cell>
          <cell r="C310">
            <v>18894</v>
          </cell>
        </row>
        <row r="311">
          <cell r="A311">
            <v>24510140300</v>
          </cell>
          <cell r="B311" t="str">
            <v>Druid Heights, Baltimore, MD</v>
          </cell>
          <cell r="C311">
            <v>18429</v>
          </cell>
        </row>
        <row r="312">
          <cell r="A312">
            <v>24510280500</v>
          </cell>
          <cell r="B312" t="str">
            <v>Pleasant View Gardens, Baltimore, MD</v>
          </cell>
          <cell r="C312">
            <v>18192</v>
          </cell>
        </row>
        <row r="313">
          <cell r="A313">
            <v>24510190100</v>
          </cell>
          <cell r="B313" t="str">
            <v>Franklin Square, Baltimore, MD</v>
          </cell>
          <cell r="C313">
            <v>18168</v>
          </cell>
        </row>
        <row r="314">
          <cell r="A314">
            <v>24510200400</v>
          </cell>
          <cell r="B314" t="str">
            <v>Shipley Hill, Baltimore, MD</v>
          </cell>
          <cell r="C314">
            <v>17979</v>
          </cell>
        </row>
        <row r="315">
          <cell r="A315">
            <v>24510250204</v>
          </cell>
          <cell r="B315" t="str">
            <v>Cherry Hill, Baltimore, MD</v>
          </cell>
          <cell r="C315">
            <v>17902</v>
          </cell>
        </row>
        <row r="316">
          <cell r="A316">
            <v>24510150100</v>
          </cell>
          <cell r="B316" t="str">
            <v>Sandtown-Winchester, Baltimore, MD</v>
          </cell>
          <cell r="C316">
            <v>17709</v>
          </cell>
        </row>
        <row r="317">
          <cell r="A317">
            <v>24510100100</v>
          </cell>
          <cell r="B317" t="str">
            <v>Johnson Square, Baltimore, MD</v>
          </cell>
          <cell r="C317">
            <v>17650</v>
          </cell>
        </row>
        <row r="318">
          <cell r="A318">
            <v>24510080800</v>
          </cell>
          <cell r="B318" t="str">
            <v>Broadway East, Baltimore, MD</v>
          </cell>
          <cell r="C318">
            <v>17386</v>
          </cell>
        </row>
        <row r="319">
          <cell r="A319">
            <v>24510130100</v>
          </cell>
          <cell r="B319" t="str">
            <v>Reservoir Hill, Baltimore, MD</v>
          </cell>
          <cell r="C319">
            <v>17306</v>
          </cell>
        </row>
        <row r="320">
          <cell r="A320">
            <v>24510070300</v>
          </cell>
          <cell r="B320" t="str">
            <v>Milton - Montford, Baltimore, MD</v>
          </cell>
          <cell r="C320">
            <v>17213</v>
          </cell>
        </row>
        <row r="321">
          <cell r="A321">
            <v>24510180100</v>
          </cell>
          <cell r="B321" t="str">
            <v>Poppleton, Baltimore, MD</v>
          </cell>
          <cell r="C321">
            <v>15979</v>
          </cell>
        </row>
        <row r="322">
          <cell r="A322">
            <v>24005492500</v>
          </cell>
          <cell r="B322" t="str">
            <v>Baltimore, MD</v>
          </cell>
        </row>
        <row r="323">
          <cell r="A323">
            <v>24005980200</v>
          </cell>
          <cell r="B323" t="str">
            <v>Lansdowne - Baltimore Highlands, Halethorpe, MD</v>
          </cell>
        </row>
        <row r="324">
          <cell r="A324">
            <v>24510100300</v>
          </cell>
          <cell r="B324" t="str">
            <v>Penn - Fallsway, Baltimore, MD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D71C-8BB3-F946-A0EC-183C73AD9A33}">
  <dimension ref="A1:X240"/>
  <sheetViews>
    <sheetView tabSelected="1" zoomScaleNormal="100" workbookViewId="0">
      <selection activeCell="S6" sqref="S6"/>
    </sheetView>
  </sheetViews>
  <sheetFormatPr baseColWidth="10" defaultRowHeight="16" x14ac:dyDescent="0.2"/>
  <cols>
    <col min="2" max="2" width="14.1640625" customWidth="1"/>
    <col min="3" max="3" width="38" customWidth="1"/>
    <col min="4" max="4" width="12.33203125" customWidth="1"/>
    <col min="5" max="5" width="13.33203125" customWidth="1"/>
    <col min="6" max="6" width="10.83203125" customWidth="1"/>
    <col min="7" max="7" width="13" customWidth="1"/>
    <col min="8" max="8" width="12.83203125" customWidth="1"/>
    <col min="9" max="9" width="14.5" customWidth="1"/>
    <col min="10" max="10" width="11.6640625" customWidth="1"/>
    <col min="14" max="14" width="12.1640625" customWidth="1"/>
    <col min="17" max="17" width="13.1640625" customWidth="1"/>
    <col min="19" max="19" width="30.5" customWidth="1"/>
    <col min="20" max="20" width="14.83203125" customWidth="1"/>
    <col min="21" max="21" width="15.5" customWidth="1"/>
    <col min="22" max="22" width="17.1640625" customWidth="1"/>
    <col min="23" max="23" width="14.5" customWidth="1"/>
  </cols>
  <sheetData>
    <row r="1" spans="1:24" x14ac:dyDescent="0.2">
      <c r="G1" s="2" t="s">
        <v>146</v>
      </c>
      <c r="H1">
        <v>8</v>
      </c>
      <c r="I1">
        <v>9</v>
      </c>
      <c r="J1">
        <v>10</v>
      </c>
      <c r="K1">
        <v>11</v>
      </c>
    </row>
    <row r="2" spans="1:24" x14ac:dyDescent="0.2">
      <c r="D2" s="2" t="s">
        <v>1</v>
      </c>
      <c r="E2" s="2" t="s">
        <v>149</v>
      </c>
      <c r="F2" s="2" t="s">
        <v>147</v>
      </c>
      <c r="G2" s="2" t="s">
        <v>148</v>
      </c>
      <c r="H2" s="2" t="s">
        <v>139</v>
      </c>
      <c r="I2" s="2" t="s">
        <v>141</v>
      </c>
      <c r="J2" s="2" t="s">
        <v>142</v>
      </c>
      <c r="K2" s="2" t="s">
        <v>143</v>
      </c>
      <c r="M2" s="2"/>
      <c r="N2" s="2" t="s">
        <v>1</v>
      </c>
      <c r="O2" s="2" t="s">
        <v>149</v>
      </c>
      <c r="P2" s="2" t="s">
        <v>147</v>
      </c>
      <c r="Q2" s="2" t="s">
        <v>148</v>
      </c>
      <c r="R2" s="13" t="s">
        <v>158</v>
      </c>
      <c r="T2" s="2" t="s">
        <v>149</v>
      </c>
      <c r="U2" t="s">
        <v>158</v>
      </c>
    </row>
    <row r="3" spans="1:24" x14ac:dyDescent="0.2">
      <c r="B3" s="4"/>
      <c r="D3" s="8" t="str">
        <f>VLOOKUP(F3,$A$11:$C$240,3,0)</f>
        <v>Glenham-Belford, Baltimore, MD</v>
      </c>
      <c r="E3">
        <v>1</v>
      </c>
      <c r="F3">
        <v>71</v>
      </c>
      <c r="G3">
        <f>VLOOKUP(F3,$A$11:$C$240,2,0)</f>
        <v>24510270401</v>
      </c>
      <c r="H3">
        <f>VLOOKUP($F3,cluster,H$1,0)</f>
        <v>0.39130360852562884</v>
      </c>
      <c r="I3">
        <f>VLOOKUP($F3,cluster,I$1,0)</f>
        <v>0.29696238315781054</v>
      </c>
      <c r="J3">
        <f>VLOOKUP($F3,cluster,J$1,0)</f>
        <v>-0.57721980145274732</v>
      </c>
      <c r="K3">
        <f>VLOOKUP($F3,cluster,K$1,0)</f>
        <v>0.52946987695041536</v>
      </c>
      <c r="N3" s="8" t="str">
        <f>VLOOKUP(P3,$A$11:$C$240,3,0)</f>
        <v>Glenham-Belford, Baltimore, MD</v>
      </c>
      <c r="O3">
        <v>1</v>
      </c>
      <c r="P3">
        <v>71</v>
      </c>
      <c r="Q3">
        <f>VLOOKUP(P3,$A$11:$C$240,2,0)</f>
        <v>24510270401</v>
      </c>
      <c r="R3">
        <f>COUNTIF(Q11:Q240,1)</f>
        <v>87</v>
      </c>
      <c r="T3">
        <v>1</v>
      </c>
      <c r="U3">
        <v>87</v>
      </c>
    </row>
    <row r="4" spans="1:24" x14ac:dyDescent="0.2">
      <c r="C4" s="4"/>
      <c r="D4" s="15" t="str">
        <f t="shared" ref="D4:D6" si="0">VLOOKUP(F4,$A$11:$C$240,3,0)</f>
        <v>Baltimore, MD</v>
      </c>
      <c r="E4">
        <v>2</v>
      </c>
      <c r="F4">
        <v>162</v>
      </c>
      <c r="G4">
        <f t="shared" ref="G4:G6" si="1">VLOOKUP(F4,$A$11:$C$240,2,0)</f>
        <v>24510060200</v>
      </c>
      <c r="H4">
        <f>VLOOKUP($F4,cluster,H$1,0)</f>
        <v>-0.62919659517356308</v>
      </c>
      <c r="I4">
        <f>VLOOKUP($F4,cluster,I$1,0)</f>
        <v>-0.5546898261270008</v>
      </c>
      <c r="J4">
        <f>VLOOKUP($F4,cluster,J$1,0)</f>
        <v>0.32487265317960085</v>
      </c>
      <c r="K4">
        <f>VLOOKUP($F4,cluster,K$1,0)</f>
        <v>-0.49015462585139219</v>
      </c>
      <c r="N4" s="14" t="str">
        <f t="shared" ref="N4:N6" si="2">VLOOKUP(P4,$A$11:$C$240,3,0)</f>
        <v>Baltimore, MD</v>
      </c>
      <c r="O4">
        <v>2</v>
      </c>
      <c r="P4">
        <v>162</v>
      </c>
      <c r="Q4">
        <f t="shared" ref="Q4:Q6" si="3">VLOOKUP(P4,$A$11:$C$240,2,0)</f>
        <v>24510060200</v>
      </c>
      <c r="R4">
        <f>COUNTIF(Q11:Q240,2)</f>
        <v>73</v>
      </c>
      <c r="T4">
        <v>2</v>
      </c>
      <c r="U4">
        <v>73</v>
      </c>
    </row>
    <row r="5" spans="1:24" x14ac:dyDescent="0.2">
      <c r="C5" s="4"/>
      <c r="D5" s="8" t="str">
        <f t="shared" si="0"/>
        <v>Broadway East, Baltimore, MD</v>
      </c>
      <c r="E5">
        <v>3</v>
      </c>
      <c r="F5">
        <v>204</v>
      </c>
      <c r="G5">
        <f t="shared" si="1"/>
        <v>24510080200</v>
      </c>
      <c r="H5">
        <f>VLOOKUP($F5,cluster,H$1,0)</f>
        <v>-1.016708296826232</v>
      </c>
      <c r="I5">
        <f>VLOOKUP($F5,cluster,I$1,0)</f>
        <v>-0.97731999783153178</v>
      </c>
      <c r="J5">
        <f>VLOOKUP($F5,cluster,J$1,0)</f>
        <v>1.3289407765964751</v>
      </c>
      <c r="K5">
        <f>VLOOKUP($F5,cluster,K$1,0)</f>
        <v>-0.82819229885235346</v>
      </c>
      <c r="N5" s="8" t="str">
        <f t="shared" si="2"/>
        <v>Broadway East, Baltimore, MD</v>
      </c>
      <c r="O5">
        <v>3</v>
      </c>
      <c r="P5">
        <v>204</v>
      </c>
      <c r="Q5">
        <f t="shared" si="3"/>
        <v>24510080200</v>
      </c>
      <c r="R5">
        <f>COUNTIF(Q11:Q240,3)</f>
        <v>46</v>
      </c>
      <c r="T5">
        <v>3</v>
      </c>
      <c r="U5">
        <v>46</v>
      </c>
    </row>
    <row r="6" spans="1:24" x14ac:dyDescent="0.2">
      <c r="D6" s="8" t="str">
        <f t="shared" si="0"/>
        <v>Fells Point, Baltimore, MD</v>
      </c>
      <c r="E6">
        <v>4</v>
      </c>
      <c r="F6">
        <v>10</v>
      </c>
      <c r="G6">
        <f t="shared" si="1"/>
        <v>24510020300</v>
      </c>
      <c r="H6">
        <f>VLOOKUP($F6,cluster,H$1,0)</f>
        <v>2.3078257672706859</v>
      </c>
      <c r="I6">
        <f>VLOOKUP($F6,cluster,I$1,0)</f>
        <v>1.8982526223504774</v>
      </c>
      <c r="J6">
        <f>VLOOKUP($F6,cluster,J$1,0)</f>
        <v>-1.4400908450141237</v>
      </c>
      <c r="K6">
        <f>VLOOKUP($F6,cluster,K$1,0)</f>
        <v>1.26249722220793</v>
      </c>
      <c r="N6" s="8" t="str">
        <f t="shared" si="2"/>
        <v>Fells Point, Baltimore, MD</v>
      </c>
      <c r="O6">
        <v>4</v>
      </c>
      <c r="P6">
        <v>10</v>
      </c>
      <c r="Q6">
        <f t="shared" si="3"/>
        <v>24510020300</v>
      </c>
      <c r="R6">
        <f>COUNTIF(Q11:Q240,4)</f>
        <v>24</v>
      </c>
      <c r="T6">
        <v>4</v>
      </c>
      <c r="U6">
        <v>24</v>
      </c>
    </row>
    <row r="7" spans="1:24" x14ac:dyDescent="0.2">
      <c r="D7" s="12"/>
    </row>
    <row r="8" spans="1:24" x14ac:dyDescent="0.2">
      <c r="C8" s="1" t="s">
        <v>145</v>
      </c>
      <c r="D8">
        <f>AVERAGE(D11:D240)</f>
        <v>24559.026086956521</v>
      </c>
      <c r="E8">
        <f t="shared" ref="E8:G8" si="4">AVERAGE(E11:E240)</f>
        <v>30589.543478260868</v>
      </c>
      <c r="F8">
        <f t="shared" si="4"/>
        <v>4.0116956521739119E-2</v>
      </c>
      <c r="G8">
        <f t="shared" si="4"/>
        <v>0.71778000000000008</v>
      </c>
      <c r="O8" s="10" t="s">
        <v>156</v>
      </c>
      <c r="P8" s="11">
        <f>SUM(P11:P240)</f>
        <v>243.2114873807368</v>
      </c>
    </row>
    <row r="9" spans="1:24" x14ac:dyDescent="0.2">
      <c r="C9" s="1" t="s">
        <v>150</v>
      </c>
      <c r="D9">
        <f>STDEV(D11:D240)</f>
        <v>6322.3897228165824</v>
      </c>
      <c r="E9">
        <f t="shared" ref="E9:G9" si="5">STDEV(E11:E240)</f>
        <v>11733.662980093462</v>
      </c>
      <c r="F9">
        <f t="shared" si="5"/>
        <v>2.5496277994447647E-2</v>
      </c>
      <c r="G9">
        <f t="shared" si="5"/>
        <v>5.4431802930875586E-2</v>
      </c>
      <c r="O9" s="2" t="s">
        <v>159</v>
      </c>
      <c r="P9">
        <f>P8/230</f>
        <v>1.0574412494814645</v>
      </c>
    </row>
    <row r="10" spans="1:24" x14ac:dyDescent="0.2">
      <c r="A10" s="2" t="s">
        <v>140</v>
      </c>
      <c r="B10" s="2" t="s">
        <v>0</v>
      </c>
      <c r="C10" s="3" t="s">
        <v>1</v>
      </c>
      <c r="D10" s="5" t="s">
        <v>136</v>
      </c>
      <c r="E10" s="6" t="s">
        <v>137</v>
      </c>
      <c r="F10" s="6" t="s">
        <v>138</v>
      </c>
      <c r="G10" s="3" t="s">
        <v>144</v>
      </c>
      <c r="H10" s="5" t="s">
        <v>139</v>
      </c>
      <c r="I10" s="6" t="s">
        <v>141</v>
      </c>
      <c r="J10" s="6" t="s">
        <v>142</v>
      </c>
      <c r="K10" s="3" t="s">
        <v>143</v>
      </c>
      <c r="L10" s="7" t="s">
        <v>154</v>
      </c>
      <c r="M10" s="7" t="s">
        <v>153</v>
      </c>
      <c r="N10" s="7" t="s">
        <v>152</v>
      </c>
      <c r="O10" s="9" t="s">
        <v>151</v>
      </c>
      <c r="P10" s="7" t="s">
        <v>155</v>
      </c>
      <c r="Q10" s="7" t="s">
        <v>157</v>
      </c>
      <c r="S10" s="7"/>
      <c r="T10" s="7"/>
      <c r="U10" s="7"/>
      <c r="V10" s="7"/>
      <c r="X10" s="3"/>
    </row>
    <row r="11" spans="1:24" x14ac:dyDescent="0.2">
      <c r="A11">
        <v>1</v>
      </c>
      <c r="B11">
        <v>24510271501</v>
      </c>
      <c r="C11" s="4" t="s">
        <v>2</v>
      </c>
      <c r="D11">
        <v>46558</v>
      </c>
      <c r="E11">
        <f>VLOOKUP(B11,'[1]household income'!$A$1:$C$324,3,0)</f>
        <v>69634</v>
      </c>
      <c r="F11">
        <f>VLOOKUP(B11,'[1]incarceration rate'!$A$1:$C$324,3,0)</f>
        <v>0</v>
      </c>
      <c r="G11" s="4">
        <f>VLOOKUP(B11,'[1]employment rate'!$A$1:$C$324,3,0)</f>
        <v>0.84940000000000004</v>
      </c>
      <c r="H11">
        <f>STANDARDIZE(D11,$D$8,$D$9)</f>
        <v>3.4795346186351641</v>
      </c>
      <c r="I11">
        <f>STANDARDIZE(E11,$E$8,$E$9)</f>
        <v>3.3275590570463218</v>
      </c>
      <c r="J11">
        <f>STANDARDIZE(F11,$F$8,$F$9)</f>
        <v>-1.5734436426554272</v>
      </c>
      <c r="K11" s="4">
        <f>STANDARDIZE(G11,$G$8,$G$9)</f>
        <v>2.4180716587166469</v>
      </c>
      <c r="L11">
        <f>SUMXMY2($H$3:$K$3,H11:K11)</f>
        <v>23.280965603457474</v>
      </c>
      <c r="M11">
        <f>SUMXMY2($H$4:$K$4,H11:K11)</f>
        <v>44.014913459511888</v>
      </c>
      <c r="N11">
        <f>SUMXMY2($H$5:$K$5,H11:K11)</f>
        <v>57.710249031290587</v>
      </c>
      <c r="O11" s="4">
        <f>SUMXMY2($H$6:$K$6,H11:K11)</f>
        <v>4.7689537635800114</v>
      </c>
      <c r="P11">
        <f>MIN(L11:O11)</f>
        <v>4.7689537635800114</v>
      </c>
      <c r="Q11">
        <f>MATCH(P11,L11:O11,0)</f>
        <v>4</v>
      </c>
      <c r="S11" s="4"/>
      <c r="T11" s="4"/>
      <c r="V11" s="4"/>
      <c r="X11" s="4"/>
    </row>
    <row r="12" spans="1:24" x14ac:dyDescent="0.2">
      <c r="A12">
        <v>2</v>
      </c>
      <c r="B12">
        <v>24005403601</v>
      </c>
      <c r="C12" s="4" t="s">
        <v>3</v>
      </c>
      <c r="D12">
        <v>43547</v>
      </c>
      <c r="E12">
        <f>VLOOKUP(B12,'[1]household income'!$A$1:$C$324,3,0)</f>
        <v>75513</v>
      </c>
      <c r="F12">
        <f>VLOOKUP(B12,'[1]incarceration rate'!$A$1:$C$324,3,0)</f>
        <v>2E-3</v>
      </c>
      <c r="G12" s="4">
        <f>VLOOKUP(B12,'[1]employment rate'!$A$1:$C$324,3,0)</f>
        <v>0.79920000000000002</v>
      </c>
      <c r="H12">
        <f t="shared" ref="H12:H75" si="6">STANDARDIZE(D12,$D$8,$D$9)</f>
        <v>3.0032906457061088</v>
      </c>
      <c r="I12">
        <f t="shared" ref="I12:I75" si="7">STANDARDIZE(E12,$E$8,$E$9)</f>
        <v>3.8285961168267084</v>
      </c>
      <c r="J12">
        <f t="shared" ref="J12:J75" si="8">STANDARDIZE(F12,$F$8,$F$9)</f>
        <v>-1.4950008205134839</v>
      </c>
      <c r="K12" s="4">
        <f t="shared" ref="K12:K75" si="9">STANDARDIZE(G12,$G$8,$G$9)</f>
        <v>1.4958167030292455</v>
      </c>
      <c r="L12">
        <f t="shared" ref="L12:L75" si="10">SUMXMY2($H$3:$K$3,H12:K12)</f>
        <v>21.071061298407777</v>
      </c>
      <c r="M12">
        <f t="shared" ref="M12:M75" si="11">SUMXMY2($H$4:$K$4,H12:K12)</f>
        <v>39.664180792236856</v>
      </c>
      <c r="N12">
        <f t="shared" ref="N12:N75" si="12">SUMXMY2($H$5:$K$5,H12:K12)</f>
        <v>52.632885183807545</v>
      </c>
      <c r="O12" s="4">
        <f t="shared" ref="O12:O75" si="13">SUMXMY2($H$6:$K$6,H12:K12)</f>
        <v>4.2673504893439738</v>
      </c>
      <c r="P12">
        <f t="shared" ref="P12:P75" si="14">MIN(L12:O12)</f>
        <v>4.2673504893439738</v>
      </c>
      <c r="Q12">
        <f t="shared" ref="Q12:Q75" si="15">MATCH(P12,L12:O12,0)</f>
        <v>4</v>
      </c>
      <c r="S12" s="4"/>
      <c r="V12" s="4"/>
      <c r="X12" s="4"/>
    </row>
    <row r="13" spans="1:24" x14ac:dyDescent="0.2">
      <c r="A13">
        <v>3</v>
      </c>
      <c r="B13">
        <v>24510271400</v>
      </c>
      <c r="C13" s="4" t="s">
        <v>4</v>
      </c>
      <c r="D13">
        <v>43522</v>
      </c>
      <c r="E13">
        <f>VLOOKUP(B13,'[1]household income'!$A$1:$C$324,3,0)</f>
        <v>71859</v>
      </c>
      <c r="F13">
        <f>VLOOKUP(B13,'[1]incarceration rate'!$A$1:$C$324,3,0)</f>
        <v>6.4000000000000003E-3</v>
      </c>
      <c r="G13" s="4">
        <f>VLOOKUP(B13,'[1]employment rate'!$A$1:$C$324,3,0)</f>
        <v>0.78100000000000003</v>
      </c>
      <c r="H13">
        <f t="shared" si="6"/>
        <v>2.9993364446688364</v>
      </c>
      <c r="I13">
        <f t="shared" si="7"/>
        <v>3.517184411360212</v>
      </c>
      <c r="J13">
        <f t="shared" si="8"/>
        <v>-1.3224266118012087</v>
      </c>
      <c r="K13" s="4">
        <f t="shared" si="9"/>
        <v>1.161453352560905</v>
      </c>
      <c r="L13">
        <f t="shared" si="10"/>
        <v>18.126401488955612</v>
      </c>
      <c r="M13">
        <f t="shared" si="11"/>
        <v>35.187815609901477</v>
      </c>
      <c r="N13">
        <f t="shared" si="12"/>
        <v>47.317624096380662</v>
      </c>
      <c r="O13" s="4">
        <f t="shared" si="13"/>
        <v>3.123181889792737</v>
      </c>
      <c r="P13">
        <f t="shared" si="14"/>
        <v>3.123181889792737</v>
      </c>
      <c r="Q13">
        <f t="shared" si="15"/>
        <v>4</v>
      </c>
      <c r="S13" s="4"/>
      <c r="V13" s="4"/>
      <c r="X13" s="4"/>
    </row>
    <row r="14" spans="1:24" x14ac:dyDescent="0.2">
      <c r="A14">
        <v>4</v>
      </c>
      <c r="B14">
        <v>24510120100</v>
      </c>
      <c r="C14" s="4" t="s">
        <v>5</v>
      </c>
      <c r="D14">
        <v>43386</v>
      </c>
      <c r="E14">
        <f>VLOOKUP(B14,'[1]household income'!$A$1:$C$324,3,0)</f>
        <v>60859</v>
      </c>
      <c r="F14">
        <f>VLOOKUP(B14,'[1]incarceration rate'!$A$1:$C$324,3,0)</f>
        <v>1.1999999999999999E-3</v>
      </c>
      <c r="G14" s="4">
        <f>VLOOKUP(B14,'[1]employment rate'!$A$1:$C$324,3,0)</f>
        <v>0.77480000000000004</v>
      </c>
      <c r="H14">
        <f t="shared" si="6"/>
        <v>2.9778255910260762</v>
      </c>
      <c r="I14">
        <f t="shared" si="7"/>
        <v>2.5797107495836755</v>
      </c>
      <c r="J14">
        <f t="shared" si="8"/>
        <v>-1.5263779493702614</v>
      </c>
      <c r="K14" s="4">
        <f t="shared" si="9"/>
        <v>1.0475493540497123</v>
      </c>
      <c r="L14">
        <f t="shared" si="10"/>
        <v>13.070343604727688</v>
      </c>
      <c r="M14">
        <f t="shared" si="11"/>
        <v>28.626738343996767</v>
      </c>
      <c r="N14">
        <f t="shared" si="12"/>
        <v>40.280020494545745</v>
      </c>
      <c r="O14" s="4">
        <f t="shared" si="13"/>
        <v>0.96693299340836125</v>
      </c>
      <c r="P14">
        <f t="shared" si="14"/>
        <v>0.96693299340836125</v>
      </c>
      <c r="Q14">
        <f t="shared" si="15"/>
        <v>4</v>
      </c>
      <c r="S14" s="4"/>
      <c r="V14" s="4"/>
      <c r="X14" s="4"/>
    </row>
    <row r="15" spans="1:24" x14ac:dyDescent="0.2">
      <c r="A15">
        <v>5</v>
      </c>
      <c r="B15">
        <v>24510271300</v>
      </c>
      <c r="C15" s="4" t="s">
        <v>6</v>
      </c>
      <c r="D15">
        <v>42781</v>
      </c>
      <c r="E15">
        <f>VLOOKUP(B15,'[1]household income'!$A$1:$C$324,3,0)</f>
        <v>68340</v>
      </c>
      <c r="F15">
        <f>VLOOKUP(B15,'[1]incarceration rate'!$A$1:$C$324,3,0)</f>
        <v>2.0000000000000001E-4</v>
      </c>
      <c r="G15" s="4">
        <f>VLOOKUP(B15,'[1]employment rate'!$A$1:$C$324,3,0)</f>
        <v>0.80979999999999996</v>
      </c>
      <c r="H15">
        <f t="shared" si="6"/>
        <v>2.8821339259240903</v>
      </c>
      <c r="I15">
        <f t="shared" si="7"/>
        <v>3.2172780644700638</v>
      </c>
      <c r="J15">
        <f t="shared" si="8"/>
        <v>-1.565599360441233</v>
      </c>
      <c r="K15" s="4">
        <f t="shared" si="9"/>
        <v>1.690555797258058</v>
      </c>
      <c r="L15">
        <f t="shared" si="10"/>
        <v>17.057494015552489</v>
      </c>
      <c r="M15">
        <f t="shared" si="11"/>
        <v>34.886566179828996</v>
      </c>
      <c r="N15">
        <f t="shared" si="12"/>
        <v>47.518078158747073</v>
      </c>
      <c r="O15" s="4">
        <f t="shared" si="13"/>
        <v>2.2686445091732974</v>
      </c>
      <c r="P15">
        <f t="shared" si="14"/>
        <v>2.2686445091732974</v>
      </c>
      <c r="Q15">
        <f t="shared" si="15"/>
        <v>4</v>
      </c>
      <c r="S15" s="4"/>
      <c r="V15" s="4"/>
      <c r="X15" s="4"/>
    </row>
    <row r="16" spans="1:24" x14ac:dyDescent="0.2">
      <c r="A16">
        <v>6</v>
      </c>
      <c r="B16">
        <v>24510271200</v>
      </c>
      <c r="C16" s="4" t="s">
        <v>7</v>
      </c>
      <c r="D16">
        <v>42081</v>
      </c>
      <c r="E16">
        <f>VLOOKUP(B16,'[1]household income'!$A$1:$C$324,3,0)</f>
        <v>66907</v>
      </c>
      <c r="F16">
        <f>VLOOKUP(B16,'[1]incarceration rate'!$A$1:$C$324,3,0)</f>
        <v>4.0000000000000001E-3</v>
      </c>
      <c r="G16" s="4">
        <f>VLOOKUP(B16,'[1]employment rate'!$A$1:$C$324,3,0)</f>
        <v>0.84350000000000003</v>
      </c>
      <c r="H16">
        <f t="shared" si="6"/>
        <v>2.7714162968804708</v>
      </c>
      <c r="I16">
        <f t="shared" si="7"/>
        <v>3.095150813804084</v>
      </c>
      <c r="J16">
        <f t="shared" si="8"/>
        <v>-1.4165579983715406</v>
      </c>
      <c r="K16" s="4">
        <f t="shared" si="9"/>
        <v>2.3096791440043822</v>
      </c>
      <c r="L16">
        <f t="shared" si="10"/>
        <v>17.368428545982081</v>
      </c>
      <c r="M16">
        <f t="shared" si="11"/>
        <v>35.757154591483278</v>
      </c>
      <c r="N16">
        <f t="shared" si="12"/>
        <v>48.318907164316315</v>
      </c>
      <c r="O16" s="4">
        <f t="shared" si="13"/>
        <v>2.7446252320572091</v>
      </c>
      <c r="P16">
        <f t="shared" si="14"/>
        <v>2.7446252320572091</v>
      </c>
      <c r="Q16">
        <f t="shared" si="15"/>
        <v>4</v>
      </c>
      <c r="S16" s="4"/>
      <c r="V16" s="4"/>
      <c r="X16" s="4"/>
    </row>
    <row r="17" spans="1:24" x14ac:dyDescent="0.2">
      <c r="A17">
        <v>7</v>
      </c>
      <c r="B17">
        <v>24005490603</v>
      </c>
      <c r="C17" s="4" t="s">
        <v>3</v>
      </c>
      <c r="D17">
        <v>40963</v>
      </c>
      <c r="E17">
        <f>VLOOKUP(B17,'[1]household income'!$A$1:$C$324,3,0)</f>
        <v>63507</v>
      </c>
      <c r="F17">
        <f>VLOOKUP(B17,'[1]incarceration rate'!$A$1:$C$324,3,0)</f>
        <v>0</v>
      </c>
      <c r="G17" s="4">
        <f>VLOOKUP(B17,'[1]employment rate'!$A$1:$C$324,3,0)</f>
        <v>0.81920000000000004</v>
      </c>
      <c r="H17">
        <f t="shared" si="6"/>
        <v>2.5945844264936611</v>
      </c>
      <c r="I17">
        <f t="shared" si="7"/>
        <v>2.8053862274367911</v>
      </c>
      <c r="J17">
        <f t="shared" si="8"/>
        <v>-1.5734436426554272</v>
      </c>
      <c r="K17" s="4">
        <f t="shared" si="9"/>
        <v>1.8632489562911585</v>
      </c>
      <c r="L17">
        <f t="shared" si="10"/>
        <v>13.918065119640884</v>
      </c>
      <c r="M17">
        <f t="shared" si="11"/>
        <v>30.82498834086881</v>
      </c>
      <c r="N17">
        <f t="shared" si="12"/>
        <v>43.017992867191616</v>
      </c>
      <c r="O17" s="4">
        <f t="shared" si="13"/>
        <v>1.2838075207590192</v>
      </c>
      <c r="P17">
        <f t="shared" si="14"/>
        <v>1.2838075207590192</v>
      </c>
      <c r="Q17">
        <f t="shared" si="15"/>
        <v>4</v>
      </c>
      <c r="S17" s="4"/>
      <c r="V17" s="4"/>
      <c r="X17" s="4"/>
    </row>
    <row r="18" spans="1:24" x14ac:dyDescent="0.2">
      <c r="A18">
        <v>8</v>
      </c>
      <c r="B18">
        <v>24005490601</v>
      </c>
      <c r="C18" s="4" t="s">
        <v>3</v>
      </c>
      <c r="D18">
        <v>40410</v>
      </c>
      <c r="E18">
        <f>VLOOKUP(B18,'[1]household income'!$A$1:$C$324,3,0)</f>
        <v>64049</v>
      </c>
      <c r="F18">
        <f>VLOOKUP(B18,'[1]incarceration rate'!$A$1:$C$324,3,0)</f>
        <v>0</v>
      </c>
      <c r="G18" s="4">
        <f>VLOOKUP(B18,'[1]employment rate'!$A$1:$C$324,3,0)</f>
        <v>0.80449999999999999</v>
      </c>
      <c r="H18">
        <f t="shared" si="6"/>
        <v>2.5071174995492016</v>
      </c>
      <c r="I18">
        <f t="shared" si="7"/>
        <v>2.8515781114988714</v>
      </c>
      <c r="J18">
        <f t="shared" si="8"/>
        <v>-1.5734436426554272</v>
      </c>
      <c r="K18" s="4">
        <f t="shared" si="9"/>
        <v>1.5931862501436518</v>
      </c>
      <c r="L18">
        <f t="shared" si="10"/>
        <v>13.126684405315835</v>
      </c>
      <c r="M18">
        <f t="shared" si="11"/>
        <v>29.383041328279308</v>
      </c>
      <c r="N18">
        <f t="shared" si="12"/>
        <v>41.364718369489097</v>
      </c>
      <c r="O18" s="4">
        <f t="shared" si="13"/>
        <v>1.0756848846504312</v>
      </c>
      <c r="P18">
        <f t="shared" si="14"/>
        <v>1.0756848846504312</v>
      </c>
      <c r="Q18">
        <f t="shared" si="15"/>
        <v>4</v>
      </c>
      <c r="S18" s="4"/>
      <c r="V18" s="4"/>
      <c r="X18" s="4"/>
    </row>
    <row r="19" spans="1:24" x14ac:dyDescent="0.2">
      <c r="A19">
        <v>9</v>
      </c>
      <c r="B19">
        <v>24005403602</v>
      </c>
      <c r="C19" s="4" t="s">
        <v>3</v>
      </c>
      <c r="D19">
        <v>39635</v>
      </c>
      <c r="E19">
        <f>VLOOKUP(B19,'[1]household income'!$A$1:$C$324,3,0)</f>
        <v>58546</v>
      </c>
      <c r="F19">
        <f>VLOOKUP(B19,'[1]incarceration rate'!$A$1:$C$324,3,0)</f>
        <v>1.4200000000000001E-2</v>
      </c>
      <c r="G19" s="4">
        <f>VLOOKUP(B19,'[1]employment rate'!$A$1:$C$324,3,0)</f>
        <v>0.79239999999999999</v>
      </c>
      <c r="H19">
        <f t="shared" si="6"/>
        <v>2.3845372673937653</v>
      </c>
      <c r="I19">
        <f t="shared" si="7"/>
        <v>2.382585605975573</v>
      </c>
      <c r="J19">
        <f t="shared" si="8"/>
        <v>-1.0164996054476299</v>
      </c>
      <c r="K19" s="4">
        <f t="shared" si="9"/>
        <v>1.3708897369201947</v>
      </c>
      <c r="L19">
        <f t="shared" si="10"/>
        <v>9.223758773350955</v>
      </c>
      <c r="M19">
        <f t="shared" si="11"/>
        <v>22.972944414836974</v>
      </c>
      <c r="N19">
        <f t="shared" si="12"/>
        <v>33.19448944040132</v>
      </c>
      <c r="O19" s="4">
        <f t="shared" si="13"/>
        <v>0.4316415687614476</v>
      </c>
      <c r="P19">
        <f t="shared" si="14"/>
        <v>0.4316415687614476</v>
      </c>
      <c r="Q19">
        <f t="shared" si="15"/>
        <v>4</v>
      </c>
      <c r="S19" s="4"/>
      <c r="V19" s="4"/>
      <c r="X19" s="4"/>
    </row>
    <row r="20" spans="1:24" x14ac:dyDescent="0.2">
      <c r="A20">
        <v>10</v>
      </c>
      <c r="B20">
        <v>24510020300</v>
      </c>
      <c r="C20" s="4" t="s">
        <v>8</v>
      </c>
      <c r="D20">
        <v>39150</v>
      </c>
      <c r="E20">
        <f>VLOOKUP(B20,'[1]household income'!$A$1:$C$324,3,0)</f>
        <v>52863</v>
      </c>
      <c r="F20">
        <f>VLOOKUP(B20,'[1]incarceration rate'!$A$1:$C$324,3,0)</f>
        <v>3.3999999999999998E-3</v>
      </c>
      <c r="G20" s="4">
        <f>VLOOKUP(B20,'[1]employment rate'!$A$1:$C$324,3,0)</f>
        <v>0.78649999999999998</v>
      </c>
      <c r="H20">
        <f t="shared" si="6"/>
        <v>2.3078257672706859</v>
      </c>
      <c r="I20">
        <f t="shared" si="7"/>
        <v>1.8982526223504774</v>
      </c>
      <c r="J20">
        <f t="shared" si="8"/>
        <v>-1.4400908450141237</v>
      </c>
      <c r="K20" s="4">
        <f t="shared" si="9"/>
        <v>1.26249722220793</v>
      </c>
      <c r="L20">
        <f t="shared" si="10"/>
        <v>7.5190631418065008</v>
      </c>
      <c r="M20">
        <f t="shared" si="11"/>
        <v>20.829911663502273</v>
      </c>
      <c r="N20">
        <f t="shared" si="12"/>
        <v>31.359963432231897</v>
      </c>
      <c r="O20" s="4">
        <f t="shared" si="13"/>
        <v>0</v>
      </c>
      <c r="P20">
        <f t="shared" si="14"/>
        <v>0</v>
      </c>
      <c r="Q20">
        <f t="shared" si="15"/>
        <v>4</v>
      </c>
      <c r="S20" s="4"/>
      <c r="V20" s="4"/>
      <c r="X20" s="4"/>
    </row>
    <row r="21" spans="1:24" x14ac:dyDescent="0.2">
      <c r="A21">
        <v>11</v>
      </c>
      <c r="B21">
        <v>24005491300</v>
      </c>
      <c r="C21" s="4" t="s">
        <v>3</v>
      </c>
      <c r="D21">
        <v>37912</v>
      </c>
      <c r="E21">
        <f>VLOOKUP(B21,'[1]household income'!$A$1:$C$324,3,0)</f>
        <v>50529</v>
      </c>
      <c r="F21">
        <f>VLOOKUP(B21,'[1]incarceration rate'!$A$1:$C$324,3,0)</f>
        <v>6.0000000000000001E-3</v>
      </c>
      <c r="G21" s="4">
        <f>VLOOKUP(B21,'[1]employment rate'!$A$1:$C$324,3,0)</f>
        <v>0.8175</v>
      </c>
      <c r="H21">
        <f t="shared" si="6"/>
        <v>2.1120137319049701</v>
      </c>
      <c r="I21">
        <f t="shared" si="7"/>
        <v>1.699337756297165</v>
      </c>
      <c r="J21">
        <f t="shared" si="8"/>
        <v>-1.3381151762295975</v>
      </c>
      <c r="K21" s="4">
        <f t="shared" si="9"/>
        <v>1.8320172147638951</v>
      </c>
      <c r="L21">
        <f t="shared" si="10"/>
        <v>7.2030913544896791</v>
      </c>
      <c r="M21">
        <f t="shared" si="11"/>
        <v>20.752884977720637</v>
      </c>
      <c r="N21">
        <f t="shared" si="12"/>
        <v>31.143300377644561</v>
      </c>
      <c r="O21" s="4">
        <f t="shared" si="13"/>
        <v>0.41266153607606942</v>
      </c>
      <c r="P21">
        <f t="shared" si="14"/>
        <v>0.41266153607606942</v>
      </c>
      <c r="Q21">
        <f t="shared" si="15"/>
        <v>4</v>
      </c>
      <c r="S21" s="4"/>
      <c r="V21" s="4"/>
      <c r="X21" s="4"/>
    </row>
    <row r="22" spans="1:24" x14ac:dyDescent="0.2">
      <c r="A22">
        <v>12</v>
      </c>
      <c r="B22">
        <v>24510271102</v>
      </c>
      <c r="C22" s="4" t="s">
        <v>9</v>
      </c>
      <c r="D22">
        <v>37888</v>
      </c>
      <c r="E22">
        <f>VLOOKUP(B22,'[1]household income'!$A$1:$C$324,3,0)</f>
        <v>62714</v>
      </c>
      <c r="F22">
        <f>VLOOKUP(B22,'[1]incarceration rate'!$A$1:$C$324,3,0)</f>
        <v>4.7000000000000002E-3</v>
      </c>
      <c r="G22" s="4">
        <f>VLOOKUP(B22,'[1]employment rate'!$A$1:$C$324,3,0)</f>
        <v>0.6986</v>
      </c>
      <c r="H22">
        <f t="shared" si="6"/>
        <v>2.1082176989091885</v>
      </c>
      <c r="I22">
        <f t="shared" si="7"/>
        <v>2.737802898910537</v>
      </c>
      <c r="J22">
        <f t="shared" si="8"/>
        <v>-1.3891030106218605</v>
      </c>
      <c r="K22" s="4">
        <f t="shared" si="9"/>
        <v>-0.35236753087817585</v>
      </c>
      <c r="L22">
        <f t="shared" si="10"/>
        <v>10.342287976274228</v>
      </c>
      <c r="M22">
        <f t="shared" si="11"/>
        <v>21.290643221518501</v>
      </c>
      <c r="N22">
        <f t="shared" si="12"/>
        <v>31.18147185577406</v>
      </c>
      <c r="O22" s="4">
        <f t="shared" si="13"/>
        <v>3.3550759778429429</v>
      </c>
      <c r="P22">
        <f t="shared" si="14"/>
        <v>3.3550759778429429</v>
      </c>
      <c r="Q22">
        <f t="shared" si="15"/>
        <v>4</v>
      </c>
      <c r="S22" s="4"/>
      <c r="V22" s="4"/>
      <c r="X22" s="4"/>
    </row>
    <row r="23" spans="1:24" x14ac:dyDescent="0.2">
      <c r="A23">
        <v>13</v>
      </c>
      <c r="B23">
        <v>24510120202</v>
      </c>
      <c r="C23" s="4" t="s">
        <v>3</v>
      </c>
      <c r="D23">
        <v>37232</v>
      </c>
      <c r="E23">
        <f>VLOOKUP(B23,'[1]household income'!$A$1:$C$324,3,0)</f>
        <v>53304</v>
      </c>
      <c r="F23">
        <f>VLOOKUP(B23,'[1]incarceration rate'!$A$1:$C$324,3,0)</f>
        <v>0</v>
      </c>
      <c r="G23" s="4">
        <f>VLOOKUP(B23,'[1]employment rate'!$A$1:$C$324,3,0)</f>
        <v>0.77839999999999998</v>
      </c>
      <c r="H23">
        <f t="shared" si="6"/>
        <v>2.0044594636911679</v>
      </c>
      <c r="I23">
        <f t="shared" si="7"/>
        <v>1.9358367936998822</v>
      </c>
      <c r="J23">
        <f t="shared" si="8"/>
        <v>-1.5734436426554272</v>
      </c>
      <c r="K23" s="4">
        <f t="shared" si="9"/>
        <v>1.1136871596368554</v>
      </c>
      <c r="L23">
        <f t="shared" si="10"/>
        <v>6.6219529217546347</v>
      </c>
      <c r="M23">
        <f t="shared" si="11"/>
        <v>19.314780312372182</v>
      </c>
      <c r="N23">
        <f t="shared" si="12"/>
        <v>29.808668277653869</v>
      </c>
      <c r="O23" s="4">
        <f t="shared" si="13"/>
        <v>0.13337108744469131</v>
      </c>
      <c r="P23">
        <f t="shared" si="14"/>
        <v>0.13337108744469131</v>
      </c>
      <c r="Q23">
        <f t="shared" si="15"/>
        <v>4</v>
      </c>
      <c r="S23" s="4"/>
      <c r="V23" s="4"/>
      <c r="X23" s="4"/>
    </row>
    <row r="24" spans="1:24" x14ac:dyDescent="0.2">
      <c r="A24">
        <v>14</v>
      </c>
      <c r="B24">
        <v>24510240200</v>
      </c>
      <c r="C24" s="4" t="s">
        <v>10</v>
      </c>
      <c r="D24">
        <v>37172</v>
      </c>
      <c r="E24">
        <f>VLOOKUP(B24,'[1]household income'!$A$1:$C$324,3,0)</f>
        <v>50598</v>
      </c>
      <c r="F24">
        <f>VLOOKUP(B24,'[1]incarceration rate'!$A$1:$C$324,3,0)</f>
        <v>0</v>
      </c>
      <c r="G24" s="4">
        <f>VLOOKUP(B24,'[1]employment rate'!$A$1:$C$324,3,0)</f>
        <v>0.78</v>
      </c>
      <c r="H24">
        <f t="shared" si="6"/>
        <v>1.9949693812017149</v>
      </c>
      <c r="I24">
        <f t="shared" si="7"/>
        <v>1.7052182729028542</v>
      </c>
      <c r="J24">
        <f t="shared" si="8"/>
        <v>-1.5734436426554272</v>
      </c>
      <c r="K24" s="4">
        <f t="shared" si="9"/>
        <v>1.1430817398978093</v>
      </c>
      <c r="L24">
        <f t="shared" si="10"/>
        <v>5.9239100215847857</v>
      </c>
      <c r="M24">
        <f t="shared" si="11"/>
        <v>18.264497473064829</v>
      </c>
      <c r="N24">
        <f t="shared" si="12"/>
        <v>28.575970663253017</v>
      </c>
      <c r="O24" s="4">
        <f t="shared" si="13"/>
        <v>0.16718440442492538</v>
      </c>
      <c r="P24">
        <f t="shared" si="14"/>
        <v>0.16718440442492538</v>
      </c>
      <c r="Q24">
        <f t="shared" si="15"/>
        <v>4</v>
      </c>
      <c r="S24" s="4"/>
      <c r="V24" s="4"/>
      <c r="X24" s="4"/>
    </row>
    <row r="25" spans="1:24" x14ac:dyDescent="0.2">
      <c r="A25">
        <v>15</v>
      </c>
      <c r="B25">
        <v>24005491100</v>
      </c>
      <c r="C25" s="4" t="s">
        <v>3</v>
      </c>
      <c r="D25">
        <v>36799</v>
      </c>
      <c r="E25">
        <f>VLOOKUP(B25,'[1]household income'!$A$1:$C$324,3,0)</f>
        <v>57223</v>
      </c>
      <c r="F25">
        <f>VLOOKUP(B25,'[1]incarceration rate'!$A$1:$C$324,3,0)</f>
        <v>1.6999999999999999E-3</v>
      </c>
      <c r="G25" s="4">
        <f>VLOOKUP(B25,'[1]employment rate'!$A$1:$C$324,3,0)</f>
        <v>0.76949999999999996</v>
      </c>
      <c r="H25">
        <f t="shared" si="6"/>
        <v>1.9359727017256148</v>
      </c>
      <c r="I25">
        <f t="shared" si="7"/>
        <v>2.2698330919273588</v>
      </c>
      <c r="J25">
        <f t="shared" si="8"/>
        <v>-1.5067672438347754</v>
      </c>
      <c r="K25" s="4">
        <f t="shared" si="9"/>
        <v>0.95017980693530402</v>
      </c>
      <c r="L25">
        <f t="shared" si="10"/>
        <v>7.319276733834986</v>
      </c>
      <c r="M25">
        <f t="shared" si="11"/>
        <v>19.987491226974349</v>
      </c>
      <c r="N25">
        <f t="shared" si="12"/>
        <v>30.466175591321587</v>
      </c>
      <c r="O25" s="4">
        <f t="shared" si="13"/>
        <v>0.37833465776850722</v>
      </c>
      <c r="P25">
        <f t="shared" si="14"/>
        <v>0.37833465776850722</v>
      </c>
      <c r="Q25">
        <f t="shared" si="15"/>
        <v>4</v>
      </c>
      <c r="S25" s="4"/>
      <c r="V25" s="4"/>
      <c r="X25" s="4"/>
    </row>
    <row r="26" spans="1:24" x14ac:dyDescent="0.2">
      <c r="A26">
        <v>16</v>
      </c>
      <c r="B26">
        <v>24510220100</v>
      </c>
      <c r="C26" s="4" t="s">
        <v>3</v>
      </c>
      <c r="D26">
        <v>36380</v>
      </c>
      <c r="E26">
        <f>VLOOKUP(B26,'[1]household income'!$A$1:$C$324,3,0)</f>
        <v>48714</v>
      </c>
      <c r="F26">
        <f>VLOOKUP(B26,'[1]incarceration rate'!$A$1:$C$324,3,0)</f>
        <v>7.6E-3</v>
      </c>
      <c r="G26" s="4">
        <f>VLOOKUP(B26,'[1]employment rate'!$A$1:$C$324,3,0)</f>
        <v>0.77480000000000004</v>
      </c>
      <c r="H26">
        <f t="shared" si="6"/>
        <v>1.8697002923409338</v>
      </c>
      <c r="I26">
        <f t="shared" si="7"/>
        <v>1.5446546021040366</v>
      </c>
      <c r="J26">
        <f t="shared" si="8"/>
        <v>-1.2753609185160426</v>
      </c>
      <c r="K26" s="4">
        <f t="shared" si="9"/>
        <v>1.0475493540497123</v>
      </c>
      <c r="L26">
        <f t="shared" si="10"/>
        <v>4.4981999918609148</v>
      </c>
      <c r="M26">
        <f t="shared" si="11"/>
        <v>15.577013696559833</v>
      </c>
      <c r="N26">
        <f t="shared" si="12"/>
        <v>24.992504493935868</v>
      </c>
      <c r="O26" s="4">
        <f t="shared" si="13"/>
        <v>0.39032402641444891</v>
      </c>
      <c r="P26">
        <f t="shared" si="14"/>
        <v>0.39032402641444891</v>
      </c>
      <c r="Q26">
        <f t="shared" si="15"/>
        <v>4</v>
      </c>
      <c r="S26" s="4"/>
      <c r="V26" s="4"/>
      <c r="X26" s="4"/>
    </row>
    <row r="27" spans="1:24" x14ac:dyDescent="0.2">
      <c r="A27">
        <v>17</v>
      </c>
      <c r="B27">
        <v>24510130805</v>
      </c>
      <c r="C27" s="4" t="s">
        <v>11</v>
      </c>
      <c r="D27">
        <v>35573</v>
      </c>
      <c r="E27">
        <f>VLOOKUP(B27,'[1]household income'!$A$1:$C$324,3,0)</f>
        <v>38207</v>
      </c>
      <c r="F27">
        <f>VLOOKUP(B27,'[1]incarceration rate'!$A$1:$C$324,3,0)</f>
        <v>0</v>
      </c>
      <c r="G27" s="4">
        <f>VLOOKUP(B27,'[1]employment rate'!$A$1:$C$324,3,0)</f>
        <v>0.87380000000000002</v>
      </c>
      <c r="H27">
        <f t="shared" si="6"/>
        <v>1.7420586828577893</v>
      </c>
      <c r="I27">
        <f t="shared" si="7"/>
        <v>0.64919680535075808</v>
      </c>
      <c r="J27">
        <f t="shared" si="8"/>
        <v>-1.5734436426554272</v>
      </c>
      <c r="K27" s="4">
        <f t="shared" si="9"/>
        <v>2.8663390076961797</v>
      </c>
      <c r="L27">
        <f t="shared" si="10"/>
        <v>8.4020276350247673</v>
      </c>
      <c r="M27">
        <f t="shared" si="11"/>
        <v>21.941848886120614</v>
      </c>
      <c r="N27">
        <f t="shared" si="12"/>
        <v>32.329749051412648</v>
      </c>
      <c r="O27" s="4">
        <f t="shared" si="13"/>
        <v>4.4703242693028047</v>
      </c>
      <c r="P27">
        <f t="shared" si="14"/>
        <v>4.4703242693028047</v>
      </c>
      <c r="Q27">
        <f t="shared" si="15"/>
        <v>4</v>
      </c>
      <c r="S27" s="4"/>
      <c r="V27" s="4"/>
      <c r="X27" s="4"/>
    </row>
    <row r="28" spans="1:24" x14ac:dyDescent="0.2">
      <c r="A28">
        <v>18</v>
      </c>
      <c r="B28">
        <v>24510271503</v>
      </c>
      <c r="C28" s="4" t="s">
        <v>12</v>
      </c>
      <c r="D28">
        <v>35185</v>
      </c>
      <c r="E28">
        <f>VLOOKUP(B28,'[1]household income'!$A$1:$C$324,3,0)</f>
        <v>46668</v>
      </c>
      <c r="F28">
        <f>VLOOKUP(B28,'[1]incarceration rate'!$A$1:$C$324,3,0)</f>
        <v>1E-4</v>
      </c>
      <c r="G28" s="4">
        <f>VLOOKUP(B28,'[1]employment rate'!$A$1:$C$324,3,0)</f>
        <v>0.76700000000000002</v>
      </c>
      <c r="H28">
        <f t="shared" si="6"/>
        <v>1.6806894827593257</v>
      </c>
      <c r="I28">
        <f t="shared" si="7"/>
        <v>1.3702845010136009</v>
      </c>
      <c r="J28">
        <f t="shared" si="8"/>
        <v>-1.5695215015483301</v>
      </c>
      <c r="K28" s="4">
        <f t="shared" si="9"/>
        <v>0.90425077527756581</v>
      </c>
      <c r="L28">
        <f t="shared" si="10"/>
        <v>3.9396596871153231</v>
      </c>
      <c r="M28">
        <f t="shared" si="11"/>
        <v>14.574195489343559</v>
      </c>
      <c r="N28">
        <f t="shared" si="12"/>
        <v>24.189644247240103</v>
      </c>
      <c r="O28" s="4">
        <f t="shared" si="13"/>
        <v>0.81714306808781045</v>
      </c>
      <c r="P28">
        <f t="shared" si="14"/>
        <v>0.81714306808781045</v>
      </c>
      <c r="Q28">
        <f t="shared" si="15"/>
        <v>4</v>
      </c>
      <c r="S28" s="4"/>
      <c r="V28" s="4"/>
      <c r="X28" s="4"/>
    </row>
    <row r="29" spans="1:24" x14ac:dyDescent="0.2">
      <c r="A29">
        <v>19</v>
      </c>
      <c r="B29">
        <v>24510270703</v>
      </c>
      <c r="C29" s="4" t="s">
        <v>13</v>
      </c>
      <c r="D29">
        <v>34890</v>
      </c>
      <c r="E29">
        <f>VLOOKUP(B29,'[1]household income'!$A$1:$C$324,3,0)</f>
        <v>49708</v>
      </c>
      <c r="F29">
        <f>VLOOKUP(B29,'[1]incarceration rate'!$A$1:$C$324,3,0)</f>
        <v>5.0000000000000001E-3</v>
      </c>
      <c r="G29" s="4">
        <f>VLOOKUP(B29,'[1]employment rate'!$A$1:$C$324,3,0)</f>
        <v>0.80569999999999997</v>
      </c>
      <c r="H29">
        <f t="shared" si="6"/>
        <v>1.6340299105195146</v>
      </c>
      <c r="I29">
        <f t="shared" si="7"/>
        <v>1.6293681311772981</v>
      </c>
      <c r="J29">
        <f t="shared" si="8"/>
        <v>-1.3773365873005692</v>
      </c>
      <c r="K29" s="4">
        <f t="shared" si="9"/>
        <v>1.6152321853393661</v>
      </c>
      <c r="L29">
        <f t="shared" si="10"/>
        <v>5.13874040033632</v>
      </c>
      <c r="M29">
        <f t="shared" si="11"/>
        <v>17.222473300047991</v>
      </c>
      <c r="N29">
        <f t="shared" si="12"/>
        <v>27.115496426087198</v>
      </c>
      <c r="O29" s="4">
        <f t="shared" si="13"/>
        <v>0.65465977724501923</v>
      </c>
      <c r="P29">
        <f t="shared" si="14"/>
        <v>0.65465977724501923</v>
      </c>
      <c r="Q29">
        <f t="shared" si="15"/>
        <v>4</v>
      </c>
      <c r="S29" s="4"/>
      <c r="V29" s="4"/>
      <c r="X29" s="4"/>
    </row>
    <row r="30" spans="1:24" x14ac:dyDescent="0.2">
      <c r="A30">
        <v>20</v>
      </c>
      <c r="B30">
        <v>24005440100</v>
      </c>
      <c r="C30" s="4" t="s">
        <v>3</v>
      </c>
      <c r="D30">
        <v>34814</v>
      </c>
      <c r="E30">
        <f>VLOOKUP(B30,'[1]household income'!$A$1:$C$324,3,0)</f>
        <v>55609</v>
      </c>
      <c r="F30">
        <f>VLOOKUP(B30,'[1]incarceration rate'!$A$1:$C$324,3,0)</f>
        <v>1.1299999999999999E-2</v>
      </c>
      <c r="G30" s="4">
        <f>VLOOKUP(B30,'[1]employment rate'!$A$1:$C$324,3,0)</f>
        <v>0.79600000000000004</v>
      </c>
      <c r="H30">
        <f t="shared" si="6"/>
        <v>1.6220091393662073</v>
      </c>
      <c r="I30">
        <f t="shared" si="7"/>
        <v>2.1322801382812382</v>
      </c>
      <c r="J30">
        <f t="shared" si="8"/>
        <v>-1.1302416975534477</v>
      </c>
      <c r="K30" s="4">
        <f t="shared" si="9"/>
        <v>1.4370275425073398</v>
      </c>
      <c r="L30">
        <f t="shared" si="10"/>
        <v>6.0125214997908358</v>
      </c>
      <c r="M30">
        <f t="shared" si="11"/>
        <v>18.119123732605889</v>
      </c>
      <c r="N30">
        <f t="shared" si="12"/>
        <v>27.81124208543433</v>
      </c>
      <c r="O30" s="4">
        <f t="shared" si="13"/>
        <v>0.65158065220891492</v>
      </c>
      <c r="P30">
        <f t="shared" si="14"/>
        <v>0.65158065220891492</v>
      </c>
      <c r="Q30">
        <f t="shared" si="15"/>
        <v>4</v>
      </c>
      <c r="S30" s="4"/>
      <c r="V30" s="4"/>
      <c r="X30" s="4"/>
    </row>
    <row r="31" spans="1:24" x14ac:dyDescent="0.2">
      <c r="A31">
        <v>21</v>
      </c>
      <c r="B31">
        <v>24005400702</v>
      </c>
      <c r="C31" s="4" t="s">
        <v>3</v>
      </c>
      <c r="D31">
        <v>33897</v>
      </c>
      <c r="E31">
        <f>VLOOKUP(B31,'[1]household income'!$A$1:$C$324,3,0)</f>
        <v>48236</v>
      </c>
      <c r="F31">
        <f>VLOOKUP(B31,'[1]incarceration rate'!$A$1:$C$324,3,0)</f>
        <v>2.0500000000000001E-2</v>
      </c>
      <c r="G31" s="4">
        <f>VLOOKUP(B31,'[1]employment rate'!$A$1:$C$324,3,0)</f>
        <v>0.8196</v>
      </c>
      <c r="H31">
        <f t="shared" si="6"/>
        <v>1.4769690453190656</v>
      </c>
      <c r="I31">
        <f t="shared" si="7"/>
        <v>1.503917110255929</v>
      </c>
      <c r="J31">
        <f t="shared" si="8"/>
        <v>-0.76940471570050828</v>
      </c>
      <c r="K31" s="4">
        <f t="shared" si="9"/>
        <v>1.8705976013563959</v>
      </c>
      <c r="L31">
        <f t="shared" si="10"/>
        <v>4.47096776834716</v>
      </c>
      <c r="M31">
        <f t="shared" si="11"/>
        <v>15.44439026202534</v>
      </c>
      <c r="N31">
        <f t="shared" si="12"/>
        <v>24.061485003790882</v>
      </c>
      <c r="O31" s="4">
        <f t="shared" si="13"/>
        <v>1.6654293436852494</v>
      </c>
      <c r="P31">
        <f t="shared" si="14"/>
        <v>1.6654293436852494</v>
      </c>
      <c r="Q31">
        <f t="shared" si="15"/>
        <v>4</v>
      </c>
      <c r="S31" s="4"/>
      <c r="V31" s="4"/>
      <c r="X31" s="4"/>
    </row>
    <row r="32" spans="1:24" x14ac:dyDescent="0.2">
      <c r="A32">
        <v>22</v>
      </c>
      <c r="B32">
        <v>24005440400</v>
      </c>
      <c r="C32" s="4" t="s">
        <v>3</v>
      </c>
      <c r="D32">
        <v>32836</v>
      </c>
      <c r="E32">
        <f>VLOOKUP(B32,'[1]household income'!$A$1:$C$324,3,0)</f>
        <v>48375</v>
      </c>
      <c r="F32">
        <f>VLOOKUP(B32,'[1]incarceration rate'!$A$1:$C$324,3,0)</f>
        <v>1.21E-2</v>
      </c>
      <c r="G32" s="4">
        <f>VLOOKUP(B32,'[1]employment rate'!$A$1:$C$324,3,0)</f>
        <v>0.7883</v>
      </c>
      <c r="H32">
        <f t="shared" si="6"/>
        <v>1.3091527532972362</v>
      </c>
      <c r="I32">
        <f t="shared" si="7"/>
        <v>1.5157633683456506</v>
      </c>
      <c r="J32">
        <f t="shared" si="8"/>
        <v>-1.0988645686966703</v>
      </c>
      <c r="K32" s="4">
        <f t="shared" si="9"/>
        <v>1.2955661250015027</v>
      </c>
      <c r="L32">
        <f t="shared" si="10"/>
        <v>3.1869396185237404</v>
      </c>
      <c r="M32">
        <f t="shared" si="11"/>
        <v>13.259800904201768</v>
      </c>
      <c r="N32">
        <f t="shared" si="12"/>
        <v>22.029682932714977</v>
      </c>
      <c r="O32" s="4">
        <f t="shared" si="13"/>
        <v>1.2611747422494288</v>
      </c>
      <c r="P32">
        <f t="shared" si="14"/>
        <v>1.2611747422494288</v>
      </c>
      <c r="Q32">
        <f t="shared" si="15"/>
        <v>4</v>
      </c>
      <c r="S32" s="4"/>
      <c r="V32" s="4"/>
      <c r="X32" s="4"/>
    </row>
    <row r="33" spans="1:24" x14ac:dyDescent="0.2">
      <c r="A33">
        <v>23</v>
      </c>
      <c r="B33">
        <v>24510270302</v>
      </c>
      <c r="C33" s="4" t="s">
        <v>14</v>
      </c>
      <c r="D33">
        <v>32647</v>
      </c>
      <c r="E33">
        <f>VLOOKUP(B33,'[1]household income'!$A$1:$C$324,3,0)</f>
        <v>40535</v>
      </c>
      <c r="F33">
        <f>VLOOKUP(B33,'[1]incarceration rate'!$A$1:$C$324,3,0)</f>
        <v>8.0000000000000004E-4</v>
      </c>
      <c r="G33" s="4">
        <f>VLOOKUP(B33,'[1]employment rate'!$A$1:$C$324,3,0)</f>
        <v>0.78700000000000003</v>
      </c>
      <c r="H33">
        <f t="shared" si="6"/>
        <v>1.279258993455459</v>
      </c>
      <c r="I33">
        <f t="shared" si="7"/>
        <v>0.84760032213401049</v>
      </c>
      <c r="J33">
        <f t="shared" si="8"/>
        <v>-1.54206651379865</v>
      </c>
      <c r="K33" s="4">
        <f t="shared" si="9"/>
        <v>1.2716830285394789</v>
      </c>
      <c r="L33">
        <f t="shared" si="10"/>
        <v>2.5734764461823074</v>
      </c>
      <c r="M33">
        <f t="shared" si="11"/>
        <v>12.198154167306207</v>
      </c>
      <c r="N33">
        <f t="shared" si="12"/>
        <v>21.253959224357502</v>
      </c>
      <c r="O33" s="4">
        <f t="shared" si="13"/>
        <v>2.1723032802088293</v>
      </c>
      <c r="P33">
        <f t="shared" si="14"/>
        <v>2.1723032802088293</v>
      </c>
      <c r="Q33">
        <f t="shared" si="15"/>
        <v>4</v>
      </c>
      <c r="S33" s="4"/>
      <c r="V33" s="4"/>
      <c r="X33" s="4"/>
    </row>
    <row r="34" spans="1:24" x14ac:dyDescent="0.2">
      <c r="A34">
        <v>24</v>
      </c>
      <c r="B34">
        <v>24005401506</v>
      </c>
      <c r="C34" s="4" t="s">
        <v>15</v>
      </c>
      <c r="D34">
        <v>32476</v>
      </c>
      <c r="E34">
        <f>VLOOKUP(B34,'[1]household income'!$A$1:$C$324,3,0)</f>
        <v>38793</v>
      </c>
      <c r="F34">
        <f>VLOOKUP(B34,'[1]incarceration rate'!$A$1:$C$324,3,0)</f>
        <v>1.7100000000000001E-2</v>
      </c>
      <c r="G34" s="4">
        <f>VLOOKUP(B34,'[1]employment rate'!$A$1:$C$324,3,0)</f>
        <v>0.80100000000000005</v>
      </c>
      <c r="H34">
        <f t="shared" si="6"/>
        <v>1.2522122583605175</v>
      </c>
      <c r="I34">
        <f t="shared" si="7"/>
        <v>0.69913858405994445</v>
      </c>
      <c r="J34">
        <f t="shared" si="8"/>
        <v>-0.90275751334181198</v>
      </c>
      <c r="K34" s="4">
        <f t="shared" si="9"/>
        <v>1.528885605822818</v>
      </c>
      <c r="L34">
        <f t="shared" si="10"/>
        <v>2.007716000912128</v>
      </c>
      <c r="M34">
        <f t="shared" si="11"/>
        <v>10.695384239220786</v>
      </c>
      <c r="N34">
        <f t="shared" si="12"/>
        <v>18.494807368567898</v>
      </c>
      <c r="O34" s="4">
        <f t="shared" si="13"/>
        <v>2.9118842372700868</v>
      </c>
      <c r="P34">
        <f t="shared" si="14"/>
        <v>2.007716000912128</v>
      </c>
      <c r="Q34">
        <f t="shared" si="15"/>
        <v>1</v>
      </c>
      <c r="S34" s="4"/>
      <c r="V34" s="4"/>
      <c r="X34" s="4"/>
    </row>
    <row r="35" spans="1:24" x14ac:dyDescent="0.2">
      <c r="A35">
        <v>25</v>
      </c>
      <c r="B35">
        <v>24510270402</v>
      </c>
      <c r="C35" s="4" t="s">
        <v>16</v>
      </c>
      <c r="D35">
        <v>32371</v>
      </c>
      <c r="E35">
        <f>VLOOKUP(B35,'[1]household income'!$A$1:$C$324,3,0)</f>
        <v>42492</v>
      </c>
      <c r="F35">
        <f>VLOOKUP(B35,'[1]incarceration rate'!$A$1:$C$324,3,0)</f>
        <v>1.4500000000000001E-2</v>
      </c>
      <c r="G35" s="4">
        <f>VLOOKUP(B35,'[1]employment rate'!$A$1:$C$324,3,0)</f>
        <v>0.77880000000000005</v>
      </c>
      <c r="H35">
        <f t="shared" si="6"/>
        <v>1.2356046140039745</v>
      </c>
      <c r="I35">
        <f t="shared" si="7"/>
        <v>1.0143854090518905</v>
      </c>
      <c r="J35">
        <f t="shared" si="8"/>
        <v>-1.0047331821263383</v>
      </c>
      <c r="K35" s="4">
        <f t="shared" si="9"/>
        <v>1.121035804702095</v>
      </c>
      <c r="L35">
        <f t="shared" si="10"/>
        <v>1.7602579234664311</v>
      </c>
      <c r="M35">
        <f t="shared" si="11"/>
        <v>10.303266924188435</v>
      </c>
      <c r="N35">
        <f t="shared" si="12"/>
        <v>18.285328221408573</v>
      </c>
      <c r="O35" s="4">
        <f t="shared" si="13"/>
        <v>2.1404270795346814</v>
      </c>
      <c r="P35">
        <f t="shared" si="14"/>
        <v>1.7602579234664311</v>
      </c>
      <c r="Q35">
        <f t="shared" si="15"/>
        <v>1</v>
      </c>
      <c r="S35" s="4"/>
      <c r="X35" s="4"/>
    </row>
    <row r="36" spans="1:24" x14ac:dyDescent="0.2">
      <c r="A36">
        <v>26</v>
      </c>
      <c r="B36">
        <v>24510272004</v>
      </c>
      <c r="C36" s="4" t="s">
        <v>17</v>
      </c>
      <c r="D36">
        <v>32277</v>
      </c>
      <c r="E36">
        <f>VLOOKUP(B36,'[1]household income'!$A$1:$C$324,3,0)</f>
        <v>48007</v>
      </c>
      <c r="F36">
        <f>VLOOKUP(B36,'[1]incarceration rate'!$A$1:$C$324,3,0)</f>
        <v>5.1999999999999998E-3</v>
      </c>
      <c r="G36" s="4">
        <f>VLOOKUP(B36,'[1]employment rate'!$A$1:$C$324,3,0)</f>
        <v>0.71930000000000005</v>
      </c>
      <c r="H36">
        <f t="shared" si="6"/>
        <v>1.2207368181038314</v>
      </c>
      <c r="I36">
        <f t="shared" si="7"/>
        <v>1.4844006131153085</v>
      </c>
      <c r="J36">
        <f t="shared" si="8"/>
        <v>-1.369492305086375</v>
      </c>
      <c r="K36" s="4">
        <f t="shared" si="9"/>
        <v>2.7924851247904735E-2</v>
      </c>
      <c r="L36">
        <f t="shared" si="10"/>
        <v>2.9772121319366232</v>
      </c>
      <c r="M36">
        <f t="shared" si="11"/>
        <v>10.719422409360687</v>
      </c>
      <c r="N36">
        <f t="shared" si="12"/>
        <v>19.080706679701084</v>
      </c>
      <c r="O36" s="4">
        <f t="shared" si="13"/>
        <v>2.8821889619264711</v>
      </c>
      <c r="P36">
        <f t="shared" si="14"/>
        <v>2.8821889619264711</v>
      </c>
      <c r="Q36">
        <f t="shared" si="15"/>
        <v>4</v>
      </c>
      <c r="S36" s="4"/>
      <c r="X36" s="4"/>
    </row>
    <row r="37" spans="1:24" x14ac:dyDescent="0.2">
      <c r="A37">
        <v>27</v>
      </c>
      <c r="B37">
        <v>24005402403</v>
      </c>
      <c r="C37" s="4" t="s">
        <v>18</v>
      </c>
      <c r="D37">
        <v>31968</v>
      </c>
      <c r="E37">
        <f>VLOOKUP(B37,'[1]household income'!$A$1:$C$324,3,0)</f>
        <v>34843</v>
      </c>
      <c r="F37">
        <f>VLOOKUP(B37,'[1]incarceration rate'!$A$1:$C$324,3,0)</f>
        <v>1.9199999999999998E-2</v>
      </c>
      <c r="G37" s="4">
        <f>VLOOKUP(B37,'[1]employment rate'!$A$1:$C$324,3,0)</f>
        <v>0.79920000000000002</v>
      </c>
      <c r="H37">
        <f t="shared" si="6"/>
        <v>1.1718628932831479</v>
      </c>
      <c r="I37">
        <f t="shared" si="7"/>
        <v>0.36250031460382476</v>
      </c>
      <c r="J37">
        <f t="shared" si="8"/>
        <v>-0.82039255009277157</v>
      </c>
      <c r="K37" s="4">
        <f t="shared" si="9"/>
        <v>1.4958167030292455</v>
      </c>
      <c r="L37">
        <f t="shared" si="10"/>
        <v>1.6065271914331656</v>
      </c>
      <c r="M37">
        <f t="shared" si="11"/>
        <v>9.3407675401762162</v>
      </c>
      <c r="N37">
        <f t="shared" si="12"/>
        <v>16.605613913834933</v>
      </c>
      <c r="O37" s="4">
        <f t="shared" si="13"/>
        <v>4.0874107586863548</v>
      </c>
      <c r="P37">
        <f t="shared" si="14"/>
        <v>1.6065271914331656</v>
      </c>
      <c r="Q37">
        <f t="shared" si="15"/>
        <v>1</v>
      </c>
      <c r="S37" s="4"/>
      <c r="X37" s="4"/>
    </row>
    <row r="38" spans="1:24" x14ac:dyDescent="0.2">
      <c r="A38">
        <v>28</v>
      </c>
      <c r="B38">
        <v>24510270502</v>
      </c>
      <c r="C38" s="4" t="s">
        <v>13</v>
      </c>
      <c r="D38">
        <v>31310</v>
      </c>
      <c r="E38">
        <f>VLOOKUP(B38,'[1]household income'!$A$1:$C$324,3,0)</f>
        <v>41953</v>
      </c>
      <c r="F38">
        <f>VLOOKUP(B38,'[1]incarceration rate'!$A$1:$C$324,3,0)</f>
        <v>1.0800000000000001E-2</v>
      </c>
      <c r="G38" s="4">
        <f>VLOOKUP(B38,'[1]employment rate'!$A$1:$C$324,3,0)</f>
        <v>0.80010000000000003</v>
      </c>
      <c r="H38">
        <f t="shared" si="6"/>
        <v>1.0677883219821453</v>
      </c>
      <c r="I38">
        <f t="shared" si="7"/>
        <v>0.96844919962484033</v>
      </c>
      <c r="J38">
        <f t="shared" si="8"/>
        <v>-1.1498524030889334</v>
      </c>
      <c r="K38" s="4">
        <f t="shared" si="9"/>
        <v>1.5123511544260317</v>
      </c>
      <c r="L38">
        <f t="shared" si="10"/>
        <v>2.2024898142980982</v>
      </c>
      <c r="M38">
        <f t="shared" si="11"/>
        <v>11.384553692452961</v>
      </c>
      <c r="N38">
        <f t="shared" si="12"/>
        <v>19.75370320793278</v>
      </c>
      <c r="O38" s="4">
        <f t="shared" si="13"/>
        <v>2.5488926112460497</v>
      </c>
      <c r="P38">
        <f t="shared" si="14"/>
        <v>2.2024898142980982</v>
      </c>
      <c r="Q38">
        <f t="shared" si="15"/>
        <v>1</v>
      </c>
      <c r="S38" s="4"/>
      <c r="X38" s="4"/>
    </row>
    <row r="39" spans="1:24" x14ac:dyDescent="0.2">
      <c r="A39">
        <v>29</v>
      </c>
      <c r="B39">
        <v>24510270200</v>
      </c>
      <c r="C39" s="4" t="s">
        <v>19</v>
      </c>
      <c r="D39">
        <v>31128</v>
      </c>
      <c r="E39">
        <f>VLOOKUP(B39,'[1]household income'!$A$1:$C$324,3,0)</f>
        <v>38140</v>
      </c>
      <c r="F39">
        <f>VLOOKUP(B39,'[1]incarceration rate'!$A$1:$C$324,3,0)</f>
        <v>1.7399999999999999E-2</v>
      </c>
      <c r="G39" s="4">
        <f>VLOOKUP(B39,'[1]employment rate'!$A$1:$C$324,3,0)</f>
        <v>0.80569999999999997</v>
      </c>
      <c r="H39">
        <f t="shared" si="6"/>
        <v>1.0390017384308041</v>
      </c>
      <c r="I39">
        <f t="shared" si="7"/>
        <v>0.64348673850175553</v>
      </c>
      <c r="J39">
        <f t="shared" si="8"/>
        <v>-0.89099109002052057</v>
      </c>
      <c r="K39" s="4">
        <f t="shared" si="9"/>
        <v>1.6152321853393661</v>
      </c>
      <c r="L39">
        <f t="shared" si="10"/>
        <v>1.8169242081767818</v>
      </c>
      <c r="M39">
        <f t="shared" si="11"/>
        <v>10.129491027030557</v>
      </c>
      <c r="N39">
        <f t="shared" si="12"/>
        <v>17.751378927969036</v>
      </c>
      <c r="O39" s="4">
        <f t="shared" si="13"/>
        <v>3.6102843345815034</v>
      </c>
      <c r="P39">
        <f t="shared" si="14"/>
        <v>1.8169242081767818</v>
      </c>
      <c r="Q39">
        <f t="shared" si="15"/>
        <v>1</v>
      </c>
      <c r="S39" s="4"/>
      <c r="X39" s="4"/>
    </row>
    <row r="40" spans="1:24" x14ac:dyDescent="0.2">
      <c r="A40">
        <v>30</v>
      </c>
      <c r="B40">
        <v>24510270501</v>
      </c>
      <c r="C40" s="4" t="s">
        <v>20</v>
      </c>
      <c r="D40">
        <v>31089</v>
      </c>
      <c r="E40">
        <f>VLOOKUP(B40,'[1]household income'!$A$1:$C$324,3,0)</f>
        <v>47909</v>
      </c>
      <c r="F40">
        <f>VLOOKUP(B40,'[1]incarceration rate'!$A$1:$C$324,3,0)</f>
        <v>2.4400000000000002E-2</v>
      </c>
      <c r="G40" s="4">
        <f>VLOOKUP(B40,'[1]employment rate'!$A$1:$C$324,3,0)</f>
        <v>0.74309999999999998</v>
      </c>
      <c r="H40">
        <f t="shared" si="6"/>
        <v>1.0328331848126595</v>
      </c>
      <c r="I40">
        <f t="shared" si="7"/>
        <v>1.4760485750376628</v>
      </c>
      <c r="J40">
        <f t="shared" si="8"/>
        <v>-0.61644121252371886</v>
      </c>
      <c r="K40" s="4">
        <f t="shared" si="9"/>
        <v>0.4651692326295796</v>
      </c>
      <c r="L40">
        <f t="shared" si="10"/>
        <v>1.8074773370792219</v>
      </c>
      <c r="M40">
        <f t="shared" si="11"/>
        <v>8.684956911874167</v>
      </c>
      <c r="N40">
        <f t="shared" si="12"/>
        <v>15.676932774011306</v>
      </c>
      <c r="O40" s="4">
        <f t="shared" si="13"/>
        <v>3.1179929829569417</v>
      </c>
      <c r="P40">
        <f t="shared" si="14"/>
        <v>1.8074773370792219</v>
      </c>
      <c r="Q40">
        <f t="shared" si="15"/>
        <v>1</v>
      </c>
      <c r="S40" s="4"/>
      <c r="X40" s="4"/>
    </row>
    <row r="41" spans="1:24" x14ac:dyDescent="0.2">
      <c r="A41">
        <v>31</v>
      </c>
      <c r="B41">
        <v>24510270600</v>
      </c>
      <c r="C41" s="4" t="s">
        <v>21</v>
      </c>
      <c r="D41">
        <v>30776</v>
      </c>
      <c r="E41">
        <f>VLOOKUP(B41,'[1]household income'!$A$1:$C$324,3,0)</f>
        <v>39237</v>
      </c>
      <c r="F41">
        <f>VLOOKUP(B41,'[1]incarceration rate'!$A$1:$C$324,3,0)</f>
        <v>1.29E-2</v>
      </c>
      <c r="G41" s="4">
        <f>VLOOKUP(B41,'[1]employment rate'!$A$1:$C$324,3,0)</f>
        <v>0.7762</v>
      </c>
      <c r="H41">
        <f t="shared" si="6"/>
        <v>0.98332658782601257</v>
      </c>
      <c r="I41">
        <f t="shared" si="7"/>
        <v>0.73697843004437924</v>
      </c>
      <c r="J41">
        <f t="shared" si="8"/>
        <v>-1.0674874398398928</v>
      </c>
      <c r="K41" s="4">
        <f t="shared" si="9"/>
        <v>1.0732696117780454</v>
      </c>
      <c r="L41">
        <f t="shared" si="10"/>
        <v>1.0801858383856953</v>
      </c>
      <c r="M41">
        <f t="shared" si="11"/>
        <v>8.6515998751523391</v>
      </c>
      <c r="N41">
        <f t="shared" si="12"/>
        <v>16.297384233754336</v>
      </c>
      <c r="O41" s="4">
        <f t="shared" si="13"/>
        <v>3.2774962121622297</v>
      </c>
      <c r="P41">
        <f t="shared" si="14"/>
        <v>1.0801858383856953</v>
      </c>
      <c r="Q41">
        <f t="shared" si="15"/>
        <v>1</v>
      </c>
      <c r="S41" s="4"/>
      <c r="X41" s="4"/>
    </row>
    <row r="42" spans="1:24" x14ac:dyDescent="0.2">
      <c r="A42">
        <v>32</v>
      </c>
      <c r="B42">
        <v>24510272005</v>
      </c>
      <c r="C42" s="4" t="s">
        <v>22</v>
      </c>
      <c r="D42">
        <v>30136</v>
      </c>
      <c r="E42">
        <f>VLOOKUP(B42,'[1]household income'!$A$1:$C$324,3,0)</f>
        <v>53447</v>
      </c>
      <c r="F42">
        <f>VLOOKUP(B42,'[1]incarceration rate'!$A$1:$C$324,3,0)</f>
        <v>1.1000000000000001E-3</v>
      </c>
      <c r="G42" s="4">
        <f>VLOOKUP(B42,'[1]employment rate'!$A$1:$C$324,3,0)</f>
        <v>0.67720000000000002</v>
      </c>
      <c r="H42">
        <f t="shared" si="6"/>
        <v>0.88209904127184591</v>
      </c>
      <c r="I42">
        <f t="shared" si="7"/>
        <v>1.9480239513029771</v>
      </c>
      <c r="J42">
        <f t="shared" si="8"/>
        <v>-1.5303000904773587</v>
      </c>
      <c r="K42" s="4">
        <f t="shared" si="9"/>
        <v>-0.74552004186842191</v>
      </c>
      <c r="L42">
        <f t="shared" si="10"/>
        <v>5.5008457890274247</v>
      </c>
      <c r="M42">
        <f t="shared" si="11"/>
        <v>12.054468156982004</v>
      </c>
      <c r="N42">
        <f t="shared" si="12"/>
        <v>20.345199565972937</v>
      </c>
      <c r="O42" s="4">
        <f t="shared" si="13"/>
        <v>6.0754449232087939</v>
      </c>
      <c r="P42">
        <f t="shared" si="14"/>
        <v>5.5008457890274247</v>
      </c>
      <c r="Q42">
        <f t="shared" si="15"/>
        <v>1</v>
      </c>
      <c r="S42" s="4"/>
      <c r="X42" s="4"/>
    </row>
    <row r="43" spans="1:24" x14ac:dyDescent="0.2">
      <c r="A43">
        <v>33</v>
      </c>
      <c r="B43">
        <v>24510280403</v>
      </c>
      <c r="C43" s="4" t="s">
        <v>23</v>
      </c>
      <c r="D43">
        <v>30115</v>
      </c>
      <c r="E43">
        <f>VLOOKUP(B43,'[1]household income'!$A$1:$C$324,3,0)</f>
        <v>37885</v>
      </c>
      <c r="F43">
        <f>VLOOKUP(B43,'[1]incarceration rate'!$A$1:$C$324,3,0)</f>
        <v>1.37E-2</v>
      </c>
      <c r="G43" s="4">
        <f>VLOOKUP(B43,'[1]employment rate'!$A$1:$C$324,3,0)</f>
        <v>0.76680000000000004</v>
      </c>
      <c r="H43">
        <f t="shared" si="6"/>
        <v>0.87877751240053736</v>
      </c>
      <c r="I43">
        <f t="shared" si="7"/>
        <v>0.62175439452420855</v>
      </c>
      <c r="J43">
        <f t="shared" si="8"/>
        <v>-1.0361103109831156</v>
      </c>
      <c r="K43" s="4">
        <f t="shared" si="9"/>
        <v>0.90057645274494713</v>
      </c>
      <c r="L43">
        <f t="shared" si="10"/>
        <v>0.69142124794145743</v>
      </c>
      <c r="M43">
        <f t="shared" si="11"/>
        <v>7.4444144751324073</v>
      </c>
      <c r="N43">
        <f t="shared" si="12"/>
        <v>14.732013408628635</v>
      </c>
      <c r="O43" s="4">
        <f t="shared" si="13"/>
        <v>3.9658135556356777</v>
      </c>
      <c r="P43">
        <f t="shared" si="14"/>
        <v>0.69142124794145743</v>
      </c>
      <c r="Q43">
        <f t="shared" si="15"/>
        <v>1</v>
      </c>
      <c r="S43" s="4"/>
      <c r="X43" s="4"/>
    </row>
    <row r="44" spans="1:24" x14ac:dyDescent="0.2">
      <c r="A44">
        <v>34</v>
      </c>
      <c r="B44">
        <v>24510270804</v>
      </c>
      <c r="C44" s="4" t="s">
        <v>24</v>
      </c>
      <c r="D44">
        <v>30017</v>
      </c>
      <c r="E44">
        <f>VLOOKUP(B44,'[1]household income'!$A$1:$C$324,3,0)</f>
        <v>41890</v>
      </c>
      <c r="F44">
        <f>VLOOKUP(B44,'[1]incarceration rate'!$A$1:$C$324,3,0)</f>
        <v>2.18E-2</v>
      </c>
      <c r="G44" s="4">
        <f>VLOOKUP(B44,'[1]employment rate'!$A$1:$C$324,3,0)</f>
        <v>0.73560000000000003</v>
      </c>
      <c r="H44">
        <f t="shared" si="6"/>
        <v>0.86327704433443053</v>
      </c>
      <c r="I44">
        <f t="shared" si="7"/>
        <v>0.96308003228921102</v>
      </c>
      <c r="J44">
        <f t="shared" si="8"/>
        <v>-0.71841688130824521</v>
      </c>
      <c r="K44" s="4">
        <f t="shared" si="9"/>
        <v>0.32738213765636326</v>
      </c>
      <c r="L44">
        <f t="shared" si="10"/>
        <v>0.7272477163262091</v>
      </c>
      <c r="M44">
        <f t="shared" si="11"/>
        <v>6.2879223202016057</v>
      </c>
      <c r="N44">
        <f t="shared" si="12"/>
        <v>12.826522817565092</v>
      </c>
      <c r="O44" s="4">
        <f t="shared" si="13"/>
        <v>4.356522317385501</v>
      </c>
      <c r="P44">
        <f t="shared" si="14"/>
        <v>0.7272477163262091</v>
      </c>
      <c r="Q44">
        <f t="shared" si="15"/>
        <v>1</v>
      </c>
      <c r="S44" s="4"/>
      <c r="X44" s="4"/>
    </row>
    <row r="45" spans="1:24" x14ac:dyDescent="0.2">
      <c r="A45">
        <v>35</v>
      </c>
      <c r="B45">
        <v>24510270101</v>
      </c>
      <c r="C45" s="4" t="s">
        <v>25</v>
      </c>
      <c r="D45">
        <v>30012</v>
      </c>
      <c r="E45">
        <f>VLOOKUP(B45,'[1]household income'!$A$1:$C$324,3,0)</f>
        <v>39473</v>
      </c>
      <c r="F45">
        <f>VLOOKUP(B45,'[1]incarceration rate'!$A$1:$C$324,3,0)</f>
        <v>2.47E-2</v>
      </c>
      <c r="G45" s="4">
        <f>VLOOKUP(B45,'[1]employment rate'!$A$1:$C$324,3,0)</f>
        <v>0.7802</v>
      </c>
      <c r="H45">
        <f t="shared" si="6"/>
        <v>0.86248620412697619</v>
      </c>
      <c r="I45">
        <f t="shared" si="7"/>
        <v>0.75709150133340308</v>
      </c>
      <c r="J45">
        <f t="shared" si="8"/>
        <v>-0.60467478920242745</v>
      </c>
      <c r="K45" s="4">
        <f t="shared" si="9"/>
        <v>1.146756062430428</v>
      </c>
      <c r="L45">
        <f t="shared" si="10"/>
        <v>0.81552785492747093</v>
      </c>
      <c r="M45">
        <f t="shared" si="11"/>
        <v>7.4894228738531048</v>
      </c>
      <c r="N45">
        <f t="shared" si="12"/>
        <v>14.178845406881688</v>
      </c>
      <c r="O45" s="4">
        <f t="shared" si="13"/>
        <v>4.1025711592840084</v>
      </c>
      <c r="P45">
        <f t="shared" si="14"/>
        <v>0.81552785492747093</v>
      </c>
      <c r="Q45">
        <f t="shared" si="15"/>
        <v>1</v>
      </c>
      <c r="S45" s="4"/>
      <c r="X45" s="4"/>
    </row>
    <row r="46" spans="1:24" x14ac:dyDescent="0.2">
      <c r="A46">
        <v>36</v>
      </c>
      <c r="B46">
        <v>24510010400</v>
      </c>
      <c r="C46" s="4" t="s">
        <v>26</v>
      </c>
      <c r="D46">
        <v>29977</v>
      </c>
      <c r="E46">
        <f>VLOOKUP(B46,'[1]household income'!$A$1:$C$324,3,0)</f>
        <v>44105</v>
      </c>
      <c r="F46">
        <f>VLOOKUP(B46,'[1]incarceration rate'!$A$1:$C$324,3,0)</f>
        <v>3.2399999999999998E-2</v>
      </c>
      <c r="G46" s="4">
        <f>VLOOKUP(B46,'[1]employment rate'!$A$1:$C$324,3,0)</f>
        <v>0.75849999999999995</v>
      </c>
      <c r="H46">
        <f t="shared" si="6"/>
        <v>0.85695032267479521</v>
      </c>
      <c r="I46">
        <f t="shared" si="7"/>
        <v>1.1518531378196681</v>
      </c>
      <c r="J46">
        <f t="shared" si="8"/>
        <v>-0.30266992395594572</v>
      </c>
      <c r="K46" s="4">
        <f t="shared" si="9"/>
        <v>0.7480920676412518</v>
      </c>
      <c r="L46">
        <f t="shared" si="10"/>
        <v>1.0708383623002051</v>
      </c>
      <c r="M46">
        <f t="shared" si="11"/>
        <v>7.0479861092894467</v>
      </c>
      <c r="N46">
        <f t="shared" si="12"/>
        <v>13.190800746218565</v>
      </c>
      <c r="O46" s="4">
        <f t="shared" si="13"/>
        <v>4.2204907609447826</v>
      </c>
      <c r="P46">
        <f t="shared" si="14"/>
        <v>1.0708383623002051</v>
      </c>
      <c r="Q46">
        <f t="shared" si="15"/>
        <v>1</v>
      </c>
      <c r="S46" s="4"/>
      <c r="X46" s="4"/>
    </row>
    <row r="47" spans="1:24" x14ac:dyDescent="0.2">
      <c r="A47">
        <v>37</v>
      </c>
      <c r="B47">
        <v>24005420500</v>
      </c>
      <c r="C47" s="4" t="s">
        <v>3</v>
      </c>
      <c r="D47">
        <v>29589</v>
      </c>
      <c r="E47">
        <f>VLOOKUP(B47,'[1]household income'!$A$1:$C$324,3,0)</f>
        <v>45165</v>
      </c>
      <c r="F47">
        <f>VLOOKUP(B47,'[1]incarceration rate'!$A$1:$C$324,3,0)</f>
        <v>3.3E-3</v>
      </c>
      <c r="G47" s="4">
        <f>VLOOKUP(B47,'[1]employment rate'!$A$1:$C$324,3,0)</f>
        <v>0.76190000000000002</v>
      </c>
      <c r="H47">
        <f t="shared" si="6"/>
        <v>0.79558112257633162</v>
      </c>
      <c r="I47">
        <f t="shared" si="7"/>
        <v>1.2421915088635889</v>
      </c>
      <c r="J47">
        <f t="shared" si="8"/>
        <v>-1.444012986121221</v>
      </c>
      <c r="K47" s="4">
        <f t="shared" si="9"/>
        <v>0.81055555069577823</v>
      </c>
      <c r="L47">
        <f t="shared" si="10"/>
        <v>1.8872379894221256</v>
      </c>
      <c r="M47">
        <f t="shared" si="11"/>
        <v>10.079577445332212</v>
      </c>
      <c r="N47">
        <f t="shared" si="12"/>
        <v>18.58539135259938</v>
      </c>
      <c r="O47" s="4">
        <f t="shared" si="13"/>
        <v>2.9215667076764715</v>
      </c>
      <c r="P47">
        <f t="shared" si="14"/>
        <v>1.8872379894221256</v>
      </c>
      <c r="Q47">
        <f t="shared" si="15"/>
        <v>1</v>
      </c>
      <c r="S47" s="4"/>
      <c r="X47" s="4"/>
    </row>
    <row r="48" spans="1:24" x14ac:dyDescent="0.2">
      <c r="A48">
        <v>38</v>
      </c>
      <c r="B48">
        <v>24005402306</v>
      </c>
      <c r="C48" s="4" t="s">
        <v>15</v>
      </c>
      <c r="D48">
        <v>29480</v>
      </c>
      <c r="E48">
        <f>VLOOKUP(B48,'[1]household income'!$A$1:$C$324,3,0)</f>
        <v>33293</v>
      </c>
      <c r="F48">
        <f>VLOOKUP(B48,'[1]incarceration rate'!$A$1:$C$324,3,0)</f>
        <v>3.15E-2</v>
      </c>
      <c r="G48" s="4">
        <f>VLOOKUP(B48,'[1]employment rate'!$A$1:$C$324,3,0)</f>
        <v>0.78120000000000001</v>
      </c>
      <c r="H48">
        <f t="shared" si="6"/>
        <v>0.77834080605382516</v>
      </c>
      <c r="I48">
        <f t="shared" si="7"/>
        <v>0.23040175317167649</v>
      </c>
      <c r="J48">
        <f t="shared" si="8"/>
        <v>-0.33796919391982011</v>
      </c>
      <c r="K48" s="4">
        <f t="shared" si="9"/>
        <v>1.1651276750935238</v>
      </c>
      <c r="L48">
        <f t="shared" si="10"/>
        <v>0.61552979927965068</v>
      </c>
      <c r="M48">
        <f t="shared" si="11"/>
        <v>5.7768491338273087</v>
      </c>
      <c r="N48">
        <f t="shared" si="12"/>
        <v>11.432706477934984</v>
      </c>
      <c r="O48" s="4">
        <f t="shared" si="13"/>
        <v>6.3452037309251219</v>
      </c>
      <c r="P48">
        <f t="shared" si="14"/>
        <v>0.61552979927965068</v>
      </c>
      <c r="Q48">
        <f t="shared" si="15"/>
        <v>1</v>
      </c>
      <c r="S48" s="4"/>
      <c r="X48" s="4"/>
    </row>
    <row r="49" spans="1:24" x14ac:dyDescent="0.2">
      <c r="A49">
        <v>39</v>
      </c>
      <c r="B49">
        <v>24510270102</v>
      </c>
      <c r="C49" s="4" t="s">
        <v>14</v>
      </c>
      <c r="D49">
        <v>29343</v>
      </c>
      <c r="E49">
        <f>VLOOKUP(B49,'[1]household income'!$A$1:$C$324,3,0)</f>
        <v>35963</v>
      </c>
      <c r="F49">
        <f>VLOOKUP(B49,'[1]incarceration rate'!$A$1:$C$324,3,0)</f>
        <v>1.8599999999999998E-2</v>
      </c>
      <c r="G49" s="4">
        <f>VLOOKUP(B49,'[1]employment rate'!$A$1:$C$324,3,0)</f>
        <v>0.77629999999999999</v>
      </c>
      <c r="H49">
        <f t="shared" si="6"/>
        <v>0.75667178436957394</v>
      </c>
      <c r="I49">
        <f t="shared" si="7"/>
        <v>0.45795217834834478</v>
      </c>
      <c r="J49">
        <f t="shared" si="8"/>
        <v>-0.8439253967353546</v>
      </c>
      <c r="K49" s="4">
        <f t="shared" si="9"/>
        <v>1.0751067730443549</v>
      </c>
      <c r="L49">
        <f t="shared" si="10"/>
        <v>0.52826311500910061</v>
      </c>
      <c r="M49">
        <f t="shared" si="11"/>
        <v>6.7622071230034404</v>
      </c>
      <c r="N49">
        <f t="shared" si="12"/>
        <v>13.548777896390742</v>
      </c>
      <c r="O49" s="4">
        <f t="shared" si="13"/>
        <v>4.8710724698218746</v>
      </c>
      <c r="P49">
        <f t="shared" si="14"/>
        <v>0.52826311500910061</v>
      </c>
      <c r="Q49">
        <f t="shared" si="15"/>
        <v>1</v>
      </c>
      <c r="S49" s="4"/>
      <c r="X49" s="4"/>
    </row>
    <row r="50" spans="1:24" x14ac:dyDescent="0.2">
      <c r="A50">
        <v>40</v>
      </c>
      <c r="B50">
        <v>24003750201</v>
      </c>
      <c r="C50" s="4" t="s">
        <v>27</v>
      </c>
      <c r="D50">
        <v>29204</v>
      </c>
      <c r="E50">
        <f>VLOOKUP(B50,'[1]household income'!$A$1:$C$324,3,0)</f>
        <v>37194</v>
      </c>
      <c r="F50">
        <f>VLOOKUP(B50,'[1]incarceration rate'!$A$1:$C$324,3,0)</f>
        <v>2.24E-2</v>
      </c>
      <c r="G50" s="4">
        <f>VLOOKUP(B50,'[1]employment rate'!$A$1:$C$324,3,0)</f>
        <v>0.75929999999999997</v>
      </c>
      <c r="H50">
        <f t="shared" si="6"/>
        <v>0.73468642660234085</v>
      </c>
      <c r="I50">
        <f t="shared" si="7"/>
        <v>0.56286400358897348</v>
      </c>
      <c r="J50">
        <f t="shared" si="8"/>
        <v>-0.69488403466566218</v>
      </c>
      <c r="K50" s="4">
        <f t="shared" si="9"/>
        <v>0.76278935777172874</v>
      </c>
      <c r="L50">
        <f t="shared" si="10"/>
        <v>0.25689828340653298</v>
      </c>
      <c r="M50">
        <f t="shared" si="11"/>
        <v>5.7188757879039285</v>
      </c>
      <c r="N50">
        <f t="shared" si="12"/>
        <v>12.06663973387966</v>
      </c>
      <c r="O50" s="4">
        <f t="shared" si="13"/>
        <v>5.0630712882453093</v>
      </c>
      <c r="P50">
        <f t="shared" si="14"/>
        <v>0.25689828340653298</v>
      </c>
      <c r="Q50">
        <f t="shared" si="15"/>
        <v>1</v>
      </c>
      <c r="S50" s="4"/>
      <c r="X50" s="4"/>
    </row>
    <row r="51" spans="1:24" x14ac:dyDescent="0.2">
      <c r="A51">
        <v>41</v>
      </c>
      <c r="B51">
        <v>24510280401</v>
      </c>
      <c r="C51" s="4" t="s">
        <v>3</v>
      </c>
      <c r="D51">
        <v>29085</v>
      </c>
      <c r="E51">
        <f>VLOOKUP(B51,'[1]household income'!$A$1:$C$324,3,0)</f>
        <v>31896</v>
      </c>
      <c r="F51">
        <f>VLOOKUP(B51,'[1]incarceration rate'!$A$1:$C$324,3,0)</f>
        <v>2.3E-2</v>
      </c>
      <c r="G51" s="4">
        <f>VLOOKUP(B51,'[1]employment rate'!$A$1:$C$324,3,0)</f>
        <v>0.78879999999999995</v>
      </c>
      <c r="H51">
        <f t="shared" si="6"/>
        <v>0.71586442966492547</v>
      </c>
      <c r="I51">
        <f t="shared" si="7"/>
        <v>0.11134259812605642</v>
      </c>
      <c r="J51">
        <f t="shared" si="8"/>
        <v>-0.67135118802307925</v>
      </c>
      <c r="K51" s="4">
        <f t="shared" si="9"/>
        <v>1.3047519313330493</v>
      </c>
      <c r="L51">
        <f t="shared" si="10"/>
        <v>0.74971741299925976</v>
      </c>
      <c r="M51">
        <f t="shared" si="11"/>
        <v>6.466939841500297</v>
      </c>
      <c r="N51">
        <f t="shared" si="12"/>
        <v>12.737613533220877</v>
      </c>
      <c r="O51" s="4">
        <f t="shared" si="13"/>
        <v>6.3201344557791996</v>
      </c>
      <c r="P51">
        <f t="shared" si="14"/>
        <v>0.74971741299925976</v>
      </c>
      <c r="Q51">
        <f t="shared" si="15"/>
        <v>1</v>
      </c>
      <c r="S51" s="4"/>
      <c r="X51" s="4"/>
    </row>
    <row r="52" spans="1:24" x14ac:dyDescent="0.2">
      <c r="A52">
        <v>42</v>
      </c>
      <c r="B52">
        <v>24005430104</v>
      </c>
      <c r="C52" s="4" t="s">
        <v>28</v>
      </c>
      <c r="D52">
        <v>29071</v>
      </c>
      <c r="E52">
        <f>VLOOKUP(B52,'[1]household income'!$A$1:$C$324,3,0)</f>
        <v>40272</v>
      </c>
      <c r="F52">
        <f>VLOOKUP(B52,'[1]incarceration rate'!$A$1:$C$324,3,0)</f>
        <v>8.6E-3</v>
      </c>
      <c r="G52" s="4">
        <f>VLOOKUP(B52,'[1]employment rate'!$A$1:$C$324,3,0)</f>
        <v>0.73329999999999995</v>
      </c>
      <c r="H52">
        <f t="shared" si="6"/>
        <v>0.71365007708405315</v>
      </c>
      <c r="I52">
        <f t="shared" si="7"/>
        <v>0.82518617912971692</v>
      </c>
      <c r="J52">
        <f t="shared" si="8"/>
        <v>-1.2361395074450712</v>
      </c>
      <c r="K52" s="4">
        <f t="shared" si="9"/>
        <v>0.28512742853124179</v>
      </c>
      <c r="L52">
        <f t="shared" si="10"/>
        <v>0.87680603546754432</v>
      </c>
      <c r="M52">
        <f t="shared" si="11"/>
        <v>6.7451162045424553</v>
      </c>
      <c r="N52">
        <f t="shared" si="12"/>
        <v>14.062286299105047</v>
      </c>
      <c r="O52" s="4">
        <f t="shared" si="13"/>
        <v>4.6897155844362972</v>
      </c>
      <c r="P52">
        <f t="shared" si="14"/>
        <v>0.87680603546754432</v>
      </c>
      <c r="Q52">
        <f t="shared" si="15"/>
        <v>1</v>
      </c>
      <c r="S52" s="4"/>
      <c r="X52" s="4"/>
    </row>
    <row r="53" spans="1:24" x14ac:dyDescent="0.2">
      <c r="A53">
        <v>43</v>
      </c>
      <c r="B53">
        <v>24510130803</v>
      </c>
      <c r="C53" s="4" t="s">
        <v>29</v>
      </c>
      <c r="D53">
        <v>29004</v>
      </c>
      <c r="E53">
        <f>VLOOKUP(B53,'[1]household income'!$A$1:$C$324,3,0)</f>
        <v>35857</v>
      </c>
      <c r="F53">
        <f>VLOOKUP(B53,'[1]incarceration rate'!$A$1:$C$324,3,0)</f>
        <v>1.01E-2</v>
      </c>
      <c r="G53" s="4">
        <f>VLOOKUP(B53,'[1]employment rate'!$A$1:$C$324,3,0)</f>
        <v>0.73029999999999995</v>
      </c>
      <c r="H53">
        <f t="shared" si="6"/>
        <v>0.70305281830416377</v>
      </c>
      <c r="I53">
        <f t="shared" si="7"/>
        <v>0.44891834124395269</v>
      </c>
      <c r="J53">
        <f t="shared" si="8"/>
        <v>-1.1773073908386138</v>
      </c>
      <c r="K53" s="4">
        <f t="shared" si="9"/>
        <v>0.23001259054195486</v>
      </c>
      <c r="L53">
        <f t="shared" si="10"/>
        <v>0.57005796431347744</v>
      </c>
      <c r="M53">
        <f t="shared" si="11"/>
        <v>5.557303557539738</v>
      </c>
      <c r="N53">
        <f t="shared" si="12"/>
        <v>12.392811557673102</v>
      </c>
      <c r="O53" s="4">
        <f t="shared" si="13"/>
        <v>5.8109457345401108</v>
      </c>
      <c r="P53">
        <f t="shared" si="14"/>
        <v>0.57005796431347744</v>
      </c>
      <c r="Q53">
        <f t="shared" si="15"/>
        <v>1</v>
      </c>
      <c r="S53" s="4"/>
      <c r="X53" s="4"/>
    </row>
    <row r="54" spans="1:24" x14ac:dyDescent="0.2">
      <c r="A54">
        <v>44</v>
      </c>
      <c r="B54">
        <v>24510271101</v>
      </c>
      <c r="C54" s="4" t="s">
        <v>30</v>
      </c>
      <c r="D54">
        <v>28958</v>
      </c>
      <c r="E54">
        <f>VLOOKUP(B54,'[1]household income'!$A$1:$C$324,3,0)</f>
        <v>39299</v>
      </c>
      <c r="F54">
        <f>VLOOKUP(B54,'[1]incarceration rate'!$A$1:$C$324,3,0)</f>
        <v>1.2699999999999999E-2</v>
      </c>
      <c r="G54" s="4">
        <f>VLOOKUP(B54,'[1]employment rate'!$A$1:$C$324,3,0)</f>
        <v>0.71879999999999999</v>
      </c>
      <c r="H54">
        <f t="shared" si="6"/>
        <v>0.69577708839558305</v>
      </c>
      <c r="I54">
        <f t="shared" si="7"/>
        <v>0.74226237250166516</v>
      </c>
      <c r="J54">
        <f t="shared" si="8"/>
        <v>-1.0753317220540872</v>
      </c>
      <c r="K54" s="4">
        <f t="shared" si="9"/>
        <v>1.873904491635589E-2</v>
      </c>
      <c r="L54">
        <f t="shared" si="10"/>
        <v>0.79995764868911456</v>
      </c>
      <c r="M54">
        <f t="shared" si="11"/>
        <v>5.6571853282495592</v>
      </c>
      <c r="N54">
        <f t="shared" si="12"/>
        <v>12.387388671784333</v>
      </c>
      <c r="O54" s="4">
        <f t="shared" si="13"/>
        <v>5.6149980221707176</v>
      </c>
      <c r="P54">
        <f t="shared" si="14"/>
        <v>0.79995764868911456</v>
      </c>
      <c r="Q54">
        <f t="shared" si="15"/>
        <v>1</v>
      </c>
      <c r="S54" s="4"/>
      <c r="X54" s="4"/>
    </row>
    <row r="55" spans="1:24" x14ac:dyDescent="0.2">
      <c r="A55">
        <v>45</v>
      </c>
      <c r="B55">
        <v>24510140100</v>
      </c>
      <c r="C55" s="4" t="s">
        <v>31</v>
      </c>
      <c r="D55">
        <v>28926</v>
      </c>
      <c r="E55">
        <f>VLOOKUP(B55,'[1]household income'!$A$1:$C$324,3,0)</f>
        <v>37731</v>
      </c>
      <c r="F55">
        <f>VLOOKUP(B55,'[1]incarceration rate'!$A$1:$C$324,3,0)</f>
        <v>5.11E-2</v>
      </c>
      <c r="G55" s="4">
        <f>VLOOKUP(B55,'[1]employment rate'!$A$1:$C$324,3,0)</f>
        <v>0.74250000000000005</v>
      </c>
      <c r="H55">
        <f t="shared" si="6"/>
        <v>0.69071571106787477</v>
      </c>
      <c r="I55">
        <f t="shared" si="7"/>
        <v>0.60862976325933704</v>
      </c>
      <c r="J55">
        <f t="shared" si="8"/>
        <v>0.43077046307122435</v>
      </c>
      <c r="K55" s="4">
        <f t="shared" si="9"/>
        <v>0.45414626503172345</v>
      </c>
      <c r="L55">
        <f t="shared" si="10"/>
        <v>1.2085021828557017</v>
      </c>
      <c r="M55">
        <f t="shared" si="11"/>
        <v>3.9983994818800777</v>
      </c>
      <c r="N55">
        <f t="shared" si="12"/>
        <v>7.8816354919596838</v>
      </c>
      <c r="O55" s="4">
        <f t="shared" si="13"/>
        <v>8.4317253566211754</v>
      </c>
      <c r="P55">
        <f t="shared" si="14"/>
        <v>1.2085021828557017</v>
      </c>
      <c r="Q55">
        <f t="shared" si="15"/>
        <v>1</v>
      </c>
      <c r="S55" s="4"/>
      <c r="X55" s="4"/>
    </row>
    <row r="56" spans="1:24" x14ac:dyDescent="0.2">
      <c r="A56">
        <v>46</v>
      </c>
      <c r="B56">
        <v>24510090200</v>
      </c>
      <c r="C56" s="4" t="s">
        <v>32</v>
      </c>
      <c r="D56">
        <v>28832</v>
      </c>
      <c r="E56">
        <f>VLOOKUP(B56,'[1]household income'!$A$1:$C$324,3,0)</f>
        <v>31759</v>
      </c>
      <c r="F56">
        <f>VLOOKUP(B56,'[1]incarceration rate'!$A$1:$C$324,3,0)</f>
        <v>2.6599999999999999E-2</v>
      </c>
      <c r="G56" s="4">
        <f>VLOOKUP(B56,'[1]employment rate'!$A$1:$C$324,3,0)</f>
        <v>0.79430000000000001</v>
      </c>
      <c r="H56">
        <f t="shared" si="6"/>
        <v>0.67584791516773146</v>
      </c>
      <c r="I56">
        <f t="shared" si="7"/>
        <v>9.9666789793021376E-2</v>
      </c>
      <c r="J56">
        <f t="shared" si="8"/>
        <v>-0.53015410816758135</v>
      </c>
      <c r="K56" s="4">
        <f t="shared" si="9"/>
        <v>1.4057958009800766</v>
      </c>
      <c r="L56">
        <f t="shared" si="10"/>
        <v>0.8900533182144521</v>
      </c>
      <c r="M56">
        <f t="shared" si="11"/>
        <v>6.4570225383925326</v>
      </c>
      <c r="N56">
        <f t="shared" si="12"/>
        <v>12.471583692226002</v>
      </c>
      <c r="O56" s="4">
        <f t="shared" si="13"/>
        <v>6.7467820545720212</v>
      </c>
      <c r="P56">
        <f t="shared" si="14"/>
        <v>0.8900533182144521</v>
      </c>
      <c r="Q56">
        <f t="shared" si="15"/>
        <v>1</v>
      </c>
      <c r="S56" s="4"/>
      <c r="X56" s="4"/>
    </row>
    <row r="57" spans="1:24" x14ac:dyDescent="0.2">
      <c r="A57">
        <v>47</v>
      </c>
      <c r="B57">
        <v>24005401507</v>
      </c>
      <c r="C57" s="4" t="s">
        <v>15</v>
      </c>
      <c r="D57">
        <v>28621</v>
      </c>
      <c r="E57">
        <f>VLOOKUP(B57,'[1]household income'!$A$1:$C$324,3,0)</f>
        <v>33273</v>
      </c>
      <c r="F57">
        <f>VLOOKUP(B57,'[1]incarceration rate'!$A$1:$C$324,3,0)</f>
        <v>1.6199999999999999E-2</v>
      </c>
      <c r="G57" s="4">
        <f>VLOOKUP(B57,'[1]employment rate'!$A$1:$C$324,3,0)</f>
        <v>0.76480000000000004</v>
      </c>
      <c r="H57">
        <f t="shared" si="6"/>
        <v>0.64247445841315476</v>
      </c>
      <c r="I57">
        <f t="shared" si="7"/>
        <v>0.22869725560481005</v>
      </c>
      <c r="J57">
        <f t="shared" si="8"/>
        <v>-0.93805678330568654</v>
      </c>
      <c r="K57" s="4">
        <f t="shared" si="9"/>
        <v>0.86383322741875579</v>
      </c>
      <c r="L57">
        <f t="shared" si="10"/>
        <v>0.30974910108220211</v>
      </c>
      <c r="M57">
        <f t="shared" si="11"/>
        <v>5.6591164566987855</v>
      </c>
      <c r="N57">
        <f t="shared" si="12"/>
        <v>12.20959334902528</v>
      </c>
      <c r="O57" s="4">
        <f t="shared" si="13"/>
        <v>5.9717812843994844</v>
      </c>
      <c r="P57">
        <f t="shared" si="14"/>
        <v>0.30974910108220211</v>
      </c>
      <c r="Q57">
        <f t="shared" si="15"/>
        <v>1</v>
      </c>
      <c r="S57" s="4"/>
      <c r="X57" s="4"/>
    </row>
    <row r="58" spans="1:24" x14ac:dyDescent="0.2">
      <c r="A58">
        <v>48</v>
      </c>
      <c r="B58">
        <v>24510010100</v>
      </c>
      <c r="C58" s="4" t="s">
        <v>26</v>
      </c>
      <c r="D58">
        <v>28566</v>
      </c>
      <c r="E58">
        <f>VLOOKUP(B58,'[1]household income'!$A$1:$C$324,3,0)</f>
        <v>39259</v>
      </c>
      <c r="F58">
        <f>VLOOKUP(B58,'[1]incarceration rate'!$A$1:$C$324,3,0)</f>
        <v>2.8000000000000001E-2</v>
      </c>
      <c r="G58" s="4">
        <f>VLOOKUP(B58,'[1]employment rate'!$A$1:$C$324,3,0)</f>
        <v>0.78580000000000005</v>
      </c>
      <c r="H58">
        <f t="shared" si="6"/>
        <v>0.63377521613115606</v>
      </c>
      <c r="I58">
        <f t="shared" si="7"/>
        <v>0.73885337736793233</v>
      </c>
      <c r="J58">
        <f t="shared" si="8"/>
        <v>-0.47524413266822091</v>
      </c>
      <c r="K58" s="4">
        <f t="shared" si="9"/>
        <v>1.2496370933437646</v>
      </c>
      <c r="L58">
        <f t="shared" si="10"/>
        <v>0.78309998785061519</v>
      </c>
      <c r="M58">
        <f t="shared" si="11"/>
        <v>6.935413912633746</v>
      </c>
      <c r="N58">
        <f t="shared" si="12"/>
        <v>13.241805050180229</v>
      </c>
      <c r="O58" s="4">
        <f t="shared" si="13"/>
        <v>5.0777464182757592</v>
      </c>
      <c r="P58">
        <f t="shared" si="14"/>
        <v>0.78309998785061519</v>
      </c>
      <c r="Q58">
        <f t="shared" si="15"/>
        <v>1</v>
      </c>
      <c r="S58" s="4"/>
      <c r="X58" s="4"/>
    </row>
    <row r="59" spans="1:24" x14ac:dyDescent="0.2">
      <c r="A59">
        <v>49</v>
      </c>
      <c r="B59">
        <v>24510272003</v>
      </c>
      <c r="C59" s="4" t="s">
        <v>3</v>
      </c>
      <c r="D59">
        <v>28544</v>
      </c>
      <c r="E59">
        <f>VLOOKUP(B59,'[1]household income'!$A$1:$C$324,3,0)</f>
        <v>43493</v>
      </c>
      <c r="F59">
        <f>VLOOKUP(B59,'[1]incarceration rate'!$A$1:$C$324,3,0)</f>
        <v>6.1999999999999998E-3</v>
      </c>
      <c r="G59" s="4">
        <f>VLOOKUP(B59,'[1]employment rate'!$A$1:$C$324,3,0)</f>
        <v>0.66</v>
      </c>
      <c r="H59">
        <f t="shared" si="6"/>
        <v>0.63029551921835658</v>
      </c>
      <c r="I59">
        <f t="shared" si="7"/>
        <v>1.0996955122735552</v>
      </c>
      <c r="J59">
        <f t="shared" si="8"/>
        <v>-1.3302708940154031</v>
      </c>
      <c r="K59" s="4">
        <f t="shared" si="9"/>
        <v>-1.0615117796736668</v>
      </c>
      <c r="L59">
        <f t="shared" si="10"/>
        <v>3.7998061896806341</v>
      </c>
      <c r="M59">
        <f t="shared" si="11"/>
        <v>7.3892603931753005</v>
      </c>
      <c r="N59">
        <f t="shared" si="12"/>
        <v>14.152459688531673</v>
      </c>
      <c r="O59" s="4">
        <f t="shared" si="13"/>
        <v>8.8648794536489728</v>
      </c>
      <c r="P59">
        <f t="shared" si="14"/>
        <v>3.7998061896806341</v>
      </c>
      <c r="Q59">
        <f t="shared" si="15"/>
        <v>1</v>
      </c>
      <c r="S59" s="4"/>
      <c r="X59" s="4"/>
    </row>
    <row r="60" spans="1:24" x14ac:dyDescent="0.2">
      <c r="A60">
        <v>50</v>
      </c>
      <c r="B60">
        <v>24510240100</v>
      </c>
      <c r="C60" s="4" t="s">
        <v>33</v>
      </c>
      <c r="D60">
        <v>28528</v>
      </c>
      <c r="E60">
        <f>VLOOKUP(B60,'[1]household income'!$A$1:$C$324,3,0)</f>
        <v>41988</v>
      </c>
      <c r="F60">
        <f>VLOOKUP(B60,'[1]incarceration rate'!$A$1:$C$324,3,0)</f>
        <v>3.0499999999999999E-2</v>
      </c>
      <c r="G60" s="4">
        <f>VLOOKUP(B60,'[1]employment rate'!$A$1:$C$324,3,0)</f>
        <v>0.69740000000000002</v>
      </c>
      <c r="H60">
        <f t="shared" si="6"/>
        <v>0.62776483055450238</v>
      </c>
      <c r="I60">
        <f t="shared" si="7"/>
        <v>0.97143207036685653</v>
      </c>
      <c r="J60">
        <f t="shared" si="8"/>
        <v>-0.37719060499079182</v>
      </c>
      <c r="K60" s="4">
        <f t="shared" si="9"/>
        <v>-0.3744134660738902</v>
      </c>
      <c r="L60">
        <f t="shared" si="10"/>
        <v>1.3678400457212667</v>
      </c>
      <c r="M60">
        <f t="shared" si="11"/>
        <v>4.4152889032658074</v>
      </c>
      <c r="N60">
        <f t="shared" si="12"/>
        <v>9.6187260102995307</v>
      </c>
      <c r="O60" s="4">
        <f t="shared" si="13"/>
        <v>7.4908346083118023</v>
      </c>
      <c r="P60">
        <f t="shared" si="14"/>
        <v>1.3678400457212667</v>
      </c>
      <c r="Q60">
        <f t="shared" si="15"/>
        <v>1</v>
      </c>
      <c r="S60" s="4"/>
      <c r="X60" s="4"/>
    </row>
    <row r="61" spans="1:24" x14ac:dyDescent="0.2">
      <c r="A61">
        <v>51</v>
      </c>
      <c r="B61">
        <v>24005420600</v>
      </c>
      <c r="C61" s="4" t="s">
        <v>3</v>
      </c>
      <c r="D61">
        <v>28423</v>
      </c>
      <c r="E61">
        <f>VLOOKUP(B61,'[1]household income'!$A$1:$C$324,3,0)</f>
        <v>42635</v>
      </c>
      <c r="F61">
        <f>VLOOKUP(B61,'[1]incarceration rate'!$A$1:$C$324,3,0)</f>
        <v>1.6400000000000001E-2</v>
      </c>
      <c r="G61" s="4">
        <f>VLOOKUP(B61,'[1]employment rate'!$A$1:$C$324,3,0)</f>
        <v>0.753</v>
      </c>
      <c r="H61">
        <f t="shared" si="6"/>
        <v>0.61115718619795945</v>
      </c>
      <c r="I61">
        <f t="shared" si="7"/>
        <v>1.0265725666549854</v>
      </c>
      <c r="J61">
        <f t="shared" si="8"/>
        <v>-0.93021250109149212</v>
      </c>
      <c r="K61" s="4">
        <f t="shared" si="9"/>
        <v>0.64704819799422675</v>
      </c>
      <c r="L61">
        <f t="shared" si="10"/>
        <v>0.71909512305583545</v>
      </c>
      <c r="M61">
        <f t="shared" si="11"/>
        <v>6.9073372648233899</v>
      </c>
      <c r="N61">
        <f t="shared" si="12"/>
        <v>13.945639496450365</v>
      </c>
      <c r="O61" s="4">
        <f t="shared" si="13"/>
        <v>4.2772638205035198</v>
      </c>
      <c r="P61">
        <f t="shared" si="14"/>
        <v>0.71909512305583545</v>
      </c>
      <c r="Q61">
        <f t="shared" si="15"/>
        <v>1</v>
      </c>
      <c r="S61" s="4"/>
      <c r="X61" s="4"/>
    </row>
    <row r="62" spans="1:24" x14ac:dyDescent="0.2">
      <c r="A62">
        <v>52</v>
      </c>
      <c r="B62">
        <v>24005402304</v>
      </c>
      <c r="C62" s="4" t="s">
        <v>18</v>
      </c>
      <c r="D62">
        <v>28418</v>
      </c>
      <c r="E62">
        <f>VLOOKUP(B62,'[1]household income'!$A$1:$C$324,3,0)</f>
        <v>31559</v>
      </c>
      <c r="F62">
        <f>VLOOKUP(B62,'[1]incarceration rate'!$A$1:$C$324,3,0)</f>
        <v>2.9399999999999999E-2</v>
      </c>
      <c r="G62" s="4">
        <f>VLOOKUP(B62,'[1]employment rate'!$A$1:$C$324,3,0)</f>
        <v>0.78239999999999998</v>
      </c>
      <c r="H62">
        <f t="shared" si="6"/>
        <v>0.61036634599050499</v>
      </c>
      <c r="I62">
        <f t="shared" si="7"/>
        <v>8.2621814124357082E-2</v>
      </c>
      <c r="J62">
        <f t="shared" si="8"/>
        <v>-0.42033415716886063</v>
      </c>
      <c r="K62" s="4">
        <f t="shared" si="9"/>
        <v>1.1871736102892381</v>
      </c>
      <c r="L62">
        <f t="shared" si="10"/>
        <v>0.55111766870938528</v>
      </c>
      <c r="M62">
        <f t="shared" si="11"/>
        <v>5.3114456138515571</v>
      </c>
      <c r="N62">
        <f t="shared" si="12"/>
        <v>10.892511079659378</v>
      </c>
      <c r="O62" s="4">
        <f t="shared" si="13"/>
        <v>7.2234610675903008</v>
      </c>
      <c r="P62">
        <f t="shared" si="14"/>
        <v>0.55111766870938528</v>
      </c>
      <c r="Q62">
        <f t="shared" si="15"/>
        <v>1</v>
      </c>
      <c r="S62" s="4"/>
      <c r="X62" s="4"/>
    </row>
    <row r="63" spans="1:24" x14ac:dyDescent="0.2">
      <c r="A63">
        <v>53</v>
      </c>
      <c r="B63">
        <v>24510270802</v>
      </c>
      <c r="C63" s="4" t="s">
        <v>34</v>
      </c>
      <c r="D63">
        <v>28407</v>
      </c>
      <c r="E63">
        <f>VLOOKUP(B63,'[1]household income'!$A$1:$C$324,3,0)</f>
        <v>31168</v>
      </c>
      <c r="F63">
        <f>VLOOKUP(B63,'[1]incarceration rate'!$A$1:$C$324,3,0)</f>
        <v>3.8600000000000002E-2</v>
      </c>
      <c r="G63" s="4">
        <f>VLOOKUP(B63,'[1]employment rate'!$A$1:$C$324,3,0)</f>
        <v>0.79120000000000001</v>
      </c>
      <c r="H63">
        <f t="shared" si="6"/>
        <v>0.60862649753410525</v>
      </c>
      <c r="I63">
        <f t="shared" si="7"/>
        <v>4.9298886692118397E-2</v>
      </c>
      <c r="J63">
        <f t="shared" si="8"/>
        <v>-5.9497175315921261E-2</v>
      </c>
      <c r="K63" s="4">
        <f t="shared" si="9"/>
        <v>1.3488438017244802</v>
      </c>
      <c r="L63">
        <f t="shared" si="10"/>
        <v>1.0479767917822689</v>
      </c>
      <c r="M63">
        <f t="shared" si="11"/>
        <v>5.4266637557374811</v>
      </c>
      <c r="N63">
        <f t="shared" si="12"/>
        <v>10.36290565734442</v>
      </c>
      <c r="O63" s="4">
        <f t="shared" si="13"/>
        <v>8.2194026874832868</v>
      </c>
      <c r="P63">
        <f t="shared" si="14"/>
        <v>1.0479767917822689</v>
      </c>
      <c r="Q63">
        <f t="shared" si="15"/>
        <v>1</v>
      </c>
      <c r="S63" s="4"/>
      <c r="X63" s="4"/>
    </row>
    <row r="64" spans="1:24" x14ac:dyDescent="0.2">
      <c r="A64">
        <v>54</v>
      </c>
      <c r="B64">
        <v>24510250103</v>
      </c>
      <c r="C64" s="4" t="s">
        <v>35</v>
      </c>
      <c r="D64">
        <v>28314</v>
      </c>
      <c r="E64">
        <f>VLOOKUP(B64,'[1]household income'!$A$1:$C$324,3,0)</f>
        <v>40634</v>
      </c>
      <c r="F64">
        <f>VLOOKUP(B64,'[1]incarceration rate'!$A$1:$C$324,3,0)</f>
        <v>1.34E-2</v>
      </c>
      <c r="G64" s="4">
        <f>VLOOKUP(B64,'[1]employment rate'!$A$1:$C$324,3,0)</f>
        <v>0.72409999999999997</v>
      </c>
      <c r="H64">
        <f t="shared" si="6"/>
        <v>0.59391686967545287</v>
      </c>
      <c r="I64">
        <f t="shared" si="7"/>
        <v>0.85603758508999928</v>
      </c>
      <c r="J64">
        <f t="shared" si="8"/>
        <v>-1.0478767343044071</v>
      </c>
      <c r="K64" s="4">
        <f t="shared" si="9"/>
        <v>0.11610859203076222</v>
      </c>
      <c r="L64">
        <f t="shared" si="10"/>
        <v>0.74600271532104279</v>
      </c>
      <c r="M64">
        <f t="shared" si="11"/>
        <v>5.7381543468485265</v>
      </c>
      <c r="N64">
        <f t="shared" si="12"/>
        <v>12.496279106472171</v>
      </c>
      <c r="O64" s="4">
        <f t="shared" si="13"/>
        <v>5.4917346931872633</v>
      </c>
      <c r="P64">
        <f t="shared" si="14"/>
        <v>0.74600271532104279</v>
      </c>
      <c r="Q64">
        <f t="shared" si="15"/>
        <v>1</v>
      </c>
      <c r="S64" s="4"/>
      <c r="X64" s="4"/>
    </row>
    <row r="65" spans="1:24" x14ac:dyDescent="0.2">
      <c r="A65">
        <v>55</v>
      </c>
      <c r="B65">
        <v>24510270301</v>
      </c>
      <c r="C65" s="4" t="s">
        <v>19</v>
      </c>
      <c r="D65">
        <v>28209</v>
      </c>
      <c r="E65">
        <f>VLOOKUP(B65,'[1]household income'!$A$1:$C$324,3,0)</f>
        <v>36213</v>
      </c>
      <c r="F65">
        <f>VLOOKUP(B65,'[1]incarceration rate'!$A$1:$C$324,3,0)</f>
        <v>2.4E-2</v>
      </c>
      <c r="G65" s="4">
        <f>VLOOKUP(B65,'[1]employment rate'!$A$1:$C$324,3,0)</f>
        <v>0.7802</v>
      </c>
      <c r="H65">
        <f t="shared" si="6"/>
        <v>0.57730922531890994</v>
      </c>
      <c r="I65">
        <f t="shared" si="7"/>
        <v>0.47925839793417513</v>
      </c>
      <c r="J65">
        <f t="shared" si="8"/>
        <v>-0.63212977695210759</v>
      </c>
      <c r="K65" s="4">
        <f t="shared" si="9"/>
        <v>1.146756062430428</v>
      </c>
      <c r="L65">
        <f t="shared" si="10"/>
        <v>0.45188726667579848</v>
      </c>
      <c r="M65">
        <f t="shared" si="11"/>
        <v>6.1200354776107329</v>
      </c>
      <c r="N65">
        <f t="shared" si="12"/>
        <v>12.408731229646026</v>
      </c>
      <c r="O65" s="4">
        <f t="shared" si="13"/>
        <v>5.6744292144661115</v>
      </c>
      <c r="P65">
        <f t="shared" si="14"/>
        <v>0.45188726667579848</v>
      </c>
      <c r="Q65">
        <f t="shared" si="15"/>
        <v>1</v>
      </c>
      <c r="S65" s="4"/>
      <c r="X65" s="4"/>
    </row>
    <row r="66" spans="1:24" x14ac:dyDescent="0.2">
      <c r="A66">
        <v>56</v>
      </c>
      <c r="B66">
        <v>24003750203</v>
      </c>
      <c r="C66" s="4" t="s">
        <v>3</v>
      </c>
      <c r="D66">
        <v>28109</v>
      </c>
      <c r="E66">
        <f>VLOOKUP(B66,'[1]household income'!$A$1:$C$324,3,0)</f>
        <v>37879</v>
      </c>
      <c r="F66">
        <f>VLOOKUP(B66,'[1]incarceration rate'!$A$1:$C$324,3,0)</f>
        <v>2.9999999999999997E-4</v>
      </c>
      <c r="G66" s="4">
        <f>VLOOKUP(B66,'[1]employment rate'!$A$1:$C$324,3,0)</f>
        <v>0.72829999999999995</v>
      </c>
      <c r="H66">
        <f t="shared" si="6"/>
        <v>0.56149242116982145</v>
      </c>
      <c r="I66">
        <f t="shared" si="7"/>
        <v>0.62124304525414864</v>
      </c>
      <c r="J66">
        <f t="shared" si="8"/>
        <v>-1.5616772193341357</v>
      </c>
      <c r="K66" s="4">
        <f t="shared" si="9"/>
        <v>0.19326936521576354</v>
      </c>
      <c r="L66">
        <f t="shared" si="10"/>
        <v>1.2163093714712119</v>
      </c>
      <c r="M66">
        <f t="shared" si="11"/>
        <v>6.8266972246832465</v>
      </c>
      <c r="N66">
        <f t="shared" si="12"/>
        <v>14.445177638561315</v>
      </c>
      <c r="O66" s="4">
        <f t="shared" si="13"/>
        <v>5.8384650722879332</v>
      </c>
      <c r="P66">
        <f t="shared" si="14"/>
        <v>1.2163093714712119</v>
      </c>
      <c r="Q66">
        <f t="shared" si="15"/>
        <v>1</v>
      </c>
      <c r="S66" s="4"/>
      <c r="X66" s="4"/>
    </row>
    <row r="67" spans="1:24" x14ac:dyDescent="0.2">
      <c r="A67">
        <v>57</v>
      </c>
      <c r="B67">
        <v>24510120201</v>
      </c>
      <c r="C67" s="4" t="s">
        <v>3</v>
      </c>
      <c r="D67">
        <v>27931</v>
      </c>
      <c r="E67">
        <f>VLOOKUP(B67,'[1]household income'!$A$1:$C$324,3,0)</f>
        <v>38508</v>
      </c>
      <c r="F67">
        <f>VLOOKUP(B67,'[1]incarceration rate'!$A$1:$C$324,3,0)</f>
        <v>3.3E-3</v>
      </c>
      <c r="G67" s="4">
        <f>VLOOKUP(B67,'[1]employment rate'!$A$1:$C$324,3,0)</f>
        <v>0.74260000000000004</v>
      </c>
      <c r="H67">
        <f t="shared" si="6"/>
        <v>0.53333850978444386</v>
      </c>
      <c r="I67">
        <f t="shared" si="7"/>
        <v>0.6748494937320979</v>
      </c>
      <c r="J67">
        <f t="shared" si="8"/>
        <v>-1.444012986121221</v>
      </c>
      <c r="K67" s="4">
        <f t="shared" si="9"/>
        <v>0.45598342629803279</v>
      </c>
      <c r="L67">
        <f t="shared" si="10"/>
        <v>0.91970326493098475</v>
      </c>
      <c r="M67">
        <f t="shared" si="11"/>
        <v>6.8873884279890847</v>
      </c>
      <c r="N67">
        <f t="shared" si="12"/>
        <v>14.470688994773328</v>
      </c>
      <c r="O67" s="4">
        <f t="shared" si="13"/>
        <v>5.2960001282781395</v>
      </c>
      <c r="P67">
        <f t="shared" si="14"/>
        <v>0.91970326493098475</v>
      </c>
      <c r="Q67">
        <f t="shared" si="15"/>
        <v>1</v>
      </c>
      <c r="S67" s="4"/>
      <c r="X67" s="4"/>
    </row>
    <row r="68" spans="1:24" x14ac:dyDescent="0.2">
      <c r="A68">
        <v>58</v>
      </c>
      <c r="B68">
        <v>24005430900</v>
      </c>
      <c r="C68" s="4" t="s">
        <v>3</v>
      </c>
      <c r="D68">
        <v>27911</v>
      </c>
      <c r="E68">
        <f>VLOOKUP(B68,'[1]household income'!$A$1:$C$324,3,0)</f>
        <v>40369</v>
      </c>
      <c r="F68">
        <f>VLOOKUP(B68,'[1]incarceration rate'!$A$1:$C$324,3,0)</f>
        <v>1.6400000000000001E-2</v>
      </c>
      <c r="G68" s="4">
        <f>VLOOKUP(B68,'[1]employment rate'!$A$1:$C$324,3,0)</f>
        <v>0.71419999999999995</v>
      </c>
      <c r="H68">
        <f t="shared" si="6"/>
        <v>0.53017514895462614</v>
      </c>
      <c r="I68">
        <f t="shared" si="7"/>
        <v>0.83345299232901904</v>
      </c>
      <c r="J68">
        <f t="shared" si="8"/>
        <v>-0.93021250109149212</v>
      </c>
      <c r="K68" s="4">
        <f t="shared" si="9"/>
        <v>-6.5770373333884913E-2</v>
      </c>
      <c r="L68">
        <f t="shared" si="10"/>
        <v>0.78602228002678254</v>
      </c>
      <c r="M68">
        <f t="shared" si="11"/>
        <v>5.0264240637703992</v>
      </c>
      <c r="N68">
        <f t="shared" si="12"/>
        <v>11.356807941325421</v>
      </c>
      <c r="O68" s="4">
        <f t="shared" si="13"/>
        <v>6.3181107038610236</v>
      </c>
      <c r="P68">
        <f t="shared" si="14"/>
        <v>0.78602228002678254</v>
      </c>
      <c r="Q68">
        <f t="shared" si="15"/>
        <v>1</v>
      </c>
      <c r="S68" s="4"/>
      <c r="X68" s="4"/>
    </row>
    <row r="69" spans="1:24" x14ac:dyDescent="0.2">
      <c r="A69">
        <v>59</v>
      </c>
      <c r="B69">
        <v>24005402303</v>
      </c>
      <c r="C69" s="4" t="s">
        <v>15</v>
      </c>
      <c r="D69">
        <v>27833</v>
      </c>
      <c r="E69">
        <f>VLOOKUP(B69,'[1]household income'!$A$1:$C$324,3,0)</f>
        <v>30370</v>
      </c>
      <c r="F69">
        <f>VLOOKUP(B69,'[1]incarceration rate'!$A$1:$C$324,3,0)</f>
        <v>3.2899999999999999E-2</v>
      </c>
      <c r="G69" s="4">
        <f>VLOOKUP(B69,'[1]employment rate'!$A$1:$C$324,3,0)</f>
        <v>0.74490000000000001</v>
      </c>
      <c r="H69">
        <f t="shared" si="6"/>
        <v>0.51783804171833714</v>
      </c>
      <c r="I69">
        <f t="shared" si="7"/>
        <v>-1.8710566225852127E-2</v>
      </c>
      <c r="J69">
        <f t="shared" si="8"/>
        <v>-0.28305921842045983</v>
      </c>
      <c r="K69" s="4">
        <f t="shared" si="9"/>
        <v>0.49823813542315215</v>
      </c>
      <c r="L69">
        <f t="shared" si="10"/>
        <v>0.20316624404470149</v>
      </c>
      <c r="M69">
        <f t="shared" si="11"/>
        <v>2.9494636363209876</v>
      </c>
      <c r="N69">
        <f t="shared" si="12"/>
        <v>7.6317261884108127</v>
      </c>
      <c r="O69" s="4">
        <f t="shared" si="13"/>
        <v>8.8016180606558816</v>
      </c>
      <c r="P69">
        <f t="shared" si="14"/>
        <v>0.20316624404470149</v>
      </c>
      <c r="Q69">
        <f t="shared" si="15"/>
        <v>1</v>
      </c>
      <c r="S69" s="4"/>
      <c r="X69" s="4"/>
    </row>
    <row r="70" spans="1:24" x14ac:dyDescent="0.2">
      <c r="A70">
        <v>60</v>
      </c>
      <c r="B70">
        <v>24510272006</v>
      </c>
      <c r="C70" s="4" t="s">
        <v>36</v>
      </c>
      <c r="D70">
        <v>27663</v>
      </c>
      <c r="E70">
        <f>VLOOKUP(B70,'[1]household income'!$A$1:$C$324,3,0)</f>
        <v>39001</v>
      </c>
      <c r="F70">
        <f>VLOOKUP(B70,'[1]incarceration rate'!$A$1:$C$324,3,0)</f>
        <v>1.0999999999999999E-2</v>
      </c>
      <c r="G70" s="4">
        <f>VLOOKUP(B70,'[1]employment rate'!$A$1:$C$324,3,0)</f>
        <v>0.68010000000000004</v>
      </c>
      <c r="H70">
        <f t="shared" si="6"/>
        <v>0.49094947466488659</v>
      </c>
      <c r="I70">
        <f t="shared" si="7"/>
        <v>0.7168653587553554</v>
      </c>
      <c r="J70">
        <f t="shared" si="8"/>
        <v>-1.1420081208747392</v>
      </c>
      <c r="K70" s="4">
        <f t="shared" si="9"/>
        <v>-0.69224236514544435</v>
      </c>
      <c r="L70">
        <f t="shared" si="10"/>
        <v>1.9978144557967257</v>
      </c>
      <c r="M70">
        <f t="shared" si="11"/>
        <v>5.0641584656389691</v>
      </c>
      <c r="N70">
        <f t="shared" si="12"/>
        <v>11.267366816800129</v>
      </c>
      <c r="O70" s="4">
        <f t="shared" si="13"/>
        <v>8.6065754940145602</v>
      </c>
      <c r="P70">
        <f t="shared" si="14"/>
        <v>1.9978144557967257</v>
      </c>
      <c r="Q70">
        <f t="shared" si="15"/>
        <v>1</v>
      </c>
      <c r="S70" s="4"/>
      <c r="X70" s="4"/>
    </row>
    <row r="71" spans="1:24" x14ac:dyDescent="0.2">
      <c r="A71">
        <v>61</v>
      </c>
      <c r="B71">
        <v>24510130700</v>
      </c>
      <c r="C71" s="4" t="s">
        <v>37</v>
      </c>
      <c r="D71">
        <v>27631</v>
      </c>
      <c r="E71">
        <f>VLOOKUP(B71,'[1]household income'!$A$1:$C$324,3,0)</f>
        <v>38765</v>
      </c>
      <c r="F71">
        <f>VLOOKUP(B71,'[1]incarceration rate'!$A$1:$C$324,3,0)</f>
        <v>7.7000000000000002E-3</v>
      </c>
      <c r="G71" s="4">
        <f>VLOOKUP(B71,'[1]employment rate'!$A$1:$C$324,3,0)</f>
        <v>0.70920000000000005</v>
      </c>
      <c r="H71">
        <f t="shared" si="6"/>
        <v>0.48588809733717825</v>
      </c>
      <c r="I71">
        <f t="shared" si="7"/>
        <v>0.69675228746633144</v>
      </c>
      <c r="J71">
        <f t="shared" si="8"/>
        <v>-1.2714387774089457</v>
      </c>
      <c r="K71" s="4">
        <f t="shared" si="9"/>
        <v>-0.15762843664936113</v>
      </c>
      <c r="L71">
        <f t="shared" si="10"/>
        <v>1.122822272240088</v>
      </c>
      <c r="M71">
        <f t="shared" si="11"/>
        <v>5.4683050850795984</v>
      </c>
      <c r="N71">
        <f t="shared" si="12"/>
        <v>12.271943658337317</v>
      </c>
      <c r="O71" s="4">
        <f t="shared" si="13"/>
        <v>6.8082603347018118</v>
      </c>
      <c r="P71">
        <f t="shared" si="14"/>
        <v>1.122822272240088</v>
      </c>
      <c r="Q71">
        <f t="shared" si="15"/>
        <v>1</v>
      </c>
      <c r="S71" s="4"/>
      <c r="X71" s="4"/>
    </row>
    <row r="72" spans="1:24" x14ac:dyDescent="0.2">
      <c r="A72">
        <v>62</v>
      </c>
      <c r="B72">
        <v>24510270903</v>
      </c>
      <c r="C72" s="4" t="s">
        <v>38</v>
      </c>
      <c r="D72">
        <v>27612</v>
      </c>
      <c r="E72">
        <f>VLOOKUP(B72,'[1]household income'!$A$1:$C$324,3,0)</f>
        <v>32121</v>
      </c>
      <c r="F72">
        <f>VLOOKUP(B72,'[1]incarceration rate'!$A$1:$C$324,3,0)</f>
        <v>3.7699999999999997E-2</v>
      </c>
      <c r="G72" s="4">
        <f>VLOOKUP(B72,'[1]employment rate'!$A$1:$C$324,3,0)</f>
        <v>0.78879999999999995</v>
      </c>
      <c r="H72">
        <f t="shared" si="6"/>
        <v>0.48288290454885147</v>
      </c>
      <c r="I72">
        <f t="shared" si="7"/>
        <v>0.13051819575330373</v>
      </c>
      <c r="J72">
        <f t="shared" si="8"/>
        <v>-9.4796445279795957E-2</v>
      </c>
      <c r="K72" s="4">
        <f t="shared" si="9"/>
        <v>1.3047519313330493</v>
      </c>
      <c r="L72">
        <f t="shared" si="10"/>
        <v>0.86988499340978731</v>
      </c>
      <c r="M72">
        <f t="shared" si="11"/>
        <v>5.1040425481774037</v>
      </c>
      <c r="N72">
        <f t="shared" si="12"/>
        <v>10.052558000444041</v>
      </c>
      <c r="O72" s="4">
        <f t="shared" si="13"/>
        <v>8.2669039375759965</v>
      </c>
      <c r="P72">
        <f t="shared" si="14"/>
        <v>0.86988499340978731</v>
      </c>
      <c r="Q72">
        <f t="shared" si="15"/>
        <v>1</v>
      </c>
      <c r="S72" s="4"/>
      <c r="X72" s="4"/>
    </row>
    <row r="73" spans="1:24" x14ac:dyDescent="0.2">
      <c r="A73">
        <v>63</v>
      </c>
      <c r="B73">
        <v>24510040100</v>
      </c>
      <c r="C73" s="4" t="s">
        <v>39</v>
      </c>
      <c r="D73">
        <v>27593</v>
      </c>
      <c r="E73">
        <f>VLOOKUP(B73,'[1]household income'!$A$1:$C$324,3,0)</f>
        <v>33047</v>
      </c>
      <c r="F73">
        <f>VLOOKUP(B73,'[1]incarceration rate'!$A$1:$C$324,3,0)</f>
        <v>3.5099999999999999E-2</v>
      </c>
      <c r="G73" s="4">
        <f>VLOOKUP(B73,'[1]employment rate'!$A$1:$C$324,3,0)</f>
        <v>0.75270000000000004</v>
      </c>
      <c r="H73">
        <f t="shared" si="6"/>
        <v>0.47987771176052463</v>
      </c>
      <c r="I73">
        <f t="shared" si="7"/>
        <v>0.20943643309921942</v>
      </c>
      <c r="J73">
        <f t="shared" si="8"/>
        <v>-0.19677211406432218</v>
      </c>
      <c r="K73" s="4">
        <f t="shared" si="9"/>
        <v>0.64153671419529867</v>
      </c>
      <c r="L73">
        <f t="shared" si="10"/>
        <v>0.17280558254679701</v>
      </c>
      <c r="M73">
        <f t="shared" si="11"/>
        <v>3.3667733106700251</v>
      </c>
      <c r="N73">
        <f t="shared" si="12"/>
        <v>8.1360637039756867</v>
      </c>
      <c r="O73" s="4">
        <f t="shared" si="13"/>
        <v>8.1249276339624519</v>
      </c>
      <c r="P73">
        <f t="shared" si="14"/>
        <v>0.17280558254679701</v>
      </c>
      <c r="Q73">
        <f t="shared" si="15"/>
        <v>1</v>
      </c>
      <c r="S73" s="4"/>
      <c r="X73" s="4"/>
    </row>
    <row r="74" spans="1:24" x14ac:dyDescent="0.2">
      <c r="A74">
        <v>64</v>
      </c>
      <c r="B74">
        <v>24510261100</v>
      </c>
      <c r="C74" s="4" t="s">
        <v>26</v>
      </c>
      <c r="D74">
        <v>27541</v>
      </c>
      <c r="E74">
        <f>VLOOKUP(B74,'[1]household income'!$A$1:$C$324,3,0)</f>
        <v>39841</v>
      </c>
      <c r="F74">
        <f>VLOOKUP(B74,'[1]incarceration rate'!$A$1:$C$324,3,0)</f>
        <v>1E-3</v>
      </c>
      <c r="G74" s="4">
        <f>VLOOKUP(B74,'[1]employment rate'!$A$1:$C$324,3,0)</f>
        <v>0.74129999999999996</v>
      </c>
      <c r="H74">
        <f t="shared" si="6"/>
        <v>0.47165297360299857</v>
      </c>
      <c r="I74">
        <f t="shared" si="7"/>
        <v>0.78845425656374535</v>
      </c>
      <c r="J74">
        <f t="shared" si="8"/>
        <v>-1.5342222315844556</v>
      </c>
      <c r="K74" s="4">
        <f t="shared" si="9"/>
        <v>0.43210032983600699</v>
      </c>
      <c r="L74">
        <f t="shared" si="10"/>
        <v>1.1733547620756719</v>
      </c>
      <c r="M74">
        <f t="shared" si="11"/>
        <v>7.322693793788555</v>
      </c>
      <c r="N74">
        <f t="shared" si="12"/>
        <v>15.119217910140804</v>
      </c>
      <c r="O74" s="4">
        <f t="shared" si="13"/>
        <v>5.3016026577069013</v>
      </c>
      <c r="P74">
        <f t="shared" si="14"/>
        <v>1.1733547620756719</v>
      </c>
      <c r="Q74">
        <f t="shared" si="15"/>
        <v>1</v>
      </c>
      <c r="S74" s="4"/>
      <c r="X74" s="4"/>
    </row>
    <row r="75" spans="1:24" x14ac:dyDescent="0.2">
      <c r="A75">
        <v>65</v>
      </c>
      <c r="B75">
        <v>24510260101</v>
      </c>
      <c r="C75" s="4" t="s">
        <v>40</v>
      </c>
      <c r="D75">
        <v>27213</v>
      </c>
      <c r="E75">
        <f>VLOOKUP(B75,'[1]household income'!$A$1:$C$324,3,0)</f>
        <v>34720</v>
      </c>
      <c r="F75">
        <f>VLOOKUP(B75,'[1]incarceration rate'!$A$1:$C$324,3,0)</f>
        <v>3.2000000000000001E-2</v>
      </c>
      <c r="G75" s="4">
        <f>VLOOKUP(B75,'[1]employment rate'!$A$1:$C$324,3,0)</f>
        <v>0.73399999999999999</v>
      </c>
      <c r="H75">
        <f t="shared" si="6"/>
        <v>0.4197738559939882</v>
      </c>
      <c r="I75">
        <f t="shared" si="7"/>
        <v>0.35201765456759621</v>
      </c>
      <c r="J75">
        <f t="shared" si="8"/>
        <v>-0.31835848838433428</v>
      </c>
      <c r="K75" s="4">
        <f t="shared" si="9"/>
        <v>0.29798755739540939</v>
      </c>
      <c r="L75">
        <f t="shared" si="10"/>
        <v>0.12443488157098362</v>
      </c>
      <c r="M75">
        <f t="shared" si="11"/>
        <v>2.9573718654608774</v>
      </c>
      <c r="N75">
        <f t="shared" si="12"/>
        <v>7.8124955064815866</v>
      </c>
      <c r="O75" s="4">
        <f t="shared" si="13"/>
        <v>8.1441449686971001</v>
      </c>
      <c r="P75">
        <f t="shared" si="14"/>
        <v>0.12443488157098362</v>
      </c>
      <c r="Q75">
        <f t="shared" si="15"/>
        <v>1</v>
      </c>
      <c r="S75" s="4"/>
      <c r="X75" s="4"/>
    </row>
    <row r="76" spans="1:24" x14ac:dyDescent="0.2">
      <c r="A76">
        <v>66</v>
      </c>
      <c r="B76">
        <v>24005441000</v>
      </c>
      <c r="C76" s="4" t="s">
        <v>3</v>
      </c>
      <c r="D76">
        <v>27180</v>
      </c>
      <c r="E76">
        <f>VLOOKUP(B76,'[1]household income'!$A$1:$C$324,3,0)</f>
        <v>34100</v>
      </c>
      <c r="F76">
        <f>VLOOKUP(B76,'[1]incarceration rate'!$A$1:$C$324,3,0)</f>
        <v>3.5400000000000001E-2</v>
      </c>
      <c r="G76" s="4">
        <f>VLOOKUP(B76,'[1]employment rate'!$A$1:$C$324,3,0)</f>
        <v>0.74770000000000003</v>
      </c>
      <c r="H76">
        <f t="shared" ref="H76:H139" si="16">STANDARDIZE(D76,$D$8,$D$9)</f>
        <v>0.41455431062478898</v>
      </c>
      <c r="I76">
        <f t="shared" ref="I76:I139" si="17">STANDARDIZE(E76,$E$8,$E$9)</f>
        <v>0.29917822999473692</v>
      </c>
      <c r="J76">
        <f t="shared" ref="J76:J139" si="18">STANDARDIZE(F76,$F$8,$F$9)</f>
        <v>-0.18500569074303064</v>
      </c>
      <c r="K76" s="4">
        <f t="shared" ref="K76:K139" si="19">STANDARDIZE(G76,$G$8,$G$9)</f>
        <v>0.54967865087982037</v>
      </c>
      <c r="L76">
        <f t="shared" ref="L76:L139" si="20">SUMXMY2($H$3:$K$3,H76:K76)</f>
        <v>0.15478580830885227</v>
      </c>
      <c r="M76">
        <f t="shared" ref="M76:M139" si="21">SUMXMY2($H$4:$K$4,H76:K76)</f>
        <v>3.1597357796188517</v>
      </c>
      <c r="N76">
        <f t="shared" ref="N76:N139" si="22">SUMXMY2($H$5:$K$5,H76:K76)</f>
        <v>7.8685226372167119</v>
      </c>
      <c r="O76" s="4">
        <f t="shared" ref="O76:O139" si="23">SUMXMY2($H$6:$K$6,H76:K76)</f>
        <v>8.2248647809398978</v>
      </c>
      <c r="P76">
        <f t="shared" ref="P76:P139" si="24">MIN(L76:O76)</f>
        <v>0.15478580830885227</v>
      </c>
      <c r="Q76">
        <f t="shared" ref="Q76:Q139" si="25">MATCH(P76,L76:O76,0)</f>
        <v>1</v>
      </c>
      <c r="S76" s="4"/>
      <c r="X76" s="4"/>
    </row>
    <row r="77" spans="1:24" x14ac:dyDescent="0.2">
      <c r="A77">
        <v>67</v>
      </c>
      <c r="B77">
        <v>24510270702</v>
      </c>
      <c r="C77" s="4" t="s">
        <v>21</v>
      </c>
      <c r="D77">
        <v>27141</v>
      </c>
      <c r="E77">
        <f>VLOOKUP(B77,'[1]household income'!$A$1:$C$324,3,0)</f>
        <v>34637</v>
      </c>
      <c r="F77">
        <f>VLOOKUP(B77,'[1]incarceration rate'!$A$1:$C$324,3,0)</f>
        <v>3.0499999999999999E-2</v>
      </c>
      <c r="G77" s="4">
        <f>VLOOKUP(B77,'[1]employment rate'!$A$1:$C$324,3,0)</f>
        <v>0.78300000000000003</v>
      </c>
      <c r="H77">
        <f t="shared" si="16"/>
        <v>0.40838575700664448</v>
      </c>
      <c r="I77">
        <f t="shared" si="17"/>
        <v>0.34494398966510054</v>
      </c>
      <c r="J77">
        <f t="shared" si="18"/>
        <v>-0.37719060499079182</v>
      </c>
      <c r="K77" s="4">
        <f t="shared" si="19"/>
        <v>1.1981965778870962</v>
      </c>
      <c r="L77">
        <f t="shared" si="20"/>
        <v>0.48980111434262047</v>
      </c>
      <c r="M77">
        <f t="shared" si="21"/>
        <v>5.2293407457105001</v>
      </c>
      <c r="N77">
        <f t="shared" si="22"/>
        <v>10.796411285910562</v>
      </c>
      <c r="O77" s="4">
        <f t="shared" si="23"/>
        <v>7.1545315540685079</v>
      </c>
      <c r="P77">
        <f t="shared" si="24"/>
        <v>0.48980111434262047</v>
      </c>
      <c r="Q77">
        <f t="shared" si="25"/>
        <v>1</v>
      </c>
      <c r="S77" s="4"/>
      <c r="X77" s="4"/>
    </row>
    <row r="78" spans="1:24" x14ac:dyDescent="0.2">
      <c r="A78">
        <v>68</v>
      </c>
      <c r="B78">
        <v>24510080101</v>
      </c>
      <c r="C78" s="4" t="s">
        <v>41</v>
      </c>
      <c r="D78">
        <v>27120</v>
      </c>
      <c r="E78">
        <f>VLOOKUP(B78,'[1]household income'!$A$1:$C$324,3,0)</f>
        <v>31912</v>
      </c>
      <c r="F78">
        <f>VLOOKUP(B78,'[1]incarceration rate'!$A$1:$C$324,3,0)</f>
        <v>3.2099999999999997E-2</v>
      </c>
      <c r="G78" s="4">
        <f>VLOOKUP(B78,'[1]employment rate'!$A$1:$C$324,3,0)</f>
        <v>0.75600000000000001</v>
      </c>
      <c r="H78">
        <f t="shared" si="16"/>
        <v>0.40506422813533588</v>
      </c>
      <c r="I78">
        <f t="shared" si="17"/>
        <v>0.11270619617954955</v>
      </c>
      <c r="J78">
        <f t="shared" si="18"/>
        <v>-0.31443634727723729</v>
      </c>
      <c r="K78" s="4">
        <f t="shared" si="19"/>
        <v>0.70216303598351371</v>
      </c>
      <c r="L78">
        <f t="shared" si="20"/>
        <v>0.13301776805705431</v>
      </c>
      <c r="M78">
        <f t="shared" si="21"/>
        <v>3.3454503060107852</v>
      </c>
      <c r="N78">
        <f t="shared" si="22"/>
        <v>8.25227003849791</v>
      </c>
      <c r="O78" s="4">
        <f t="shared" si="23"/>
        <v>8.3897499633515586</v>
      </c>
      <c r="P78">
        <f t="shared" si="24"/>
        <v>0.13301776805705431</v>
      </c>
      <c r="Q78">
        <f t="shared" si="25"/>
        <v>1</v>
      </c>
      <c r="S78" s="4"/>
      <c r="X78" s="4"/>
    </row>
    <row r="79" spans="1:24" x14ac:dyDescent="0.2">
      <c r="A79">
        <v>69</v>
      </c>
      <c r="B79">
        <v>24510260102</v>
      </c>
      <c r="C79" s="4" t="s">
        <v>42</v>
      </c>
      <c r="D79">
        <v>27066</v>
      </c>
      <c r="E79">
        <f>VLOOKUP(B79,'[1]household income'!$A$1:$C$324,3,0)</f>
        <v>30843</v>
      </c>
      <c r="F79">
        <f>VLOOKUP(B79,'[1]incarceration rate'!$A$1:$C$324,3,0)</f>
        <v>3.3700000000000001E-2</v>
      </c>
      <c r="G79" s="4">
        <f>VLOOKUP(B79,'[1]employment rate'!$A$1:$C$324,3,0)</f>
        <v>0.7601</v>
      </c>
      <c r="H79">
        <f t="shared" si="16"/>
        <v>0.39652315389482806</v>
      </c>
      <c r="I79">
        <f t="shared" si="17"/>
        <v>2.1600801230538921E-2</v>
      </c>
      <c r="J79">
        <f t="shared" si="18"/>
        <v>-0.25168208956368243</v>
      </c>
      <c r="K79" s="4">
        <f t="shared" si="19"/>
        <v>0.77748664790220567</v>
      </c>
      <c r="L79">
        <f t="shared" si="20"/>
        <v>0.2433383649906713</v>
      </c>
      <c r="M79">
        <f t="shared" si="21"/>
        <v>3.3235416611124871</v>
      </c>
      <c r="N79">
        <f t="shared" si="22"/>
        <v>8.0716394211851394</v>
      </c>
      <c r="O79" s="4">
        <f t="shared" si="23"/>
        <v>8.8224503648297983</v>
      </c>
      <c r="P79">
        <f t="shared" si="24"/>
        <v>0.2433383649906713</v>
      </c>
      <c r="Q79">
        <f t="shared" si="25"/>
        <v>1</v>
      </c>
      <c r="S79" s="4"/>
      <c r="X79" s="4"/>
    </row>
    <row r="80" spans="1:24" x14ac:dyDescent="0.2">
      <c r="A80">
        <v>70</v>
      </c>
      <c r="B80">
        <v>24510240400</v>
      </c>
      <c r="C80" s="4" t="s">
        <v>43</v>
      </c>
      <c r="D80">
        <v>27057</v>
      </c>
      <c r="E80">
        <f>VLOOKUP(B80,'[1]household income'!$A$1:$C$324,3,0)</f>
        <v>37546</v>
      </c>
      <c r="F80">
        <f>VLOOKUP(B80,'[1]incarceration rate'!$A$1:$C$324,3,0)</f>
        <v>0.02</v>
      </c>
      <c r="G80" s="4">
        <f>VLOOKUP(B80,'[1]employment rate'!$A$1:$C$324,3,0)</f>
        <v>0.68969999999999998</v>
      </c>
      <c r="H80">
        <f t="shared" si="16"/>
        <v>0.39509964152141008</v>
      </c>
      <c r="I80">
        <f t="shared" si="17"/>
        <v>0.59286316076582257</v>
      </c>
      <c r="J80">
        <f t="shared" si="18"/>
        <v>-0.78901542123599422</v>
      </c>
      <c r="K80" s="4">
        <f t="shared" si="19"/>
        <v>-0.51587488357972733</v>
      </c>
      <c r="L80">
        <f t="shared" si="20"/>
        <v>1.2251747329827223</v>
      </c>
      <c r="M80">
        <f t="shared" si="21"/>
        <v>3.6074688122170189</v>
      </c>
      <c r="N80">
        <f t="shared" si="22"/>
        <v>9.0419574301437287</v>
      </c>
      <c r="O80" s="4">
        <f t="shared" si="23"/>
        <v>8.9490694326316067</v>
      </c>
      <c r="P80">
        <f t="shared" si="24"/>
        <v>1.2251747329827223</v>
      </c>
      <c r="Q80">
        <f t="shared" si="25"/>
        <v>1</v>
      </c>
      <c r="S80" s="4"/>
      <c r="X80" s="4"/>
    </row>
    <row r="81" spans="1:24" x14ac:dyDescent="0.2">
      <c r="A81">
        <v>71</v>
      </c>
      <c r="B81">
        <v>24510270401</v>
      </c>
      <c r="C81" s="4" t="s">
        <v>16</v>
      </c>
      <c r="D81">
        <v>27033</v>
      </c>
      <c r="E81">
        <f>VLOOKUP(B81,'[1]household income'!$A$1:$C$324,3,0)</f>
        <v>34074</v>
      </c>
      <c r="F81">
        <f>VLOOKUP(B81,'[1]incarceration rate'!$A$1:$C$324,3,0)</f>
        <v>2.5399999999999999E-2</v>
      </c>
      <c r="G81" s="4">
        <f>VLOOKUP(B81,'[1]employment rate'!$A$1:$C$324,3,0)</f>
        <v>0.74660000000000004</v>
      </c>
      <c r="H81">
        <f t="shared" si="16"/>
        <v>0.39130360852562884</v>
      </c>
      <c r="I81">
        <f t="shared" si="17"/>
        <v>0.29696238315781054</v>
      </c>
      <c r="J81">
        <f t="shared" si="18"/>
        <v>-0.57721980145274732</v>
      </c>
      <c r="K81" s="4">
        <f t="shared" si="19"/>
        <v>0.52946987695041536</v>
      </c>
      <c r="L81">
        <f t="shared" si="20"/>
        <v>0</v>
      </c>
      <c r="M81">
        <f t="shared" si="21"/>
        <v>3.6201370747482411</v>
      </c>
      <c r="N81">
        <f t="shared" si="22"/>
        <v>9.0829878450268975</v>
      </c>
      <c r="O81" s="4">
        <f t="shared" si="23"/>
        <v>7.5190631418065008</v>
      </c>
      <c r="P81">
        <f t="shared" si="24"/>
        <v>0</v>
      </c>
      <c r="Q81">
        <f t="shared" si="25"/>
        <v>1</v>
      </c>
      <c r="S81" s="4"/>
      <c r="X81" s="4"/>
    </row>
    <row r="82" spans="1:24" x14ac:dyDescent="0.2">
      <c r="A82">
        <v>72</v>
      </c>
      <c r="B82">
        <v>24510270902</v>
      </c>
      <c r="C82" s="4" t="s">
        <v>44</v>
      </c>
      <c r="D82">
        <v>27017</v>
      </c>
      <c r="E82">
        <f>VLOOKUP(B82,'[1]household income'!$A$1:$C$324,3,0)</f>
        <v>29687</v>
      </c>
      <c r="F82">
        <f>VLOOKUP(B82,'[1]incarceration rate'!$A$1:$C$324,3,0)</f>
        <v>3.8600000000000002E-2</v>
      </c>
      <c r="G82" s="4">
        <f>VLOOKUP(B82,'[1]employment rate'!$A$1:$C$324,3,0)</f>
        <v>0.77790000000000004</v>
      </c>
      <c r="H82">
        <f t="shared" si="16"/>
        <v>0.3887729198617747</v>
      </c>
      <c r="I82">
        <f t="shared" si="17"/>
        <v>-7.6919158134340679E-2</v>
      </c>
      <c r="J82">
        <f t="shared" si="18"/>
        <v>-5.9497175315921261E-2</v>
      </c>
      <c r="K82" s="4">
        <f t="shared" si="19"/>
        <v>1.1045013533053087</v>
      </c>
      <c r="L82">
        <f t="shared" si="20"/>
        <v>0.738491727717008</v>
      </c>
      <c r="M82">
        <f t="shared" si="21"/>
        <v>3.9551946016533273</v>
      </c>
      <c r="N82">
        <f t="shared" si="22"/>
        <v>8.4491638219914176</v>
      </c>
      <c r="O82" s="4">
        <f t="shared" si="23"/>
        <v>9.5150689689728605</v>
      </c>
      <c r="P82">
        <f t="shared" si="24"/>
        <v>0.738491727717008</v>
      </c>
      <c r="Q82">
        <f t="shared" si="25"/>
        <v>1</v>
      </c>
      <c r="S82" s="4"/>
      <c r="X82" s="4"/>
    </row>
    <row r="83" spans="1:24" x14ac:dyDescent="0.2">
      <c r="A83">
        <v>73</v>
      </c>
      <c r="B83">
        <v>24005401302</v>
      </c>
      <c r="C83" s="4" t="s">
        <v>18</v>
      </c>
      <c r="D83">
        <v>26999</v>
      </c>
      <c r="E83">
        <f>VLOOKUP(B83,'[1]household income'!$A$1:$C$324,3,0)</f>
        <v>33599</v>
      </c>
      <c r="F83">
        <f>VLOOKUP(B83,'[1]incarceration rate'!$A$1:$C$324,3,0)</f>
        <v>3.9300000000000002E-2</v>
      </c>
      <c r="G83" s="4">
        <f>VLOOKUP(B83,'[1]employment rate'!$A$1:$C$324,3,0)</f>
        <v>0.75460000000000005</v>
      </c>
      <c r="H83">
        <f t="shared" si="16"/>
        <v>0.38592589511493874</v>
      </c>
      <c r="I83">
        <f t="shared" si="17"/>
        <v>0.25648056594473284</v>
      </c>
      <c r="J83">
        <f t="shared" si="18"/>
        <v>-3.204218756624113E-2</v>
      </c>
      <c r="K83" s="4">
        <f t="shared" si="19"/>
        <v>0.67644277825518062</v>
      </c>
      <c r="L83">
        <f t="shared" si="20"/>
        <v>0.32048736172732523</v>
      </c>
      <c r="M83">
        <f t="shared" si="21"/>
        <v>3.1768087820761637</v>
      </c>
      <c r="N83">
        <f t="shared" si="22"/>
        <v>7.6058478515806183</v>
      </c>
      <c r="O83" s="4">
        <f t="shared" si="23"/>
        <v>8.7151754368045751</v>
      </c>
      <c r="P83">
        <f t="shared" si="24"/>
        <v>0.32048736172732523</v>
      </c>
      <c r="Q83">
        <f t="shared" si="25"/>
        <v>1</v>
      </c>
      <c r="S83" s="4"/>
      <c r="X83" s="4"/>
    </row>
    <row r="84" spans="1:24" x14ac:dyDescent="0.2">
      <c r="A84">
        <v>74</v>
      </c>
      <c r="B84">
        <v>24510270801</v>
      </c>
      <c r="C84" s="4" t="s">
        <v>45</v>
      </c>
      <c r="D84">
        <v>26874</v>
      </c>
      <c r="E84">
        <f>VLOOKUP(B84,'[1]household income'!$A$1:$C$324,3,0)</f>
        <v>29990</v>
      </c>
      <c r="F84">
        <f>VLOOKUP(B84,'[1]incarceration rate'!$A$1:$C$324,3,0)</f>
        <v>2.2800000000000001E-2</v>
      </c>
      <c r="G84" s="4">
        <f>VLOOKUP(B84,'[1]employment rate'!$A$1:$C$324,3,0)</f>
        <v>0.78139999999999998</v>
      </c>
      <c r="H84">
        <f t="shared" si="16"/>
        <v>0.36615488992857809</v>
      </c>
      <c r="I84">
        <f t="shared" si="17"/>
        <v>-5.1096019996314281E-2</v>
      </c>
      <c r="J84">
        <f t="shared" si="18"/>
        <v>-0.67919547023727356</v>
      </c>
      <c r="K84" s="4">
        <f t="shared" si="19"/>
        <v>1.1688019976261423</v>
      </c>
      <c r="L84">
        <f t="shared" si="20"/>
        <v>0.54092170760504665</v>
      </c>
      <c r="M84">
        <f t="shared" si="21"/>
        <v>5.0046211755100956</v>
      </c>
      <c r="N84">
        <f t="shared" si="22"/>
        <v>10.790798856413739</v>
      </c>
      <c r="O84" s="4">
        <f t="shared" si="23"/>
        <v>8.1577864918039857</v>
      </c>
      <c r="P84">
        <f t="shared" si="24"/>
        <v>0.54092170760504665</v>
      </c>
      <c r="Q84">
        <f t="shared" si="25"/>
        <v>1</v>
      </c>
      <c r="S84" s="4"/>
      <c r="X84" s="4"/>
    </row>
    <row r="85" spans="1:24" x14ac:dyDescent="0.2">
      <c r="A85">
        <v>75</v>
      </c>
      <c r="B85">
        <v>24510270803</v>
      </c>
      <c r="C85" s="4" t="s">
        <v>46</v>
      </c>
      <c r="D85">
        <v>26856</v>
      </c>
      <c r="E85">
        <f>VLOOKUP(B85,'[1]household income'!$A$1:$C$324,3,0)</f>
        <v>30166</v>
      </c>
      <c r="F85">
        <f>VLOOKUP(B85,'[1]incarceration rate'!$A$1:$C$324,3,0)</f>
        <v>2.9000000000000001E-2</v>
      </c>
      <c r="G85" s="4">
        <f>VLOOKUP(B85,'[1]employment rate'!$A$1:$C$324,3,0)</f>
        <v>0.75429999999999997</v>
      </c>
      <c r="H85">
        <f t="shared" si="16"/>
        <v>0.36330786518174218</v>
      </c>
      <c r="I85">
        <f t="shared" si="17"/>
        <v>-3.6096441407889701E-2</v>
      </c>
      <c r="J85">
        <f t="shared" si="18"/>
        <v>-0.4360227215972492</v>
      </c>
      <c r="K85" s="4">
        <f t="shared" si="19"/>
        <v>0.67093129445625044</v>
      </c>
      <c r="L85">
        <f t="shared" si="20"/>
        <v>0.15165989026894275</v>
      </c>
      <c r="M85">
        <f t="shared" si="21"/>
        <v>3.1810864881930483</v>
      </c>
      <c r="N85">
        <f t="shared" si="22"/>
        <v>8.1528140885407172</v>
      </c>
      <c r="O85" s="4">
        <f t="shared" si="23"/>
        <v>8.8809592153458485</v>
      </c>
      <c r="P85">
        <f t="shared" si="24"/>
        <v>0.15165989026894275</v>
      </c>
      <c r="Q85">
        <f t="shared" si="25"/>
        <v>1</v>
      </c>
      <c r="S85" s="4"/>
      <c r="X85" s="4"/>
    </row>
    <row r="86" spans="1:24" x14ac:dyDescent="0.2">
      <c r="A86">
        <v>76</v>
      </c>
      <c r="B86">
        <v>24510260501</v>
      </c>
      <c r="C86" s="4" t="s">
        <v>47</v>
      </c>
      <c r="D86">
        <v>26814</v>
      </c>
      <c r="E86">
        <f>VLOOKUP(B86,'[1]household income'!$A$1:$C$324,3,0)</f>
        <v>36983</v>
      </c>
      <c r="F86">
        <f>VLOOKUP(B86,'[1]incarceration rate'!$A$1:$C$324,3,0)</f>
        <v>2.75E-2</v>
      </c>
      <c r="G86" s="4">
        <f>VLOOKUP(B86,'[1]employment rate'!$A$1:$C$324,3,0)</f>
        <v>0.69450000000000001</v>
      </c>
      <c r="H86">
        <f t="shared" si="16"/>
        <v>0.35666480743912499</v>
      </c>
      <c r="I86">
        <f t="shared" si="17"/>
        <v>0.54488155425853269</v>
      </c>
      <c r="J86">
        <f t="shared" si="18"/>
        <v>-0.49485483820370674</v>
      </c>
      <c r="K86" s="4">
        <f t="shared" si="19"/>
        <v>-0.42769114279686782</v>
      </c>
      <c r="L86">
        <f t="shared" si="20"/>
        <v>0.98560496683465426</v>
      </c>
      <c r="M86">
        <f t="shared" si="21"/>
        <v>2.8568347725692775</v>
      </c>
      <c r="N86">
        <f t="shared" si="22"/>
        <v>7.6898828692710186</v>
      </c>
      <c r="O86" s="4">
        <f t="shared" si="23"/>
        <v>9.3888501568876439</v>
      </c>
      <c r="P86">
        <f t="shared" si="24"/>
        <v>0.98560496683465426</v>
      </c>
      <c r="Q86">
        <f t="shared" si="25"/>
        <v>1</v>
      </c>
      <c r="S86" s="4"/>
      <c r="X86" s="4"/>
    </row>
    <row r="87" spans="1:24" x14ac:dyDescent="0.2">
      <c r="A87">
        <v>77</v>
      </c>
      <c r="B87">
        <v>24005402405</v>
      </c>
      <c r="C87" s="4" t="s">
        <v>18</v>
      </c>
      <c r="D87">
        <v>26757</v>
      </c>
      <c r="E87">
        <f>VLOOKUP(B87,'[1]household income'!$A$1:$C$324,3,0)</f>
        <v>31306</v>
      </c>
      <c r="F87">
        <f>VLOOKUP(B87,'[1]incarceration rate'!$A$1:$C$324,3,0)</f>
        <v>3.7499999999999999E-2</v>
      </c>
      <c r="G87" s="4">
        <f>VLOOKUP(B87,'[1]employment rate'!$A$1:$C$324,3,0)</f>
        <v>0.75980000000000003</v>
      </c>
      <c r="H87">
        <f t="shared" si="16"/>
        <v>0.34764922907414453</v>
      </c>
      <c r="I87">
        <f t="shared" si="17"/>
        <v>6.1059919903496754E-2</v>
      </c>
      <c r="J87">
        <f t="shared" si="18"/>
        <v>-0.10264072749399024</v>
      </c>
      <c r="K87" s="4">
        <f t="shared" si="19"/>
        <v>0.7719751641032776</v>
      </c>
      <c r="L87">
        <f t="shared" si="20"/>
        <v>0.34158978875139068</v>
      </c>
      <c r="M87">
        <f t="shared" si="21"/>
        <v>3.1091148114327871</v>
      </c>
      <c r="N87">
        <f t="shared" si="22"/>
        <v>7.5496658243921804</v>
      </c>
      <c r="O87" s="4">
        <f t="shared" si="23"/>
        <v>9.2469537931624615</v>
      </c>
      <c r="P87">
        <f t="shared" si="24"/>
        <v>0.34158978875139068</v>
      </c>
      <c r="Q87">
        <f t="shared" si="25"/>
        <v>1</v>
      </c>
      <c r="S87" s="4"/>
      <c r="X87" s="4"/>
    </row>
    <row r="88" spans="1:24" x14ac:dyDescent="0.2">
      <c r="A88">
        <v>78</v>
      </c>
      <c r="B88">
        <v>24510150702</v>
      </c>
      <c r="C88" s="4" t="s">
        <v>48</v>
      </c>
      <c r="D88">
        <v>26666</v>
      </c>
      <c r="E88">
        <f>VLOOKUP(B88,'[1]household income'!$A$1:$C$324,3,0)</f>
        <v>26952</v>
      </c>
      <c r="F88">
        <f>VLOOKUP(B88,'[1]incarceration rate'!$A$1:$C$324,3,0)</f>
        <v>4.6199999999999998E-2</v>
      </c>
      <c r="G88" s="4">
        <f>VLOOKUP(B88,'[1]employment rate'!$A$1:$C$324,3,0)</f>
        <v>0.72499999999999998</v>
      </c>
      <c r="H88">
        <f t="shared" si="16"/>
        <v>0.33325593729847397</v>
      </c>
      <c r="I88">
        <f t="shared" si="17"/>
        <v>-0.31000920040332486</v>
      </c>
      <c r="J88">
        <f t="shared" si="18"/>
        <v>0.23858554882346317</v>
      </c>
      <c r="K88" s="4">
        <f t="shared" si="19"/>
        <v>0.13264304342754851</v>
      </c>
      <c r="L88">
        <f t="shared" si="20"/>
        <v>1.1947939407286836</v>
      </c>
      <c r="M88">
        <f t="shared" si="21"/>
        <v>1.3815058871038148</v>
      </c>
      <c r="N88">
        <f t="shared" si="22"/>
        <v>4.3797862114862465</v>
      </c>
      <c r="O88" s="4">
        <f t="shared" si="23"/>
        <v>12.869871191803488</v>
      </c>
      <c r="P88">
        <f t="shared" si="24"/>
        <v>1.1947939407286836</v>
      </c>
      <c r="Q88">
        <f t="shared" si="25"/>
        <v>1</v>
      </c>
      <c r="S88" s="4"/>
      <c r="X88" s="4"/>
    </row>
    <row r="89" spans="1:24" x14ac:dyDescent="0.2">
      <c r="A89">
        <v>79</v>
      </c>
      <c r="B89">
        <v>24005430200</v>
      </c>
      <c r="C89" s="4" t="s">
        <v>49</v>
      </c>
      <c r="D89">
        <v>26372</v>
      </c>
      <c r="E89">
        <f>VLOOKUP(B89,'[1]household income'!$A$1:$C$324,3,0)</f>
        <v>39123</v>
      </c>
      <c r="F89">
        <f>VLOOKUP(B89,'[1]incarceration rate'!$A$1:$C$324,3,0)</f>
        <v>2.7699999999999999E-2</v>
      </c>
      <c r="G89" s="4">
        <f>VLOOKUP(B89,'[1]employment rate'!$A$1:$C$324,3,0)</f>
        <v>0.72670000000000001</v>
      </c>
      <c r="H89">
        <f t="shared" si="16"/>
        <v>0.2867545331001537</v>
      </c>
      <c r="I89">
        <f t="shared" si="17"/>
        <v>0.72726279391324056</v>
      </c>
      <c r="J89">
        <f t="shared" si="18"/>
        <v>-0.48701055598951248</v>
      </c>
      <c r="K89" s="4">
        <f t="shared" si="19"/>
        <v>0.16387478495481173</v>
      </c>
      <c r="L89">
        <f t="shared" si="20"/>
        <v>0.33788643192693352</v>
      </c>
      <c r="M89">
        <f t="shared" si="21"/>
        <v>3.5692778049441825</v>
      </c>
      <c r="N89">
        <f t="shared" si="22"/>
        <v>8.8864941840065814</v>
      </c>
      <c r="O89" s="4">
        <f t="shared" si="23"/>
        <v>7.5712794088582873</v>
      </c>
      <c r="P89">
        <f t="shared" si="24"/>
        <v>0.33788643192693352</v>
      </c>
      <c r="Q89">
        <f t="shared" si="25"/>
        <v>1</v>
      </c>
      <c r="S89" s="4"/>
      <c r="X89" s="4"/>
    </row>
    <row r="90" spans="1:24" x14ac:dyDescent="0.2">
      <c r="A90">
        <v>80</v>
      </c>
      <c r="B90">
        <v>24510151100</v>
      </c>
      <c r="C90" s="4" t="s">
        <v>50</v>
      </c>
      <c r="D90">
        <v>26312</v>
      </c>
      <c r="E90">
        <f>VLOOKUP(B90,'[1]household income'!$A$1:$C$324,3,0)</f>
        <v>28912</v>
      </c>
      <c r="F90">
        <f>VLOOKUP(B90,'[1]incarceration rate'!$A$1:$C$324,3,0)</f>
        <v>3.1199999999999999E-2</v>
      </c>
      <c r="G90" s="4">
        <f>VLOOKUP(B90,'[1]employment rate'!$A$1:$C$324,3,0)</f>
        <v>0.76280000000000003</v>
      </c>
      <c r="H90">
        <f t="shared" si="16"/>
        <v>0.27726445061070054</v>
      </c>
      <c r="I90">
        <f t="shared" si="17"/>
        <v>-0.1429684388504148</v>
      </c>
      <c r="J90">
        <f t="shared" si="18"/>
        <v>-0.34973561724111168</v>
      </c>
      <c r="K90" s="4">
        <f t="shared" si="19"/>
        <v>0.82709000209256456</v>
      </c>
      <c r="L90">
        <f t="shared" si="20"/>
        <v>0.3468708506468407</v>
      </c>
      <c r="M90">
        <f t="shared" si="21"/>
        <v>3.1814158566324959</v>
      </c>
      <c r="N90">
        <f t="shared" si="22"/>
        <v>7.9284219261327706</v>
      </c>
      <c r="O90" s="4">
        <f t="shared" si="23"/>
        <v>9.6682166514665564</v>
      </c>
      <c r="P90">
        <f t="shared" si="24"/>
        <v>0.3468708506468407</v>
      </c>
      <c r="Q90">
        <f t="shared" si="25"/>
        <v>1</v>
      </c>
      <c r="W90">
        <v>2</v>
      </c>
      <c r="X90" s="4" t="s">
        <v>80</v>
      </c>
    </row>
    <row r="91" spans="1:24" x14ac:dyDescent="0.2">
      <c r="A91">
        <v>81</v>
      </c>
      <c r="B91">
        <v>24510270901</v>
      </c>
      <c r="C91" s="4" t="s">
        <v>51</v>
      </c>
      <c r="D91">
        <v>26246</v>
      </c>
      <c r="E91">
        <f>VLOOKUP(B91,'[1]household income'!$A$1:$C$324,3,0)</f>
        <v>28134</v>
      </c>
      <c r="F91">
        <f>VLOOKUP(B91,'[1]incarceration rate'!$A$1:$C$324,3,0)</f>
        <v>3.9899999999999998E-2</v>
      </c>
      <c r="G91" s="4">
        <f>VLOOKUP(B91,'[1]employment rate'!$A$1:$C$324,3,0)</f>
        <v>0.76729999999999998</v>
      </c>
      <c r="H91">
        <f t="shared" si="16"/>
        <v>0.2668253598723021</v>
      </c>
      <c r="I91">
        <f t="shared" si="17"/>
        <v>-0.20927339420151889</v>
      </c>
      <c r="J91">
        <f t="shared" si="18"/>
        <v>-8.5093409236582807E-3</v>
      </c>
      <c r="K91" s="4">
        <f t="shared" si="19"/>
        <v>0.909762259076494</v>
      </c>
      <c r="L91">
        <f t="shared" si="20"/>
        <v>0.73982338048473983</v>
      </c>
      <c r="M91">
        <f t="shared" si="21"/>
        <v>2.9930786940668077</v>
      </c>
      <c r="N91">
        <f t="shared" si="22"/>
        <v>7.0466130955057826</v>
      </c>
      <c r="O91" s="4">
        <f t="shared" si="23"/>
        <v>10.781196130513148</v>
      </c>
      <c r="P91">
        <f t="shared" si="24"/>
        <v>0.73982338048473983</v>
      </c>
      <c r="Q91">
        <f t="shared" si="25"/>
        <v>1</v>
      </c>
      <c r="W91">
        <v>3</v>
      </c>
      <c r="X91" s="4" t="s">
        <v>108</v>
      </c>
    </row>
    <row r="92" spans="1:24" x14ac:dyDescent="0.2">
      <c r="A92">
        <v>82</v>
      </c>
      <c r="B92">
        <v>24510010500</v>
      </c>
      <c r="C92" s="4" t="s">
        <v>52</v>
      </c>
      <c r="D92">
        <v>26226</v>
      </c>
      <c r="E92">
        <f>VLOOKUP(B92,'[1]household income'!$A$1:$C$324,3,0)</f>
        <v>33161</v>
      </c>
      <c r="F92">
        <f>VLOOKUP(B92,'[1]incarceration rate'!$A$1:$C$324,3,0)</f>
        <v>3.4799999999999998E-2</v>
      </c>
      <c r="G92" s="4">
        <f>VLOOKUP(B92,'[1]employment rate'!$A$1:$C$324,3,0)</f>
        <v>0.74450000000000005</v>
      </c>
      <c r="H92">
        <f t="shared" si="16"/>
        <v>0.26366199904248444</v>
      </c>
      <c r="I92">
        <f t="shared" si="17"/>
        <v>0.21915206923035804</v>
      </c>
      <c r="J92">
        <f t="shared" si="18"/>
        <v>-0.20853853738561376</v>
      </c>
      <c r="K92" s="4">
        <f t="shared" si="19"/>
        <v>0.49088949035791474</v>
      </c>
      <c r="L92">
        <f t="shared" si="20"/>
        <v>0.15976114612870249</v>
      </c>
      <c r="M92">
        <f t="shared" si="21"/>
        <v>2.6430028044448255</v>
      </c>
      <c r="N92">
        <f t="shared" si="22"/>
        <v>7.1747129093512925</v>
      </c>
      <c r="O92" s="4">
        <f t="shared" si="23"/>
        <v>9.1100837571010427</v>
      </c>
      <c r="P92">
        <f t="shared" si="24"/>
        <v>0.15976114612870249</v>
      </c>
      <c r="Q92">
        <f t="shared" si="25"/>
        <v>1</v>
      </c>
      <c r="W92">
        <v>2</v>
      </c>
      <c r="X92" s="4" t="s">
        <v>108</v>
      </c>
    </row>
    <row r="93" spans="1:24" x14ac:dyDescent="0.2">
      <c r="A93">
        <v>83</v>
      </c>
      <c r="B93">
        <v>24510250101</v>
      </c>
      <c r="C93" s="4" t="s">
        <v>53</v>
      </c>
      <c r="D93">
        <v>26218</v>
      </c>
      <c r="E93">
        <f>VLOOKUP(B93,'[1]household income'!$A$1:$C$324,3,0)</f>
        <v>28901</v>
      </c>
      <c r="F93">
        <f>VLOOKUP(B93,'[1]incarceration rate'!$A$1:$C$324,3,0)</f>
        <v>4.1500000000000002E-2</v>
      </c>
      <c r="G93" s="4">
        <f>VLOOKUP(B93,'[1]employment rate'!$A$1:$C$324,3,0)</f>
        <v>0.78039999999999998</v>
      </c>
      <c r="H93">
        <f t="shared" si="16"/>
        <v>0.26239665471055734</v>
      </c>
      <c r="I93">
        <f t="shared" si="17"/>
        <v>-0.14390591251219134</v>
      </c>
      <c r="J93">
        <f t="shared" si="18"/>
        <v>5.4244916789896534E-2</v>
      </c>
      <c r="K93" s="4">
        <f t="shared" si="19"/>
        <v>1.1504303849630468</v>
      </c>
      <c r="L93">
        <f t="shared" si="20"/>
        <v>0.99532149976542006</v>
      </c>
      <c r="M93">
        <f t="shared" si="21"/>
        <v>3.7284404963360553</v>
      </c>
      <c r="N93">
        <f t="shared" si="22"/>
        <v>7.8704857745714962</v>
      </c>
      <c r="O93" s="4">
        <f t="shared" si="23"/>
        <v>10.599790081037431</v>
      </c>
      <c r="P93">
        <f t="shared" si="24"/>
        <v>0.99532149976542006</v>
      </c>
      <c r="Q93">
        <f t="shared" si="25"/>
        <v>1</v>
      </c>
      <c r="W93">
        <v>3</v>
      </c>
      <c r="X93" s="4" t="s">
        <v>109</v>
      </c>
    </row>
    <row r="94" spans="1:24" x14ac:dyDescent="0.2">
      <c r="A94">
        <v>84</v>
      </c>
      <c r="B94">
        <v>24510271900</v>
      </c>
      <c r="C94" s="4" t="s">
        <v>36</v>
      </c>
      <c r="D94">
        <v>26015</v>
      </c>
      <c r="E94">
        <f>VLOOKUP(B94,'[1]household income'!$A$1:$C$324,3,0)</f>
        <v>31367</v>
      </c>
      <c r="F94">
        <f>VLOOKUP(B94,'[1]incarceration rate'!$A$1:$C$324,3,0)</f>
        <v>4.0399999999999998E-2</v>
      </c>
      <c r="G94" s="4">
        <f>VLOOKUP(B94,'[1]employment rate'!$A$1:$C$324,3,0)</f>
        <v>0.71289999999999998</v>
      </c>
      <c r="H94">
        <f t="shared" si="16"/>
        <v>0.23028854228790763</v>
      </c>
      <c r="I94">
        <f t="shared" si="17"/>
        <v>6.6258637482439361E-2</v>
      </c>
      <c r="J94">
        <f t="shared" si="18"/>
        <v>1.1101364611827565E-2</v>
      </c>
      <c r="K94" s="4">
        <f t="shared" si="19"/>
        <v>-8.9653469795908658E-2</v>
      </c>
      <c r="L94">
        <f t="shared" si="20"/>
        <v>0.80858558275013404</v>
      </c>
      <c r="M94">
        <f t="shared" si="21"/>
        <v>1.3831452935073469</v>
      </c>
      <c r="N94">
        <f t="shared" si="22"/>
        <v>4.9261978026485318</v>
      </c>
      <c r="O94" s="4">
        <f t="shared" si="23"/>
        <v>11.606633204947325</v>
      </c>
      <c r="P94">
        <f t="shared" si="24"/>
        <v>0.80858558275013404</v>
      </c>
      <c r="Q94">
        <f t="shared" si="25"/>
        <v>1</v>
      </c>
      <c r="W94">
        <v>2</v>
      </c>
      <c r="X94" s="4" t="s">
        <v>108</v>
      </c>
    </row>
    <row r="95" spans="1:24" x14ac:dyDescent="0.2">
      <c r="A95">
        <v>85</v>
      </c>
      <c r="B95">
        <v>24510280200</v>
      </c>
      <c r="C95" s="4" t="s">
        <v>18</v>
      </c>
      <c r="D95">
        <v>25949</v>
      </c>
      <c r="E95">
        <f>VLOOKUP(B95,'[1]household income'!$A$1:$C$324,3,0)</f>
        <v>27936</v>
      </c>
      <c r="F95">
        <f>VLOOKUP(B95,'[1]incarceration rate'!$A$1:$C$324,3,0)</f>
        <v>3.9600000000000003E-2</v>
      </c>
      <c r="G95" s="4">
        <f>VLOOKUP(B95,'[1]employment rate'!$A$1:$C$324,3,0)</f>
        <v>0.77959999999999996</v>
      </c>
      <c r="H95">
        <f t="shared" si="16"/>
        <v>0.21984945154950919</v>
      </c>
      <c r="I95">
        <f t="shared" si="17"/>
        <v>-0.22614792011349655</v>
      </c>
      <c r="J95">
        <f t="shared" si="18"/>
        <v>-2.0275764244949573E-2</v>
      </c>
      <c r="K95" s="4">
        <f t="shared" si="19"/>
        <v>1.1357330948325699</v>
      </c>
      <c r="L95">
        <f t="shared" si="20"/>
        <v>0.98078266727113639</v>
      </c>
      <c r="M95">
        <f t="shared" si="21"/>
        <v>3.5914572837846248</v>
      </c>
      <c r="N95">
        <f t="shared" si="22"/>
        <v>7.7707227814518944</v>
      </c>
      <c r="O95" s="4">
        <f t="shared" si="23"/>
        <v>10.904666767402619</v>
      </c>
      <c r="P95">
        <f t="shared" si="24"/>
        <v>0.98078266727113639</v>
      </c>
      <c r="Q95">
        <f t="shared" si="25"/>
        <v>1</v>
      </c>
      <c r="W95">
        <v>3</v>
      </c>
      <c r="X95" s="4" t="s">
        <v>3</v>
      </c>
    </row>
    <row r="96" spans="1:24" x14ac:dyDescent="0.2">
      <c r="A96">
        <v>86</v>
      </c>
      <c r="B96">
        <v>24510272007</v>
      </c>
      <c r="C96" s="4" t="s">
        <v>54</v>
      </c>
      <c r="D96">
        <v>25872</v>
      </c>
      <c r="E96">
        <f>VLOOKUP(B96,'[1]household income'!$A$1:$C$324,3,0)</f>
        <v>38111</v>
      </c>
      <c r="F96">
        <f>VLOOKUP(B96,'[1]incarceration rate'!$A$1:$C$324,3,0)</f>
        <v>1.61E-2</v>
      </c>
      <c r="G96" s="4">
        <f>VLOOKUP(B96,'[1]employment rate'!$A$1:$C$324,3,0)</f>
        <v>0.6371</v>
      </c>
      <c r="H96">
        <f t="shared" si="16"/>
        <v>0.20767051235471104</v>
      </c>
      <c r="I96">
        <f t="shared" si="17"/>
        <v>0.64101521702979924</v>
      </c>
      <c r="J96">
        <f t="shared" si="18"/>
        <v>-0.94197892441278364</v>
      </c>
      <c r="K96" s="4">
        <f t="shared" si="19"/>
        <v>-1.4822217096585573</v>
      </c>
      <c r="L96">
        <f t="shared" si="20"/>
        <v>4.3320457239205652</v>
      </c>
      <c r="M96">
        <f t="shared" si="21"/>
        <v>4.7191671243153106</v>
      </c>
      <c r="N96">
        <f t="shared" si="22"/>
        <v>9.7029430946631052</v>
      </c>
      <c r="O96" s="4">
        <f t="shared" si="23"/>
        <v>13.77289548848012</v>
      </c>
      <c r="P96">
        <f t="shared" si="24"/>
        <v>4.3320457239205652</v>
      </c>
      <c r="Q96">
        <f t="shared" si="25"/>
        <v>1</v>
      </c>
      <c r="W96">
        <v>2</v>
      </c>
      <c r="X96" s="4" t="s">
        <v>110</v>
      </c>
    </row>
    <row r="97" spans="1:24" x14ac:dyDescent="0.2">
      <c r="A97">
        <v>87</v>
      </c>
      <c r="B97">
        <v>24510130600</v>
      </c>
      <c r="C97" s="4" t="s">
        <v>37</v>
      </c>
      <c r="D97">
        <v>25718</v>
      </c>
      <c r="E97">
        <f>VLOOKUP(B97,'[1]household income'!$A$1:$C$324,3,0)</f>
        <v>35464</v>
      </c>
      <c r="F97">
        <f>VLOOKUP(B97,'[1]incarceration rate'!$A$1:$C$324,3,0)</f>
        <v>2.58E-2</v>
      </c>
      <c r="G97" s="4">
        <f>VLOOKUP(B97,'[1]employment rate'!$A$1:$C$324,3,0)</f>
        <v>0.71560000000000001</v>
      </c>
      <c r="H97">
        <f t="shared" si="16"/>
        <v>0.18331263396511469</v>
      </c>
      <c r="I97">
        <f t="shared" si="17"/>
        <v>0.41542496405502738</v>
      </c>
      <c r="J97">
        <f t="shared" si="18"/>
        <v>-0.56153123702435859</v>
      </c>
      <c r="K97" s="4">
        <f t="shared" si="19"/>
        <v>-4.0050115605549781E-2</v>
      </c>
      <c r="L97">
        <f t="shared" si="20"/>
        <v>0.38189278154623246</v>
      </c>
      <c r="M97">
        <f t="shared" si="21"/>
        <v>2.5895998802778113</v>
      </c>
      <c r="N97">
        <f t="shared" si="22"/>
        <v>7.5748412984943707</v>
      </c>
      <c r="O97" s="4">
        <f t="shared" si="23"/>
        <v>9.180830469829937</v>
      </c>
      <c r="P97">
        <f t="shared" si="24"/>
        <v>0.38189278154623246</v>
      </c>
      <c r="Q97">
        <f t="shared" si="25"/>
        <v>1</v>
      </c>
      <c r="W97">
        <v>2</v>
      </c>
      <c r="X97" s="4" t="s">
        <v>111</v>
      </c>
    </row>
    <row r="98" spans="1:24" x14ac:dyDescent="0.2">
      <c r="A98">
        <v>88</v>
      </c>
      <c r="B98">
        <v>24510260302</v>
      </c>
      <c r="C98" s="4" t="s">
        <v>41</v>
      </c>
      <c r="D98">
        <v>25686</v>
      </c>
      <c r="E98">
        <f>VLOOKUP(B98,'[1]household income'!$A$1:$C$324,3,0)</f>
        <v>28615</v>
      </c>
      <c r="F98">
        <f>VLOOKUP(B98,'[1]incarceration rate'!$A$1:$C$324,3,0)</f>
        <v>4.3999999999999997E-2</v>
      </c>
      <c r="G98" s="4">
        <f>VLOOKUP(B98,'[1]employment rate'!$A$1:$C$324,3,0)</f>
        <v>0.75519999999999998</v>
      </c>
      <c r="H98">
        <f t="shared" si="16"/>
        <v>0.17825125663740637</v>
      </c>
      <c r="I98">
        <f t="shared" si="17"/>
        <v>-0.16828022771838128</v>
      </c>
      <c r="J98">
        <f t="shared" si="18"/>
        <v>0.15229844446732549</v>
      </c>
      <c r="K98" s="4">
        <f t="shared" si="19"/>
        <v>0.68746574585303677</v>
      </c>
      <c r="L98">
        <f t="shared" si="20"/>
        <v>0.81900155734059288</v>
      </c>
      <c r="M98">
        <f t="shared" si="21"/>
        <v>2.2178560085024053</v>
      </c>
      <c r="N98">
        <f t="shared" si="22"/>
        <v>5.7641801702772488</v>
      </c>
      <c r="O98" s="4">
        <f t="shared" si="23"/>
        <v>11.672010464806814</v>
      </c>
      <c r="P98">
        <f t="shared" si="24"/>
        <v>0.81900155734059288</v>
      </c>
      <c r="Q98">
        <f t="shared" si="25"/>
        <v>1</v>
      </c>
      <c r="W98">
        <v>3</v>
      </c>
      <c r="X98" s="4" t="s">
        <v>112</v>
      </c>
    </row>
    <row r="99" spans="1:24" x14ac:dyDescent="0.2">
      <c r="A99">
        <v>89</v>
      </c>
      <c r="B99">
        <v>24510260605</v>
      </c>
      <c r="C99" s="4" t="s">
        <v>55</v>
      </c>
      <c r="D99">
        <v>25520</v>
      </c>
      <c r="E99">
        <f>VLOOKUP(B99,'[1]household income'!$A$1:$C$324,3,0)</f>
        <v>34779</v>
      </c>
      <c r="F99">
        <f>VLOOKUP(B99,'[1]incarceration rate'!$A$1:$C$324,3,0)</f>
        <v>1.8599999999999998E-2</v>
      </c>
      <c r="G99" s="4">
        <f>VLOOKUP(B99,'[1]employment rate'!$A$1:$C$324,3,0)</f>
        <v>0.74680000000000002</v>
      </c>
      <c r="H99">
        <f t="shared" si="16"/>
        <v>0.1519953617499194</v>
      </c>
      <c r="I99">
        <f t="shared" si="17"/>
        <v>0.35704592238985217</v>
      </c>
      <c r="J99">
        <f t="shared" si="18"/>
        <v>-0.8439253967353546</v>
      </c>
      <c r="K99" s="4">
        <f t="shared" si="19"/>
        <v>0.53314419948303415</v>
      </c>
      <c r="L99">
        <f t="shared" si="20"/>
        <v>0.13202384386263577</v>
      </c>
      <c r="M99">
        <f t="shared" si="21"/>
        <v>3.8547523161013455</v>
      </c>
      <c r="N99">
        <f t="shared" si="22"/>
        <v>9.7209851195273078</v>
      </c>
      <c r="O99" s="4">
        <f t="shared" si="23"/>
        <v>7.9102919028507213</v>
      </c>
      <c r="P99">
        <f t="shared" si="24"/>
        <v>0.13202384386263577</v>
      </c>
      <c r="Q99">
        <f t="shared" si="25"/>
        <v>1</v>
      </c>
      <c r="W99">
        <v>2</v>
      </c>
      <c r="X99" s="4" t="s">
        <v>113</v>
      </c>
    </row>
    <row r="100" spans="1:24" x14ac:dyDescent="0.2">
      <c r="A100">
        <v>90</v>
      </c>
      <c r="B100">
        <v>24510250206</v>
      </c>
      <c r="C100" s="4" t="s">
        <v>56</v>
      </c>
      <c r="D100">
        <v>25518</v>
      </c>
      <c r="E100">
        <f>VLOOKUP(B100,'[1]household income'!$A$1:$C$324,3,0)</f>
        <v>33943</v>
      </c>
      <c r="F100">
        <f>VLOOKUP(B100,'[1]incarceration rate'!$A$1:$C$324,3,0)</f>
        <v>1.6E-2</v>
      </c>
      <c r="G100" s="4">
        <f>VLOOKUP(B100,'[1]employment rate'!$A$1:$C$324,3,0)</f>
        <v>0.72050000000000003</v>
      </c>
      <c r="H100">
        <f t="shared" si="16"/>
        <v>0.15167902566693764</v>
      </c>
      <c r="I100">
        <f t="shared" si="17"/>
        <v>0.28579792409483545</v>
      </c>
      <c r="J100">
        <f t="shared" si="18"/>
        <v>-0.94590106551988085</v>
      </c>
      <c r="K100" s="4">
        <f t="shared" si="19"/>
        <v>4.997078644361911E-2</v>
      </c>
      <c r="L100">
        <f t="shared" si="20"/>
        <v>0.42338983812735487</v>
      </c>
      <c r="M100">
        <f t="shared" si="21"/>
        <v>3.2227876986401665</v>
      </c>
      <c r="N100">
        <f t="shared" si="22"/>
        <v>8.9066716310742198</v>
      </c>
      <c r="O100" s="4">
        <f t="shared" si="23"/>
        <v>8.9634228208390265</v>
      </c>
      <c r="P100">
        <f t="shared" si="24"/>
        <v>0.42338983812735487</v>
      </c>
      <c r="Q100">
        <f t="shared" si="25"/>
        <v>1</v>
      </c>
      <c r="W100">
        <v>2</v>
      </c>
      <c r="X100" s="4" t="s">
        <v>27</v>
      </c>
    </row>
    <row r="101" spans="1:24" x14ac:dyDescent="0.2">
      <c r="A101">
        <v>91</v>
      </c>
      <c r="B101">
        <v>24510130806</v>
      </c>
      <c r="C101" s="4" t="s">
        <v>57</v>
      </c>
      <c r="D101">
        <v>25508</v>
      </c>
      <c r="E101">
        <f>VLOOKUP(B101,'[1]household income'!$A$1:$C$324,3,0)</f>
        <v>32483</v>
      </c>
      <c r="F101">
        <f>VLOOKUP(B101,'[1]incarceration rate'!$A$1:$C$324,3,0)</f>
        <v>1.66E-2</v>
      </c>
      <c r="G101" s="4">
        <f>VLOOKUP(B101,'[1]employment rate'!$A$1:$C$324,3,0)</f>
        <v>0.76290000000000002</v>
      </c>
      <c r="H101">
        <f t="shared" si="16"/>
        <v>0.15009734525202878</v>
      </c>
      <c r="I101">
        <f t="shared" si="17"/>
        <v>0.16136960171358611</v>
      </c>
      <c r="J101">
        <f t="shared" si="18"/>
        <v>-0.92236821887729781</v>
      </c>
      <c r="K101" s="4">
        <f t="shared" si="19"/>
        <v>0.82892716335887384</v>
      </c>
      <c r="L101">
        <f t="shared" si="20"/>
        <v>0.28536796025598377</v>
      </c>
      <c r="M101">
        <f t="shared" si="21"/>
        <v>4.4156267093388442</v>
      </c>
      <c r="N101">
        <f t="shared" si="22"/>
        <v>10.47248651563824</v>
      </c>
      <c r="O101" s="4">
        <f t="shared" si="23"/>
        <v>8.1285742841082413</v>
      </c>
      <c r="P101">
        <f t="shared" si="24"/>
        <v>0.28536796025598377</v>
      </c>
      <c r="Q101">
        <f t="shared" si="25"/>
        <v>1</v>
      </c>
      <c r="W101">
        <v>2</v>
      </c>
      <c r="X101" s="4" t="s">
        <v>114</v>
      </c>
    </row>
    <row r="102" spans="1:24" x14ac:dyDescent="0.2">
      <c r="A102">
        <v>92</v>
      </c>
      <c r="B102">
        <v>24510270805</v>
      </c>
      <c r="C102" s="4" t="s">
        <v>58</v>
      </c>
      <c r="D102">
        <v>25372</v>
      </c>
      <c r="E102">
        <f>VLOOKUP(B102,'[1]household income'!$A$1:$C$324,3,0)</f>
        <v>28019</v>
      </c>
      <c r="F102">
        <f>VLOOKUP(B102,'[1]incarceration rate'!$A$1:$C$324,3,0)</f>
        <v>3.5999999999999997E-2</v>
      </c>
      <c r="G102" s="4">
        <f>VLOOKUP(B102,'[1]employment rate'!$A$1:$C$324,3,0)</f>
        <v>0.72199999999999998</v>
      </c>
      <c r="H102">
        <f t="shared" si="16"/>
        <v>0.12858649160926838</v>
      </c>
      <c r="I102">
        <f t="shared" si="17"/>
        <v>-0.21907425521100085</v>
      </c>
      <c r="J102">
        <f t="shared" si="18"/>
        <v>-0.16147284410044777</v>
      </c>
      <c r="K102" s="4">
        <f t="shared" si="19"/>
        <v>7.7528205438261569E-2</v>
      </c>
      <c r="L102">
        <f t="shared" si="20"/>
        <v>0.71241090265672236</v>
      </c>
      <c r="M102">
        <f t="shared" si="21"/>
        <v>1.2456687577210042</v>
      </c>
      <c r="N102">
        <f t="shared" si="22"/>
        <v>4.9282991512710348</v>
      </c>
      <c r="O102" s="4">
        <f t="shared" si="23"/>
        <v>12.271172489994099</v>
      </c>
      <c r="P102">
        <f t="shared" si="24"/>
        <v>0.71241090265672236</v>
      </c>
      <c r="Q102">
        <f t="shared" si="25"/>
        <v>1</v>
      </c>
      <c r="W102">
        <v>3</v>
      </c>
      <c r="X102" s="4" t="s">
        <v>115</v>
      </c>
    </row>
    <row r="103" spans="1:24" x14ac:dyDescent="0.2">
      <c r="A103">
        <v>93</v>
      </c>
      <c r="B103">
        <v>24005403202</v>
      </c>
      <c r="C103" s="4" t="s">
        <v>18</v>
      </c>
      <c r="D103">
        <v>25215</v>
      </c>
      <c r="E103">
        <f>VLOOKUP(B103,'[1]household income'!$A$1:$C$324,3,0)</f>
        <v>29898</v>
      </c>
      <c r="F103">
        <f>VLOOKUP(B103,'[1]incarceration rate'!$A$1:$C$324,3,0)</f>
        <v>1.4E-2</v>
      </c>
      <c r="G103" s="4">
        <f>VLOOKUP(B103,'[1]employment rate'!$A$1:$C$324,3,0)</f>
        <v>0.70599999999999996</v>
      </c>
      <c r="H103">
        <f t="shared" si="16"/>
        <v>0.10375410909519939</v>
      </c>
      <c r="I103">
        <f t="shared" si="17"/>
        <v>-5.8936708803899854E-2</v>
      </c>
      <c r="J103">
        <f t="shared" si="18"/>
        <v>-1.0243438876618243</v>
      </c>
      <c r="K103" s="4">
        <f t="shared" si="19"/>
        <v>-0.21641759717126885</v>
      </c>
      <c r="L103">
        <f t="shared" si="20"/>
        <v>0.96561695080178878</v>
      </c>
      <c r="M103">
        <f t="shared" si="21"/>
        <v>2.6783051231743711</v>
      </c>
      <c r="N103">
        <f t="shared" si="22"/>
        <v>8.0110808652987302</v>
      </c>
      <c r="O103" s="4">
        <f t="shared" si="23"/>
        <v>11.048556527884061</v>
      </c>
      <c r="P103">
        <f t="shared" si="24"/>
        <v>0.96561695080178878</v>
      </c>
      <c r="Q103">
        <f t="shared" si="25"/>
        <v>1</v>
      </c>
      <c r="W103">
        <v>3</v>
      </c>
      <c r="X103" s="4" t="s">
        <v>116</v>
      </c>
    </row>
    <row r="104" spans="1:24" x14ac:dyDescent="0.2">
      <c r="A104">
        <v>94</v>
      </c>
      <c r="B104">
        <v>24510260900</v>
      </c>
      <c r="C104" s="4" t="s">
        <v>3</v>
      </c>
      <c r="D104">
        <v>25060</v>
      </c>
      <c r="E104">
        <f>VLOOKUP(B104,'[1]household income'!$A$1:$C$324,3,0)</f>
        <v>32706</v>
      </c>
      <c r="F104">
        <f>VLOOKUP(B104,'[1]incarceration rate'!$A$1:$C$324,3,0)</f>
        <v>2.92E-2</v>
      </c>
      <c r="G104" s="4">
        <f>VLOOKUP(B104,'[1]employment rate'!$A$1:$C$324,3,0)</f>
        <v>0.73519999999999996</v>
      </c>
      <c r="H104">
        <f t="shared" si="16"/>
        <v>7.9238062664112166E-2</v>
      </c>
      <c r="I104">
        <f t="shared" si="17"/>
        <v>0.18037474958414679</v>
      </c>
      <c r="J104">
        <f t="shared" si="18"/>
        <v>-0.42817843938305494</v>
      </c>
      <c r="K104" s="4">
        <f t="shared" si="19"/>
        <v>0.32003349259112374</v>
      </c>
      <c r="L104">
        <f t="shared" si="20"/>
        <v>0.17705450791723534</v>
      </c>
      <c r="M104">
        <f t="shared" si="21"/>
        <v>2.265690330166227</v>
      </c>
      <c r="N104">
        <f t="shared" si="22"/>
        <v>6.9472459583745092</v>
      </c>
      <c r="O104" s="4">
        <f t="shared" si="23"/>
        <v>9.8299121411770471</v>
      </c>
      <c r="P104">
        <f t="shared" si="24"/>
        <v>0.17705450791723534</v>
      </c>
      <c r="Q104">
        <f t="shared" si="25"/>
        <v>1</v>
      </c>
      <c r="W104">
        <v>3</v>
      </c>
      <c r="X104" s="4" t="s">
        <v>117</v>
      </c>
    </row>
    <row r="105" spans="1:24" x14ac:dyDescent="0.2">
      <c r="A105">
        <v>95</v>
      </c>
      <c r="B105">
        <v>24005421101</v>
      </c>
      <c r="C105" s="4" t="s">
        <v>3</v>
      </c>
      <c r="D105">
        <v>25013</v>
      </c>
      <c r="E105">
        <f>VLOOKUP(B105,'[1]household income'!$A$1:$C$324,3,0)</f>
        <v>35768</v>
      </c>
      <c r="F105">
        <f>VLOOKUP(B105,'[1]incarceration rate'!$A$1:$C$324,3,0)</f>
        <v>1.4200000000000001E-2</v>
      </c>
      <c r="G105" s="4">
        <f>VLOOKUP(B105,'[1]employment rate'!$A$1:$C$324,3,0)</f>
        <v>0.69799999999999995</v>
      </c>
      <c r="H105">
        <f t="shared" si="16"/>
        <v>7.1804164714040553E-2</v>
      </c>
      <c r="I105">
        <f t="shared" si="17"/>
        <v>0.44133332707139711</v>
      </c>
      <c r="J105">
        <f t="shared" si="18"/>
        <v>-1.0164996054476299</v>
      </c>
      <c r="K105" s="4">
        <f t="shared" si="19"/>
        <v>-0.36339049847603405</v>
      </c>
      <c r="L105">
        <f t="shared" si="20"/>
        <v>1.1130892602468569</v>
      </c>
      <c r="M105">
        <f t="shared" si="21"/>
        <v>3.2988128672742314</v>
      </c>
      <c r="N105">
        <f t="shared" si="22"/>
        <v>8.9145679345428643</v>
      </c>
      <c r="O105" s="4">
        <f t="shared" si="23"/>
        <v>9.9453468585648572</v>
      </c>
      <c r="P105">
        <f t="shared" si="24"/>
        <v>1.1130892602468569</v>
      </c>
      <c r="Q105">
        <f t="shared" si="25"/>
        <v>1</v>
      </c>
      <c r="W105">
        <v>3</v>
      </c>
      <c r="X105" s="4" t="s">
        <v>75</v>
      </c>
    </row>
    <row r="106" spans="1:24" x14ac:dyDescent="0.2">
      <c r="A106">
        <v>96</v>
      </c>
      <c r="B106">
        <v>24510010300</v>
      </c>
      <c r="C106" s="4" t="s">
        <v>26</v>
      </c>
      <c r="D106">
        <v>24983</v>
      </c>
      <c r="E106">
        <f>VLOOKUP(B106,'[1]household income'!$A$1:$C$324,3,0)</f>
        <v>33660</v>
      </c>
      <c r="F106">
        <f>VLOOKUP(B106,'[1]incarceration rate'!$A$1:$C$324,3,0)</f>
        <v>2.5899999999999999E-2</v>
      </c>
      <c r="G106" s="4">
        <f>VLOOKUP(B106,'[1]employment rate'!$A$1:$C$324,3,0)</f>
        <v>0.7097</v>
      </c>
      <c r="H106">
        <f t="shared" si="16"/>
        <v>6.7059123469314003E-2</v>
      </c>
      <c r="I106">
        <f t="shared" si="17"/>
        <v>0.26167928352367548</v>
      </c>
      <c r="J106">
        <f t="shared" si="18"/>
        <v>-0.55760909591726149</v>
      </c>
      <c r="K106" s="4">
        <f t="shared" si="19"/>
        <v>-0.14844263031781432</v>
      </c>
      <c r="L106">
        <f t="shared" si="20"/>
        <v>0.56632933049152423</v>
      </c>
      <c r="M106">
        <f t="shared" si="21"/>
        <v>2.0467716743153446</v>
      </c>
      <c r="N106">
        <f t="shared" si="22"/>
        <v>6.7308010738471946</v>
      </c>
      <c r="O106" s="4">
        <f t="shared" si="23"/>
        <v>10.468932750265999</v>
      </c>
      <c r="P106">
        <f t="shared" si="24"/>
        <v>0.56632933049152423</v>
      </c>
      <c r="Q106">
        <f t="shared" si="25"/>
        <v>1</v>
      </c>
      <c r="W106">
        <v>3</v>
      </c>
      <c r="X106" s="4" t="s">
        <v>118</v>
      </c>
    </row>
    <row r="107" spans="1:24" x14ac:dyDescent="0.2">
      <c r="A107">
        <v>97</v>
      </c>
      <c r="B107">
        <v>24510090300</v>
      </c>
      <c r="C107" s="4" t="s">
        <v>32</v>
      </c>
      <c r="D107">
        <v>24958</v>
      </c>
      <c r="E107">
        <f>VLOOKUP(B107,'[1]household income'!$A$1:$C$324,3,0)</f>
        <v>28147</v>
      </c>
      <c r="F107">
        <f>VLOOKUP(B107,'[1]incarceration rate'!$A$1:$C$324,3,0)</f>
        <v>3.0800000000000001E-2</v>
      </c>
      <c r="G107" s="4">
        <f>VLOOKUP(B107,'[1]employment rate'!$A$1:$C$324,3,0)</f>
        <v>0.74780000000000002</v>
      </c>
      <c r="H107">
        <f t="shared" si="16"/>
        <v>6.3104922432041868E-2</v>
      </c>
      <c r="I107">
        <f t="shared" si="17"/>
        <v>-0.20816547078305572</v>
      </c>
      <c r="J107">
        <f t="shared" si="18"/>
        <v>-0.36542418166950025</v>
      </c>
      <c r="K107" s="4">
        <f t="shared" si="19"/>
        <v>0.55151581214612977</v>
      </c>
      <c r="L107">
        <f t="shared" si="20"/>
        <v>0.40821193419848534</v>
      </c>
      <c r="M107">
        <f t="shared" si="21"/>
        <v>2.1609475417261965</v>
      </c>
      <c r="N107">
        <f t="shared" si="22"/>
        <v>6.5320623583187452</v>
      </c>
      <c r="O107" s="4">
        <f t="shared" si="23"/>
        <v>11.136171857091156</v>
      </c>
      <c r="P107">
        <f t="shared" si="24"/>
        <v>0.40821193419848534</v>
      </c>
      <c r="Q107">
        <f t="shared" si="25"/>
        <v>1</v>
      </c>
      <c r="W107">
        <v>2</v>
      </c>
      <c r="X107" s="4" t="s">
        <v>119</v>
      </c>
    </row>
    <row r="108" spans="1:24" x14ac:dyDescent="0.2">
      <c r="A108">
        <v>98</v>
      </c>
      <c r="B108">
        <v>24510280402</v>
      </c>
      <c r="C108" s="4" t="s">
        <v>59</v>
      </c>
      <c r="D108">
        <v>24832</v>
      </c>
      <c r="E108">
        <f>VLOOKUP(B108,'[1]household income'!$A$1:$C$324,3,0)</f>
        <v>27472</v>
      </c>
      <c r="F108">
        <f>VLOOKUP(B108,'[1]incarceration rate'!$A$1:$C$324,3,0)</f>
        <v>5.5399999999999998E-2</v>
      </c>
      <c r="G108" s="4">
        <f>VLOOKUP(B108,'[1]employment rate'!$A$1:$C$324,3,0)</f>
        <v>0.76439999999999997</v>
      </c>
      <c r="H108">
        <f t="shared" si="16"/>
        <v>4.3175749204190317E-2</v>
      </c>
      <c r="I108">
        <f t="shared" si="17"/>
        <v>-0.2656922636647977</v>
      </c>
      <c r="J108">
        <f t="shared" si="18"/>
        <v>0.59942253067640239</v>
      </c>
      <c r="K108" s="4">
        <f t="shared" si="19"/>
        <v>0.85648458235351632</v>
      </c>
      <c r="L108">
        <f t="shared" si="20"/>
        <v>1.9291990533350025</v>
      </c>
      <c r="M108">
        <f t="shared" si="21"/>
        <v>2.4244189529013829</v>
      </c>
      <c r="N108">
        <f t="shared" si="22"/>
        <v>5.0001012882649345</v>
      </c>
      <c r="O108" s="4">
        <f t="shared" si="23"/>
        <v>14.135758247382357</v>
      </c>
      <c r="P108">
        <f t="shared" si="24"/>
        <v>1.9291990533350025</v>
      </c>
      <c r="Q108">
        <f t="shared" si="25"/>
        <v>1</v>
      </c>
      <c r="W108">
        <v>3</v>
      </c>
      <c r="X108" s="4" t="s">
        <v>95</v>
      </c>
    </row>
    <row r="109" spans="1:24" x14ac:dyDescent="0.2">
      <c r="A109">
        <v>99</v>
      </c>
      <c r="B109">
        <v>24510280404</v>
      </c>
      <c r="C109" s="4" t="s">
        <v>60</v>
      </c>
      <c r="D109">
        <v>24782</v>
      </c>
      <c r="E109">
        <f>VLOOKUP(B109,'[1]household income'!$A$1:$C$324,3,0)</f>
        <v>26152</v>
      </c>
      <c r="F109">
        <f>VLOOKUP(B109,'[1]incarceration rate'!$A$1:$C$324,3,0)</f>
        <v>3.5799999999999998E-2</v>
      </c>
      <c r="G109" s="4">
        <f>VLOOKUP(B109,'[1]employment rate'!$A$1:$C$324,3,0)</f>
        <v>0.72809999999999997</v>
      </c>
      <c r="H109">
        <f t="shared" si="16"/>
        <v>3.5267347129646055E-2</v>
      </c>
      <c r="I109">
        <f t="shared" si="17"/>
        <v>-0.37818910307798204</v>
      </c>
      <c r="J109">
        <f t="shared" si="18"/>
        <v>-0.16931712631464205</v>
      </c>
      <c r="K109" s="4">
        <f t="shared" si="19"/>
        <v>0.18959504268314484</v>
      </c>
      <c r="L109">
        <f t="shared" si="20"/>
        <v>0.86449084414825528</v>
      </c>
      <c r="M109">
        <f t="shared" si="21"/>
        <v>1.1789479858873302</v>
      </c>
      <c r="N109">
        <f t="shared" si="22"/>
        <v>4.7462784007500893</v>
      </c>
      <c r="O109" s="4">
        <f t="shared" si="23"/>
        <v>13.112693633191984</v>
      </c>
      <c r="P109">
        <f t="shared" si="24"/>
        <v>0.86449084414825528</v>
      </c>
      <c r="Q109">
        <f t="shared" si="25"/>
        <v>1</v>
      </c>
      <c r="W109">
        <v>2</v>
      </c>
      <c r="X109" s="4" t="s">
        <v>120</v>
      </c>
    </row>
    <row r="110" spans="1:24" x14ac:dyDescent="0.2">
      <c r="A110">
        <v>100</v>
      </c>
      <c r="B110">
        <v>24003750102</v>
      </c>
      <c r="C110" s="4" t="s">
        <v>3</v>
      </c>
      <c r="D110">
        <v>24781</v>
      </c>
      <c r="E110">
        <f>VLOOKUP(B110,'[1]household income'!$A$1:$C$324,3,0)</f>
        <v>35359</v>
      </c>
      <c r="F110">
        <f>VLOOKUP(B110,'[1]incarceration rate'!$A$1:$C$324,3,0)</f>
        <v>2.3300000000000001E-2</v>
      </c>
      <c r="G110" s="4">
        <f>VLOOKUP(B110,'[1]employment rate'!$A$1:$C$324,3,0)</f>
        <v>0.71079999999999999</v>
      </c>
      <c r="H110">
        <f t="shared" si="16"/>
        <v>3.5109179088155168E-2</v>
      </c>
      <c r="I110">
        <f t="shared" si="17"/>
        <v>0.40647635182897862</v>
      </c>
      <c r="J110">
        <f t="shared" si="18"/>
        <v>-0.65958476470178762</v>
      </c>
      <c r="K110" s="4">
        <f t="shared" si="19"/>
        <v>-0.12823385638840931</v>
      </c>
      <c r="L110">
        <f t="shared" si="20"/>
        <v>0.57822596891524058</v>
      </c>
      <c r="M110">
        <f t="shared" si="21"/>
        <v>2.465285634354335</v>
      </c>
      <c r="N110">
        <f t="shared" si="22"/>
        <v>7.4653879895447659</v>
      </c>
      <c r="O110" s="4">
        <f t="shared" si="23"/>
        <v>9.933959805869339</v>
      </c>
      <c r="P110">
        <f t="shared" si="24"/>
        <v>0.57822596891524058</v>
      </c>
      <c r="Q110">
        <f t="shared" si="25"/>
        <v>1</v>
      </c>
      <c r="W110">
        <v>2</v>
      </c>
      <c r="X110" s="4" t="s">
        <v>63</v>
      </c>
    </row>
    <row r="111" spans="1:24" x14ac:dyDescent="0.2">
      <c r="A111">
        <v>101</v>
      </c>
      <c r="B111">
        <v>24510150800</v>
      </c>
      <c r="C111" s="4" t="s">
        <v>61</v>
      </c>
      <c r="D111">
        <v>24478</v>
      </c>
      <c r="E111">
        <f>VLOOKUP(B111,'[1]household income'!$A$1:$C$324,3,0)</f>
        <v>25381</v>
      </c>
      <c r="F111">
        <f>VLOOKUP(B111,'[1]incarceration rate'!$A$1:$C$324,3,0)</f>
        <v>3.49E-2</v>
      </c>
      <c r="G111" s="4">
        <f>VLOOKUP(B111,'[1]employment rate'!$A$1:$C$324,3,0)</f>
        <v>0.74709999999999999</v>
      </c>
      <c r="H111">
        <f t="shared" si="16"/>
        <v>-1.2815737483583075E-2</v>
      </c>
      <c r="I111">
        <f t="shared" si="17"/>
        <v>-0.44389748428068287</v>
      </c>
      <c r="J111">
        <f t="shared" si="18"/>
        <v>-0.20461639627851647</v>
      </c>
      <c r="K111" s="4">
        <f t="shared" si="19"/>
        <v>0.53865568328196223</v>
      </c>
      <c r="L111">
        <f t="shared" si="20"/>
        <v>0.85110346558528782</v>
      </c>
      <c r="M111">
        <f t="shared" si="21"/>
        <v>1.7310096104135557</v>
      </c>
      <c r="N111">
        <f t="shared" si="22"/>
        <v>5.5124108574074269</v>
      </c>
      <c r="O111" s="4">
        <f t="shared" si="23"/>
        <v>12.921387802533776</v>
      </c>
      <c r="P111">
        <f t="shared" si="24"/>
        <v>0.85110346558528782</v>
      </c>
      <c r="Q111">
        <f t="shared" si="25"/>
        <v>1</v>
      </c>
      <c r="W111">
        <v>3</v>
      </c>
      <c r="X111" s="4" t="s">
        <v>121</v>
      </c>
    </row>
    <row r="112" spans="1:24" x14ac:dyDescent="0.2">
      <c r="A112">
        <v>102</v>
      </c>
      <c r="B112">
        <v>24510280301</v>
      </c>
      <c r="C112" s="4" t="s">
        <v>18</v>
      </c>
      <c r="D112">
        <v>24477</v>
      </c>
      <c r="E112">
        <f>VLOOKUP(B112,'[1]household income'!$A$1:$C$324,3,0)</f>
        <v>27223</v>
      </c>
      <c r="F112">
        <f>VLOOKUP(B112,'[1]incarceration rate'!$A$1:$C$324,3,0)</f>
        <v>4.1599999999999998E-2</v>
      </c>
      <c r="G112" s="4">
        <f>VLOOKUP(B112,'[1]employment rate'!$A$1:$C$324,3,0)</f>
        <v>0.71709999999999996</v>
      </c>
      <c r="H112">
        <f t="shared" si="16"/>
        <v>-1.2973905525073961E-2</v>
      </c>
      <c r="I112">
        <f t="shared" si="17"/>
        <v>-0.28691325837228476</v>
      </c>
      <c r="J112">
        <f t="shared" si="18"/>
        <v>5.8167057896993543E-2</v>
      </c>
      <c r="K112" s="4">
        <f t="shared" si="19"/>
        <v>-1.2492696610907328E-2</v>
      </c>
      <c r="L112">
        <f t="shared" si="20"/>
        <v>1.2017909653147361</v>
      </c>
      <c r="M112">
        <f t="shared" si="21"/>
        <v>0.75072748667690603</v>
      </c>
      <c r="N112">
        <f t="shared" si="22"/>
        <v>3.7643758794056175</v>
      </c>
      <c r="O112" s="4">
        <f t="shared" si="23"/>
        <v>14.031437084249076</v>
      </c>
      <c r="P112">
        <f t="shared" si="24"/>
        <v>0.75072748667690603</v>
      </c>
      <c r="Q112">
        <f t="shared" si="25"/>
        <v>2</v>
      </c>
      <c r="W112">
        <v>2</v>
      </c>
      <c r="X112" s="4" t="s">
        <v>3</v>
      </c>
    </row>
    <row r="113" spans="1:24" x14ac:dyDescent="0.2">
      <c r="A113">
        <v>103</v>
      </c>
      <c r="B113">
        <v>24510010200</v>
      </c>
      <c r="C113" s="4" t="s">
        <v>62</v>
      </c>
      <c r="D113">
        <v>24247</v>
      </c>
      <c r="E113">
        <f>VLOOKUP(B113,'[1]household income'!$A$1:$C$324,3,0)</f>
        <v>31108</v>
      </c>
      <c r="F113">
        <f>VLOOKUP(B113,'[1]incarceration rate'!$A$1:$C$324,3,0)</f>
        <v>3.5299999999999998E-2</v>
      </c>
      <c r="G113" s="4">
        <f>VLOOKUP(B113,'[1]employment rate'!$A$1:$C$324,3,0)</f>
        <v>0.72609999999999997</v>
      </c>
      <c r="H113">
        <f t="shared" si="16"/>
        <v>-4.9352555067977581E-2</v>
      </c>
      <c r="I113">
        <f t="shared" si="17"/>
        <v>4.4185393991519106E-2</v>
      </c>
      <c r="J113">
        <f t="shared" si="18"/>
        <v>-0.1889278318501279</v>
      </c>
      <c r="K113" s="4">
        <f t="shared" si="19"/>
        <v>0.15285181735695352</v>
      </c>
      <c r="L113">
        <f t="shared" si="20"/>
        <v>0.55068587723483653</v>
      </c>
      <c r="M113">
        <f t="shared" si="21"/>
        <v>1.3723188645422058</v>
      </c>
      <c r="N113">
        <f t="shared" si="22"/>
        <v>5.2456230670927546</v>
      </c>
      <c r="O113" s="4">
        <f t="shared" si="23"/>
        <v>11.790576740594481</v>
      </c>
      <c r="P113">
        <f t="shared" si="24"/>
        <v>0.55068587723483653</v>
      </c>
      <c r="Q113">
        <f t="shared" si="25"/>
        <v>1</v>
      </c>
      <c r="W113">
        <v>3</v>
      </c>
      <c r="X113" s="4" t="s">
        <v>99</v>
      </c>
    </row>
    <row r="114" spans="1:24" x14ac:dyDescent="0.2">
      <c r="A114">
        <v>104</v>
      </c>
      <c r="B114">
        <v>24510230200</v>
      </c>
      <c r="C114" s="4" t="s">
        <v>63</v>
      </c>
      <c r="D114">
        <v>24138</v>
      </c>
      <c r="E114">
        <f>VLOOKUP(B114,'[1]household income'!$A$1:$C$324,3,0)</f>
        <v>34584</v>
      </c>
      <c r="F114">
        <f>VLOOKUP(B114,'[1]incarceration rate'!$A$1:$C$324,3,0)</f>
        <v>3.56E-2</v>
      </c>
      <c r="G114" s="4">
        <f>VLOOKUP(B114,'[1]employment rate'!$A$1:$C$324,3,0)</f>
        <v>0.6986</v>
      </c>
      <c r="H114">
        <f t="shared" si="16"/>
        <v>-6.6592871590484076E-2</v>
      </c>
      <c r="I114">
        <f t="shared" si="17"/>
        <v>0.34042707111290449</v>
      </c>
      <c r="J114">
        <f t="shared" si="18"/>
        <v>-0.17716140852883633</v>
      </c>
      <c r="K114" s="4">
        <f t="shared" si="19"/>
        <v>-0.35236753087817585</v>
      </c>
      <c r="L114">
        <f t="shared" si="20"/>
        <v>1.1492422971964709</v>
      </c>
      <c r="M114">
        <f t="shared" si="21"/>
        <v>1.3887806921705697</v>
      </c>
      <c r="N114">
        <f t="shared" si="22"/>
        <v>5.1339296608394758</v>
      </c>
      <c r="O114" s="4">
        <f t="shared" si="23"/>
        <v>12.267463252960875</v>
      </c>
      <c r="P114">
        <f t="shared" si="24"/>
        <v>1.1492422971964709</v>
      </c>
      <c r="Q114">
        <f t="shared" si="25"/>
        <v>1</v>
      </c>
      <c r="W114">
        <v>3</v>
      </c>
      <c r="X114" s="4" t="s">
        <v>122</v>
      </c>
    </row>
    <row r="115" spans="1:24" x14ac:dyDescent="0.2">
      <c r="A115">
        <v>105</v>
      </c>
      <c r="B115">
        <v>24510280302</v>
      </c>
      <c r="C115" s="4" t="s">
        <v>64</v>
      </c>
      <c r="D115">
        <v>24058</v>
      </c>
      <c r="E115">
        <f>VLOOKUP(B115,'[1]household income'!$A$1:$C$324,3,0)</f>
        <v>26262</v>
      </c>
      <c r="F115">
        <f>VLOOKUP(B115,'[1]incarceration rate'!$A$1:$C$324,3,0)</f>
        <v>7.0300000000000001E-2</v>
      </c>
      <c r="G115" s="4">
        <f>VLOOKUP(B115,'[1]employment rate'!$A$1:$C$324,3,0)</f>
        <v>0.73580000000000001</v>
      </c>
      <c r="H115">
        <f t="shared" si="16"/>
        <v>-7.9246314909754895E-2</v>
      </c>
      <c r="I115">
        <f t="shared" si="17"/>
        <v>-0.36881436646021665</v>
      </c>
      <c r="J115">
        <f t="shared" si="18"/>
        <v>1.1838215556338803</v>
      </c>
      <c r="K115" s="4">
        <f t="shared" si="19"/>
        <v>0.33105646018898194</v>
      </c>
      <c r="L115">
        <f t="shared" si="20"/>
        <v>3.8053104560974473</v>
      </c>
      <c r="M115">
        <f t="shared" si="21"/>
        <v>1.7491758621316014</v>
      </c>
      <c r="N115">
        <f t="shared" si="22"/>
        <v>2.6140313445810386</v>
      </c>
      <c r="O115" s="4">
        <f t="shared" si="23"/>
        <v>18.590204036705266</v>
      </c>
      <c r="P115">
        <f t="shared" si="24"/>
        <v>1.7491758621316014</v>
      </c>
      <c r="Q115">
        <f t="shared" si="25"/>
        <v>2</v>
      </c>
      <c r="W115">
        <v>3</v>
      </c>
      <c r="X115" s="4" t="s">
        <v>99</v>
      </c>
    </row>
    <row r="116" spans="1:24" x14ac:dyDescent="0.2">
      <c r="A116">
        <v>106</v>
      </c>
      <c r="B116">
        <v>24510260700</v>
      </c>
      <c r="C116" s="4" t="s">
        <v>65</v>
      </c>
      <c r="D116">
        <v>24042</v>
      </c>
      <c r="E116">
        <f>VLOOKUP(B116,'[1]household income'!$A$1:$C$324,3,0)</f>
        <v>32278</v>
      </c>
      <c r="F116">
        <f>VLOOKUP(B116,'[1]incarceration rate'!$A$1:$C$324,3,0)</f>
        <v>2.8799999999999999E-2</v>
      </c>
      <c r="G116" s="4">
        <f>VLOOKUP(B116,'[1]employment rate'!$A$1:$C$324,3,0)</f>
        <v>0.71079999999999999</v>
      </c>
      <c r="H116">
        <f t="shared" si="16"/>
        <v>-8.1777003573609064E-2</v>
      </c>
      <c r="I116">
        <f t="shared" si="17"/>
        <v>0.1438985016532052</v>
      </c>
      <c r="J116">
        <f t="shared" si="18"/>
        <v>-0.44386700381144362</v>
      </c>
      <c r="K116" s="4">
        <f t="shared" si="19"/>
        <v>-0.12823385638840931</v>
      </c>
      <c r="L116">
        <f t="shared" si="20"/>
        <v>0.6975909868520358</v>
      </c>
      <c r="M116">
        <f t="shared" si="21"/>
        <v>1.5096411645775916</v>
      </c>
      <c r="N116">
        <f t="shared" si="22"/>
        <v>5.7640166941412296</v>
      </c>
      <c r="O116" s="4">
        <f t="shared" si="23"/>
        <v>11.714554657988591</v>
      </c>
      <c r="P116">
        <f t="shared" si="24"/>
        <v>0.6975909868520358</v>
      </c>
      <c r="Q116">
        <f t="shared" si="25"/>
        <v>1</v>
      </c>
      <c r="W116">
        <v>2</v>
      </c>
      <c r="X116" s="4" t="s">
        <v>123</v>
      </c>
    </row>
    <row r="117" spans="1:24" x14ac:dyDescent="0.2">
      <c r="A117">
        <v>107</v>
      </c>
      <c r="B117">
        <v>24005452300</v>
      </c>
      <c r="C117" s="4" t="s">
        <v>3</v>
      </c>
      <c r="D117">
        <v>23964</v>
      </c>
      <c r="E117">
        <f>VLOOKUP(B117,'[1]household income'!$A$1:$C$324,3,0)</f>
        <v>32553</v>
      </c>
      <c r="F117">
        <f>VLOOKUP(B117,'[1]incarceration rate'!$A$1:$C$324,3,0)</f>
        <v>2.8400000000000002E-2</v>
      </c>
      <c r="G117" s="4">
        <f>VLOOKUP(B117,'[1]employment rate'!$A$1:$C$324,3,0)</f>
        <v>0.69979999999999998</v>
      </c>
      <c r="H117">
        <f t="shared" si="16"/>
        <v>-9.4114110809898122E-2</v>
      </c>
      <c r="I117">
        <f t="shared" si="17"/>
        <v>0.16733534319761861</v>
      </c>
      <c r="J117">
        <f t="shared" si="18"/>
        <v>-0.45955556823983218</v>
      </c>
      <c r="K117" s="4">
        <f t="shared" si="19"/>
        <v>-0.3303215956824615</v>
      </c>
      <c r="L117">
        <f t="shared" si="20"/>
        <v>1.0055197799235398</v>
      </c>
      <c r="M117">
        <f t="shared" si="21"/>
        <v>1.4485078423032745</v>
      </c>
      <c r="N117">
        <f t="shared" si="22"/>
        <v>5.6080102943854175</v>
      </c>
      <c r="O117" s="4">
        <f t="shared" si="23"/>
        <v>12.263911020808287</v>
      </c>
      <c r="P117">
        <f t="shared" si="24"/>
        <v>1.0055197799235398</v>
      </c>
      <c r="Q117">
        <f t="shared" si="25"/>
        <v>1</v>
      </c>
      <c r="W117">
        <v>3</v>
      </c>
      <c r="X117" s="4" t="s">
        <v>124</v>
      </c>
    </row>
    <row r="118" spans="1:24" x14ac:dyDescent="0.2">
      <c r="A118">
        <v>108</v>
      </c>
      <c r="B118">
        <v>24510250102</v>
      </c>
      <c r="C118" s="4" t="s">
        <v>66</v>
      </c>
      <c r="D118">
        <v>23958</v>
      </c>
      <c r="E118">
        <f>VLOOKUP(B118,'[1]household income'!$A$1:$C$324,3,0)</f>
        <v>25562</v>
      </c>
      <c r="F118">
        <f>VLOOKUP(B118,'[1]incarceration rate'!$A$1:$C$324,3,0)</f>
        <v>4.9299999999999997E-2</v>
      </c>
      <c r="G118" s="4">
        <f>VLOOKUP(B118,'[1]employment rate'!$A$1:$C$324,3,0)</f>
        <v>0.73309999999999997</v>
      </c>
      <c r="H118">
        <f t="shared" si="16"/>
        <v>-9.5063119058843432E-2</v>
      </c>
      <c r="I118">
        <f t="shared" si="17"/>
        <v>-0.4284717813005417</v>
      </c>
      <c r="J118">
        <f t="shared" si="18"/>
        <v>0.36017192314347524</v>
      </c>
      <c r="K118" s="4">
        <f t="shared" si="19"/>
        <v>0.28145310599862311</v>
      </c>
      <c r="L118">
        <f t="shared" si="20"/>
        <v>1.70302288467945</v>
      </c>
      <c r="M118">
        <f t="shared" si="21"/>
        <v>0.89785409545691541</v>
      </c>
      <c r="N118">
        <f t="shared" si="22"/>
        <v>3.3204902144186574</v>
      </c>
      <c r="O118" s="4">
        <f t="shared" si="23"/>
        <v>15.390915042954516</v>
      </c>
      <c r="P118">
        <f t="shared" si="24"/>
        <v>0.89785409545691541</v>
      </c>
      <c r="Q118">
        <f t="shared" si="25"/>
        <v>2</v>
      </c>
      <c r="W118">
        <v>2</v>
      </c>
      <c r="X118" s="4" t="s">
        <v>27</v>
      </c>
    </row>
    <row r="119" spans="1:24" x14ac:dyDescent="0.2">
      <c r="A119">
        <v>109</v>
      </c>
      <c r="B119">
        <v>24510260201</v>
      </c>
      <c r="C119" s="4" t="s">
        <v>42</v>
      </c>
      <c r="D119">
        <v>23780</v>
      </c>
      <c r="E119">
        <f>VLOOKUP(B119,'[1]household income'!$A$1:$C$324,3,0)</f>
        <v>27754</v>
      </c>
      <c r="F119">
        <f>VLOOKUP(B119,'[1]incarceration rate'!$A$1:$C$324,3,0)</f>
        <v>3.7699999999999997E-2</v>
      </c>
      <c r="G119" s="4">
        <f>VLOOKUP(B119,'[1]employment rate'!$A$1:$C$324,3,0)</f>
        <v>0.748</v>
      </c>
      <c r="H119">
        <f t="shared" si="16"/>
        <v>-0.12321703044422101</v>
      </c>
      <c r="I119">
        <f t="shared" si="17"/>
        <v>-0.24165884797198106</v>
      </c>
      <c r="J119">
        <f t="shared" si="18"/>
        <v>-9.4796445279795957E-2</v>
      </c>
      <c r="K119" s="4">
        <f t="shared" si="19"/>
        <v>0.55519013467874845</v>
      </c>
      <c r="L119">
        <f t="shared" si="20"/>
        <v>0.78823814478850107</v>
      </c>
      <c r="M119">
        <f t="shared" si="21"/>
        <v>1.6228715337779229</v>
      </c>
      <c r="N119">
        <f t="shared" si="22"/>
        <v>5.2802986048720015</v>
      </c>
      <c r="O119" s="4">
        <f t="shared" si="23"/>
        <v>12.799290523164705</v>
      </c>
      <c r="P119">
        <f t="shared" si="24"/>
        <v>0.78823814478850107</v>
      </c>
      <c r="Q119">
        <f t="shared" si="25"/>
        <v>1</v>
      </c>
      <c r="W119">
        <v>3</v>
      </c>
      <c r="X119" s="4" t="s">
        <v>125</v>
      </c>
    </row>
    <row r="120" spans="1:24" x14ac:dyDescent="0.2">
      <c r="A120">
        <v>110</v>
      </c>
      <c r="B120">
        <v>24510200800</v>
      </c>
      <c r="C120" s="4" t="s">
        <v>60</v>
      </c>
      <c r="D120">
        <v>23633</v>
      </c>
      <c r="E120">
        <f>VLOOKUP(B120,'[1]household income'!$A$1:$C$324,3,0)</f>
        <v>26669</v>
      </c>
      <c r="F120">
        <f>VLOOKUP(B120,'[1]incarceration rate'!$A$1:$C$324,3,0)</f>
        <v>4.9399999999999999E-2</v>
      </c>
      <c r="G120" s="4">
        <f>VLOOKUP(B120,'[1]employment rate'!$A$1:$C$324,3,0)</f>
        <v>0.73319999999999996</v>
      </c>
      <c r="H120">
        <f t="shared" si="16"/>
        <v>-0.14646773254338116</v>
      </c>
      <c r="I120">
        <f t="shared" si="17"/>
        <v>-0.33412784097448484</v>
      </c>
      <c r="J120">
        <f t="shared" si="18"/>
        <v>0.3640940642505725</v>
      </c>
      <c r="K120" s="4">
        <f t="shared" si="19"/>
        <v>0.28329026726493245</v>
      </c>
      <c r="L120">
        <f t="shared" si="20"/>
        <v>1.6341490802607364</v>
      </c>
      <c r="M120">
        <f t="shared" si="21"/>
        <v>0.88143006588476869</v>
      </c>
      <c r="N120">
        <f t="shared" si="22"/>
        <v>3.3373374634731188</v>
      </c>
      <c r="O120" s="4">
        <f t="shared" si="23"/>
        <v>15.221008563691754</v>
      </c>
      <c r="P120">
        <f t="shared" si="24"/>
        <v>0.88143006588476869</v>
      </c>
      <c r="Q120">
        <f t="shared" si="25"/>
        <v>2</v>
      </c>
      <c r="W120">
        <v>3</v>
      </c>
      <c r="X120" s="4" t="s">
        <v>126</v>
      </c>
    </row>
    <row r="121" spans="1:24" x14ac:dyDescent="0.2">
      <c r="A121">
        <v>111</v>
      </c>
      <c r="B121">
        <v>24005430300</v>
      </c>
      <c r="C121" s="4" t="s">
        <v>28</v>
      </c>
      <c r="D121">
        <v>23559</v>
      </c>
      <c r="E121">
        <f>VLOOKUP(B121,'[1]household income'!$A$1:$C$324,3,0)</f>
        <v>33057</v>
      </c>
      <c r="F121">
        <f>VLOOKUP(B121,'[1]incarceration rate'!$A$1:$C$324,3,0)</f>
        <v>3.5200000000000002E-2</v>
      </c>
      <c r="G121" s="4">
        <f>VLOOKUP(B121,'[1]employment rate'!$A$1:$C$324,3,0)</f>
        <v>0.7097</v>
      </c>
      <c r="H121">
        <f t="shared" si="16"/>
        <v>-0.15817216761370667</v>
      </c>
      <c r="I121">
        <f t="shared" si="17"/>
        <v>0.21028868188265262</v>
      </c>
      <c r="J121">
        <f t="shared" si="18"/>
        <v>-0.19284997295722492</v>
      </c>
      <c r="K121" s="4">
        <f t="shared" si="19"/>
        <v>-0.14844263031781432</v>
      </c>
      <c r="L121">
        <f t="shared" si="20"/>
        <v>0.91674149162503538</v>
      </c>
      <c r="M121">
        <f t="shared" si="21"/>
        <v>1.1918599345803171</v>
      </c>
      <c r="N121">
        <f t="shared" si="22"/>
        <v>4.9254053585957216</v>
      </c>
      <c r="O121" s="4">
        <f t="shared" si="23"/>
        <v>12.476729139548379</v>
      </c>
      <c r="P121">
        <f t="shared" si="24"/>
        <v>0.91674149162503538</v>
      </c>
      <c r="Q121">
        <f t="shared" si="25"/>
        <v>1</v>
      </c>
      <c r="W121">
        <v>3</v>
      </c>
      <c r="X121" s="4" t="s">
        <v>117</v>
      </c>
    </row>
    <row r="122" spans="1:24" x14ac:dyDescent="0.2">
      <c r="A122">
        <v>112</v>
      </c>
      <c r="B122">
        <v>24510150900</v>
      </c>
      <c r="C122" s="4" t="s">
        <v>67</v>
      </c>
      <c r="D122">
        <v>23512</v>
      </c>
      <c r="E122">
        <f>VLOOKUP(B122,'[1]household income'!$A$1:$C$324,3,0)</f>
        <v>24977</v>
      </c>
      <c r="F122">
        <f>VLOOKUP(B122,'[1]incarceration rate'!$A$1:$C$324,3,0)</f>
        <v>4.99E-2</v>
      </c>
      <c r="G122" s="4">
        <f>VLOOKUP(B122,'[1]employment rate'!$A$1:$C$324,3,0)</f>
        <v>0.74160000000000004</v>
      </c>
      <c r="H122">
        <f t="shared" si="16"/>
        <v>-0.16560606556377827</v>
      </c>
      <c r="I122">
        <f t="shared" si="17"/>
        <v>-0.47832833513138473</v>
      </c>
      <c r="J122">
        <f t="shared" si="18"/>
        <v>0.38370476978605839</v>
      </c>
      <c r="K122" s="4">
        <f t="shared" si="19"/>
        <v>0.43761181363493712</v>
      </c>
      <c r="L122">
        <f t="shared" si="20"/>
        <v>1.8430380183662989</v>
      </c>
      <c r="M122">
        <f t="shared" si="21"/>
        <v>1.0849590406324909</v>
      </c>
      <c r="N122">
        <f t="shared" si="22"/>
        <v>3.4690988472648239</v>
      </c>
      <c r="O122" s="4">
        <f t="shared" si="23"/>
        <v>15.772668460985269</v>
      </c>
      <c r="P122">
        <f t="shared" si="24"/>
        <v>1.0849590406324909</v>
      </c>
      <c r="Q122">
        <f t="shared" si="25"/>
        <v>2</v>
      </c>
      <c r="W122">
        <v>2</v>
      </c>
      <c r="X122" s="4" t="s">
        <v>127</v>
      </c>
    </row>
    <row r="123" spans="1:24" x14ac:dyDescent="0.2">
      <c r="A123">
        <v>113</v>
      </c>
      <c r="B123">
        <v>24005430101</v>
      </c>
      <c r="C123" s="4" t="s">
        <v>49</v>
      </c>
      <c r="D123">
        <v>23360</v>
      </c>
      <c r="E123">
        <f>VLOOKUP(B123,'[1]household income'!$A$1:$C$324,3,0)</f>
        <v>31213</v>
      </c>
      <c r="F123">
        <f>VLOOKUP(B123,'[1]incarceration rate'!$A$1:$C$324,3,0)</f>
        <v>2.5700000000000001E-2</v>
      </c>
      <c r="G123" s="4">
        <f>VLOOKUP(B123,'[1]employment rate'!$A$1:$C$324,3,0)</f>
        <v>0.70650000000000002</v>
      </c>
      <c r="H123">
        <f t="shared" si="16"/>
        <v>-0.18964760787039284</v>
      </c>
      <c r="I123">
        <f t="shared" si="17"/>
        <v>5.3134006217567857E-2</v>
      </c>
      <c r="J123">
        <f t="shared" si="18"/>
        <v>-0.56545337813145569</v>
      </c>
      <c r="K123" s="4">
        <f t="shared" si="19"/>
        <v>-0.20723179083972001</v>
      </c>
      <c r="L123">
        <f t="shared" si="20"/>
        <v>0.93982438927587308</v>
      </c>
      <c r="M123">
        <f t="shared" si="21"/>
        <v>1.4353788960064189</v>
      </c>
      <c r="N123">
        <f t="shared" si="22"/>
        <v>5.7201860036555887</v>
      </c>
      <c r="O123" s="4">
        <f t="shared" si="23"/>
        <v>12.566930037407747</v>
      </c>
      <c r="P123">
        <f t="shared" si="24"/>
        <v>0.93982438927587308</v>
      </c>
      <c r="Q123">
        <f t="shared" si="25"/>
        <v>1</v>
      </c>
      <c r="W123">
        <v>3</v>
      </c>
      <c r="X123" s="4" t="s">
        <v>3</v>
      </c>
    </row>
    <row r="124" spans="1:24" x14ac:dyDescent="0.2">
      <c r="A124">
        <v>114</v>
      </c>
      <c r="B124">
        <v>24510250303</v>
      </c>
      <c r="C124" s="4" t="s">
        <v>56</v>
      </c>
      <c r="D124">
        <v>23272</v>
      </c>
      <c r="E124">
        <f>VLOOKUP(B124,'[1]household income'!$A$1:$C$324,3,0)</f>
        <v>31533</v>
      </c>
      <c r="F124">
        <f>VLOOKUP(B124,'[1]incarceration rate'!$A$1:$C$324,3,0)</f>
        <v>2.9399999999999999E-2</v>
      </c>
      <c r="G124" s="4">
        <f>VLOOKUP(B124,'[1]employment rate'!$A$1:$C$324,3,0)</f>
        <v>0.68400000000000005</v>
      </c>
      <c r="H124">
        <f t="shared" si="16"/>
        <v>-0.20356639552159075</v>
      </c>
      <c r="I124">
        <f t="shared" si="17"/>
        <v>8.0405967287430727E-2</v>
      </c>
      <c r="J124">
        <f t="shared" si="18"/>
        <v>-0.42033415716886063</v>
      </c>
      <c r="K124" s="4">
        <f t="shared" si="19"/>
        <v>-0.62059307575937117</v>
      </c>
      <c r="L124">
        <f t="shared" si="20"/>
        <v>1.7480249035476869</v>
      </c>
      <c r="M124">
        <f t="shared" si="21"/>
        <v>1.1568551130726084</v>
      </c>
      <c r="N124">
        <f t="shared" si="22"/>
        <v>4.883044200272697</v>
      </c>
      <c r="O124" s="4">
        <f t="shared" si="23"/>
        <v>14.197589829362098</v>
      </c>
      <c r="P124">
        <f t="shared" si="24"/>
        <v>1.1568551130726084</v>
      </c>
      <c r="Q124">
        <f t="shared" si="25"/>
        <v>2</v>
      </c>
      <c r="W124">
        <v>3</v>
      </c>
      <c r="X124" s="4" t="s">
        <v>108</v>
      </c>
    </row>
    <row r="125" spans="1:24" x14ac:dyDescent="0.2">
      <c r="A125">
        <v>115</v>
      </c>
      <c r="B125">
        <v>24510150701</v>
      </c>
      <c r="C125" s="4" t="s">
        <v>68</v>
      </c>
      <c r="D125">
        <v>23244</v>
      </c>
      <c r="E125">
        <f>VLOOKUP(B125,'[1]household income'!$A$1:$C$324,3,0)</f>
        <v>25970</v>
      </c>
      <c r="F125">
        <f>VLOOKUP(B125,'[1]incarceration rate'!$A$1:$C$324,3,0)</f>
        <v>4.9700000000000001E-2</v>
      </c>
      <c r="G125" s="4">
        <f>VLOOKUP(B125,'[1]employment rate'!$A$1:$C$324,3,0)</f>
        <v>0.72899999999999998</v>
      </c>
      <c r="H125">
        <f t="shared" si="16"/>
        <v>-0.20799510068333554</v>
      </c>
      <c r="I125">
        <f t="shared" si="17"/>
        <v>-0.39370003093646655</v>
      </c>
      <c r="J125">
        <f t="shared" si="18"/>
        <v>0.37586048757186408</v>
      </c>
      <c r="K125" s="4">
        <f t="shared" si="19"/>
        <v>0.20612949407993111</v>
      </c>
      <c r="L125">
        <f t="shared" si="20"/>
        <v>1.8490845536241334</v>
      </c>
      <c r="M125">
        <f t="shared" si="21"/>
        <v>0.69073974804084159</v>
      </c>
      <c r="N125">
        <f t="shared" si="22"/>
        <v>2.9728129080361478</v>
      </c>
      <c r="O125" s="4">
        <f t="shared" si="23"/>
        <v>15.995993623893122</v>
      </c>
      <c r="P125">
        <f t="shared" si="24"/>
        <v>0.69073974804084159</v>
      </c>
      <c r="Q125">
        <f t="shared" si="25"/>
        <v>2</v>
      </c>
      <c r="W125">
        <v>3</v>
      </c>
      <c r="X125" s="4" t="s">
        <v>128</v>
      </c>
    </row>
    <row r="126" spans="1:24" x14ac:dyDescent="0.2">
      <c r="A126">
        <v>116</v>
      </c>
      <c r="B126">
        <v>24510090100</v>
      </c>
      <c r="C126" s="4" t="s">
        <v>32</v>
      </c>
      <c r="D126">
        <v>23212</v>
      </c>
      <c r="E126">
        <f>VLOOKUP(B126,'[1]household income'!$A$1:$C$324,3,0)</f>
        <v>24827</v>
      </c>
      <c r="F126">
        <f>VLOOKUP(B126,'[1]incarceration rate'!$A$1:$C$324,3,0)</f>
        <v>4.7800000000000002E-2</v>
      </c>
      <c r="G126" s="4">
        <f>VLOOKUP(B126,'[1]employment rate'!$A$1:$C$324,3,0)</f>
        <v>0.72760000000000002</v>
      </c>
      <c r="H126">
        <f t="shared" si="16"/>
        <v>-0.21305647801104385</v>
      </c>
      <c r="I126">
        <f t="shared" si="17"/>
        <v>-0.49111206688288295</v>
      </c>
      <c r="J126">
        <f t="shared" si="18"/>
        <v>0.30133980653701797</v>
      </c>
      <c r="K126" s="4">
        <f t="shared" si="19"/>
        <v>0.18040923635159803</v>
      </c>
      <c r="L126">
        <f t="shared" si="20"/>
        <v>1.8800227686119428</v>
      </c>
      <c r="M126">
        <f t="shared" si="21"/>
        <v>0.62742441674623239</v>
      </c>
      <c r="N126">
        <f t="shared" si="22"/>
        <v>2.9554952084852313</v>
      </c>
      <c r="O126" s="4">
        <f t="shared" si="23"/>
        <v>16.267406036028337</v>
      </c>
      <c r="P126">
        <f t="shared" si="24"/>
        <v>0.62742441674623239</v>
      </c>
      <c r="Q126">
        <f t="shared" si="25"/>
        <v>2</v>
      </c>
      <c r="W126">
        <v>2</v>
      </c>
      <c r="X126" s="4" t="s">
        <v>39</v>
      </c>
    </row>
    <row r="127" spans="1:24" x14ac:dyDescent="0.2">
      <c r="A127">
        <v>117</v>
      </c>
      <c r="B127">
        <v>24510260202</v>
      </c>
      <c r="C127" s="4" t="s">
        <v>69</v>
      </c>
      <c r="D127">
        <v>23197</v>
      </c>
      <c r="E127">
        <f>VLOOKUP(B127,'[1]household income'!$A$1:$C$324,3,0)</f>
        <v>25652</v>
      </c>
      <c r="F127">
        <f>VLOOKUP(B127,'[1]incarceration rate'!$A$1:$C$324,3,0)</f>
        <v>4.9299999999999997E-2</v>
      </c>
      <c r="G127" s="4">
        <f>VLOOKUP(B127,'[1]employment rate'!$A$1:$C$324,3,0)</f>
        <v>0.71499999999999997</v>
      </c>
      <c r="H127">
        <f t="shared" si="16"/>
        <v>-0.21542899863340714</v>
      </c>
      <c r="I127">
        <f t="shared" si="17"/>
        <v>-0.42080154224964272</v>
      </c>
      <c r="J127">
        <f t="shared" si="18"/>
        <v>0.36017192314347524</v>
      </c>
      <c r="K127" s="4">
        <f t="shared" si="19"/>
        <v>-5.107308320340799E-2</v>
      </c>
      <c r="L127">
        <f t="shared" si="20"/>
        <v>2.0990428831319612</v>
      </c>
      <c r="M127">
        <f t="shared" si="21"/>
        <v>0.38316833606035733</v>
      </c>
      <c r="N127">
        <f t="shared" si="22"/>
        <v>2.4941886718671089</v>
      </c>
      <c r="O127" s="4">
        <f t="shared" si="23"/>
        <v>16.711239813679779</v>
      </c>
      <c r="P127">
        <f t="shared" si="24"/>
        <v>0.38316833606035733</v>
      </c>
      <c r="Q127">
        <f t="shared" si="25"/>
        <v>2</v>
      </c>
      <c r="W127">
        <v>3</v>
      </c>
      <c r="X127" s="4" t="s">
        <v>129</v>
      </c>
    </row>
    <row r="128" spans="1:24" x14ac:dyDescent="0.2">
      <c r="A128">
        <v>118</v>
      </c>
      <c r="B128">
        <v>24510030200</v>
      </c>
      <c r="C128" s="4" t="s">
        <v>70</v>
      </c>
      <c r="D128">
        <v>23163</v>
      </c>
      <c r="E128">
        <f>VLOOKUP(B128,'[1]household income'!$A$1:$C$324,3,0)</f>
        <v>27607</v>
      </c>
      <c r="F128">
        <f>VLOOKUP(B128,'[1]incarceration rate'!$A$1:$C$324,3,0)</f>
        <v>2.9700000000000001E-2</v>
      </c>
      <c r="G128" s="4">
        <f>VLOOKUP(B128,'[1]employment rate'!$A$1:$C$324,3,0)</f>
        <v>0.72340000000000004</v>
      </c>
      <c r="H128">
        <f t="shared" si="16"/>
        <v>-0.22080671204409724</v>
      </c>
      <c r="I128">
        <f t="shared" si="17"/>
        <v>-0.25418690508844932</v>
      </c>
      <c r="J128">
        <f t="shared" si="18"/>
        <v>-0.40856773384756906</v>
      </c>
      <c r="K128" s="4">
        <f t="shared" si="19"/>
        <v>0.10324846316659671</v>
      </c>
      <c r="L128">
        <f t="shared" si="20"/>
        <v>0.88855279595771031</v>
      </c>
      <c r="M128">
        <f t="shared" si="21"/>
        <v>1.1471463295738569</v>
      </c>
      <c r="N128">
        <f t="shared" si="22"/>
        <v>5.0428985194948135</v>
      </c>
      <c r="O128" s="4">
        <f t="shared" si="23"/>
        <v>13.434875748936737</v>
      </c>
      <c r="P128">
        <f t="shared" si="24"/>
        <v>0.88855279595771031</v>
      </c>
      <c r="Q128">
        <f t="shared" si="25"/>
        <v>1</v>
      </c>
      <c r="W128">
        <v>3</v>
      </c>
      <c r="X128" s="4" t="s">
        <v>86</v>
      </c>
    </row>
    <row r="129" spans="1:24" x14ac:dyDescent="0.2">
      <c r="A129">
        <v>119</v>
      </c>
      <c r="B129">
        <v>24510170100</v>
      </c>
      <c r="C129" s="4" t="s">
        <v>39</v>
      </c>
      <c r="D129">
        <v>23163</v>
      </c>
      <c r="E129">
        <f>VLOOKUP(B129,'[1]household income'!$A$1:$C$324,3,0)</f>
        <v>24776</v>
      </c>
      <c r="F129">
        <f>VLOOKUP(B129,'[1]incarceration rate'!$A$1:$C$324,3,0)</f>
        <v>7.2499999999999995E-2</v>
      </c>
      <c r="G129" s="4">
        <f>VLOOKUP(B129,'[1]employment rate'!$A$1:$C$324,3,0)</f>
        <v>0.77880000000000005</v>
      </c>
      <c r="H129">
        <f t="shared" si="16"/>
        <v>-0.22080671204409724</v>
      </c>
      <c r="I129">
        <f t="shared" si="17"/>
        <v>-0.49545853567839232</v>
      </c>
      <c r="J129">
        <f t="shared" si="18"/>
        <v>1.2701086599900175</v>
      </c>
      <c r="K129" s="4">
        <f t="shared" si="19"/>
        <v>1.121035804702095</v>
      </c>
      <c r="L129">
        <f t="shared" si="20"/>
        <v>4.7651826484903834</v>
      </c>
      <c r="M129">
        <f t="shared" si="21"/>
        <v>3.65969635448874</v>
      </c>
      <c r="N129">
        <f t="shared" si="22"/>
        <v>4.6686012189979422</v>
      </c>
      <c r="O129" s="4">
        <f t="shared" si="23"/>
        <v>19.48902801308499</v>
      </c>
      <c r="P129">
        <f t="shared" si="24"/>
        <v>3.65969635448874</v>
      </c>
      <c r="Q129">
        <f t="shared" si="25"/>
        <v>2</v>
      </c>
      <c r="W129">
        <v>3</v>
      </c>
      <c r="X129" s="4" t="s">
        <v>62</v>
      </c>
    </row>
    <row r="130" spans="1:24" x14ac:dyDescent="0.2">
      <c r="A130">
        <v>120</v>
      </c>
      <c r="B130">
        <v>24510280102</v>
      </c>
      <c r="C130" s="4" t="s">
        <v>18</v>
      </c>
      <c r="D130">
        <v>23149</v>
      </c>
      <c r="E130">
        <f>VLOOKUP(B130,'[1]household income'!$A$1:$C$324,3,0)</f>
        <v>25637</v>
      </c>
      <c r="F130">
        <f>VLOOKUP(B130,'[1]incarceration rate'!$A$1:$C$324,3,0)</f>
        <v>5.4100000000000002E-2</v>
      </c>
      <c r="G130" s="4">
        <f>VLOOKUP(B130,'[1]employment rate'!$A$1:$C$324,3,0)</f>
        <v>0.7167</v>
      </c>
      <c r="H130">
        <f t="shared" si="16"/>
        <v>-0.22302106462496962</v>
      </c>
      <c r="I130">
        <f t="shared" si="17"/>
        <v>-0.42207991542479256</v>
      </c>
      <c r="J130">
        <f t="shared" si="18"/>
        <v>0.54843469628413943</v>
      </c>
      <c r="K130" s="4">
        <f t="shared" si="19"/>
        <v>-1.9841341676144771E-2</v>
      </c>
      <c r="L130">
        <f t="shared" si="20"/>
        <v>2.4632574943768222</v>
      </c>
      <c r="M130">
        <f t="shared" si="21"/>
        <v>0.45373852242166163</v>
      </c>
      <c r="N130">
        <f t="shared" si="22"/>
        <v>2.2008519830425621</v>
      </c>
      <c r="O130" s="4">
        <f t="shared" si="23"/>
        <v>17.387754793194723</v>
      </c>
      <c r="P130">
        <f t="shared" si="24"/>
        <v>0.45373852242166163</v>
      </c>
      <c r="Q130">
        <f t="shared" si="25"/>
        <v>2</v>
      </c>
      <c r="W130">
        <v>3</v>
      </c>
      <c r="X130" s="4" t="s">
        <v>130</v>
      </c>
    </row>
    <row r="131" spans="1:24" x14ac:dyDescent="0.2">
      <c r="A131">
        <v>121</v>
      </c>
      <c r="B131">
        <v>24510200701</v>
      </c>
      <c r="C131" s="4" t="s">
        <v>71</v>
      </c>
      <c r="D131">
        <v>23051</v>
      </c>
      <c r="E131">
        <f>VLOOKUP(B131,'[1]household income'!$A$1:$C$324,3,0)</f>
        <v>25104</v>
      </c>
      <c r="F131">
        <f>VLOOKUP(B131,'[1]incarceration rate'!$A$1:$C$324,3,0)</f>
        <v>2.4299999999999999E-2</v>
      </c>
      <c r="G131" s="4">
        <f>VLOOKUP(B131,'[1]employment rate'!$A$1:$C$324,3,0)</f>
        <v>0.72789999999999999</v>
      </c>
      <c r="H131">
        <f t="shared" si="16"/>
        <v>-0.2385215326910764</v>
      </c>
      <c r="I131">
        <f t="shared" si="17"/>
        <v>-0.46750477558178288</v>
      </c>
      <c r="J131">
        <f t="shared" si="18"/>
        <v>-0.62036335363081607</v>
      </c>
      <c r="K131" s="4">
        <f t="shared" si="19"/>
        <v>0.1859207201505261</v>
      </c>
      <c r="L131">
        <f t="shared" si="20"/>
        <v>1.1009771345324864</v>
      </c>
      <c r="M131">
        <f t="shared" si="21"/>
        <v>1.510777219526783</v>
      </c>
      <c r="N131">
        <f t="shared" si="22"/>
        <v>5.6936980081450166</v>
      </c>
      <c r="O131" s="4">
        <f t="shared" si="23"/>
        <v>13.911662762805502</v>
      </c>
      <c r="P131">
        <f t="shared" si="24"/>
        <v>1.1009771345324864</v>
      </c>
      <c r="Q131">
        <f t="shared" si="25"/>
        <v>1</v>
      </c>
      <c r="W131">
        <v>3</v>
      </c>
      <c r="X131" s="4" t="s">
        <v>131</v>
      </c>
    </row>
    <row r="132" spans="1:24" x14ac:dyDescent="0.2">
      <c r="A132">
        <v>122</v>
      </c>
      <c r="B132">
        <v>24510260203</v>
      </c>
      <c r="C132" s="4" t="s">
        <v>42</v>
      </c>
      <c r="D132">
        <v>22966</v>
      </c>
      <c r="E132">
        <f>VLOOKUP(B132,'[1]household income'!$A$1:$C$324,3,0)</f>
        <v>25018</v>
      </c>
      <c r="F132">
        <f>VLOOKUP(B132,'[1]incarceration rate'!$A$1:$C$324,3,0)</f>
        <v>4.1000000000000002E-2</v>
      </c>
      <c r="G132" s="4">
        <f>VLOOKUP(B132,'[1]employment rate'!$A$1:$C$324,3,0)</f>
        <v>0.73599999999999999</v>
      </c>
      <c r="H132">
        <f t="shared" si="16"/>
        <v>-0.25196581621780162</v>
      </c>
      <c r="I132">
        <f t="shared" si="17"/>
        <v>-0.47483411511930856</v>
      </c>
      <c r="J132">
        <f t="shared" si="18"/>
        <v>3.4634211254410692E-2</v>
      </c>
      <c r="K132" s="4">
        <f t="shared" si="19"/>
        <v>0.33473078272160067</v>
      </c>
      <c r="L132">
        <f t="shared" si="20"/>
        <v>1.4217540352494771</v>
      </c>
      <c r="M132">
        <f t="shared" si="21"/>
        <v>0.91335428561990994</v>
      </c>
      <c r="N132">
        <f t="shared" si="22"/>
        <v>3.8649427027172516</v>
      </c>
      <c r="O132" s="4">
        <f t="shared" si="23"/>
        <v>15.219638172276863</v>
      </c>
      <c r="P132">
        <f t="shared" si="24"/>
        <v>0.91335428561990994</v>
      </c>
      <c r="Q132">
        <f t="shared" si="25"/>
        <v>2</v>
      </c>
      <c r="W132">
        <v>3</v>
      </c>
      <c r="X132" s="4" t="s">
        <v>132</v>
      </c>
    </row>
    <row r="133" spans="1:24" x14ac:dyDescent="0.2">
      <c r="A133">
        <v>123</v>
      </c>
      <c r="B133">
        <v>24510150500</v>
      </c>
      <c r="C133" s="4" t="s">
        <v>72</v>
      </c>
      <c r="D133">
        <v>22829</v>
      </c>
      <c r="E133">
        <f>VLOOKUP(B133,'[1]household income'!$A$1:$C$324,3,0)</f>
        <v>24561</v>
      </c>
      <c r="F133">
        <f>VLOOKUP(B133,'[1]incarceration rate'!$A$1:$C$324,3,0)</f>
        <v>2.52E-2</v>
      </c>
      <c r="G133" s="4">
        <f>VLOOKUP(B133,'[1]employment rate'!$A$1:$C$324,3,0)</f>
        <v>0.73080000000000001</v>
      </c>
      <c r="H133">
        <f t="shared" si="16"/>
        <v>-0.27363483790205295</v>
      </c>
      <c r="I133">
        <f t="shared" si="17"/>
        <v>-0.51378188452220641</v>
      </c>
      <c r="J133">
        <f t="shared" si="18"/>
        <v>-0.58506408366694151</v>
      </c>
      <c r="K133" s="4">
        <f t="shared" si="19"/>
        <v>0.23919839687350369</v>
      </c>
      <c r="L133">
        <f t="shared" si="20"/>
        <v>1.1837684700231628</v>
      </c>
      <c r="M133">
        <f t="shared" si="21"/>
        <v>1.4880383197412215</v>
      </c>
      <c r="N133">
        <f t="shared" si="22"/>
        <v>5.5697632502820236</v>
      </c>
      <c r="O133" s="4">
        <f t="shared" si="23"/>
        <v>14.260060566954019</v>
      </c>
      <c r="P133">
        <f t="shared" si="24"/>
        <v>1.1837684700231628</v>
      </c>
      <c r="Q133">
        <f t="shared" si="25"/>
        <v>1</v>
      </c>
      <c r="W133">
        <v>3</v>
      </c>
      <c r="X133" s="4" t="s">
        <v>111</v>
      </c>
    </row>
    <row r="134" spans="1:24" x14ac:dyDescent="0.2">
      <c r="A134">
        <v>124</v>
      </c>
      <c r="B134">
        <v>24510130804</v>
      </c>
      <c r="C134" s="4" t="s">
        <v>37</v>
      </c>
      <c r="D134">
        <v>22770</v>
      </c>
      <c r="E134">
        <f>VLOOKUP(B134,'[1]household income'!$A$1:$C$324,3,0)</f>
        <v>34707</v>
      </c>
      <c r="F134">
        <f>VLOOKUP(B134,'[1]incarceration rate'!$A$1:$C$324,3,0)</f>
        <v>1.4200000000000001E-2</v>
      </c>
      <c r="G134" s="4">
        <f>VLOOKUP(B134,'[1]employment rate'!$A$1:$C$324,3,0)</f>
        <v>0.63549999999999995</v>
      </c>
      <c r="H134">
        <f t="shared" si="16"/>
        <v>-0.28296675235001517</v>
      </c>
      <c r="I134">
        <f t="shared" si="17"/>
        <v>0.35090973114913304</v>
      </c>
      <c r="J134">
        <f t="shared" si="18"/>
        <v>-1.0164996054476299</v>
      </c>
      <c r="K134" s="4">
        <f t="shared" si="19"/>
        <v>-1.5116162899195111</v>
      </c>
      <c r="L134">
        <f t="shared" si="20"/>
        <v>4.8165503226962203</v>
      </c>
      <c r="M134">
        <f t="shared" si="21"/>
        <v>3.7826491295758773</v>
      </c>
      <c r="N134">
        <f t="shared" si="22"/>
        <v>8.2707298043277522</v>
      </c>
      <c r="O134" s="4">
        <f t="shared" si="23"/>
        <v>16.98161121907944</v>
      </c>
      <c r="P134">
        <f t="shared" si="24"/>
        <v>3.7826491295758773</v>
      </c>
      <c r="Q134">
        <f t="shared" si="25"/>
        <v>2</v>
      </c>
      <c r="W134">
        <v>3</v>
      </c>
      <c r="X134" s="4" t="s">
        <v>133</v>
      </c>
    </row>
    <row r="135" spans="1:24" x14ac:dyDescent="0.2">
      <c r="A135">
        <v>125</v>
      </c>
      <c r="B135">
        <v>24510020100</v>
      </c>
      <c r="C135" s="4" t="s">
        <v>52</v>
      </c>
      <c r="D135">
        <v>22647</v>
      </c>
      <c r="E135">
        <f>VLOOKUP(B135,'[1]household income'!$A$1:$C$324,3,0)</f>
        <v>29083</v>
      </c>
      <c r="F135">
        <f>VLOOKUP(B135,'[1]incarceration rate'!$A$1:$C$324,3,0)</f>
        <v>4.3700000000000003E-2</v>
      </c>
      <c r="G135" s="4">
        <f>VLOOKUP(B135,'[1]employment rate'!$A$1:$C$324,3,0)</f>
        <v>0.73150000000000004</v>
      </c>
      <c r="H135">
        <f t="shared" si="16"/>
        <v>-0.30242142145339407</v>
      </c>
      <c r="I135">
        <f t="shared" si="17"/>
        <v>-0.12839498465370683</v>
      </c>
      <c r="J135">
        <f t="shared" si="18"/>
        <v>0.14053202114603422</v>
      </c>
      <c r="K135" s="4">
        <f t="shared" si="19"/>
        <v>0.25205852573767129</v>
      </c>
      <c r="L135">
        <f t="shared" si="20"/>
        <v>1.2543080441964922</v>
      </c>
      <c r="M135">
        <f t="shared" si="21"/>
        <v>0.8733711370368924</v>
      </c>
      <c r="N135">
        <f t="shared" si="22"/>
        <v>3.8101366323875565</v>
      </c>
      <c r="O135" s="4">
        <f t="shared" si="23"/>
        <v>14.440045913570618</v>
      </c>
      <c r="P135">
        <f t="shared" si="24"/>
        <v>0.8733711370368924</v>
      </c>
      <c r="Q135">
        <f t="shared" si="25"/>
        <v>2</v>
      </c>
      <c r="W135">
        <v>3</v>
      </c>
      <c r="X135" s="4" t="s">
        <v>98</v>
      </c>
    </row>
    <row r="136" spans="1:24" x14ac:dyDescent="0.2">
      <c r="A136">
        <v>126</v>
      </c>
      <c r="B136">
        <v>24510260402</v>
      </c>
      <c r="C136" s="4" t="s">
        <v>42</v>
      </c>
      <c r="D136">
        <v>22371</v>
      </c>
      <c r="E136">
        <f>VLOOKUP(B136,'[1]household income'!$A$1:$C$324,3,0)</f>
        <v>23702</v>
      </c>
      <c r="F136">
        <f>VLOOKUP(B136,'[1]incarceration rate'!$A$1:$C$324,3,0)</f>
        <v>6.6000000000000003E-2</v>
      </c>
      <c r="G136" s="4">
        <f>VLOOKUP(B136,'[1]employment rate'!$A$1:$C$324,3,0)</f>
        <v>0.74309999999999998</v>
      </c>
      <c r="H136">
        <f t="shared" si="16"/>
        <v>-0.34607580090487838</v>
      </c>
      <c r="I136">
        <f t="shared" si="17"/>
        <v>-0.58699005501911961</v>
      </c>
      <c r="J136">
        <f t="shared" si="18"/>
        <v>1.0151694880287021</v>
      </c>
      <c r="K136" s="4">
        <f t="shared" si="19"/>
        <v>0.4651692326295796</v>
      </c>
      <c r="L136">
        <f t="shared" si="20"/>
        <v>3.8649385285263329</v>
      </c>
      <c r="M136">
        <f t="shared" si="21"/>
        <v>1.4703540837194731</v>
      </c>
      <c r="N136">
        <f t="shared" si="22"/>
        <v>2.3733418814884177</v>
      </c>
      <c r="O136" s="4">
        <f t="shared" si="23"/>
        <v>19.883659924962544</v>
      </c>
      <c r="P136">
        <f t="shared" si="24"/>
        <v>1.4703540837194731</v>
      </c>
      <c r="Q136">
        <f t="shared" si="25"/>
        <v>2</v>
      </c>
      <c r="W136">
        <v>3</v>
      </c>
      <c r="X136" s="4" t="s">
        <v>99</v>
      </c>
    </row>
    <row r="137" spans="1:24" x14ac:dyDescent="0.2">
      <c r="A137">
        <v>127</v>
      </c>
      <c r="B137">
        <v>24510271002</v>
      </c>
      <c r="C137" s="4" t="s">
        <v>73</v>
      </c>
      <c r="D137">
        <v>22368</v>
      </c>
      <c r="E137">
        <f>VLOOKUP(B137,'[1]household income'!$A$1:$C$324,3,0)</f>
        <v>24373</v>
      </c>
      <c r="F137">
        <f>VLOOKUP(B137,'[1]incarceration rate'!$A$1:$C$324,3,0)</f>
        <v>5.1700000000000003E-2</v>
      </c>
      <c r="G137" s="4">
        <f>VLOOKUP(B137,'[1]employment rate'!$A$1:$C$324,3,0)</f>
        <v>0.74570000000000003</v>
      </c>
      <c r="H137">
        <f t="shared" si="16"/>
        <v>-0.34655030502935102</v>
      </c>
      <c r="I137">
        <f t="shared" si="17"/>
        <v>-0.52980416165075084</v>
      </c>
      <c r="J137">
        <f t="shared" si="18"/>
        <v>0.4543033097138075</v>
      </c>
      <c r="K137" s="4">
        <f t="shared" si="19"/>
        <v>0.51293542555362914</v>
      </c>
      <c r="L137">
        <f t="shared" si="20"/>
        <v>2.292284634316808</v>
      </c>
      <c r="M137">
        <f t="shared" si="21"/>
        <v>1.1034501677073147</v>
      </c>
      <c r="N137">
        <f t="shared" si="22"/>
        <v>3.2129964292471103</v>
      </c>
      <c r="O137" s="4">
        <f t="shared" si="23"/>
        <v>17.091744180004337</v>
      </c>
      <c r="P137">
        <f t="shared" si="24"/>
        <v>1.1034501677073147</v>
      </c>
      <c r="Q137">
        <f t="shared" si="25"/>
        <v>2</v>
      </c>
      <c r="W137">
        <v>3</v>
      </c>
      <c r="X137" s="4" t="s">
        <v>134</v>
      </c>
    </row>
    <row r="138" spans="1:24" x14ac:dyDescent="0.2">
      <c r="A138">
        <v>128</v>
      </c>
      <c r="B138">
        <v>24510160801</v>
      </c>
      <c r="C138" s="4" t="s">
        <v>74</v>
      </c>
      <c r="D138">
        <v>22336</v>
      </c>
      <c r="E138">
        <f>VLOOKUP(B138,'[1]household income'!$A$1:$C$324,3,0)</f>
        <v>23701</v>
      </c>
      <c r="F138">
        <f>VLOOKUP(B138,'[1]incarceration rate'!$A$1:$C$324,3,0)</f>
        <v>6.6100000000000006E-2</v>
      </c>
      <c r="G138" s="4">
        <f>VLOOKUP(B138,'[1]employment rate'!$A$1:$C$324,3,0)</f>
        <v>0.71750000000000003</v>
      </c>
      <c r="H138">
        <f t="shared" si="16"/>
        <v>-0.35161168235705936</v>
      </c>
      <c r="I138">
        <f t="shared" si="17"/>
        <v>-0.58707527989746289</v>
      </c>
      <c r="J138">
        <f t="shared" si="18"/>
        <v>1.0190916291357994</v>
      </c>
      <c r="K138" s="4">
        <f t="shared" si="19"/>
        <v>-5.1440515456678427E-3</v>
      </c>
      <c r="L138">
        <f t="shared" si="20"/>
        <v>4.167467955097206</v>
      </c>
      <c r="M138">
        <f t="shared" si="21"/>
        <v>0.79527744520530619</v>
      </c>
      <c r="N138">
        <f t="shared" si="22"/>
        <v>1.3680593580305107</v>
      </c>
      <c r="O138" s="4">
        <f t="shared" si="23"/>
        <v>20.903955170264453</v>
      </c>
      <c r="P138">
        <f t="shared" si="24"/>
        <v>0.79527744520530619</v>
      </c>
      <c r="Q138">
        <f t="shared" si="25"/>
        <v>2</v>
      </c>
      <c r="W138">
        <v>3</v>
      </c>
      <c r="X138" s="4" t="s">
        <v>135</v>
      </c>
    </row>
    <row r="139" spans="1:24" x14ac:dyDescent="0.2">
      <c r="A139">
        <v>129</v>
      </c>
      <c r="B139">
        <v>24510200100</v>
      </c>
      <c r="C139" s="4" t="s">
        <v>75</v>
      </c>
      <c r="D139">
        <v>22333</v>
      </c>
      <c r="E139">
        <f>VLOOKUP(B139,'[1]household income'!$A$1:$C$324,3,0)</f>
        <v>21614</v>
      </c>
      <c r="F139">
        <f>VLOOKUP(B139,'[1]incarceration rate'!$A$1:$C$324,3,0)</f>
        <v>8.8300000000000003E-2</v>
      </c>
      <c r="G139" s="4">
        <f>VLOOKUP(B139,'[1]employment rate'!$A$1:$C$324,3,0)</f>
        <v>0.74560000000000004</v>
      </c>
      <c r="H139">
        <f t="shared" si="16"/>
        <v>-0.35208618648153206</v>
      </c>
      <c r="I139">
        <f t="shared" si="17"/>
        <v>-0.76493960099997482</v>
      </c>
      <c r="J139">
        <f t="shared" si="18"/>
        <v>1.8898069549113701</v>
      </c>
      <c r="K139" s="4">
        <f t="shared" si="19"/>
        <v>0.51109826428731975</v>
      </c>
      <c r="L139">
        <f t="shared" si="20"/>
        <v>7.7668227440473308</v>
      </c>
      <c r="M139">
        <f t="shared" si="21"/>
        <v>3.572521865187424</v>
      </c>
      <c r="N139">
        <f t="shared" si="22"/>
        <v>2.5950980650099105</v>
      </c>
      <c r="O139" s="4">
        <f t="shared" si="23"/>
        <v>25.820544172141091</v>
      </c>
      <c r="P139">
        <f t="shared" si="24"/>
        <v>2.5950980650099105</v>
      </c>
      <c r="Q139">
        <f t="shared" si="25"/>
        <v>3</v>
      </c>
      <c r="W139">
        <v>3</v>
      </c>
      <c r="X139" s="4" t="s">
        <v>77</v>
      </c>
    </row>
    <row r="140" spans="1:24" x14ac:dyDescent="0.2">
      <c r="A140">
        <v>130</v>
      </c>
      <c r="B140">
        <v>24510271700</v>
      </c>
      <c r="C140" s="4" t="s">
        <v>76</v>
      </c>
      <c r="D140">
        <v>22274</v>
      </c>
      <c r="E140">
        <f>VLOOKUP(B140,'[1]household income'!$A$1:$C$324,3,0)</f>
        <v>23612</v>
      </c>
      <c r="F140">
        <f>VLOOKUP(B140,'[1]incarceration rate'!$A$1:$C$324,3,0)</f>
        <v>5.4100000000000002E-2</v>
      </c>
      <c r="G140" s="4">
        <f>VLOOKUP(B140,'[1]employment rate'!$A$1:$C$324,3,0)</f>
        <v>0.70279999999999998</v>
      </c>
      <c r="H140">
        <f t="shared" ref="H140:H203" si="26">STANDARDIZE(D140,$D$8,$D$9)</f>
        <v>-0.36141810092949428</v>
      </c>
      <c r="I140">
        <f t="shared" ref="I140:I203" si="27">STANDARDIZE(E140,$E$8,$E$9)</f>
        <v>-0.59466029407001852</v>
      </c>
      <c r="J140">
        <f t="shared" ref="J140:J203" si="28">STANDARDIZE(F140,$F$8,$F$9)</f>
        <v>0.54843469628413943</v>
      </c>
      <c r="K140" s="4">
        <f t="shared" ref="K140:K203" si="29">STANDARDIZE(G140,$G$8,$G$9)</f>
        <v>-0.27520675769317454</v>
      </c>
      <c r="L140">
        <f t="shared" ref="L140:L203" si="30">SUMXMY2($H$3:$K$3,H140:K140)</f>
        <v>3.2761835050485804</v>
      </c>
      <c r="M140">
        <f t="shared" ref="M140:M203" si="31">SUMXMY2($H$4:$K$4,H140:K140)</f>
        <v>0.16948553343004269</v>
      </c>
      <c r="N140">
        <f t="shared" ref="N140:N203" si="32">SUMXMY2($H$5:$K$5,H140:K140)</f>
        <v>1.49081643985687</v>
      </c>
      <c r="O140" s="4">
        <f t="shared" ref="O140:O203" si="33">SUMXMY2($H$6:$K$6,H140:K140)</f>
        <v>19.65824499497965</v>
      </c>
      <c r="P140">
        <f t="shared" ref="P140:P203" si="34">MIN(L140:O140)</f>
        <v>0.16948553343004269</v>
      </c>
      <c r="Q140">
        <f t="shared" ref="Q140:Q203" si="35">MATCH(P140,L140:O140,0)</f>
        <v>2</v>
      </c>
    </row>
    <row r="141" spans="1:24" x14ac:dyDescent="0.2">
      <c r="A141">
        <v>131</v>
      </c>
      <c r="B141">
        <v>24510180200</v>
      </c>
      <c r="C141" s="4" t="s">
        <v>77</v>
      </c>
      <c r="D141">
        <v>22255</v>
      </c>
      <c r="E141">
        <f>VLOOKUP(B141,'[1]household income'!$A$1:$C$324,3,0)</f>
        <v>22926</v>
      </c>
      <c r="F141">
        <f>VLOOKUP(B141,'[1]incarceration rate'!$A$1:$C$324,3,0)</f>
        <v>6.8900000000000003E-2</v>
      </c>
      <c r="G141" s="4">
        <f>VLOOKUP(B141,'[1]employment rate'!$A$1:$C$324,3,0)</f>
        <v>0.67359999999999998</v>
      </c>
      <c r="H141">
        <f t="shared" si="26"/>
        <v>-0.36442329371782106</v>
      </c>
      <c r="I141">
        <f t="shared" si="27"/>
        <v>-0.65312456061353708</v>
      </c>
      <c r="J141">
        <f t="shared" si="28"/>
        <v>1.12891158013452</v>
      </c>
      <c r="K141" s="4">
        <f t="shared" si="29"/>
        <v>-0.81165784745556713</v>
      </c>
      <c r="L141">
        <f t="shared" si="30"/>
        <v>6.1832962159065072</v>
      </c>
      <c r="M141">
        <f t="shared" si="31"/>
        <v>0.82963721567788917</v>
      </c>
      <c r="N141">
        <f t="shared" si="32"/>
        <v>0.57086347431331441</v>
      </c>
      <c r="O141" s="4">
        <f t="shared" si="33"/>
        <v>24.552333287133749</v>
      </c>
      <c r="P141">
        <f t="shared" si="34"/>
        <v>0.57086347431331441</v>
      </c>
      <c r="Q141">
        <f t="shared" si="35"/>
        <v>3</v>
      </c>
    </row>
    <row r="142" spans="1:24" x14ac:dyDescent="0.2">
      <c r="A142">
        <v>132</v>
      </c>
      <c r="B142">
        <v>24510250401</v>
      </c>
      <c r="C142" s="4" t="s">
        <v>27</v>
      </c>
      <c r="D142">
        <v>22234</v>
      </c>
      <c r="E142">
        <f>VLOOKUP(B142,'[1]household income'!$A$1:$C$324,3,0)</f>
        <v>31454</v>
      </c>
      <c r="F142">
        <f>VLOOKUP(B142,'[1]incarceration rate'!$A$1:$C$324,3,0)</f>
        <v>3.39E-2</v>
      </c>
      <c r="G142" s="4">
        <f>VLOOKUP(B142,'[1]employment rate'!$A$1:$C$324,3,0)</f>
        <v>0.70169999999999999</v>
      </c>
      <c r="H142">
        <f t="shared" si="26"/>
        <v>-0.36774482258912966</v>
      </c>
      <c r="I142">
        <f t="shared" si="27"/>
        <v>7.3673201898308324E-2</v>
      </c>
      <c r="J142">
        <f t="shared" si="28"/>
        <v>-0.24383780734948818</v>
      </c>
      <c r="K142" s="4">
        <f t="shared" si="29"/>
        <v>-0.29541553162257955</v>
      </c>
      <c r="L142">
        <f t="shared" si="30"/>
        <v>1.4175920705142173</v>
      </c>
      <c r="M142">
        <f t="shared" si="31"/>
        <v>0.82455202711294462</v>
      </c>
      <c r="N142">
        <f t="shared" si="32"/>
        <v>4.2832238545911361</v>
      </c>
      <c r="O142" s="4">
        <f t="shared" si="33"/>
        <v>14.345881521530004</v>
      </c>
      <c r="P142">
        <f t="shared" si="34"/>
        <v>0.82455202711294462</v>
      </c>
      <c r="Q142">
        <f t="shared" si="35"/>
        <v>2</v>
      </c>
    </row>
    <row r="143" spans="1:24" x14ac:dyDescent="0.2">
      <c r="A143">
        <v>133</v>
      </c>
      <c r="B143">
        <v>24510260403</v>
      </c>
      <c r="C143" s="4" t="s">
        <v>78</v>
      </c>
      <c r="D143">
        <v>22133</v>
      </c>
      <c r="E143">
        <f>VLOOKUP(B143,'[1]household income'!$A$1:$C$324,3,0)</f>
        <v>22835</v>
      </c>
      <c r="F143">
        <f>VLOOKUP(B143,'[1]incarceration rate'!$A$1:$C$324,3,0)</f>
        <v>5.8400000000000001E-2</v>
      </c>
      <c r="G143" s="4">
        <f>VLOOKUP(B143,'[1]employment rate'!$A$1:$C$324,3,0)</f>
        <v>0.71540000000000004</v>
      </c>
      <c r="H143">
        <f t="shared" si="26"/>
        <v>-0.38371979477970908</v>
      </c>
      <c r="I143">
        <f t="shared" si="27"/>
        <v>-0.66088002454277928</v>
      </c>
      <c r="J143">
        <f t="shared" si="28"/>
        <v>0.71708676388931747</v>
      </c>
      <c r="K143" s="4">
        <f t="shared" si="29"/>
        <v>-4.3724438138168509E-2</v>
      </c>
      <c r="L143">
        <f t="shared" si="30"/>
        <v>3.5219045615980953</v>
      </c>
      <c r="M143">
        <f t="shared" si="31"/>
        <v>0.42466703891266444</v>
      </c>
      <c r="N143">
        <f t="shared" si="32"/>
        <v>1.4905638577774278</v>
      </c>
      <c r="O143" s="4">
        <f t="shared" si="33"/>
        <v>20.153207679299754</v>
      </c>
      <c r="P143">
        <f t="shared" si="34"/>
        <v>0.42466703891266444</v>
      </c>
      <c r="Q143">
        <f t="shared" si="35"/>
        <v>2</v>
      </c>
    </row>
    <row r="144" spans="1:24" x14ac:dyDescent="0.2">
      <c r="A144">
        <v>134</v>
      </c>
      <c r="B144">
        <v>24510280101</v>
      </c>
      <c r="C144" s="4" t="s">
        <v>79</v>
      </c>
      <c r="D144">
        <v>22077</v>
      </c>
      <c r="E144">
        <f>VLOOKUP(B144,'[1]household income'!$A$1:$C$324,3,0)</f>
        <v>23921</v>
      </c>
      <c r="F144">
        <f>VLOOKUP(B144,'[1]incarceration rate'!$A$1:$C$324,3,0)</f>
        <v>3.5400000000000001E-2</v>
      </c>
      <c r="G144" s="4">
        <f>VLOOKUP(B144,'[1]employment rate'!$A$1:$C$324,3,0)</f>
        <v>0.70799999999999996</v>
      </c>
      <c r="H144">
        <f t="shared" si="26"/>
        <v>-0.39257720510319866</v>
      </c>
      <c r="I144">
        <f t="shared" si="27"/>
        <v>-0.56832580666193222</v>
      </c>
      <c r="J144">
        <f t="shared" si="28"/>
        <v>-0.18500569074303064</v>
      </c>
      <c r="K144" s="4">
        <f t="shared" si="29"/>
        <v>-0.17967437184507754</v>
      </c>
      <c r="L144">
        <f t="shared" si="30"/>
        <v>2.0199102556564577</v>
      </c>
      <c r="M144">
        <f t="shared" si="31"/>
        <v>0.41254858945153128</v>
      </c>
      <c r="N144">
        <f t="shared" si="32"/>
        <v>3.2694252756854443</v>
      </c>
      <c r="O144" s="4">
        <f t="shared" si="33"/>
        <v>17.031283010840124</v>
      </c>
      <c r="P144">
        <f t="shared" si="34"/>
        <v>0.41254858945153128</v>
      </c>
      <c r="Q144">
        <f t="shared" si="35"/>
        <v>2</v>
      </c>
    </row>
    <row r="145" spans="1:17" x14ac:dyDescent="0.2">
      <c r="A145">
        <v>135</v>
      </c>
      <c r="B145">
        <v>24510260800</v>
      </c>
      <c r="C145" s="4" t="s">
        <v>80</v>
      </c>
      <c r="D145">
        <v>22071</v>
      </c>
      <c r="E145">
        <f>VLOOKUP(B145,'[1]household income'!$A$1:$C$324,3,0)</f>
        <v>30040</v>
      </c>
      <c r="F145">
        <f>VLOOKUP(B145,'[1]incarceration rate'!$A$1:$C$324,3,0)</f>
        <v>3.9199999999999999E-2</v>
      </c>
      <c r="G145" s="4">
        <f>VLOOKUP(B145,'[1]employment rate'!$A$1:$C$324,3,0)</f>
        <v>0.68559999999999999</v>
      </c>
      <c r="H145">
        <f t="shared" si="26"/>
        <v>-0.39352621335214399</v>
      </c>
      <c r="I145">
        <f t="shared" si="27"/>
        <v>-4.6834776079148203E-2</v>
      </c>
      <c r="J145">
        <f t="shared" si="28"/>
        <v>-3.596432867333841E-2</v>
      </c>
      <c r="K145" s="4">
        <f t="shared" si="29"/>
        <v>-0.5911984954984193</v>
      </c>
      <c r="L145">
        <f t="shared" si="30"/>
        <v>2.2830094238288807</v>
      </c>
      <c r="M145">
        <f t="shared" si="31"/>
        <v>0.45387047179294415</v>
      </c>
      <c r="N145">
        <f t="shared" si="32"/>
        <v>3.173290666282452</v>
      </c>
      <c r="O145" s="4">
        <f t="shared" si="33"/>
        <v>16.488426598478782</v>
      </c>
      <c r="P145">
        <f t="shared" si="34"/>
        <v>0.45387047179294415</v>
      </c>
      <c r="Q145">
        <f t="shared" si="35"/>
        <v>2</v>
      </c>
    </row>
    <row r="146" spans="1:17" x14ac:dyDescent="0.2">
      <c r="A146">
        <v>136</v>
      </c>
      <c r="B146">
        <v>24510151000</v>
      </c>
      <c r="C146" s="4" t="s">
        <v>81</v>
      </c>
      <c r="D146">
        <v>22013</v>
      </c>
      <c r="E146">
        <f>VLOOKUP(B146,'[1]household income'!$A$1:$C$324,3,0)</f>
        <v>23654</v>
      </c>
      <c r="F146">
        <f>VLOOKUP(B146,'[1]incarceration rate'!$A$1:$C$324,3,0)</f>
        <v>4.0399999999999998E-2</v>
      </c>
      <c r="G146" s="4">
        <f>VLOOKUP(B146,'[1]employment rate'!$A$1:$C$324,3,0)</f>
        <v>0.72789999999999999</v>
      </c>
      <c r="H146">
        <f t="shared" si="26"/>
        <v>-0.40269995975861533</v>
      </c>
      <c r="I146">
        <f t="shared" si="27"/>
        <v>-0.59108084917959902</v>
      </c>
      <c r="J146">
        <f t="shared" si="28"/>
        <v>1.1101364611827565E-2</v>
      </c>
      <c r="K146" s="4">
        <f t="shared" si="29"/>
        <v>0.1859207201505261</v>
      </c>
      <c r="L146">
        <f t="shared" si="30"/>
        <v>1.8832102665258827</v>
      </c>
      <c r="M146">
        <f t="shared" si="31"/>
        <v>0.60815532741420086</v>
      </c>
      <c r="N146">
        <f t="shared" si="32"/>
        <v>3.2913128490310859</v>
      </c>
      <c r="O146" s="4">
        <f t="shared" si="33"/>
        <v>16.808706643428909</v>
      </c>
      <c r="P146">
        <f t="shared" si="34"/>
        <v>0.60815532741420086</v>
      </c>
      <c r="Q146">
        <f t="shared" si="35"/>
        <v>2</v>
      </c>
    </row>
    <row r="147" spans="1:17" x14ac:dyDescent="0.2">
      <c r="A147">
        <v>137</v>
      </c>
      <c r="B147">
        <v>24510090400</v>
      </c>
      <c r="C147" s="4" t="s">
        <v>82</v>
      </c>
      <c r="D147">
        <v>21902</v>
      </c>
      <c r="E147">
        <f>VLOOKUP(B147,'[1]household income'!$A$1:$C$324,3,0)</f>
        <v>23006</v>
      </c>
      <c r="F147">
        <f>VLOOKUP(B147,'[1]incarceration rate'!$A$1:$C$324,3,0)</f>
        <v>4.6199999999999998E-2</v>
      </c>
      <c r="G147" s="4">
        <f>VLOOKUP(B147,'[1]employment rate'!$A$1:$C$324,3,0)</f>
        <v>0.68569999999999998</v>
      </c>
      <c r="H147">
        <f t="shared" si="26"/>
        <v>-0.42025661236410361</v>
      </c>
      <c r="I147">
        <f t="shared" si="27"/>
        <v>-0.64630657034607131</v>
      </c>
      <c r="J147">
        <f t="shared" si="28"/>
        <v>0.23858554882346317</v>
      </c>
      <c r="K147" s="4">
        <f t="shared" si="29"/>
        <v>-0.5893613342321099</v>
      </c>
      <c r="L147">
        <f t="shared" si="30"/>
        <v>3.4657079594303468</v>
      </c>
      <c r="M147">
        <f t="shared" si="31"/>
        <v>6.9336979603623561E-2</v>
      </c>
      <c r="N147">
        <f t="shared" si="32"/>
        <v>1.7112392534667553</v>
      </c>
      <c r="O147" s="4">
        <f t="shared" si="33"/>
        <v>20.164549503498083</v>
      </c>
      <c r="P147">
        <f t="shared" si="34"/>
        <v>6.9336979603623561E-2</v>
      </c>
      <c r="Q147">
        <f t="shared" si="35"/>
        <v>2</v>
      </c>
    </row>
    <row r="148" spans="1:17" x14ac:dyDescent="0.2">
      <c r="A148">
        <v>138</v>
      </c>
      <c r="B148">
        <v>24510160500</v>
      </c>
      <c r="C148" s="4" t="s">
        <v>83</v>
      </c>
      <c r="D148">
        <v>21639</v>
      </c>
      <c r="E148">
        <f>VLOOKUP(B148,'[1]household income'!$A$1:$C$324,3,0)</f>
        <v>22158</v>
      </c>
      <c r="F148">
        <f>VLOOKUP(B148,'[1]incarceration rate'!$A$1:$C$324,3,0)</f>
        <v>4.8899999999999999E-2</v>
      </c>
      <c r="G148" s="4">
        <f>VLOOKUP(B148,'[1]employment rate'!$A$1:$C$324,3,0)</f>
        <v>0.6966</v>
      </c>
      <c r="H148">
        <f t="shared" si="26"/>
        <v>-0.46185480727620642</v>
      </c>
      <c r="I148">
        <f t="shared" si="27"/>
        <v>-0.71857726718120796</v>
      </c>
      <c r="J148">
        <f t="shared" si="28"/>
        <v>0.34448335871508667</v>
      </c>
      <c r="K148" s="4">
        <f t="shared" si="29"/>
        <v>-0.38911075620436714</v>
      </c>
      <c r="L148">
        <f t="shared" si="30"/>
        <v>3.4525271589346067</v>
      </c>
      <c r="M148">
        <f t="shared" si="31"/>
        <v>6.5456810676824656E-2</v>
      </c>
      <c r="N148">
        <f t="shared" si="32"/>
        <v>1.5367592042460527</v>
      </c>
      <c r="O148" s="4">
        <f t="shared" si="33"/>
        <v>20.431443158739715</v>
      </c>
      <c r="P148">
        <f t="shared" si="34"/>
        <v>6.5456810676824656E-2</v>
      </c>
      <c r="Q148">
        <f t="shared" si="35"/>
        <v>2</v>
      </c>
    </row>
    <row r="149" spans="1:17" x14ac:dyDescent="0.2">
      <c r="A149">
        <v>139</v>
      </c>
      <c r="B149">
        <v>24510260301</v>
      </c>
      <c r="C149" s="4" t="s">
        <v>41</v>
      </c>
      <c r="D149">
        <v>21636</v>
      </c>
      <c r="E149">
        <f>VLOOKUP(B149,'[1]household income'!$A$1:$C$324,3,0)</f>
        <v>24400</v>
      </c>
      <c r="F149">
        <f>VLOOKUP(B149,'[1]incarceration rate'!$A$1:$C$324,3,0)</f>
        <v>6.0199999999999997E-2</v>
      </c>
      <c r="G149" s="4">
        <f>VLOOKUP(B149,'[1]employment rate'!$A$1:$C$324,3,0)</f>
        <v>0.70340000000000003</v>
      </c>
      <c r="H149">
        <f t="shared" si="26"/>
        <v>-0.46232931140067907</v>
      </c>
      <c r="I149">
        <f t="shared" si="27"/>
        <v>-0.52750308993548123</v>
      </c>
      <c r="J149">
        <f t="shared" si="28"/>
        <v>0.78768530381706636</v>
      </c>
      <c r="K149" s="4">
        <f t="shared" si="29"/>
        <v>-0.26418379009531634</v>
      </c>
      <c r="L149">
        <f t="shared" si="30"/>
        <v>3.9012845679115977</v>
      </c>
      <c r="M149">
        <f t="shared" si="31"/>
        <v>0.29384217722086359</v>
      </c>
      <c r="N149">
        <f t="shared" si="32"/>
        <v>1.1207343948746276</v>
      </c>
      <c r="O149" s="4">
        <f t="shared" si="33"/>
        <v>20.85179141820511</v>
      </c>
      <c r="P149">
        <f t="shared" si="34"/>
        <v>0.29384217722086359</v>
      </c>
      <c r="Q149">
        <f t="shared" si="35"/>
        <v>2</v>
      </c>
    </row>
    <row r="150" spans="1:17" x14ac:dyDescent="0.2">
      <c r="A150">
        <v>140</v>
      </c>
      <c r="B150">
        <v>24510020200</v>
      </c>
      <c r="C150" s="4" t="s">
        <v>52</v>
      </c>
      <c r="D150">
        <v>21577</v>
      </c>
      <c r="E150">
        <f>VLOOKUP(B150,'[1]household income'!$A$1:$C$324,3,0)</f>
        <v>31059</v>
      </c>
      <c r="F150">
        <f>VLOOKUP(B150,'[1]incarceration rate'!$A$1:$C$324,3,0)</f>
        <v>3.2099999999999997E-2</v>
      </c>
      <c r="G150" s="4">
        <f>VLOOKUP(B150,'[1]employment rate'!$A$1:$C$324,3,0)</f>
        <v>0.62639999999999996</v>
      </c>
      <c r="H150">
        <f t="shared" si="26"/>
        <v>-0.47166122584864134</v>
      </c>
      <c r="I150">
        <f t="shared" si="27"/>
        <v>4.0009374952696353E-2</v>
      </c>
      <c r="J150">
        <f t="shared" si="28"/>
        <v>-0.31443634727723729</v>
      </c>
      <c r="K150" s="4">
        <f t="shared" si="29"/>
        <v>-1.6787979651536815</v>
      </c>
      <c r="L150">
        <f t="shared" si="30"/>
        <v>5.7562351600517658</v>
      </c>
      <c r="M150">
        <f t="shared" si="31"/>
        <v>2.2000735184859881</v>
      </c>
      <c r="N150">
        <f t="shared" si="32"/>
        <v>4.7562537331261634</v>
      </c>
      <c r="O150" s="4">
        <f t="shared" si="33"/>
        <v>21.09693133889083</v>
      </c>
      <c r="P150">
        <f t="shared" si="34"/>
        <v>2.2000735184859881</v>
      </c>
      <c r="Q150">
        <f t="shared" si="35"/>
        <v>2</v>
      </c>
    </row>
    <row r="151" spans="1:17" x14ac:dyDescent="0.2">
      <c r="A151">
        <v>141</v>
      </c>
      <c r="B151">
        <v>24510160600</v>
      </c>
      <c r="C151" s="4" t="s">
        <v>84</v>
      </c>
      <c r="D151">
        <v>21565</v>
      </c>
      <c r="E151">
        <f>VLOOKUP(B151,'[1]household income'!$A$1:$C$324,3,0)</f>
        <v>22748</v>
      </c>
      <c r="F151">
        <f>VLOOKUP(B151,'[1]incarceration rate'!$A$1:$C$324,3,0)</f>
        <v>3.7900000000000003E-2</v>
      </c>
      <c r="G151" s="4">
        <f>VLOOKUP(B151,'[1]employment rate'!$A$1:$C$324,3,0)</f>
        <v>0.71989999999999998</v>
      </c>
      <c r="H151">
        <f t="shared" si="26"/>
        <v>-0.47355924234653196</v>
      </c>
      <c r="I151">
        <f t="shared" si="27"/>
        <v>-0.66829458895864824</v>
      </c>
      <c r="J151">
        <f t="shared" si="28"/>
        <v>-8.6952163065601398E-2</v>
      </c>
      <c r="K151" s="4">
        <f t="shared" si="29"/>
        <v>3.8947818845760901E-2</v>
      </c>
      <c r="L151">
        <f t="shared" si="30"/>
        <v>2.1606830197750906</v>
      </c>
      <c r="M151">
        <f t="shared" si="31"/>
        <v>0.48667810399293915</v>
      </c>
      <c r="N151">
        <f t="shared" si="32"/>
        <v>3.1471923990176616</v>
      </c>
      <c r="O151" s="4">
        <f t="shared" si="33"/>
        <v>17.651324594655325</v>
      </c>
      <c r="P151">
        <f t="shared" si="34"/>
        <v>0.48667810399293915</v>
      </c>
      <c r="Q151">
        <f t="shared" si="35"/>
        <v>2</v>
      </c>
    </row>
    <row r="152" spans="1:17" x14ac:dyDescent="0.2">
      <c r="A152">
        <v>142</v>
      </c>
      <c r="B152">
        <v>24510080102</v>
      </c>
      <c r="C152" s="4" t="s">
        <v>41</v>
      </c>
      <c r="D152">
        <v>21515</v>
      </c>
      <c r="E152">
        <f>VLOOKUP(B152,'[1]household income'!$A$1:$C$324,3,0)</f>
        <v>21607</v>
      </c>
      <c r="F152">
        <f>VLOOKUP(B152,'[1]incarceration rate'!$A$1:$C$324,3,0)</f>
        <v>5.2900000000000003E-2</v>
      </c>
      <c r="G152" s="4">
        <f>VLOOKUP(B152,'[1]employment rate'!$A$1:$C$324,3,0)</f>
        <v>0.71850000000000003</v>
      </c>
      <c r="H152">
        <f t="shared" si="26"/>
        <v>-0.4814676444210762</v>
      </c>
      <c r="I152">
        <f t="shared" si="27"/>
        <v>-0.76553617514837802</v>
      </c>
      <c r="J152">
        <f t="shared" si="28"/>
        <v>0.50136900299897347</v>
      </c>
      <c r="K152" s="4">
        <f t="shared" si="29"/>
        <v>1.3227561117427808E-2</v>
      </c>
      <c r="L152">
        <f t="shared" si="30"/>
        <v>3.3204927841180889</v>
      </c>
      <c r="M152">
        <f t="shared" si="31"/>
        <v>0.35082461344314952</v>
      </c>
      <c r="N152">
        <f t="shared" si="32"/>
        <v>1.7241973647442674</v>
      </c>
      <c r="O152" s="4">
        <f t="shared" si="33"/>
        <v>20.205869521755687</v>
      </c>
      <c r="P152">
        <f t="shared" si="34"/>
        <v>0.35082461344314952</v>
      </c>
      <c r="Q152">
        <f t="shared" si="35"/>
        <v>2</v>
      </c>
    </row>
    <row r="153" spans="1:17" x14ac:dyDescent="0.2">
      <c r="A153">
        <v>143</v>
      </c>
      <c r="B153">
        <v>24510070100</v>
      </c>
      <c r="C153" s="4" t="s">
        <v>3</v>
      </c>
      <c r="D153">
        <v>21483</v>
      </c>
      <c r="E153">
        <f>VLOOKUP(B153,'[1]household income'!$A$1:$C$324,3,0)</f>
        <v>23304</v>
      </c>
      <c r="F153">
        <f>VLOOKUP(B153,'[1]incarceration rate'!$A$1:$C$324,3,0)</f>
        <v>5.8700000000000002E-2</v>
      </c>
      <c r="G153" s="4">
        <f>VLOOKUP(B153,'[1]employment rate'!$A$1:$C$324,3,0)</f>
        <v>0.70550000000000002</v>
      </c>
      <c r="H153">
        <f t="shared" si="26"/>
        <v>-0.48652902174878454</v>
      </c>
      <c r="I153">
        <f t="shared" si="27"/>
        <v>-0.62090955659976155</v>
      </c>
      <c r="J153">
        <f t="shared" si="28"/>
        <v>0.7288531872106091</v>
      </c>
      <c r="K153" s="4">
        <f t="shared" si="29"/>
        <v>-0.22560340350281566</v>
      </c>
      <c r="L153">
        <f t="shared" si="30"/>
        <v>3.8890413351392583</v>
      </c>
      <c r="M153">
        <f t="shared" si="31"/>
        <v>0.25792671033290426</v>
      </c>
      <c r="N153">
        <f t="shared" si="32"/>
        <v>1.1313369580741888</v>
      </c>
      <c r="O153" s="4">
        <f t="shared" si="33"/>
        <v>21.073358457933363</v>
      </c>
      <c r="P153">
        <f t="shared" si="34"/>
        <v>0.25792671033290426</v>
      </c>
      <c r="Q153">
        <f t="shared" si="35"/>
        <v>2</v>
      </c>
    </row>
    <row r="154" spans="1:17" x14ac:dyDescent="0.2">
      <c r="A154">
        <v>144</v>
      </c>
      <c r="B154">
        <v>24510271801</v>
      </c>
      <c r="C154" s="4" t="s">
        <v>85</v>
      </c>
      <c r="D154">
        <v>21359</v>
      </c>
      <c r="E154">
        <f>VLOOKUP(B154,'[1]household income'!$A$1:$C$324,3,0)</f>
        <v>22834</v>
      </c>
      <c r="F154">
        <f>VLOOKUP(B154,'[1]incarceration rate'!$A$1:$C$324,3,0)</f>
        <v>5.6000000000000001E-2</v>
      </c>
      <c r="G154" s="4">
        <f>VLOOKUP(B154,'[1]employment rate'!$A$1:$C$324,3,0)</f>
        <v>0.72040000000000004</v>
      </c>
      <c r="H154">
        <f t="shared" si="26"/>
        <v>-0.50614185889365426</v>
      </c>
      <c r="I154">
        <f t="shared" si="27"/>
        <v>-0.66096524942112256</v>
      </c>
      <c r="J154">
        <f t="shared" si="28"/>
        <v>0.62295537731898554</v>
      </c>
      <c r="K154" s="4">
        <f t="shared" si="29"/>
        <v>4.813362517730975E-2</v>
      </c>
      <c r="L154">
        <f t="shared" si="30"/>
        <v>3.3951387632604382</v>
      </c>
      <c r="M154">
        <f t="shared" si="31"/>
        <v>0.40504448534315801</v>
      </c>
      <c r="N154">
        <f t="shared" si="32"/>
        <v>1.6271209235044135</v>
      </c>
      <c r="O154" s="4">
        <f t="shared" si="33"/>
        <v>20.198848577572189</v>
      </c>
      <c r="P154">
        <f t="shared" si="34"/>
        <v>0.40504448534315801</v>
      </c>
      <c r="Q154">
        <f t="shared" si="35"/>
        <v>2</v>
      </c>
    </row>
    <row r="155" spans="1:17" x14ac:dyDescent="0.2">
      <c r="A155">
        <v>145</v>
      </c>
      <c r="B155">
        <v>24510250207</v>
      </c>
      <c r="C155" s="4" t="s">
        <v>86</v>
      </c>
      <c r="D155">
        <v>21337</v>
      </c>
      <c r="E155">
        <f>VLOOKUP(B155,'[1]household income'!$A$1:$C$324,3,0)</f>
        <v>22207</v>
      </c>
      <c r="F155">
        <f>VLOOKUP(B155,'[1]incarceration rate'!$A$1:$C$324,3,0)</f>
        <v>6.8400000000000002E-2</v>
      </c>
      <c r="G155" s="4">
        <f>VLOOKUP(B155,'[1]employment rate'!$A$1:$C$324,3,0)</f>
        <v>0.67269999999999996</v>
      </c>
      <c r="H155">
        <f t="shared" si="26"/>
        <v>-0.50962155580645374</v>
      </c>
      <c r="I155">
        <f t="shared" si="27"/>
        <v>-0.71440124814238515</v>
      </c>
      <c r="J155">
        <f t="shared" si="28"/>
        <v>1.109300874599034</v>
      </c>
      <c r="K155" s="4">
        <f t="shared" si="29"/>
        <v>-0.82819229885235346</v>
      </c>
      <c r="L155">
        <f t="shared" si="30"/>
        <v>6.5221211207991736</v>
      </c>
      <c r="M155">
        <f t="shared" si="31"/>
        <v>0.76940303128898202</v>
      </c>
      <c r="N155">
        <f t="shared" si="32"/>
        <v>0.37450491840560934</v>
      </c>
      <c r="O155" s="4">
        <f t="shared" si="33"/>
        <v>25.634350478819286</v>
      </c>
      <c r="P155">
        <f t="shared" si="34"/>
        <v>0.37450491840560934</v>
      </c>
      <c r="Q155">
        <f t="shared" si="35"/>
        <v>3</v>
      </c>
    </row>
    <row r="156" spans="1:17" x14ac:dyDescent="0.2">
      <c r="A156">
        <v>146</v>
      </c>
      <c r="B156">
        <v>24510151200</v>
      </c>
      <c r="C156" s="4" t="s">
        <v>87</v>
      </c>
      <c r="D156">
        <v>21261</v>
      </c>
      <c r="E156">
        <f>VLOOKUP(B156,'[1]household income'!$A$1:$C$324,3,0)</f>
        <v>22384</v>
      </c>
      <c r="F156">
        <f>VLOOKUP(B156,'[1]incarceration rate'!$A$1:$C$324,3,0)</f>
        <v>5.7500000000000002E-2</v>
      </c>
      <c r="G156" s="4">
        <f>VLOOKUP(B156,'[1]employment rate'!$A$1:$C$324,3,0)</f>
        <v>0.74829999999999997</v>
      </c>
      <c r="H156">
        <f t="shared" si="26"/>
        <v>-0.52164232695976109</v>
      </c>
      <c r="I156">
        <f t="shared" si="27"/>
        <v>-0.69931644467561727</v>
      </c>
      <c r="J156">
        <f t="shared" si="28"/>
        <v>0.68178749392544302</v>
      </c>
      <c r="K156" s="4">
        <f t="shared" si="29"/>
        <v>0.56070161847767652</v>
      </c>
      <c r="L156">
        <f t="shared" si="30"/>
        <v>3.412116575402774</v>
      </c>
      <c r="M156">
        <f t="shared" si="31"/>
        <v>1.2641718291938389</v>
      </c>
      <c r="N156">
        <f t="shared" si="32"/>
        <v>2.6702099749553923</v>
      </c>
      <c r="O156" s="4">
        <f t="shared" si="33"/>
        <v>19.748139508914942</v>
      </c>
      <c r="P156">
        <f t="shared" si="34"/>
        <v>1.2641718291938389</v>
      </c>
      <c r="Q156">
        <f t="shared" si="35"/>
        <v>2</v>
      </c>
    </row>
    <row r="157" spans="1:17" x14ac:dyDescent="0.2">
      <c r="A157">
        <v>147</v>
      </c>
      <c r="B157">
        <v>24510090500</v>
      </c>
      <c r="C157" s="4" t="s">
        <v>82</v>
      </c>
      <c r="D157">
        <v>21247</v>
      </c>
      <c r="E157">
        <f>VLOOKUP(B157,'[1]household income'!$A$1:$C$324,3,0)</f>
        <v>24301</v>
      </c>
      <c r="F157">
        <f>VLOOKUP(B157,'[1]incarceration rate'!$A$1:$C$324,3,0)</f>
        <v>3.56E-2</v>
      </c>
      <c r="G157" s="4">
        <f>VLOOKUP(B157,'[1]employment rate'!$A$1:$C$324,3,0)</f>
        <v>0.7077</v>
      </c>
      <c r="H157">
        <f t="shared" si="26"/>
        <v>-0.52385667954063342</v>
      </c>
      <c r="I157">
        <f t="shared" si="27"/>
        <v>-0.53594035289147002</v>
      </c>
      <c r="J157">
        <f t="shared" si="28"/>
        <v>-0.17716140852883633</v>
      </c>
      <c r="K157" s="4">
        <f t="shared" si="29"/>
        <v>-0.18518585564400564</v>
      </c>
      <c r="L157">
        <f t="shared" si="30"/>
        <v>2.2020248544508325</v>
      </c>
      <c r="M157">
        <f t="shared" si="31"/>
        <v>0.35649219048943925</v>
      </c>
      <c r="N157">
        <f t="shared" si="32"/>
        <v>3.1195197856751329</v>
      </c>
      <c r="O157" s="4">
        <f t="shared" si="33"/>
        <v>17.634497975736483</v>
      </c>
      <c r="P157">
        <f t="shared" si="34"/>
        <v>0.35649219048943925</v>
      </c>
      <c r="Q157">
        <f t="shared" si="35"/>
        <v>2</v>
      </c>
    </row>
    <row r="158" spans="1:17" x14ac:dyDescent="0.2">
      <c r="A158">
        <v>148</v>
      </c>
      <c r="B158">
        <v>24510090700</v>
      </c>
      <c r="C158" s="4" t="s">
        <v>88</v>
      </c>
      <c r="D158">
        <v>21237</v>
      </c>
      <c r="E158">
        <f>VLOOKUP(B158,'[1]household income'!$A$1:$C$324,3,0)</f>
        <v>21938</v>
      </c>
      <c r="F158">
        <f>VLOOKUP(B158,'[1]incarceration rate'!$A$1:$C$324,3,0)</f>
        <v>5.3499999999999999E-2</v>
      </c>
      <c r="G158" s="4">
        <f>VLOOKUP(B158,'[1]employment rate'!$A$1:$C$324,3,0)</f>
        <v>0.71109999999999995</v>
      </c>
      <c r="H158">
        <f t="shared" si="26"/>
        <v>-0.52543835995554233</v>
      </c>
      <c r="I158">
        <f t="shared" si="27"/>
        <v>-0.73732674041673862</v>
      </c>
      <c r="J158">
        <f t="shared" si="28"/>
        <v>0.52490184964155628</v>
      </c>
      <c r="K158" s="4">
        <f t="shared" si="29"/>
        <v>-0.12272237258948124</v>
      </c>
      <c r="L158">
        <f t="shared" si="30"/>
        <v>3.5501966920900863</v>
      </c>
      <c r="M158">
        <f t="shared" si="31"/>
        <v>0.21914015401117581</v>
      </c>
      <c r="N158">
        <f t="shared" si="32"/>
        <v>1.4431093273976541</v>
      </c>
      <c r="O158" s="4">
        <f t="shared" si="33"/>
        <v>20.753693807932343</v>
      </c>
      <c r="P158">
        <f t="shared" si="34"/>
        <v>0.21914015401117581</v>
      </c>
      <c r="Q158">
        <f t="shared" si="35"/>
        <v>2</v>
      </c>
    </row>
    <row r="159" spans="1:17" x14ac:dyDescent="0.2">
      <c r="A159">
        <v>149</v>
      </c>
      <c r="B159">
        <v>24510160802</v>
      </c>
      <c r="C159" s="4" t="s">
        <v>74</v>
      </c>
      <c r="D159">
        <v>21223</v>
      </c>
      <c r="E159">
        <f>VLOOKUP(B159,'[1]household income'!$A$1:$C$324,3,0)</f>
        <v>22834</v>
      </c>
      <c r="F159">
        <f>VLOOKUP(B159,'[1]incarceration rate'!$A$1:$C$324,3,0)</f>
        <v>5.57E-2</v>
      </c>
      <c r="G159" s="4">
        <f>VLOOKUP(B159,'[1]employment rate'!$A$1:$C$324,3,0)</f>
        <v>0.71460000000000001</v>
      </c>
      <c r="H159">
        <f t="shared" si="26"/>
        <v>-0.52765271253641477</v>
      </c>
      <c r="I159">
        <f t="shared" si="27"/>
        <v>-0.66096524942112256</v>
      </c>
      <c r="J159">
        <f t="shared" si="28"/>
        <v>0.61118895399769402</v>
      </c>
      <c r="K159" s="4">
        <f t="shared" si="29"/>
        <v>-5.8421728268645431E-2</v>
      </c>
      <c r="L159">
        <f t="shared" si="30"/>
        <v>3.5200379787964757</v>
      </c>
      <c r="M159">
        <f t="shared" si="31"/>
        <v>0.289975944666723</v>
      </c>
      <c r="N159">
        <f t="shared" si="32"/>
        <v>1.4469701015475074</v>
      </c>
      <c r="O159" s="4">
        <f t="shared" si="33"/>
        <v>20.542110012206447</v>
      </c>
      <c r="P159">
        <f t="shared" si="34"/>
        <v>0.289975944666723</v>
      </c>
      <c r="Q159">
        <f t="shared" si="35"/>
        <v>2</v>
      </c>
    </row>
    <row r="160" spans="1:17" x14ac:dyDescent="0.2">
      <c r="A160">
        <v>150</v>
      </c>
      <c r="B160">
        <v>24510110200</v>
      </c>
      <c r="C160" s="4" t="s">
        <v>39</v>
      </c>
      <c r="D160">
        <v>21126</v>
      </c>
      <c r="E160">
        <f>VLOOKUP(B160,'[1]household income'!$A$1:$C$324,3,0)</f>
        <v>23225</v>
      </c>
      <c r="F160">
        <f>VLOOKUP(B160,'[1]incarceration rate'!$A$1:$C$324,3,0)</f>
        <v>3.4599999999999999E-2</v>
      </c>
      <c r="G160" s="4">
        <f>VLOOKUP(B160,'[1]employment rate'!$A$1:$C$324,3,0)</f>
        <v>0.69159999999999999</v>
      </c>
      <c r="H160">
        <f t="shared" si="26"/>
        <v>-0.54299501256103055</v>
      </c>
      <c r="I160">
        <f t="shared" si="27"/>
        <v>-0.62764232198888392</v>
      </c>
      <c r="J160">
        <f t="shared" si="28"/>
        <v>-0.21638281959980804</v>
      </c>
      <c r="K160" s="4">
        <f t="shared" si="29"/>
        <v>-0.48096881951984538</v>
      </c>
      <c r="L160">
        <f t="shared" si="30"/>
        <v>2.8789974609410969</v>
      </c>
      <c r="M160">
        <f t="shared" si="31"/>
        <v>0.30579464534900547</v>
      </c>
      <c r="N160">
        <f t="shared" si="32"/>
        <v>2.8552679142328254</v>
      </c>
      <c r="O160" s="4">
        <f t="shared" si="33"/>
        <v>19.044459558680778</v>
      </c>
      <c r="P160">
        <f t="shared" si="34"/>
        <v>0.30579464534900547</v>
      </c>
      <c r="Q160">
        <f t="shared" si="35"/>
        <v>2</v>
      </c>
    </row>
    <row r="161" spans="1:17" x14ac:dyDescent="0.2">
      <c r="A161">
        <v>151</v>
      </c>
      <c r="B161">
        <v>24510250205</v>
      </c>
      <c r="C161" s="4" t="s">
        <v>89</v>
      </c>
      <c r="D161">
        <v>21078</v>
      </c>
      <c r="E161">
        <f>VLOOKUP(B161,'[1]household income'!$A$1:$C$324,3,0)</f>
        <v>25836</v>
      </c>
      <c r="F161">
        <f>VLOOKUP(B161,'[1]incarceration rate'!$A$1:$C$324,3,0)</f>
        <v>3.5499999999999997E-2</v>
      </c>
      <c r="G161" s="4">
        <f>VLOOKUP(B161,'[1]employment rate'!$A$1:$C$324,3,0)</f>
        <v>0.6774</v>
      </c>
      <c r="H161">
        <f t="shared" si="26"/>
        <v>-0.55058707855259303</v>
      </c>
      <c r="I161">
        <f t="shared" si="27"/>
        <v>-0.40512016463447159</v>
      </c>
      <c r="J161">
        <f t="shared" si="28"/>
        <v>-0.18108354963593362</v>
      </c>
      <c r="K161" s="4">
        <f t="shared" si="29"/>
        <v>-0.74184571933580323</v>
      </c>
      <c r="L161">
        <f t="shared" si="30"/>
        <v>3.1532452456832445</v>
      </c>
      <c r="M161">
        <f t="shared" si="31"/>
        <v>0.34789062544926508</v>
      </c>
      <c r="N161">
        <f t="shared" si="32"/>
        <v>2.8323108368434924</v>
      </c>
      <c r="O161" s="4">
        <f t="shared" si="33"/>
        <v>19.078540190122038</v>
      </c>
      <c r="P161">
        <f t="shared" si="34"/>
        <v>0.34789062544926508</v>
      </c>
      <c r="Q161">
        <f t="shared" si="35"/>
        <v>2</v>
      </c>
    </row>
    <row r="162" spans="1:17" x14ac:dyDescent="0.2">
      <c r="A162">
        <v>152</v>
      </c>
      <c r="B162">
        <v>24510260401</v>
      </c>
      <c r="C162" s="4" t="s">
        <v>90</v>
      </c>
      <c r="D162">
        <v>21070</v>
      </c>
      <c r="E162">
        <f>VLOOKUP(B162,'[1]household income'!$A$1:$C$324,3,0)</f>
        <v>30027</v>
      </c>
      <c r="F162">
        <f>VLOOKUP(B162,'[1]incarceration rate'!$A$1:$C$324,3,0)</f>
        <v>2.87E-2</v>
      </c>
      <c r="G162" s="4">
        <f>VLOOKUP(B162,'[1]employment rate'!$A$1:$C$324,3,0)</f>
        <v>0.64239999999999997</v>
      </c>
      <c r="H162">
        <f t="shared" si="26"/>
        <v>-0.55185242288452019</v>
      </c>
      <c r="I162">
        <f t="shared" si="27"/>
        <v>-4.7942699497611381E-2</v>
      </c>
      <c r="J162">
        <f t="shared" si="28"/>
        <v>-0.44778914491854077</v>
      </c>
      <c r="K162" s="4">
        <f t="shared" si="29"/>
        <v>-1.384852162544151</v>
      </c>
      <c r="L162">
        <f t="shared" si="30"/>
        <v>4.6898839813723976</v>
      </c>
      <c r="M162">
        <f t="shared" si="31"/>
        <v>1.6602647077385633</v>
      </c>
      <c r="N162">
        <f t="shared" si="32"/>
        <v>4.5464725640486945</v>
      </c>
      <c r="O162" s="4">
        <f t="shared" si="33"/>
        <v>19.958557010992546</v>
      </c>
      <c r="P162">
        <f t="shared" si="34"/>
        <v>1.6602647077385633</v>
      </c>
      <c r="Q162">
        <f t="shared" si="35"/>
        <v>2</v>
      </c>
    </row>
    <row r="163" spans="1:17" x14ac:dyDescent="0.2">
      <c r="A163">
        <v>153</v>
      </c>
      <c r="B163">
        <v>24510271600</v>
      </c>
      <c r="C163" s="4" t="s">
        <v>91</v>
      </c>
      <c r="D163">
        <v>21061</v>
      </c>
      <c r="E163">
        <f>VLOOKUP(B163,'[1]household income'!$A$1:$C$324,3,0)</f>
        <v>21588</v>
      </c>
      <c r="F163">
        <f>VLOOKUP(B163,'[1]incarceration rate'!$A$1:$C$324,3,0)</f>
        <v>6.4899999999999999E-2</v>
      </c>
      <c r="G163" s="4">
        <f>VLOOKUP(B163,'[1]employment rate'!$A$1:$C$324,3,0)</f>
        <v>0.7198</v>
      </c>
      <c r="H163">
        <f t="shared" si="26"/>
        <v>-0.55327593525793817</v>
      </c>
      <c r="I163">
        <f t="shared" si="27"/>
        <v>-0.76715544783690115</v>
      </c>
      <c r="J163">
        <f t="shared" si="28"/>
        <v>0.97202593585063324</v>
      </c>
      <c r="K163" s="4">
        <f t="shared" si="29"/>
        <v>3.7110657579451541E-2</v>
      </c>
      <c r="L163">
        <f t="shared" si="30"/>
        <v>4.6671572282275413</v>
      </c>
      <c r="M163">
        <f t="shared" si="31"/>
        <v>0.74772163739389974</v>
      </c>
      <c r="N163">
        <f t="shared" si="32"/>
        <v>1.1350761017774631</v>
      </c>
      <c r="O163" s="4">
        <f t="shared" si="33"/>
        <v>22.610182730133545</v>
      </c>
      <c r="P163">
        <f t="shared" si="34"/>
        <v>0.74772163739389974</v>
      </c>
      <c r="Q163">
        <f t="shared" si="35"/>
        <v>2</v>
      </c>
    </row>
    <row r="164" spans="1:17" x14ac:dyDescent="0.2">
      <c r="A164">
        <v>154</v>
      </c>
      <c r="B164">
        <v>24510120400</v>
      </c>
      <c r="C164" s="4" t="s">
        <v>92</v>
      </c>
      <c r="D164">
        <v>21031</v>
      </c>
      <c r="E164">
        <f>VLOOKUP(B164,'[1]household income'!$A$1:$C$324,3,0)</f>
        <v>21057</v>
      </c>
      <c r="F164">
        <f>VLOOKUP(B164,'[1]incarceration rate'!$A$1:$C$324,3,0)</f>
        <v>7.4300000000000005E-2</v>
      </c>
      <c r="G164" s="4">
        <f>VLOOKUP(B164,'[1]employment rate'!$A$1:$C$324,3,0)</f>
        <v>0.71589999999999998</v>
      </c>
      <c r="H164">
        <f t="shared" si="26"/>
        <v>-0.55802097650266469</v>
      </c>
      <c r="I164">
        <f t="shared" si="27"/>
        <v>-0.8124098582372048</v>
      </c>
      <c r="J164">
        <f t="shared" si="28"/>
        <v>1.3407071999177671</v>
      </c>
      <c r="K164" s="4">
        <f t="shared" si="29"/>
        <v>-3.45386318066217E-2</v>
      </c>
      <c r="L164">
        <f t="shared" si="30"/>
        <v>6.1284735182533714</v>
      </c>
      <c r="M164">
        <f t="shared" si="31"/>
        <v>1.3109913440202097</v>
      </c>
      <c r="N164">
        <f t="shared" si="32"/>
        <v>0.86761400389954824</v>
      </c>
      <c r="O164" s="4">
        <f t="shared" si="33"/>
        <v>24.975908415758369</v>
      </c>
      <c r="P164">
        <f t="shared" si="34"/>
        <v>0.86761400389954824</v>
      </c>
      <c r="Q164">
        <f t="shared" si="35"/>
        <v>3</v>
      </c>
    </row>
    <row r="165" spans="1:17" x14ac:dyDescent="0.2">
      <c r="A165">
        <v>155</v>
      </c>
      <c r="B165">
        <v>24510200702</v>
      </c>
      <c r="C165" s="4" t="s">
        <v>93</v>
      </c>
      <c r="D165">
        <v>21015</v>
      </c>
      <c r="E165">
        <f>VLOOKUP(B165,'[1]household income'!$A$1:$C$324,3,0)</f>
        <v>23275</v>
      </c>
      <c r="F165">
        <f>VLOOKUP(B165,'[1]incarceration rate'!$A$1:$C$324,3,0)</f>
        <v>7.7499999999999999E-2</v>
      </c>
      <c r="G165" s="4">
        <f>VLOOKUP(B165,'[1]employment rate'!$A$1:$C$324,3,0)</f>
        <v>0.73929999999999996</v>
      </c>
      <c r="H165">
        <f t="shared" si="26"/>
        <v>-0.56055166516651889</v>
      </c>
      <c r="I165">
        <f t="shared" si="27"/>
        <v>-0.62338107807171783</v>
      </c>
      <c r="J165">
        <f t="shared" si="28"/>
        <v>1.466215715344876</v>
      </c>
      <c r="K165" s="4">
        <f t="shared" si="29"/>
        <v>0.3953571045098157</v>
      </c>
      <c r="L165">
        <f t="shared" si="30"/>
        <v>5.9466754957251764</v>
      </c>
      <c r="M165">
        <f t="shared" si="31"/>
        <v>2.0962256246695121</v>
      </c>
      <c r="N165">
        <f t="shared" si="32"/>
        <v>1.8492691828041767</v>
      </c>
      <c r="O165" s="4">
        <f t="shared" si="33"/>
        <v>23.784775420527247</v>
      </c>
      <c r="P165">
        <f t="shared" si="34"/>
        <v>1.8492691828041767</v>
      </c>
      <c r="Q165">
        <f t="shared" si="35"/>
        <v>3</v>
      </c>
    </row>
    <row r="166" spans="1:17" x14ac:dyDescent="0.2">
      <c r="A166">
        <v>156</v>
      </c>
      <c r="B166">
        <v>24510270701</v>
      </c>
      <c r="C166" s="4" t="s">
        <v>21</v>
      </c>
      <c r="D166">
        <v>21003</v>
      </c>
      <c r="E166">
        <f>VLOOKUP(B166,'[1]household income'!$A$1:$C$324,3,0)</f>
        <v>23004</v>
      </c>
      <c r="F166">
        <f>VLOOKUP(B166,'[1]incarceration rate'!$A$1:$C$324,3,0)</f>
        <v>6.5199999999999994E-2</v>
      </c>
      <c r="G166" s="4">
        <f>VLOOKUP(B166,'[1]employment rate'!$A$1:$C$324,3,0)</f>
        <v>0.70540000000000003</v>
      </c>
      <c r="H166">
        <f t="shared" si="26"/>
        <v>-0.56244968166440945</v>
      </c>
      <c r="I166">
        <f t="shared" si="27"/>
        <v>-0.64647702010275798</v>
      </c>
      <c r="J166">
        <f t="shared" si="28"/>
        <v>0.98379235917192454</v>
      </c>
      <c r="K166" s="4">
        <f t="shared" si="29"/>
        <v>-0.22744056476912503</v>
      </c>
      <c r="L166">
        <f t="shared" si="30"/>
        <v>4.8093956285751567</v>
      </c>
      <c r="M166">
        <f t="shared" si="31"/>
        <v>0.5160738962762893</v>
      </c>
      <c r="N166">
        <f t="shared" si="32"/>
        <v>0.79583804141585657</v>
      </c>
      <c r="O166" s="4">
        <f t="shared" si="33"/>
        <v>22.809254502537041</v>
      </c>
      <c r="P166">
        <f t="shared" si="34"/>
        <v>0.5160738962762893</v>
      </c>
      <c r="Q166">
        <f t="shared" si="35"/>
        <v>2</v>
      </c>
    </row>
    <row r="167" spans="1:17" x14ac:dyDescent="0.2">
      <c r="A167">
        <v>157</v>
      </c>
      <c r="B167">
        <v>24510240300</v>
      </c>
      <c r="C167" s="4" t="s">
        <v>10</v>
      </c>
      <c r="D167">
        <v>20985</v>
      </c>
      <c r="E167">
        <f>VLOOKUP(B167,'[1]household income'!$A$1:$C$324,3,0)</f>
        <v>33259</v>
      </c>
      <c r="F167">
        <f>VLOOKUP(B167,'[1]incarceration rate'!$A$1:$C$324,3,0)</f>
        <v>3.1E-2</v>
      </c>
      <c r="G167" s="4">
        <f>VLOOKUP(B167,'[1]employment rate'!$A$1:$C$324,3,0)</f>
        <v>0.66579999999999995</v>
      </c>
      <c r="H167">
        <f t="shared" si="26"/>
        <v>-0.56529670641124541</v>
      </c>
      <c r="I167">
        <f t="shared" si="27"/>
        <v>0.22750410730800355</v>
      </c>
      <c r="J167">
        <f t="shared" si="28"/>
        <v>-0.35757989945530594</v>
      </c>
      <c r="K167" s="4">
        <f t="shared" si="29"/>
        <v>-0.9549564262277136</v>
      </c>
      <c r="L167">
        <f t="shared" si="30"/>
        <v>3.1716717507378869</v>
      </c>
      <c r="M167">
        <f t="shared" si="31"/>
        <v>1.2976927455173304</v>
      </c>
      <c r="N167">
        <f t="shared" si="32"/>
        <v>4.5157946830256623</v>
      </c>
      <c r="O167" s="4">
        <f t="shared" si="33"/>
        <v>17.135163979508004</v>
      </c>
      <c r="P167">
        <f t="shared" si="34"/>
        <v>1.2976927455173304</v>
      </c>
      <c r="Q167">
        <f t="shared" si="35"/>
        <v>2</v>
      </c>
    </row>
    <row r="168" spans="1:17" x14ac:dyDescent="0.2">
      <c r="A168">
        <v>158</v>
      </c>
      <c r="B168">
        <v>24510080500</v>
      </c>
      <c r="C168" s="4" t="s">
        <v>94</v>
      </c>
      <c r="D168">
        <v>20931</v>
      </c>
      <c r="E168">
        <f>VLOOKUP(B168,'[1]household income'!$A$1:$C$324,3,0)</f>
        <v>23070</v>
      </c>
      <c r="F168">
        <f>VLOOKUP(B168,'[1]incarceration rate'!$A$1:$C$324,3,0)</f>
        <v>6.13E-2</v>
      </c>
      <c r="G168" s="4">
        <f>VLOOKUP(B168,'[1]employment rate'!$A$1:$C$324,3,0)</f>
        <v>0.68110000000000004</v>
      </c>
      <c r="H168">
        <f t="shared" si="26"/>
        <v>-0.57383778065175317</v>
      </c>
      <c r="I168">
        <f t="shared" si="27"/>
        <v>-0.64085217813209872</v>
      </c>
      <c r="J168">
        <f t="shared" si="28"/>
        <v>0.83082885599513534</v>
      </c>
      <c r="K168" s="4">
        <f t="shared" si="29"/>
        <v>-0.67387075248234873</v>
      </c>
      <c r="L168">
        <f t="shared" si="30"/>
        <v>5.2416237446550573</v>
      </c>
      <c r="M168">
        <f t="shared" si="31"/>
        <v>0.30023184360010641</v>
      </c>
      <c r="N168">
        <f t="shared" si="32"/>
        <v>0.58127551290912438</v>
      </c>
      <c r="O168" s="4">
        <f t="shared" si="33"/>
        <v>23.657635213096714</v>
      </c>
      <c r="P168">
        <f t="shared" si="34"/>
        <v>0.30023184360010641</v>
      </c>
      <c r="Q168">
        <f t="shared" si="35"/>
        <v>2</v>
      </c>
    </row>
    <row r="169" spans="1:17" x14ac:dyDescent="0.2">
      <c r="A169">
        <v>159</v>
      </c>
      <c r="B169">
        <v>24510080302</v>
      </c>
      <c r="C169" s="4" t="s">
        <v>95</v>
      </c>
      <c r="D169">
        <v>20921</v>
      </c>
      <c r="E169">
        <f>VLOOKUP(B169,'[1]household income'!$A$1:$C$324,3,0)</f>
        <v>21714</v>
      </c>
      <c r="F169">
        <f>VLOOKUP(B169,'[1]incarceration rate'!$A$1:$C$324,3,0)</f>
        <v>5.5599999999999997E-2</v>
      </c>
      <c r="G169" s="4">
        <f>VLOOKUP(B169,'[1]employment rate'!$A$1:$C$324,3,0)</f>
        <v>0.74060000000000004</v>
      </c>
      <c r="H169">
        <f t="shared" si="26"/>
        <v>-0.57541946106666209</v>
      </c>
      <c r="I169">
        <f t="shared" si="27"/>
        <v>-0.75641711316564264</v>
      </c>
      <c r="J169">
        <f t="shared" si="28"/>
        <v>0.6072668128905967</v>
      </c>
      <c r="K169" s="4">
        <f t="shared" si="29"/>
        <v>0.4192402009718415</v>
      </c>
      <c r="L169">
        <f t="shared" si="30"/>
        <v>3.4593209775814917</v>
      </c>
      <c r="M169">
        <f t="shared" si="31"/>
        <v>0.95033129098046076</v>
      </c>
      <c r="N169">
        <f t="shared" si="32"/>
        <v>2.3204350725283414</v>
      </c>
      <c r="O169" s="4">
        <f t="shared" si="33"/>
        <v>20.263130234640379</v>
      </c>
      <c r="P169">
        <f t="shared" si="34"/>
        <v>0.95033129098046076</v>
      </c>
      <c r="Q169">
        <f t="shared" si="35"/>
        <v>2</v>
      </c>
    </row>
    <row r="170" spans="1:17" x14ac:dyDescent="0.2">
      <c r="A170">
        <v>160</v>
      </c>
      <c r="B170">
        <v>24510130400</v>
      </c>
      <c r="C170" s="4" t="s">
        <v>96</v>
      </c>
      <c r="D170">
        <v>20784</v>
      </c>
      <c r="E170">
        <f>VLOOKUP(B170,'[1]household income'!$A$1:$C$324,3,0)</f>
        <v>23598</v>
      </c>
      <c r="F170">
        <f>VLOOKUP(B170,'[1]incarceration rate'!$A$1:$C$324,3,0)</f>
        <v>6.6100000000000006E-2</v>
      </c>
      <c r="G170" s="4">
        <f>VLOOKUP(B170,'[1]employment rate'!$A$1:$C$324,3,0)</f>
        <v>0.70079999999999998</v>
      </c>
      <c r="H170">
        <f t="shared" si="26"/>
        <v>-0.59708848275091331</v>
      </c>
      <c r="I170">
        <f t="shared" si="27"/>
        <v>-0.59585344236682503</v>
      </c>
      <c r="J170">
        <f t="shared" si="28"/>
        <v>1.0190916291357994</v>
      </c>
      <c r="K170" s="4">
        <f t="shared" si="29"/>
        <v>-0.31194998301936583</v>
      </c>
      <c r="L170">
        <f t="shared" si="30"/>
        <v>5.0302365885844722</v>
      </c>
      <c r="M170">
        <f t="shared" si="31"/>
        <v>0.5164222554898481</v>
      </c>
      <c r="N170">
        <f t="shared" si="32"/>
        <v>0.6841101441414269</v>
      </c>
      <c r="O170" s="4">
        <f t="shared" si="33"/>
        <v>23.18555430525236</v>
      </c>
      <c r="P170">
        <f t="shared" si="34"/>
        <v>0.5164222554898481</v>
      </c>
      <c r="Q170">
        <f t="shared" si="35"/>
        <v>2</v>
      </c>
    </row>
    <row r="171" spans="1:17" x14ac:dyDescent="0.2">
      <c r="A171">
        <v>161</v>
      </c>
      <c r="B171">
        <v>24510120300</v>
      </c>
      <c r="C171" s="4" t="s">
        <v>97</v>
      </c>
      <c r="D171">
        <v>20647</v>
      </c>
      <c r="E171">
        <f>VLOOKUP(B171,'[1]household income'!$A$1:$C$324,3,0)</f>
        <v>22463</v>
      </c>
      <c r="F171">
        <f>VLOOKUP(B171,'[1]incarceration rate'!$A$1:$C$324,3,0)</f>
        <v>6.4399999999999999E-2</v>
      </c>
      <c r="G171" s="4">
        <f>VLOOKUP(B171,'[1]employment rate'!$A$1:$C$324,3,0)</f>
        <v>0.71779999999999999</v>
      </c>
      <c r="H171">
        <f t="shared" si="26"/>
        <v>-0.61875750443516464</v>
      </c>
      <c r="I171">
        <f t="shared" si="27"/>
        <v>-0.69258367928649489</v>
      </c>
      <c r="J171">
        <f t="shared" si="28"/>
        <v>0.95241523031514741</v>
      </c>
      <c r="K171" s="4">
        <f t="shared" si="29"/>
        <v>3.6743225326024047E-4</v>
      </c>
      <c r="L171">
        <f t="shared" si="30"/>
        <v>4.6191575890107011</v>
      </c>
      <c r="M171">
        <f t="shared" si="31"/>
        <v>0.65354526495976395</v>
      </c>
      <c r="N171">
        <f t="shared" si="32"/>
        <v>1.0677223192755183</v>
      </c>
      <c r="O171" s="4">
        <f t="shared" si="33"/>
        <v>22.594379315286954</v>
      </c>
      <c r="P171">
        <f t="shared" si="34"/>
        <v>0.65354526495976395</v>
      </c>
      <c r="Q171">
        <f t="shared" si="35"/>
        <v>2</v>
      </c>
    </row>
    <row r="172" spans="1:17" x14ac:dyDescent="0.2">
      <c r="A172">
        <v>162</v>
      </c>
      <c r="B172">
        <v>24510060200</v>
      </c>
      <c r="C172" s="4" t="s">
        <v>3</v>
      </c>
      <c r="D172">
        <v>20581</v>
      </c>
      <c r="E172">
        <f>VLOOKUP(B172,'[1]household income'!$A$1:$C$324,3,0)</f>
        <v>24081</v>
      </c>
      <c r="F172">
        <f>VLOOKUP(B172,'[1]incarceration rate'!$A$1:$C$324,3,0)</f>
        <v>4.8399999999999999E-2</v>
      </c>
      <c r="G172" s="4">
        <f>VLOOKUP(B172,'[1]employment rate'!$A$1:$C$324,3,0)</f>
        <v>0.69110000000000005</v>
      </c>
      <c r="H172">
        <f t="shared" si="26"/>
        <v>-0.62919659517356308</v>
      </c>
      <c r="I172">
        <f t="shared" si="27"/>
        <v>-0.5546898261270008</v>
      </c>
      <c r="J172">
        <f t="shared" si="28"/>
        <v>0.32487265317960085</v>
      </c>
      <c r="K172" s="4">
        <f t="shared" si="29"/>
        <v>-0.49015462585139219</v>
      </c>
      <c r="L172">
        <f t="shared" si="30"/>
        <v>3.6201370747482411</v>
      </c>
      <c r="M172">
        <f t="shared" si="31"/>
        <v>0</v>
      </c>
      <c r="N172">
        <f t="shared" si="32"/>
        <v>1.4512038457825367</v>
      </c>
      <c r="O172" s="4">
        <f t="shared" si="33"/>
        <v>20.829911663502273</v>
      </c>
      <c r="P172">
        <f t="shared" si="34"/>
        <v>0</v>
      </c>
      <c r="Q172">
        <f t="shared" si="35"/>
        <v>2</v>
      </c>
    </row>
    <row r="173" spans="1:17" x14ac:dyDescent="0.2">
      <c r="A173">
        <v>163</v>
      </c>
      <c r="B173">
        <v>24510090600</v>
      </c>
      <c r="C173" s="4" t="s">
        <v>88</v>
      </c>
      <c r="D173">
        <v>20409</v>
      </c>
      <c r="E173">
        <f>VLOOKUP(B173,'[1]household income'!$A$1:$C$324,3,0)</f>
        <v>21017</v>
      </c>
      <c r="F173">
        <f>VLOOKUP(B173,'[1]incarceration rate'!$A$1:$C$324,3,0)</f>
        <v>6.0699999999999997E-2</v>
      </c>
      <c r="G173" s="4">
        <f>VLOOKUP(B173,'[1]employment rate'!$A$1:$C$324,3,0)</f>
        <v>0.69179999999999997</v>
      </c>
      <c r="H173">
        <f t="shared" si="26"/>
        <v>-0.65640149830999539</v>
      </c>
      <c r="I173">
        <f t="shared" si="27"/>
        <v>-0.81581885337093774</v>
      </c>
      <c r="J173">
        <f t="shared" si="28"/>
        <v>0.80729600935255219</v>
      </c>
      <c r="K173" s="4">
        <f t="shared" si="29"/>
        <v>-0.4772944969872267</v>
      </c>
      <c r="L173">
        <f t="shared" si="30"/>
        <v>5.2664266062598051</v>
      </c>
      <c r="M173">
        <f t="shared" si="31"/>
        <v>0.30182615311960465</v>
      </c>
      <c r="N173">
        <f t="shared" si="32"/>
        <v>0.55114613926584588</v>
      </c>
      <c r="O173" s="4">
        <f t="shared" si="33"/>
        <v>24.230450156696726</v>
      </c>
      <c r="P173">
        <f t="shared" si="34"/>
        <v>0.30182615311960465</v>
      </c>
      <c r="Q173">
        <f t="shared" si="35"/>
        <v>2</v>
      </c>
    </row>
    <row r="174" spans="1:17" x14ac:dyDescent="0.2">
      <c r="A174">
        <v>164</v>
      </c>
      <c r="B174">
        <v>24510261000</v>
      </c>
      <c r="C174" s="4" t="s">
        <v>62</v>
      </c>
      <c r="D174">
        <v>20252</v>
      </c>
      <c r="E174">
        <f>VLOOKUP(B174,'[1]household income'!$A$1:$C$324,3,0)</f>
        <v>26563</v>
      </c>
      <c r="F174">
        <f>VLOOKUP(B174,'[1]incarceration rate'!$A$1:$C$324,3,0)</f>
        <v>3.9899999999999998E-2</v>
      </c>
      <c r="G174" s="4">
        <f>VLOOKUP(B174,'[1]employment rate'!$A$1:$C$324,3,0)</f>
        <v>0.66</v>
      </c>
      <c r="H174">
        <f t="shared" si="26"/>
        <v>-0.68123388082406433</v>
      </c>
      <c r="I174">
        <f t="shared" si="27"/>
        <v>-0.34316167807887688</v>
      </c>
      <c r="J174">
        <f t="shared" si="28"/>
        <v>-8.5093409236582807E-3</v>
      </c>
      <c r="K174" s="4">
        <f t="shared" si="29"/>
        <v>-1.0615117796736668</v>
      </c>
      <c r="L174">
        <f t="shared" si="30"/>
        <v>4.4147496994642115</v>
      </c>
      <c r="M174">
        <f t="shared" si="31"/>
        <v>0.48504458773069681</v>
      </c>
      <c r="N174">
        <f t="shared" si="32"/>
        <v>2.357910655288852</v>
      </c>
      <c r="O174" s="4">
        <f t="shared" si="33"/>
        <v>21.408859089718138</v>
      </c>
      <c r="P174">
        <f t="shared" si="34"/>
        <v>0.48504458773069681</v>
      </c>
      <c r="Q174">
        <f t="shared" si="35"/>
        <v>2</v>
      </c>
    </row>
    <row r="175" spans="1:17" x14ac:dyDescent="0.2">
      <c r="A175">
        <v>165</v>
      </c>
      <c r="B175">
        <v>24510130200</v>
      </c>
      <c r="C175" s="4" t="s">
        <v>98</v>
      </c>
      <c r="D175">
        <v>20187</v>
      </c>
      <c r="E175">
        <f>VLOOKUP(B175,'[1]household income'!$A$1:$C$324,3,0)</f>
        <v>21377</v>
      </c>
      <c r="F175">
        <f>VLOOKUP(B175,'[1]incarceration rate'!$A$1:$C$324,3,0)</f>
        <v>7.22E-2</v>
      </c>
      <c r="G175" s="4">
        <f>VLOOKUP(B175,'[1]employment rate'!$A$1:$C$324,3,0)</f>
        <v>0.68020000000000003</v>
      </c>
      <c r="H175">
        <f t="shared" si="26"/>
        <v>-0.69151480352097183</v>
      </c>
      <c r="I175">
        <f t="shared" si="27"/>
        <v>-0.78513789716734195</v>
      </c>
      <c r="J175">
        <f t="shared" si="28"/>
        <v>1.2583422366687265</v>
      </c>
      <c r="K175" s="4">
        <f t="shared" si="29"/>
        <v>-0.69040520387913507</v>
      </c>
      <c r="L175">
        <f t="shared" si="30"/>
        <v>7.2008199387684577</v>
      </c>
      <c r="M175">
        <f t="shared" si="31"/>
        <v>0.96845562983765188</v>
      </c>
      <c r="N175">
        <f t="shared" si="32"/>
        <v>0.16665420528486768</v>
      </c>
      <c r="O175" s="4">
        <f t="shared" si="33"/>
        <v>27.291997521972089</v>
      </c>
      <c r="P175">
        <f t="shared" si="34"/>
        <v>0.16665420528486768</v>
      </c>
      <c r="Q175">
        <f t="shared" si="35"/>
        <v>3</v>
      </c>
    </row>
    <row r="176" spans="1:17" x14ac:dyDescent="0.2">
      <c r="A176">
        <v>166</v>
      </c>
      <c r="B176">
        <v>24510250203</v>
      </c>
      <c r="C176" s="4" t="s">
        <v>86</v>
      </c>
      <c r="D176">
        <v>20019</v>
      </c>
      <c r="E176">
        <f>VLOOKUP(B176,'[1]household income'!$A$1:$C$324,3,0)</f>
        <v>21642</v>
      </c>
      <c r="F176">
        <f>VLOOKUP(B176,'[1]incarceration rate'!$A$1:$C$324,3,0)</f>
        <v>5.8000000000000003E-2</v>
      </c>
      <c r="G176" s="4">
        <f>VLOOKUP(B176,'[1]employment rate'!$A$1:$C$324,3,0)</f>
        <v>0.72589999999999999</v>
      </c>
      <c r="H176">
        <f t="shared" si="26"/>
        <v>-0.71808703449144062</v>
      </c>
      <c r="I176">
        <f t="shared" si="27"/>
        <v>-0.76255330440636182</v>
      </c>
      <c r="J176">
        <f t="shared" si="28"/>
        <v>0.70139819946092896</v>
      </c>
      <c r="K176" s="4">
        <f t="shared" si="29"/>
        <v>0.14917749482433482</v>
      </c>
      <c r="L176">
        <f t="shared" si="30"/>
        <v>4.1328073791720232</v>
      </c>
      <c r="M176">
        <f t="shared" si="31"/>
        <v>0.60162578333469452</v>
      </c>
      <c r="N176">
        <f t="shared" si="32"/>
        <v>1.4843607906327405</v>
      </c>
      <c r="O176" s="4">
        <f t="shared" si="33"/>
        <v>22.0614926067204</v>
      </c>
      <c r="P176">
        <f t="shared" si="34"/>
        <v>0.60162578333469452</v>
      </c>
      <c r="Q176">
        <f t="shared" si="35"/>
        <v>2</v>
      </c>
    </row>
    <row r="177" spans="1:17" x14ac:dyDescent="0.2">
      <c r="A177">
        <v>167</v>
      </c>
      <c r="B177">
        <v>24510151300</v>
      </c>
      <c r="C177" s="4" t="s">
        <v>76</v>
      </c>
      <c r="D177">
        <v>19963</v>
      </c>
      <c r="E177">
        <f>VLOOKUP(B177,'[1]household income'!$A$1:$C$324,3,0)</f>
        <v>21395</v>
      </c>
      <c r="F177">
        <f>VLOOKUP(B177,'[1]incarceration rate'!$A$1:$C$324,3,0)</f>
        <v>5.33E-2</v>
      </c>
      <c r="G177" s="4">
        <f>VLOOKUP(B177,'[1]employment rate'!$A$1:$C$324,3,0)</f>
        <v>0.71020000000000005</v>
      </c>
      <c r="H177">
        <f t="shared" si="26"/>
        <v>-0.72694444481493015</v>
      </c>
      <c r="I177">
        <f t="shared" si="27"/>
        <v>-0.78360384935716221</v>
      </c>
      <c r="J177">
        <f t="shared" si="28"/>
        <v>0.51705756742736197</v>
      </c>
      <c r="K177" s="4">
        <f t="shared" si="29"/>
        <v>-0.13925682398626549</v>
      </c>
      <c r="L177">
        <f t="shared" si="30"/>
        <v>4.0627404522403836</v>
      </c>
      <c r="M177">
        <f t="shared" si="31"/>
        <v>0.2220205807591272</v>
      </c>
      <c r="N177">
        <f t="shared" si="32"/>
        <v>1.2552754699718718</v>
      </c>
      <c r="O177" s="4">
        <f t="shared" si="33"/>
        <v>22.197528689346349</v>
      </c>
      <c r="P177">
        <f t="shared" si="34"/>
        <v>0.2220205807591272</v>
      </c>
      <c r="Q177">
        <f t="shared" si="35"/>
        <v>2</v>
      </c>
    </row>
    <row r="178" spans="1:17" x14ac:dyDescent="0.2">
      <c r="A178">
        <v>168</v>
      </c>
      <c r="B178">
        <v>24510080600</v>
      </c>
      <c r="C178" s="4" t="s">
        <v>99</v>
      </c>
      <c r="D178">
        <v>19946</v>
      </c>
      <c r="E178">
        <f>VLOOKUP(B178,'[1]household income'!$A$1:$C$324,3,0)</f>
        <v>20471</v>
      </c>
      <c r="F178">
        <f>VLOOKUP(B178,'[1]incarceration rate'!$A$1:$C$324,3,0)</f>
        <v>4.99E-2</v>
      </c>
      <c r="G178" s="4">
        <f>VLOOKUP(B178,'[1]employment rate'!$A$1:$C$324,3,0)</f>
        <v>0.72109999999999996</v>
      </c>
      <c r="H178">
        <f t="shared" si="26"/>
        <v>-0.72963330152027528</v>
      </c>
      <c r="I178">
        <f t="shared" si="27"/>
        <v>-0.86235163694639116</v>
      </c>
      <c r="J178">
        <f t="shared" si="28"/>
        <v>0.38370476978605839</v>
      </c>
      <c r="K178" s="4">
        <f t="shared" si="29"/>
        <v>6.0993754041475279E-2</v>
      </c>
      <c r="L178">
        <f t="shared" si="30"/>
        <v>3.7433544628596991</v>
      </c>
      <c r="M178">
        <f t="shared" si="31"/>
        <v>0.41196907642137037</v>
      </c>
      <c r="N178">
        <f t="shared" si="32"/>
        <v>1.7797527221663398</v>
      </c>
      <c r="O178" s="4">
        <f t="shared" si="33"/>
        <v>21.616934499608856</v>
      </c>
      <c r="P178">
        <f t="shared" si="34"/>
        <v>0.41196907642137037</v>
      </c>
      <c r="Q178">
        <f t="shared" si="35"/>
        <v>2</v>
      </c>
    </row>
    <row r="179" spans="1:17" x14ac:dyDescent="0.2">
      <c r="A179">
        <v>169</v>
      </c>
      <c r="B179">
        <v>24510200600</v>
      </c>
      <c r="C179" s="4" t="s">
        <v>3</v>
      </c>
      <c r="D179">
        <v>19912</v>
      </c>
      <c r="E179">
        <f>VLOOKUP(B179,'[1]household income'!$A$1:$C$324,3,0)</f>
        <v>22959</v>
      </c>
      <c r="F179">
        <f>VLOOKUP(B179,'[1]incarceration rate'!$A$1:$C$324,3,0)</f>
        <v>5.3400000000000003E-2</v>
      </c>
      <c r="G179" s="4">
        <f>VLOOKUP(B179,'[1]employment rate'!$A$1:$C$324,3,0)</f>
        <v>0.66110000000000002</v>
      </c>
      <c r="H179">
        <f t="shared" si="26"/>
        <v>-0.73501101493096532</v>
      </c>
      <c r="I179">
        <f t="shared" si="27"/>
        <v>-0.65031213962820744</v>
      </c>
      <c r="J179">
        <f t="shared" si="28"/>
        <v>0.5209797085344593</v>
      </c>
      <c r="K179" s="4">
        <f t="shared" si="29"/>
        <v>-1.0413030057442618</v>
      </c>
      <c r="L179">
        <f t="shared" si="30"/>
        <v>5.8392832652767339</v>
      </c>
      <c r="M179">
        <f t="shared" si="31"/>
        <v>0.36256283208640716</v>
      </c>
      <c r="N179">
        <f t="shared" si="32"/>
        <v>0.88450475884978919</v>
      </c>
      <c r="O179" s="4">
        <f t="shared" si="33"/>
        <v>24.907331235426689</v>
      </c>
      <c r="P179">
        <f t="shared" si="34"/>
        <v>0.36256283208640716</v>
      </c>
      <c r="Q179">
        <f t="shared" si="35"/>
        <v>2</v>
      </c>
    </row>
    <row r="180" spans="1:17" x14ac:dyDescent="0.2">
      <c r="A180">
        <v>170</v>
      </c>
      <c r="B180">
        <v>24510271001</v>
      </c>
      <c r="C180" s="4" t="s">
        <v>3</v>
      </c>
      <c r="D180">
        <v>19798</v>
      </c>
      <c r="E180">
        <f>VLOOKUP(B180,'[1]household income'!$A$1:$C$324,3,0)</f>
        <v>20760</v>
      </c>
      <c r="F180">
        <f>VLOOKUP(B180,'[1]incarceration rate'!$A$1:$C$324,3,0)</f>
        <v>6.7100000000000007E-2</v>
      </c>
      <c r="G180" s="4">
        <f>VLOOKUP(B180,'[1]employment rate'!$A$1:$C$324,3,0)</f>
        <v>0.71389999999999998</v>
      </c>
      <c r="H180">
        <f t="shared" si="26"/>
        <v>-0.75304217166092624</v>
      </c>
      <c r="I180">
        <f t="shared" si="27"/>
        <v>-0.83772164710517127</v>
      </c>
      <c r="J180">
        <f t="shared" si="28"/>
        <v>1.0583130402067711</v>
      </c>
      <c r="K180" s="4">
        <f t="shared" si="29"/>
        <v>-7.1281857132813001E-2</v>
      </c>
      <c r="L180">
        <f t="shared" si="30"/>
        <v>5.632905435315485</v>
      </c>
      <c r="M180">
        <f t="shared" si="31"/>
        <v>0.80883393619823996</v>
      </c>
      <c r="N180">
        <f t="shared" si="32"/>
        <v>0.73516031357269174</v>
      </c>
      <c r="O180" s="4">
        <f t="shared" si="33"/>
        <v>24.875456348876725</v>
      </c>
      <c r="P180">
        <f t="shared" si="34"/>
        <v>0.73516031357269174</v>
      </c>
      <c r="Q180">
        <f t="shared" si="35"/>
        <v>3</v>
      </c>
    </row>
    <row r="181" spans="1:17" x14ac:dyDescent="0.2">
      <c r="A181">
        <v>171</v>
      </c>
      <c r="B181">
        <v>24510150300</v>
      </c>
      <c r="C181" s="4" t="s">
        <v>100</v>
      </c>
      <c r="D181">
        <v>19755</v>
      </c>
      <c r="E181">
        <f>VLOOKUP(B181,'[1]household income'!$A$1:$C$324,3,0)</f>
        <v>22687</v>
      </c>
      <c r="F181">
        <f>VLOOKUP(B181,'[1]incarceration rate'!$A$1:$C$324,3,0)</f>
        <v>5.79E-2</v>
      </c>
      <c r="G181" s="4">
        <f>VLOOKUP(B181,'[1]employment rate'!$A$1:$C$324,3,0)</f>
        <v>0.67179999999999995</v>
      </c>
      <c r="H181">
        <f t="shared" si="26"/>
        <v>-0.75984339744503437</v>
      </c>
      <c r="I181">
        <f t="shared" si="27"/>
        <v>-0.67349330653759087</v>
      </c>
      <c r="J181">
        <f t="shared" si="28"/>
        <v>0.69747605835383164</v>
      </c>
      <c r="K181" s="4">
        <f t="shared" si="29"/>
        <v>-0.84472675024913968</v>
      </c>
      <c r="L181">
        <f t="shared" si="30"/>
        <v>5.780189580232066</v>
      </c>
      <c r="M181">
        <f t="shared" si="31"/>
        <v>0.29573754284879411</v>
      </c>
      <c r="N181">
        <f t="shared" si="32"/>
        <v>0.55731131334499029</v>
      </c>
      <c r="O181" s="4">
        <f t="shared" si="33"/>
        <v>25.034056363371818</v>
      </c>
      <c r="P181">
        <f t="shared" si="34"/>
        <v>0.29573754284879411</v>
      </c>
      <c r="Q181">
        <f t="shared" si="35"/>
        <v>2</v>
      </c>
    </row>
    <row r="182" spans="1:17" x14ac:dyDescent="0.2">
      <c r="A182">
        <v>172</v>
      </c>
      <c r="B182">
        <v>24510060300</v>
      </c>
      <c r="C182" s="4" t="s">
        <v>101</v>
      </c>
      <c r="D182">
        <v>19672</v>
      </c>
      <c r="E182">
        <f>VLOOKUP(B182,'[1]household income'!$A$1:$C$324,3,0)</f>
        <v>20803</v>
      </c>
      <c r="F182">
        <f>VLOOKUP(B182,'[1]incarceration rate'!$A$1:$C$324,3,0)</f>
        <v>6.08E-2</v>
      </c>
      <c r="G182" s="4">
        <f>VLOOKUP(B182,'[1]employment rate'!$A$1:$C$324,3,0)</f>
        <v>0.64880000000000004</v>
      </c>
      <c r="H182">
        <f t="shared" si="26"/>
        <v>-0.77297134488877783</v>
      </c>
      <c r="I182">
        <f t="shared" si="27"/>
        <v>-0.83405697733640849</v>
      </c>
      <c r="J182">
        <f t="shared" si="28"/>
        <v>0.8112181504596494</v>
      </c>
      <c r="K182" s="4">
        <f t="shared" si="29"/>
        <v>-1.2672738415003377</v>
      </c>
      <c r="L182">
        <f t="shared" si="30"/>
        <v>7.7907888970638011</v>
      </c>
      <c r="M182">
        <f t="shared" si="31"/>
        <v>0.93916340188594261</v>
      </c>
      <c r="N182">
        <f t="shared" si="32"/>
        <v>0.54076131348929202</v>
      </c>
      <c r="O182" s="4">
        <f t="shared" si="33"/>
        <v>28.42496042270799</v>
      </c>
      <c r="P182">
        <f t="shared" si="34"/>
        <v>0.54076131348929202</v>
      </c>
      <c r="Q182">
        <f t="shared" si="35"/>
        <v>3</v>
      </c>
    </row>
    <row r="183" spans="1:17" x14ac:dyDescent="0.2">
      <c r="A183">
        <v>173</v>
      </c>
      <c r="B183">
        <v>24510110100</v>
      </c>
      <c r="C183" s="4" t="s">
        <v>39</v>
      </c>
      <c r="D183">
        <v>19623</v>
      </c>
      <c r="E183">
        <f>VLOOKUP(B183,'[1]household income'!$A$1:$C$324,3,0)</f>
        <v>23998</v>
      </c>
      <c r="F183">
        <f>VLOOKUP(B183,'[1]incarceration rate'!$A$1:$C$324,3,0)</f>
        <v>3.8100000000000002E-2</v>
      </c>
      <c r="G183" s="4">
        <f>VLOOKUP(B183,'[1]employment rate'!$A$1:$C$324,3,0)</f>
        <v>0.70389999999999997</v>
      </c>
      <c r="H183">
        <f t="shared" si="26"/>
        <v>-0.78072157892183114</v>
      </c>
      <c r="I183">
        <f t="shared" si="27"/>
        <v>-0.56176349102949641</v>
      </c>
      <c r="J183">
        <f t="shared" si="28"/>
        <v>-7.9107880851407117E-2</v>
      </c>
      <c r="K183" s="4">
        <f t="shared" si="29"/>
        <v>-0.25499798376376953</v>
      </c>
      <c r="L183">
        <f t="shared" si="30"/>
        <v>2.9745584769486531</v>
      </c>
      <c r="M183">
        <f t="shared" si="31"/>
        <v>0.24150877562897033</v>
      </c>
      <c r="N183">
        <f t="shared" si="32"/>
        <v>2.5395296859634557</v>
      </c>
      <c r="O183" s="4">
        <f t="shared" si="33"/>
        <v>19.745870316650176</v>
      </c>
      <c r="P183">
        <f t="shared" si="34"/>
        <v>0.24150877562897033</v>
      </c>
      <c r="Q183">
        <f t="shared" si="35"/>
        <v>2</v>
      </c>
    </row>
    <row r="184" spans="1:17" x14ac:dyDescent="0.2">
      <c r="A184">
        <v>174</v>
      </c>
      <c r="B184">
        <v>24510160400</v>
      </c>
      <c r="C184" s="4" t="s">
        <v>102</v>
      </c>
      <c r="D184">
        <v>19575</v>
      </c>
      <c r="E184">
        <f>VLOOKUP(B184,'[1]household income'!$A$1:$C$324,3,0)</f>
        <v>19802</v>
      </c>
      <c r="F184">
        <f>VLOOKUP(B184,'[1]incarceration rate'!$A$1:$C$324,3,0)</f>
        <v>5.3400000000000003E-2</v>
      </c>
      <c r="G184" s="4">
        <f>VLOOKUP(B184,'[1]employment rate'!$A$1:$C$324,3,0)</f>
        <v>0.67610000000000003</v>
      </c>
      <c r="H184">
        <f t="shared" si="26"/>
        <v>-0.78831364491339373</v>
      </c>
      <c r="I184">
        <f t="shared" si="27"/>
        <v>-0.91936708055807326</v>
      </c>
      <c r="J184">
        <f t="shared" si="28"/>
        <v>0.5209797085344593</v>
      </c>
      <c r="K184" s="4">
        <f t="shared" si="29"/>
        <v>-0.76572881579782692</v>
      </c>
      <c r="L184">
        <f t="shared" si="30"/>
        <v>5.7545360463472894</v>
      </c>
      <c r="M184">
        <f t="shared" si="31"/>
        <v>0.27270684674188006</v>
      </c>
      <c r="N184">
        <f t="shared" si="32"/>
        <v>0.71222543186210741</v>
      </c>
      <c r="O184" s="4">
        <f t="shared" si="33"/>
        <v>25.484558627137922</v>
      </c>
      <c r="P184">
        <f t="shared" si="34"/>
        <v>0.27270684674188006</v>
      </c>
      <c r="Q184">
        <f t="shared" si="35"/>
        <v>2</v>
      </c>
    </row>
    <row r="185" spans="1:17" x14ac:dyDescent="0.2">
      <c r="A185">
        <v>175</v>
      </c>
      <c r="B185">
        <v>24510160700</v>
      </c>
      <c r="C185" s="4" t="s">
        <v>103</v>
      </c>
      <c r="D185">
        <v>19546</v>
      </c>
      <c r="E185">
        <f>VLOOKUP(B185,'[1]household income'!$A$1:$C$324,3,0)</f>
        <v>21705</v>
      </c>
      <c r="F185">
        <f>VLOOKUP(B185,'[1]incarceration rate'!$A$1:$C$324,3,0)</f>
        <v>7.2499999999999995E-2</v>
      </c>
      <c r="G185" s="4">
        <f>VLOOKUP(B185,'[1]employment rate'!$A$1:$C$324,3,0)</f>
        <v>0.6925</v>
      </c>
      <c r="H185">
        <f t="shared" si="26"/>
        <v>-0.79290051811662932</v>
      </c>
      <c r="I185">
        <f t="shared" si="27"/>
        <v>-0.75718413707073251</v>
      </c>
      <c r="J185">
        <f t="shared" si="28"/>
        <v>1.2701086599900175</v>
      </c>
      <c r="K185" s="4">
        <f t="shared" si="29"/>
        <v>-0.4644343681230591</v>
      </c>
      <c r="L185">
        <f t="shared" si="30"/>
        <v>6.9140323924980667</v>
      </c>
      <c r="M185">
        <f t="shared" si="31"/>
        <v>0.96193556058004004</v>
      </c>
      <c r="N185">
        <f t="shared" si="32"/>
        <v>0.23433076911667841</v>
      </c>
      <c r="O185" s="4">
        <f t="shared" si="33"/>
        <v>26.993321954785046</v>
      </c>
      <c r="P185">
        <f t="shared" si="34"/>
        <v>0.23433076911667841</v>
      </c>
      <c r="Q185">
        <f t="shared" si="35"/>
        <v>3</v>
      </c>
    </row>
    <row r="186" spans="1:17" x14ac:dyDescent="0.2">
      <c r="A186">
        <v>176</v>
      </c>
      <c r="B186">
        <v>24510120700</v>
      </c>
      <c r="C186" s="4" t="s">
        <v>104</v>
      </c>
      <c r="D186">
        <v>19475</v>
      </c>
      <c r="E186">
        <f>VLOOKUP(B186,'[1]household income'!$A$1:$C$324,3,0)</f>
        <v>25123</v>
      </c>
      <c r="F186">
        <f>VLOOKUP(B186,'[1]incarceration rate'!$A$1:$C$324,3,0)</f>
        <v>3.1899999999999998E-2</v>
      </c>
      <c r="G186" s="4">
        <f>VLOOKUP(B186,'[1]employment rate'!$A$1:$C$324,3,0)</f>
        <v>0.63470000000000004</v>
      </c>
      <c r="H186">
        <f t="shared" si="26"/>
        <v>-0.80413044906248221</v>
      </c>
      <c r="I186">
        <f t="shared" si="27"/>
        <v>-0.46588550289325981</v>
      </c>
      <c r="J186">
        <f t="shared" si="28"/>
        <v>-0.32228062949143155</v>
      </c>
      <c r="K186" s="4">
        <f t="shared" si="29"/>
        <v>-1.5263135800499861</v>
      </c>
      <c r="L186">
        <f t="shared" si="30"/>
        <v>6.3022390867710048</v>
      </c>
      <c r="M186">
        <f t="shared" si="31"/>
        <v>1.5309208106992496</v>
      </c>
      <c r="N186">
        <f t="shared" si="32"/>
        <v>3.5206600391565805</v>
      </c>
      <c r="O186" s="4">
        <f t="shared" si="33"/>
        <v>24.300385936322947</v>
      </c>
      <c r="P186">
        <f t="shared" si="34"/>
        <v>1.5309208106992496</v>
      </c>
      <c r="Q186">
        <f t="shared" si="35"/>
        <v>2</v>
      </c>
    </row>
    <row r="187" spans="1:17" x14ac:dyDescent="0.2">
      <c r="A187">
        <v>177</v>
      </c>
      <c r="B187">
        <v>24510271802</v>
      </c>
      <c r="C187" s="4" t="s">
        <v>105</v>
      </c>
      <c r="D187">
        <v>19455</v>
      </c>
      <c r="E187">
        <f>VLOOKUP(B187,'[1]household income'!$A$1:$C$324,3,0)</f>
        <v>20829</v>
      </c>
      <c r="F187">
        <f>VLOOKUP(B187,'[1]incarceration rate'!$A$1:$C$324,3,0)</f>
        <v>3.5299999999999998E-2</v>
      </c>
      <c r="G187" s="4">
        <f>VLOOKUP(B187,'[1]employment rate'!$A$1:$C$324,3,0)</f>
        <v>0.71</v>
      </c>
      <c r="H187">
        <f t="shared" si="26"/>
        <v>-0.80729380989229993</v>
      </c>
      <c r="I187">
        <f t="shared" si="27"/>
        <v>-0.83184113049948216</v>
      </c>
      <c r="J187">
        <f t="shared" si="28"/>
        <v>-0.1889278318501279</v>
      </c>
      <c r="K187" s="4">
        <f t="shared" si="29"/>
        <v>-0.14293114651888625</v>
      </c>
      <c r="L187">
        <f t="shared" si="30"/>
        <v>3.3137269339036188</v>
      </c>
      <c r="M187">
        <f t="shared" si="31"/>
        <v>0.49308654642249539</v>
      </c>
      <c r="N187">
        <f t="shared" si="32"/>
        <v>2.8385264875830365</v>
      </c>
      <c r="O187" s="4">
        <f t="shared" si="33"/>
        <v>20.698019664506205</v>
      </c>
      <c r="P187">
        <f t="shared" si="34"/>
        <v>0.49308654642249539</v>
      </c>
      <c r="Q187">
        <f t="shared" si="35"/>
        <v>2</v>
      </c>
    </row>
    <row r="188" spans="1:17" x14ac:dyDescent="0.2">
      <c r="A188">
        <v>178</v>
      </c>
      <c r="B188">
        <v>24510120600</v>
      </c>
      <c r="C188" s="4" t="s">
        <v>106</v>
      </c>
      <c r="D188">
        <v>19414</v>
      </c>
      <c r="E188">
        <f>VLOOKUP(B188,'[1]household income'!$A$1:$C$324,3,0)</f>
        <v>23281</v>
      </c>
      <c r="F188">
        <f>VLOOKUP(B188,'[1]incarceration rate'!$A$1:$C$324,3,0)</f>
        <v>7.0300000000000001E-2</v>
      </c>
      <c r="G188" s="4">
        <f>VLOOKUP(B188,'[1]employment rate'!$A$1:$C$324,3,0)</f>
        <v>0.62580000000000002</v>
      </c>
      <c r="H188">
        <f t="shared" si="26"/>
        <v>-0.81377869959342619</v>
      </c>
      <c r="I188">
        <f t="shared" si="27"/>
        <v>-0.62286972880165792</v>
      </c>
      <c r="J188">
        <f t="shared" si="28"/>
        <v>1.1838215556338803</v>
      </c>
      <c r="K188" s="4">
        <f t="shared" si="29"/>
        <v>-1.6898209327515377</v>
      </c>
      <c r="L188">
        <f t="shared" si="30"/>
        <v>10.324832842930427</v>
      </c>
      <c r="M188">
        <f t="shared" si="31"/>
        <v>2.2157115173396358</v>
      </c>
      <c r="N188">
        <f t="shared" si="32"/>
        <v>0.93027890569618354</v>
      </c>
      <c r="O188" s="4">
        <f t="shared" si="33"/>
        <v>31.701571131402495</v>
      </c>
      <c r="P188">
        <f t="shared" si="34"/>
        <v>0.93027890569618354</v>
      </c>
      <c r="Q188">
        <f t="shared" si="35"/>
        <v>3</v>
      </c>
    </row>
    <row r="189" spans="1:17" x14ac:dyDescent="0.2">
      <c r="A189">
        <v>179</v>
      </c>
      <c r="B189">
        <v>24510130300</v>
      </c>
      <c r="C189" s="4" t="s">
        <v>107</v>
      </c>
      <c r="D189">
        <v>19321</v>
      </c>
      <c r="E189">
        <f>VLOOKUP(B189,'[1]household income'!$A$1:$C$324,3,0)</f>
        <v>20316</v>
      </c>
      <c r="F189">
        <f>VLOOKUP(B189,'[1]incarceration rate'!$A$1:$C$324,3,0)</f>
        <v>7.0400000000000004E-2</v>
      </c>
      <c r="G189" s="4">
        <f>VLOOKUP(B189,'[1]employment rate'!$A$1:$C$324,3,0)</f>
        <v>0.71960000000000002</v>
      </c>
      <c r="H189">
        <f t="shared" si="26"/>
        <v>-0.82848832745207857</v>
      </c>
      <c r="I189">
        <f t="shared" si="27"/>
        <v>-0.87556149308960607</v>
      </c>
      <c r="J189">
        <f t="shared" si="28"/>
        <v>1.1877436967409776</v>
      </c>
      <c r="K189" s="4">
        <f t="shared" si="29"/>
        <v>3.343633504683282E-2</v>
      </c>
      <c r="L189">
        <f t="shared" si="30"/>
        <v>6.2238500320961547</v>
      </c>
      <c r="M189">
        <f t="shared" si="31"/>
        <v>1.1613697533649583</v>
      </c>
      <c r="N189">
        <f t="shared" si="32"/>
        <v>0.80812206827321753</v>
      </c>
      <c r="O189" s="4">
        <f t="shared" si="33"/>
        <v>25.946615890961791</v>
      </c>
      <c r="P189">
        <f t="shared" si="34"/>
        <v>0.80812206827321753</v>
      </c>
      <c r="Q189">
        <f t="shared" si="35"/>
        <v>3</v>
      </c>
    </row>
    <row r="190" spans="1:17" x14ac:dyDescent="0.2">
      <c r="A190">
        <v>180</v>
      </c>
      <c r="B190">
        <v>24510080400</v>
      </c>
      <c r="C190" s="4" t="s">
        <v>99</v>
      </c>
      <c r="D190">
        <v>19277</v>
      </c>
      <c r="E190">
        <f>VLOOKUP(B190,'[1]household income'!$A$1:$C$324,3,0)</f>
        <v>20089</v>
      </c>
      <c r="F190">
        <f>VLOOKUP(B190,'[1]incarceration rate'!$A$1:$C$324,3,0)</f>
        <v>0.1066</v>
      </c>
      <c r="G190" s="4">
        <f>VLOOKUP(B190,'[1]employment rate'!$A$1:$C$324,3,0)</f>
        <v>0.69320000000000004</v>
      </c>
      <c r="H190">
        <f t="shared" si="26"/>
        <v>-0.83544772127767752</v>
      </c>
      <c r="I190">
        <f t="shared" si="27"/>
        <v>-0.89490754047354004</v>
      </c>
      <c r="J190">
        <f t="shared" si="28"/>
        <v>2.6075587775101514</v>
      </c>
      <c r="K190" s="4">
        <f t="shared" si="29"/>
        <v>-0.45157423925889156</v>
      </c>
      <c r="L190">
        <f t="shared" si="30"/>
        <v>14.030734895001023</v>
      </c>
      <c r="M190">
        <f t="shared" si="31"/>
        <v>5.3704320086152562</v>
      </c>
      <c r="N190">
        <f t="shared" si="32"/>
        <v>1.8163523644484065</v>
      </c>
      <c r="O190" s="4">
        <f t="shared" si="33"/>
        <v>37.003420360734005</v>
      </c>
      <c r="P190">
        <f t="shared" si="34"/>
        <v>1.8163523644484065</v>
      </c>
      <c r="Q190">
        <f t="shared" si="35"/>
        <v>3</v>
      </c>
    </row>
    <row r="191" spans="1:17" x14ac:dyDescent="0.2">
      <c r="A191">
        <v>181</v>
      </c>
      <c r="B191">
        <v>24510260404</v>
      </c>
      <c r="C191" s="4" t="s">
        <v>80</v>
      </c>
      <c r="D191">
        <v>19267</v>
      </c>
      <c r="E191">
        <f>VLOOKUP(B191,'[1]household income'!$A$1:$C$324,3,0)</f>
        <v>24252</v>
      </c>
      <c r="F191">
        <f>VLOOKUP(B191,'[1]incarceration rate'!$A$1:$C$324,3,0)</f>
        <v>2.7300000000000001E-2</v>
      </c>
      <c r="G191" s="4">
        <f>VLOOKUP(B191,'[1]employment rate'!$A$1:$C$324,3,0)</f>
        <v>0.67069999999999996</v>
      </c>
      <c r="H191">
        <f t="shared" si="26"/>
        <v>-0.83702940169258633</v>
      </c>
      <c r="I191">
        <f t="shared" si="27"/>
        <v>-0.54011637193029283</v>
      </c>
      <c r="J191">
        <f t="shared" si="28"/>
        <v>-0.50269912041790099</v>
      </c>
      <c r="K191" s="4">
        <f t="shared" si="29"/>
        <v>-0.86493552417854469</v>
      </c>
      <c r="L191">
        <f t="shared" si="30"/>
        <v>4.1594225808111052</v>
      </c>
      <c r="M191">
        <f t="shared" si="31"/>
        <v>0.86874262323901963</v>
      </c>
      <c r="N191">
        <f t="shared" si="32"/>
        <v>3.5796862927998441</v>
      </c>
      <c r="O191" s="4">
        <f t="shared" si="33"/>
        <v>21.240430721763808</v>
      </c>
      <c r="P191">
        <f t="shared" si="34"/>
        <v>0.86874262323901963</v>
      </c>
      <c r="Q191">
        <f t="shared" si="35"/>
        <v>2</v>
      </c>
    </row>
    <row r="192" spans="1:17" x14ac:dyDescent="0.2">
      <c r="A192">
        <v>182</v>
      </c>
      <c r="B192">
        <v>24510160200</v>
      </c>
      <c r="C192" s="4" t="s">
        <v>108</v>
      </c>
      <c r="D192">
        <v>19207</v>
      </c>
      <c r="E192">
        <f>VLOOKUP(B192,'[1]household income'!$A$1:$C$324,3,0)</f>
        <v>19809</v>
      </c>
      <c r="F192">
        <f>VLOOKUP(B192,'[1]incarceration rate'!$A$1:$C$324,3,0)</f>
        <v>9.9599999999999994E-2</v>
      </c>
      <c r="G192" s="4">
        <f>VLOOKUP(B192,'[1]employment rate'!$A$1:$C$324,3,0)</f>
        <v>0.70209999999999995</v>
      </c>
      <c r="H192">
        <f t="shared" si="26"/>
        <v>-0.84651948418203948</v>
      </c>
      <c r="I192">
        <f t="shared" si="27"/>
        <v>-0.91877050640966995</v>
      </c>
      <c r="J192">
        <f t="shared" si="28"/>
        <v>2.3330089000133496</v>
      </c>
      <c r="K192" s="4">
        <f t="shared" si="29"/>
        <v>-0.28806688655734208</v>
      </c>
      <c r="L192">
        <f t="shared" si="30"/>
        <v>12.148009922140256</v>
      </c>
      <c r="M192">
        <f t="shared" si="31"/>
        <v>4.2532346200625977</v>
      </c>
      <c r="N192">
        <f t="shared" si="32"/>
        <v>1.3322805323637388</v>
      </c>
      <c r="O192" s="4">
        <f t="shared" si="33"/>
        <v>34.526044014649393</v>
      </c>
      <c r="P192">
        <f t="shared" si="34"/>
        <v>1.3322805323637388</v>
      </c>
      <c r="Q192">
        <f t="shared" si="35"/>
        <v>3</v>
      </c>
    </row>
    <row r="193" spans="1:17" x14ac:dyDescent="0.2">
      <c r="A193">
        <v>183</v>
      </c>
      <c r="B193">
        <v>24510150200</v>
      </c>
      <c r="C193" s="4" t="s">
        <v>108</v>
      </c>
      <c r="D193">
        <v>19198</v>
      </c>
      <c r="E193">
        <f>VLOOKUP(B193,'[1]household income'!$A$1:$C$324,3,0)</f>
        <v>20270</v>
      </c>
      <c r="F193">
        <f>VLOOKUP(B193,'[1]incarceration rate'!$A$1:$C$324,3,0)</f>
        <v>5.1999999999999998E-2</v>
      </c>
      <c r="G193" s="4">
        <f>VLOOKUP(B193,'[1]employment rate'!$A$1:$C$324,3,0)</f>
        <v>0.68610000000000004</v>
      </c>
      <c r="H193">
        <f t="shared" si="26"/>
        <v>-0.84794299655545746</v>
      </c>
      <c r="I193">
        <f t="shared" si="27"/>
        <v>-0.87948183749339881</v>
      </c>
      <c r="J193">
        <f t="shared" si="28"/>
        <v>0.46606973303509874</v>
      </c>
      <c r="K193" s="4">
        <f t="shared" si="29"/>
        <v>-0.58201268916687043</v>
      </c>
      <c r="L193">
        <f t="shared" si="30"/>
        <v>5.2435997000631618</v>
      </c>
      <c r="M193">
        <f t="shared" si="31"/>
        <v>0.18171435792074953</v>
      </c>
      <c r="N193">
        <f t="shared" si="32"/>
        <v>0.84320487023543045</v>
      </c>
      <c r="O193" s="4">
        <f t="shared" si="33"/>
        <v>24.710350182613759</v>
      </c>
      <c r="P193">
        <f t="shared" si="34"/>
        <v>0.18171435792074953</v>
      </c>
      <c r="Q193">
        <f t="shared" si="35"/>
        <v>2</v>
      </c>
    </row>
    <row r="194" spans="1:17" x14ac:dyDescent="0.2">
      <c r="A194">
        <v>184</v>
      </c>
      <c r="B194">
        <v>24510180300</v>
      </c>
      <c r="C194" s="4" t="s">
        <v>109</v>
      </c>
      <c r="D194">
        <v>19083</v>
      </c>
      <c r="E194">
        <f>VLOOKUP(B194,'[1]household income'!$A$1:$C$324,3,0)</f>
        <v>22384</v>
      </c>
      <c r="F194">
        <f>VLOOKUP(B194,'[1]incarceration rate'!$A$1:$C$324,3,0)</f>
        <v>5.7000000000000002E-2</v>
      </c>
      <c r="G194" s="4">
        <f>VLOOKUP(B194,'[1]employment rate'!$A$1:$C$324,3,0)</f>
        <v>0.623</v>
      </c>
      <c r="H194">
        <f t="shared" si="26"/>
        <v>-0.8661323213269092</v>
      </c>
      <c r="I194">
        <f t="shared" si="27"/>
        <v>-0.69931644467561727</v>
      </c>
      <c r="J194">
        <f t="shared" si="28"/>
        <v>0.66217678838995719</v>
      </c>
      <c r="K194" s="4">
        <f t="shared" si="29"/>
        <v>-1.7412614482082058</v>
      </c>
      <c r="L194">
        <f t="shared" si="30"/>
        <v>9.2660412784436197</v>
      </c>
      <c r="M194">
        <f t="shared" si="31"/>
        <v>1.7560977576983903</v>
      </c>
      <c r="N194">
        <f t="shared" si="32"/>
        <v>1.3782285874393674</v>
      </c>
      <c r="O194" s="4">
        <f t="shared" si="33"/>
        <v>30.263470358703422</v>
      </c>
      <c r="P194">
        <f t="shared" si="34"/>
        <v>1.3782285874393674</v>
      </c>
      <c r="Q194">
        <f t="shared" si="35"/>
        <v>3</v>
      </c>
    </row>
    <row r="195" spans="1:17" x14ac:dyDescent="0.2">
      <c r="A195">
        <v>185</v>
      </c>
      <c r="B195">
        <v>24510160300</v>
      </c>
      <c r="C195" s="4" t="s">
        <v>108</v>
      </c>
      <c r="D195">
        <v>18970</v>
      </c>
      <c r="E195">
        <f>VLOOKUP(B195,'[1]household income'!$A$1:$C$324,3,0)</f>
        <v>19401</v>
      </c>
      <c r="F195">
        <f>VLOOKUP(B195,'[1]incarceration rate'!$A$1:$C$324,3,0)</f>
        <v>4.1700000000000001E-2</v>
      </c>
      <c r="G195" s="4">
        <f>VLOOKUP(B195,'[1]employment rate'!$A$1:$C$324,3,0)</f>
        <v>0.66969999999999996</v>
      </c>
      <c r="H195">
        <f t="shared" si="26"/>
        <v>-0.8840053100153793</v>
      </c>
      <c r="I195">
        <f t="shared" si="27"/>
        <v>-0.95354225677374516</v>
      </c>
      <c r="J195">
        <f t="shared" si="28"/>
        <v>6.2089199004090823E-2</v>
      </c>
      <c r="K195" s="4">
        <f t="shared" si="29"/>
        <v>-0.88330713684164042</v>
      </c>
      <c r="L195">
        <f t="shared" si="30"/>
        <v>5.5948295809649045</v>
      </c>
      <c r="M195">
        <f t="shared" si="31"/>
        <v>0.4476347832785037</v>
      </c>
      <c r="N195">
        <f t="shared" si="32"/>
        <v>1.6261260286932306</v>
      </c>
      <c r="O195" s="4">
        <f t="shared" si="33"/>
        <v>25.181540890490965</v>
      </c>
      <c r="P195">
        <f t="shared" si="34"/>
        <v>0.4476347832785037</v>
      </c>
      <c r="Q195">
        <f t="shared" si="35"/>
        <v>2</v>
      </c>
    </row>
    <row r="196" spans="1:17" x14ac:dyDescent="0.2">
      <c r="A196">
        <v>186</v>
      </c>
      <c r="B196">
        <v>24510060400</v>
      </c>
      <c r="C196" s="4" t="s">
        <v>3</v>
      </c>
      <c r="D196">
        <v>18938</v>
      </c>
      <c r="E196">
        <f>VLOOKUP(B196,'[1]household income'!$A$1:$C$324,3,0)</f>
        <v>20617</v>
      </c>
      <c r="F196">
        <f>VLOOKUP(B196,'[1]incarceration rate'!$A$1:$C$324,3,0)</f>
        <v>6.5600000000000006E-2</v>
      </c>
      <c r="G196" s="4">
        <f>VLOOKUP(B196,'[1]employment rate'!$A$1:$C$324,3,0)</f>
        <v>0.61850000000000005</v>
      </c>
      <c r="H196">
        <f t="shared" si="26"/>
        <v>-0.88906668734308758</v>
      </c>
      <c r="I196">
        <f t="shared" si="27"/>
        <v>-0.84990880470826624</v>
      </c>
      <c r="J196">
        <f t="shared" si="28"/>
        <v>0.9994809236003136</v>
      </c>
      <c r="K196" s="4">
        <f t="shared" si="29"/>
        <v>-1.8239337051921352</v>
      </c>
      <c r="L196">
        <f t="shared" si="30"/>
        <v>10.979155212924525</v>
      </c>
      <c r="M196">
        <f t="shared" si="31"/>
        <v>2.3887496611258281</v>
      </c>
      <c r="N196">
        <f t="shared" si="32"/>
        <v>1.1325707356403203</v>
      </c>
      <c r="O196" s="4">
        <f t="shared" si="33"/>
        <v>33.250078879372232</v>
      </c>
      <c r="P196">
        <f t="shared" si="34"/>
        <v>1.1325707356403203</v>
      </c>
      <c r="Q196">
        <f t="shared" si="35"/>
        <v>3</v>
      </c>
    </row>
    <row r="197" spans="1:17" x14ac:dyDescent="0.2">
      <c r="A197">
        <v>187</v>
      </c>
      <c r="B197">
        <v>24510150600</v>
      </c>
      <c r="C197" s="4" t="s">
        <v>110</v>
      </c>
      <c r="D197">
        <v>18863</v>
      </c>
      <c r="E197">
        <f>VLOOKUP(B197,'[1]household income'!$A$1:$C$324,3,0)</f>
        <v>20233</v>
      </c>
      <c r="F197">
        <f>VLOOKUP(B197,'[1]incarceration rate'!$A$1:$C$324,3,0)</f>
        <v>5.8200000000000002E-2</v>
      </c>
      <c r="G197" s="4">
        <f>VLOOKUP(B197,'[1]employment rate'!$A$1:$C$324,3,0)</f>
        <v>0.70750000000000002</v>
      </c>
      <c r="H197">
        <f t="shared" si="26"/>
        <v>-0.900929290454904</v>
      </c>
      <c r="I197">
        <f t="shared" si="27"/>
        <v>-0.88263515799210168</v>
      </c>
      <c r="J197">
        <f t="shared" si="28"/>
        <v>0.70924248167512316</v>
      </c>
      <c r="K197" s="4">
        <f t="shared" si="29"/>
        <v>-0.18886017817662434</v>
      </c>
      <c r="L197">
        <f t="shared" si="30"/>
        <v>5.2322994983039406</v>
      </c>
      <c r="M197">
        <f t="shared" si="31"/>
        <v>0.4199053076342939</v>
      </c>
      <c r="N197">
        <f t="shared" si="32"/>
        <v>0.81514153446790649</v>
      </c>
      <c r="O197" s="4">
        <f t="shared" si="33"/>
        <v>24.755517920206302</v>
      </c>
      <c r="P197">
        <f t="shared" si="34"/>
        <v>0.4199053076342939</v>
      </c>
      <c r="Q197">
        <f t="shared" si="35"/>
        <v>2</v>
      </c>
    </row>
    <row r="198" spans="1:17" x14ac:dyDescent="0.2">
      <c r="A198">
        <v>188</v>
      </c>
      <c r="B198">
        <v>24510210200</v>
      </c>
      <c r="C198" s="4" t="s">
        <v>111</v>
      </c>
      <c r="D198">
        <v>18843</v>
      </c>
      <c r="E198">
        <f>VLOOKUP(B198,'[1]household income'!$A$1:$C$324,3,0)</f>
        <v>25184</v>
      </c>
      <c r="F198">
        <f>VLOOKUP(B198,'[1]incarceration rate'!$A$1:$C$324,3,0)</f>
        <v>2.86E-2</v>
      </c>
      <c r="G198" s="4">
        <f>VLOOKUP(B198,'[1]employment rate'!$A$1:$C$324,3,0)</f>
        <v>0.63859999999999995</v>
      </c>
      <c r="H198">
        <f t="shared" si="26"/>
        <v>-0.90409265128472172</v>
      </c>
      <c r="I198">
        <f t="shared" si="27"/>
        <v>-0.46068678531431717</v>
      </c>
      <c r="J198">
        <f t="shared" si="28"/>
        <v>-0.45171128602563793</v>
      </c>
      <c r="K198" s="4">
        <f t="shared" si="29"/>
        <v>-1.4546642906639149</v>
      </c>
      <c r="L198">
        <f t="shared" si="30"/>
        <v>6.20462451495648</v>
      </c>
      <c r="M198">
        <f t="shared" si="31"/>
        <v>1.6177659214957911</v>
      </c>
      <c r="N198">
        <f t="shared" si="32"/>
        <v>3.8427810845413193</v>
      </c>
      <c r="O198" s="4">
        <f t="shared" si="33"/>
        <v>24.240875896147688</v>
      </c>
      <c r="P198">
        <f t="shared" si="34"/>
        <v>1.6177659214957911</v>
      </c>
      <c r="Q198">
        <f t="shared" si="35"/>
        <v>2</v>
      </c>
    </row>
    <row r="199" spans="1:17" x14ac:dyDescent="0.2">
      <c r="A199">
        <v>189</v>
      </c>
      <c r="B199">
        <v>24510120500</v>
      </c>
      <c r="C199" s="4" t="s">
        <v>112</v>
      </c>
      <c r="D199">
        <v>18824</v>
      </c>
      <c r="E199">
        <f>VLOOKUP(B199,'[1]household income'!$A$1:$C$324,3,0)</f>
        <v>21169</v>
      </c>
      <c r="F199">
        <f>VLOOKUP(B199,'[1]incarceration rate'!$A$1:$C$324,3,0)</f>
        <v>0.1268</v>
      </c>
      <c r="G199" s="4">
        <f>VLOOKUP(B199,'[1]employment rate'!$A$1:$C$324,3,0)</f>
        <v>0.73109999999999997</v>
      </c>
      <c r="H199">
        <f t="shared" si="26"/>
        <v>-0.9070978440730485</v>
      </c>
      <c r="I199">
        <f t="shared" si="27"/>
        <v>-0.80286467186275279</v>
      </c>
      <c r="J199">
        <f t="shared" si="28"/>
        <v>3.3998312811437787</v>
      </c>
      <c r="K199" s="4">
        <f t="shared" si="29"/>
        <v>0.2447098806724318</v>
      </c>
      <c r="L199">
        <f t="shared" si="30"/>
        <v>18.793489452127996</v>
      </c>
      <c r="M199">
        <f t="shared" si="31"/>
        <v>10.134216264835702</v>
      </c>
      <c r="N199">
        <f t="shared" si="32"/>
        <v>5.4821556807648513</v>
      </c>
      <c r="O199" s="4">
        <f t="shared" si="33"/>
        <v>42.092505723735975</v>
      </c>
      <c r="P199">
        <f t="shared" si="34"/>
        <v>5.4821556807648513</v>
      </c>
      <c r="Q199">
        <f t="shared" si="35"/>
        <v>3</v>
      </c>
    </row>
    <row r="200" spans="1:17" x14ac:dyDescent="0.2">
      <c r="A200">
        <v>190</v>
      </c>
      <c r="B200">
        <v>24510150400</v>
      </c>
      <c r="C200" s="4" t="s">
        <v>113</v>
      </c>
      <c r="D200">
        <v>18821</v>
      </c>
      <c r="E200">
        <f>VLOOKUP(B200,'[1]household income'!$A$1:$C$324,3,0)</f>
        <v>20286</v>
      </c>
      <c r="F200">
        <f>VLOOKUP(B200,'[1]incarceration rate'!$A$1:$C$324,3,0)</f>
        <v>4.36E-2</v>
      </c>
      <c r="G200" s="4">
        <f>VLOOKUP(B200,'[1]employment rate'!$A$1:$C$324,3,0)</f>
        <v>0.68030000000000002</v>
      </c>
      <c r="H200">
        <f t="shared" si="26"/>
        <v>-0.90757234819752119</v>
      </c>
      <c r="I200">
        <f t="shared" si="27"/>
        <v>-0.87811823943990563</v>
      </c>
      <c r="J200">
        <f t="shared" si="28"/>
        <v>0.13660988003893693</v>
      </c>
      <c r="K200" s="4">
        <f t="shared" si="29"/>
        <v>-0.68856804261282567</v>
      </c>
      <c r="L200">
        <f t="shared" si="30"/>
        <v>5.0610624082305824</v>
      </c>
      <c r="M200">
        <f t="shared" si="31"/>
        <v>0.25690975411131828</v>
      </c>
      <c r="N200">
        <f t="shared" si="32"/>
        <v>1.462899543967223</v>
      </c>
      <c r="O200" s="4">
        <f t="shared" si="33"/>
        <v>24.339661047128104</v>
      </c>
      <c r="P200">
        <f t="shared" si="34"/>
        <v>0.25690975411131828</v>
      </c>
      <c r="Q200">
        <f t="shared" si="35"/>
        <v>2</v>
      </c>
    </row>
    <row r="201" spans="1:17" x14ac:dyDescent="0.2">
      <c r="A201">
        <v>191</v>
      </c>
      <c r="B201">
        <v>24510250402</v>
      </c>
      <c r="C201" s="4" t="s">
        <v>27</v>
      </c>
      <c r="D201">
        <v>18786</v>
      </c>
      <c r="E201">
        <f>VLOOKUP(B201,'[1]household income'!$A$1:$C$324,3,0)</f>
        <v>25348</v>
      </c>
      <c r="F201">
        <f>VLOOKUP(B201,'[1]incarceration rate'!$A$1:$C$324,3,0)</f>
        <v>4.6899999999999997E-2</v>
      </c>
      <c r="G201" s="4">
        <f>VLOOKUP(B201,'[1]employment rate'!$A$1:$C$324,3,0)</f>
        <v>0.66759999999999997</v>
      </c>
      <c r="H201">
        <f t="shared" si="26"/>
        <v>-0.91310822964970217</v>
      </c>
      <c r="I201">
        <f t="shared" si="27"/>
        <v>-0.44670990526601245</v>
      </c>
      <c r="J201">
        <f t="shared" si="28"/>
        <v>0.2660405365731433</v>
      </c>
      <c r="K201" s="4">
        <f t="shared" si="29"/>
        <v>-0.92188752343414104</v>
      </c>
      <c r="L201">
        <f t="shared" si="30"/>
        <v>5.0720650174800284</v>
      </c>
      <c r="M201">
        <f t="shared" si="31"/>
        <v>0.28211999229965024</v>
      </c>
      <c r="N201">
        <f t="shared" si="32"/>
        <v>1.4308157596024584</v>
      </c>
      <c r="O201" s="4">
        <f t="shared" si="33"/>
        <v>23.555686076673716</v>
      </c>
      <c r="P201">
        <f t="shared" si="34"/>
        <v>0.28211999229965024</v>
      </c>
      <c r="Q201">
        <f t="shared" si="35"/>
        <v>2</v>
      </c>
    </row>
    <row r="202" spans="1:17" x14ac:dyDescent="0.2">
      <c r="A202">
        <v>192</v>
      </c>
      <c r="B202">
        <v>24510030100</v>
      </c>
      <c r="C202" s="4" t="s">
        <v>114</v>
      </c>
      <c r="D202">
        <v>18742</v>
      </c>
      <c r="E202">
        <f>VLOOKUP(B202,'[1]household income'!$A$1:$C$324,3,0)</f>
        <v>19867</v>
      </c>
      <c r="F202">
        <f>VLOOKUP(B202,'[1]incarceration rate'!$A$1:$C$324,3,0)</f>
        <v>3.85E-2</v>
      </c>
      <c r="G202" s="4">
        <f>VLOOKUP(B202,'[1]employment rate'!$A$1:$C$324,3,0)</f>
        <v>0.6875</v>
      </c>
      <c r="H202">
        <f t="shared" si="26"/>
        <v>-0.92006762347530113</v>
      </c>
      <c r="I202">
        <f t="shared" si="27"/>
        <v>-0.91382746346575738</v>
      </c>
      <c r="J202">
        <f t="shared" si="28"/>
        <v>-6.341931642301854E-2</v>
      </c>
      <c r="K202" s="4">
        <f t="shared" si="29"/>
        <v>-0.55629243143853735</v>
      </c>
      <c r="L202">
        <f t="shared" si="30"/>
        <v>4.6285772895412514</v>
      </c>
      <c r="M202">
        <f t="shared" si="31"/>
        <v>0.36873066064433924</v>
      </c>
      <c r="N202">
        <f t="shared" si="32"/>
        <v>2.0259668881988144</v>
      </c>
      <c r="O202" s="4">
        <f t="shared" si="33"/>
        <v>23.530310452910676</v>
      </c>
      <c r="P202">
        <f t="shared" si="34"/>
        <v>0.36873066064433924</v>
      </c>
      <c r="Q202">
        <f t="shared" si="35"/>
        <v>2</v>
      </c>
    </row>
    <row r="203" spans="1:17" x14ac:dyDescent="0.2">
      <c r="A203">
        <v>193</v>
      </c>
      <c r="B203">
        <v>24510070400</v>
      </c>
      <c r="C203" s="4" t="s">
        <v>115</v>
      </c>
      <c r="D203">
        <v>18694</v>
      </c>
      <c r="E203">
        <f>VLOOKUP(B203,'[1]household income'!$A$1:$C$324,3,0)</f>
        <v>19477</v>
      </c>
      <c r="F203">
        <f>VLOOKUP(B203,'[1]incarceration rate'!$A$1:$C$324,3,0)</f>
        <v>8.2500000000000004E-2</v>
      </c>
      <c r="G203" s="4">
        <f>VLOOKUP(B203,'[1]employment rate'!$A$1:$C$324,3,0)</f>
        <v>0.66620000000000001</v>
      </c>
      <c r="H203">
        <f t="shared" si="26"/>
        <v>-0.92765968946686361</v>
      </c>
      <c r="I203">
        <f t="shared" si="27"/>
        <v>-0.94706516601965274</v>
      </c>
      <c r="J203">
        <f t="shared" si="28"/>
        <v>1.6623227706997346</v>
      </c>
      <c r="K203" s="4">
        <f t="shared" si="29"/>
        <v>-0.94760778116247413</v>
      </c>
      <c r="L203">
        <f t="shared" si="30"/>
        <v>10.484578065143332</v>
      </c>
      <c r="M203">
        <f t="shared" si="31"/>
        <v>2.2410748321696898</v>
      </c>
      <c r="N203">
        <f t="shared" si="32"/>
        <v>0.13424862072823249</v>
      </c>
      <c r="O203" s="4">
        <f t="shared" si="33"/>
        <v>33.073733826465308</v>
      </c>
      <c r="P203">
        <f t="shared" si="34"/>
        <v>0.13424862072823249</v>
      </c>
      <c r="Q203">
        <f t="shared" si="35"/>
        <v>3</v>
      </c>
    </row>
    <row r="204" spans="1:17" x14ac:dyDescent="0.2">
      <c r="A204">
        <v>194</v>
      </c>
      <c r="B204">
        <v>24510070200</v>
      </c>
      <c r="C204" s="4" t="s">
        <v>116</v>
      </c>
      <c r="D204">
        <v>18511</v>
      </c>
      <c r="E204">
        <f>VLOOKUP(B204,'[1]household income'!$A$1:$C$324,3,0)</f>
        <v>19977</v>
      </c>
      <c r="F204">
        <f>VLOOKUP(B204,'[1]incarceration rate'!$A$1:$C$324,3,0)</f>
        <v>8.6499999999999994E-2</v>
      </c>
      <c r="G204" s="4">
        <f>VLOOKUP(B204,'[1]employment rate'!$A$1:$C$324,3,0)</f>
        <v>0.66359999999999997</v>
      </c>
      <c r="H204">
        <f t="shared" ref="H204:H240" si="36">STANDARDIZE(D204,$D$8,$D$9)</f>
        <v>-0.95660444105969566</v>
      </c>
      <c r="I204">
        <f t="shared" ref="I204:I240" si="37">STANDARDIZE(E204,$E$8,$E$9)</f>
        <v>-0.90445272684799205</v>
      </c>
      <c r="J204">
        <f t="shared" ref="J204:J240" si="38">STANDARDIZE(F204,$F$8,$F$9)</f>
        <v>1.8192084149836207</v>
      </c>
      <c r="K204" s="4">
        <f t="shared" ref="K204:K240" si="39">STANDARDIZE(G204,$G$8,$G$9)</f>
        <v>-0.99537397408652362</v>
      </c>
      <c r="L204">
        <f t="shared" ref="L204:L240" si="40">SUMXMY2($H$3:$K$3,H204:K204)</f>
        <v>11.328271343264722</v>
      </c>
      <c r="M204">
        <f t="shared" ref="M204:M240" si="41">SUMXMY2($H$4:$K$4,H204:K204)</f>
        <v>2.7178159431060909</v>
      </c>
      <c r="N204">
        <f t="shared" ref="N204:N240" si="42">SUMXMY2($H$5:$K$5,H204:K204)</f>
        <v>0.27723418244240572</v>
      </c>
      <c r="O204" s="4">
        <f t="shared" ref="O204:O240" si="43">SUMXMY2($H$6:$K$6,H204:K204)</f>
        <v>34.232675864763642</v>
      </c>
      <c r="P204">
        <f t="shared" ref="P204:P240" si="44">MIN(L204:O204)</f>
        <v>0.27723418244240572</v>
      </c>
      <c r="Q204">
        <f t="shared" ref="Q204:Q240" si="45">MATCH(P204,L204:O204,0)</f>
        <v>3</v>
      </c>
    </row>
    <row r="205" spans="1:17" x14ac:dyDescent="0.2">
      <c r="A205">
        <v>195</v>
      </c>
      <c r="B205">
        <v>24510140200</v>
      </c>
      <c r="C205" s="4" t="s">
        <v>117</v>
      </c>
      <c r="D205">
        <v>18504</v>
      </c>
      <c r="E205">
        <f>VLOOKUP(B205,'[1]household income'!$A$1:$C$324,3,0)</f>
        <v>19350</v>
      </c>
      <c r="F205">
        <f>VLOOKUP(B205,'[1]incarceration rate'!$A$1:$C$324,3,0)</f>
        <v>7.5800000000000006E-2</v>
      </c>
      <c r="G205" s="4">
        <f>VLOOKUP(B205,'[1]employment rate'!$A$1:$C$324,3,0)</f>
        <v>0.67679999999999996</v>
      </c>
      <c r="H205">
        <f t="shared" si="36"/>
        <v>-0.95771161735013188</v>
      </c>
      <c r="I205">
        <f t="shared" si="37"/>
        <v>-0.95788872556925453</v>
      </c>
      <c r="J205">
        <f t="shared" si="38"/>
        <v>1.3995393165242245</v>
      </c>
      <c r="K205" s="4">
        <f t="shared" si="39"/>
        <v>-0.75286868693366149</v>
      </c>
      <c r="L205">
        <f t="shared" si="40"/>
        <v>8.9464621876475459</v>
      </c>
      <c r="M205">
        <f t="shared" si="41"/>
        <v>1.4944185875017209</v>
      </c>
      <c r="N205">
        <f t="shared" si="42"/>
        <v>1.4515982883344169E-2</v>
      </c>
      <c r="O205" s="4">
        <f t="shared" si="43"/>
        <v>30.946477011701337</v>
      </c>
      <c r="P205">
        <f t="shared" si="44"/>
        <v>1.4515982883344169E-2</v>
      </c>
      <c r="Q205">
        <f t="shared" si="45"/>
        <v>3</v>
      </c>
    </row>
    <row r="206" spans="1:17" x14ac:dyDescent="0.2">
      <c r="A206">
        <v>196</v>
      </c>
      <c r="B206">
        <v>24510200200</v>
      </c>
      <c r="C206" s="4" t="s">
        <v>75</v>
      </c>
      <c r="D206">
        <v>18492</v>
      </c>
      <c r="E206">
        <f>VLOOKUP(B206,'[1]household income'!$A$1:$C$324,3,0)</f>
        <v>19401</v>
      </c>
      <c r="F206">
        <f>VLOOKUP(B206,'[1]incarceration rate'!$A$1:$C$324,3,0)</f>
        <v>7.22E-2</v>
      </c>
      <c r="G206" s="4">
        <f>VLOOKUP(B206,'[1]employment rate'!$A$1:$C$324,3,0)</f>
        <v>0.69769999999999999</v>
      </c>
      <c r="H206">
        <f t="shared" si="36"/>
        <v>-0.95960963384802245</v>
      </c>
      <c r="I206">
        <f t="shared" si="37"/>
        <v>-0.95354225677374516</v>
      </c>
      <c r="J206">
        <f t="shared" si="38"/>
        <v>1.2583422366687265</v>
      </c>
      <c r="K206" s="4">
        <f t="shared" si="39"/>
        <v>-0.36890198227496213</v>
      </c>
      <c r="L206">
        <f t="shared" si="40"/>
        <v>7.5650884361515613</v>
      </c>
      <c r="M206">
        <f t="shared" si="41"/>
        <v>1.1543237044325401</v>
      </c>
      <c r="N206">
        <f t="shared" si="42"/>
        <v>0.21975738702540057</v>
      </c>
      <c r="O206" s="4">
        <f t="shared" si="43"/>
        <v>28.751872593790733</v>
      </c>
      <c r="P206">
        <f t="shared" si="44"/>
        <v>0.21975738702540057</v>
      </c>
      <c r="Q206">
        <f t="shared" si="45"/>
        <v>3</v>
      </c>
    </row>
    <row r="207" spans="1:17" x14ac:dyDescent="0.2">
      <c r="A207">
        <v>197</v>
      </c>
      <c r="B207">
        <v>24510090800</v>
      </c>
      <c r="C207" s="4" t="s">
        <v>118</v>
      </c>
      <c r="D207">
        <v>18484</v>
      </c>
      <c r="E207">
        <f>VLOOKUP(B207,'[1]household income'!$A$1:$C$324,3,0)</f>
        <v>19724</v>
      </c>
      <c r="F207">
        <f>VLOOKUP(B207,'[1]incarceration rate'!$A$1:$C$324,3,0)</f>
        <v>6.3399999999999998E-2</v>
      </c>
      <c r="G207" s="4">
        <f>VLOOKUP(B207,'[1]employment rate'!$A$1:$C$324,3,0)</f>
        <v>0.67349999999999999</v>
      </c>
      <c r="H207">
        <f t="shared" si="36"/>
        <v>-0.96087497817994949</v>
      </c>
      <c r="I207">
        <f t="shared" si="37"/>
        <v>-0.92601462106885235</v>
      </c>
      <c r="J207">
        <f t="shared" si="38"/>
        <v>0.91319381924417564</v>
      </c>
      <c r="K207" s="4">
        <f t="shared" si="39"/>
        <v>-0.81349500872187652</v>
      </c>
      <c r="L207">
        <f t="shared" si="40"/>
        <v>7.3489471281200212</v>
      </c>
      <c r="M207">
        <f t="shared" si="41"/>
        <v>0.69856345072675174</v>
      </c>
      <c r="N207">
        <f t="shared" si="42"/>
        <v>0.17881114404069196</v>
      </c>
      <c r="O207" s="4">
        <f t="shared" si="43"/>
        <v>28.508582479475173</v>
      </c>
      <c r="P207">
        <f t="shared" si="44"/>
        <v>0.17881114404069196</v>
      </c>
      <c r="Q207">
        <f t="shared" si="45"/>
        <v>3</v>
      </c>
    </row>
    <row r="208" spans="1:17" x14ac:dyDescent="0.2">
      <c r="A208">
        <v>198</v>
      </c>
      <c r="B208">
        <v>24510160100</v>
      </c>
      <c r="C208" s="4" t="s">
        <v>119</v>
      </c>
      <c r="D208">
        <v>18483</v>
      </c>
      <c r="E208">
        <f>VLOOKUP(B208,'[1]household income'!$A$1:$C$324,3,0)</f>
        <v>20279</v>
      </c>
      <c r="F208">
        <f>VLOOKUP(B208,'[1]incarceration rate'!$A$1:$C$324,3,0)</f>
        <v>5.3499999999999999E-2</v>
      </c>
      <c r="G208" s="4">
        <f>VLOOKUP(B208,'[1]employment rate'!$A$1:$C$324,3,0)</f>
        <v>0.65990000000000004</v>
      </c>
      <c r="H208">
        <f t="shared" si="36"/>
        <v>-0.96103314622144043</v>
      </c>
      <c r="I208">
        <f t="shared" si="37"/>
        <v>-0.87871481358830894</v>
      </c>
      <c r="J208">
        <f t="shared" si="38"/>
        <v>0.52490184964155628</v>
      </c>
      <c r="K208" s="4">
        <f t="shared" si="39"/>
        <v>-1.0633489409399761</v>
      </c>
      <c r="L208">
        <f t="shared" si="40"/>
        <v>6.9627754896252272</v>
      </c>
      <c r="M208">
        <f t="shared" si="41"/>
        <v>0.58367109139773776</v>
      </c>
      <c r="N208">
        <f t="shared" si="42"/>
        <v>0.71459994713124975</v>
      </c>
      <c r="O208" s="4">
        <f t="shared" si="43"/>
        <v>27.66774340126139</v>
      </c>
      <c r="P208">
        <f t="shared" si="44"/>
        <v>0.58367109139773776</v>
      </c>
      <c r="Q208">
        <f t="shared" si="45"/>
        <v>2</v>
      </c>
    </row>
    <row r="209" spans="1:17" x14ac:dyDescent="0.2">
      <c r="A209">
        <v>199</v>
      </c>
      <c r="B209">
        <v>24510080301</v>
      </c>
      <c r="C209" s="4" t="s">
        <v>95</v>
      </c>
      <c r="D209">
        <v>18460</v>
      </c>
      <c r="E209">
        <f>VLOOKUP(B209,'[1]household income'!$A$1:$C$324,3,0)</f>
        <v>19744</v>
      </c>
      <c r="F209">
        <f>VLOOKUP(B209,'[1]incarceration rate'!$A$1:$C$324,3,0)</f>
        <v>7.7499999999999999E-2</v>
      </c>
      <c r="G209" s="4">
        <f>VLOOKUP(B209,'[1]employment rate'!$A$1:$C$324,3,0)</f>
        <v>0.66349999999999998</v>
      </c>
      <c r="H209">
        <f t="shared" si="36"/>
        <v>-0.96467101117573084</v>
      </c>
      <c r="I209">
        <f t="shared" si="37"/>
        <v>-0.92431012350198594</v>
      </c>
      <c r="J209">
        <f t="shared" si="38"/>
        <v>1.466215715344876</v>
      </c>
      <c r="K209" s="4">
        <f t="shared" si="39"/>
        <v>-0.99721113535283301</v>
      </c>
      <c r="L209">
        <f t="shared" si="40"/>
        <v>9.8365573294345907</v>
      </c>
      <c r="M209">
        <f t="shared" si="41"/>
        <v>1.8089325374041598</v>
      </c>
      <c r="N209">
        <f t="shared" si="42"/>
        <v>5.2929701774659159E-2</v>
      </c>
      <c r="O209" s="4">
        <f t="shared" si="43"/>
        <v>32.228995303232097</v>
      </c>
      <c r="P209">
        <f t="shared" si="44"/>
        <v>5.2929701774659159E-2</v>
      </c>
      <c r="Q209">
        <f t="shared" si="45"/>
        <v>3</v>
      </c>
    </row>
    <row r="210" spans="1:17" x14ac:dyDescent="0.2">
      <c r="A210">
        <v>200</v>
      </c>
      <c r="B210">
        <v>24510250500</v>
      </c>
      <c r="C210" s="4" t="s">
        <v>120</v>
      </c>
      <c r="D210">
        <v>18416</v>
      </c>
      <c r="E210">
        <f>VLOOKUP(B210,'[1]household income'!$A$1:$C$324,3,0)</f>
        <v>24644</v>
      </c>
      <c r="F210">
        <f>VLOOKUP(B210,'[1]incarceration rate'!$A$1:$C$324,3,0)</f>
        <v>4.1300000000000003E-2</v>
      </c>
      <c r="G210" s="4">
        <f>VLOOKUP(B210,'[1]employment rate'!$A$1:$C$324,3,0)</f>
        <v>0.65180000000000005</v>
      </c>
      <c r="H210">
        <f t="shared" si="36"/>
        <v>-0.97163040500132969</v>
      </c>
      <c r="I210">
        <f t="shared" si="37"/>
        <v>-0.5067082196197108</v>
      </c>
      <c r="J210">
        <f t="shared" si="38"/>
        <v>4.6400634575702253E-2</v>
      </c>
      <c r="K210" s="4">
        <f t="shared" si="39"/>
        <v>-1.2121590035110508</v>
      </c>
      <c r="L210">
        <f t="shared" si="40"/>
        <v>5.9256491684872614</v>
      </c>
      <c r="M210">
        <f t="shared" si="41"/>
        <v>0.71840013518122026</v>
      </c>
      <c r="N210">
        <f t="shared" si="42"/>
        <v>2.0158471083041931</v>
      </c>
      <c r="O210" s="4">
        <f t="shared" si="43"/>
        <v>24.872249791645835</v>
      </c>
      <c r="P210">
        <f t="shared" si="44"/>
        <v>0.71840013518122026</v>
      </c>
      <c r="Q210">
        <f t="shared" si="45"/>
        <v>2</v>
      </c>
    </row>
    <row r="211" spans="1:17" x14ac:dyDescent="0.2">
      <c r="A211">
        <v>201</v>
      </c>
      <c r="B211">
        <v>24510230300</v>
      </c>
      <c r="C211" s="4" t="s">
        <v>63</v>
      </c>
      <c r="D211">
        <v>18388</v>
      </c>
      <c r="E211">
        <f>VLOOKUP(B211,'[1]household income'!$A$1:$C$324,3,0)</f>
        <v>26589</v>
      </c>
      <c r="F211">
        <f>VLOOKUP(B211,'[1]incarceration rate'!$A$1:$C$324,3,0)</f>
        <v>3.3099999999999997E-2</v>
      </c>
      <c r="G211" s="4">
        <f>VLOOKUP(B211,'[1]employment rate'!$A$1:$C$324,3,0)</f>
        <v>0.64870000000000005</v>
      </c>
      <c r="H211">
        <f t="shared" si="36"/>
        <v>-0.97605911016307456</v>
      </c>
      <c r="I211">
        <f t="shared" si="37"/>
        <v>-0.34094583124195055</v>
      </c>
      <c r="J211">
        <f t="shared" si="38"/>
        <v>-0.27521493620626558</v>
      </c>
      <c r="K211" s="4">
        <f t="shared" si="39"/>
        <v>-1.269111002766647</v>
      </c>
      <c r="L211">
        <f t="shared" si="40"/>
        <v>5.602707813974801</v>
      </c>
      <c r="M211">
        <f t="shared" si="41"/>
        <v>1.13287825172615</v>
      </c>
      <c r="N211">
        <f t="shared" si="42"/>
        <v>3.1743492906580908</v>
      </c>
      <c r="O211" s="4">
        <f t="shared" si="43"/>
        <v>23.563885690488725</v>
      </c>
      <c r="P211">
        <f t="shared" si="44"/>
        <v>1.13287825172615</v>
      </c>
      <c r="Q211">
        <f t="shared" si="45"/>
        <v>2</v>
      </c>
    </row>
    <row r="212" spans="1:17" x14ac:dyDescent="0.2">
      <c r="A212">
        <v>202</v>
      </c>
      <c r="B212">
        <v>24510090900</v>
      </c>
      <c r="C212" s="4" t="s">
        <v>121</v>
      </c>
      <c r="D212">
        <v>18262</v>
      </c>
      <c r="E212">
        <f>VLOOKUP(B212,'[1]household income'!$A$1:$C$324,3,0)</f>
        <v>19381</v>
      </c>
      <c r="F212">
        <f>VLOOKUP(B212,'[1]incarceration rate'!$A$1:$C$324,3,0)</f>
        <v>9.3100000000000002E-2</v>
      </c>
      <c r="G212" s="4">
        <f>VLOOKUP(B212,'[1]employment rate'!$A$1:$C$324,3,0)</f>
        <v>0.67969999999999997</v>
      </c>
      <c r="H212">
        <f t="shared" si="36"/>
        <v>-0.99598828339092604</v>
      </c>
      <c r="I212">
        <f t="shared" si="37"/>
        <v>-0.95524675434061157</v>
      </c>
      <c r="J212">
        <f t="shared" si="38"/>
        <v>2.0780697280520339</v>
      </c>
      <c r="K212" s="4">
        <f t="shared" si="39"/>
        <v>-0.69959101021068382</v>
      </c>
      <c r="L212">
        <f t="shared" si="40"/>
        <v>12.053759667258907</v>
      </c>
      <c r="M212">
        <f t="shared" si="41"/>
        <v>3.4125455777200155</v>
      </c>
      <c r="N212">
        <f t="shared" si="42"/>
        <v>0.57864902438417176</v>
      </c>
      <c r="O212" s="4">
        <f t="shared" si="43"/>
        <v>35.284890023798319</v>
      </c>
      <c r="P212">
        <f t="shared" si="44"/>
        <v>0.57864902438417176</v>
      </c>
      <c r="Q212">
        <f t="shared" si="45"/>
        <v>3</v>
      </c>
    </row>
    <row r="213" spans="1:17" x14ac:dyDescent="0.2">
      <c r="A213">
        <v>203</v>
      </c>
      <c r="B213">
        <v>24510230100</v>
      </c>
      <c r="C213" s="4" t="s">
        <v>3</v>
      </c>
      <c r="D213">
        <v>18182</v>
      </c>
      <c r="E213">
        <f>VLOOKUP(B213,'[1]household income'!$A$1:$C$324,3,0)</f>
        <v>21648</v>
      </c>
      <c r="F213">
        <f>VLOOKUP(B213,'[1]incarceration rate'!$A$1:$C$324,3,0)</f>
        <v>3.4700000000000002E-2</v>
      </c>
      <c r="G213" s="4">
        <f>VLOOKUP(B213,'[1]employment rate'!$A$1:$C$324,3,0)</f>
        <v>0.60299999999999998</v>
      </c>
      <c r="H213">
        <f t="shared" si="36"/>
        <v>-1.0086417267101968</v>
      </c>
      <c r="I213">
        <f t="shared" si="37"/>
        <v>-0.7620419551363018</v>
      </c>
      <c r="J213">
        <f t="shared" si="38"/>
        <v>-0.21246067849271075</v>
      </c>
      <c r="K213" s="4">
        <f t="shared" si="39"/>
        <v>-2.108693701470119</v>
      </c>
      <c r="L213">
        <f t="shared" si="40"/>
        <v>10.174293414461511</v>
      </c>
      <c r="M213">
        <f t="shared" si="41"/>
        <v>3.0953693618823319</v>
      </c>
      <c r="N213">
        <f t="shared" si="42"/>
        <v>4.0620119930772507</v>
      </c>
      <c r="O213" s="4">
        <f t="shared" si="43"/>
        <v>30.948127947280049</v>
      </c>
      <c r="P213">
        <f t="shared" si="44"/>
        <v>3.0953693618823319</v>
      </c>
      <c r="Q213">
        <f t="shared" si="45"/>
        <v>2</v>
      </c>
    </row>
    <row r="214" spans="1:17" x14ac:dyDescent="0.2">
      <c r="A214">
        <v>204</v>
      </c>
      <c r="B214">
        <v>24510080200</v>
      </c>
      <c r="C214" s="4" t="s">
        <v>99</v>
      </c>
      <c r="D214">
        <v>18131</v>
      </c>
      <c r="E214">
        <f>VLOOKUP(B214,'[1]household income'!$A$1:$C$324,3,0)</f>
        <v>19122</v>
      </c>
      <c r="F214">
        <f>VLOOKUP(B214,'[1]incarceration rate'!$A$1:$C$324,3,0)</f>
        <v>7.3999999999999996E-2</v>
      </c>
      <c r="G214" s="4">
        <f>VLOOKUP(B214,'[1]employment rate'!$A$1:$C$324,3,0)</f>
        <v>0.67269999999999996</v>
      </c>
      <c r="H214">
        <f t="shared" si="36"/>
        <v>-1.016708296826232</v>
      </c>
      <c r="I214">
        <f t="shared" si="37"/>
        <v>-0.97731999783153178</v>
      </c>
      <c r="J214">
        <f t="shared" si="38"/>
        <v>1.3289407765964751</v>
      </c>
      <c r="K214" s="4">
        <f t="shared" si="39"/>
        <v>-0.82819229885235346</v>
      </c>
      <c r="L214">
        <f t="shared" si="40"/>
        <v>9.0829878450268975</v>
      </c>
      <c r="M214">
        <f t="shared" si="41"/>
        <v>1.4512038457825367</v>
      </c>
      <c r="N214">
        <f t="shared" si="42"/>
        <v>0</v>
      </c>
      <c r="O214" s="4">
        <f t="shared" si="43"/>
        <v>31.359963432231897</v>
      </c>
      <c r="P214">
        <f t="shared" si="44"/>
        <v>0</v>
      </c>
      <c r="Q214">
        <f t="shared" si="45"/>
        <v>3</v>
      </c>
    </row>
    <row r="215" spans="1:17" x14ac:dyDescent="0.2">
      <c r="A215">
        <v>205</v>
      </c>
      <c r="B215">
        <v>24510170200</v>
      </c>
      <c r="C215" s="4" t="s">
        <v>122</v>
      </c>
      <c r="D215">
        <v>17947</v>
      </c>
      <c r="E215">
        <f>VLOOKUP(B215,'[1]household income'!$A$1:$C$324,3,0)</f>
        <v>19019</v>
      </c>
      <c r="F215">
        <f>VLOOKUP(B215,'[1]incarceration rate'!$A$1:$C$324,3,0)</f>
        <v>5.9400000000000001E-2</v>
      </c>
      <c r="G215" s="4">
        <f>VLOOKUP(B215,'[1]employment rate'!$A$1:$C$324,3,0)</f>
        <v>0.67479999999999996</v>
      </c>
      <c r="H215">
        <f t="shared" si="36"/>
        <v>-1.0458112164605549</v>
      </c>
      <c r="I215">
        <f t="shared" si="37"/>
        <v>-0.98609816030089392</v>
      </c>
      <c r="J215">
        <f t="shared" si="38"/>
        <v>0.75630817496028924</v>
      </c>
      <c r="K215" s="4">
        <f t="shared" si="39"/>
        <v>-0.78961191225985272</v>
      </c>
      <c r="L215">
        <f t="shared" si="40"/>
        <v>7.229817008878026</v>
      </c>
      <c r="M215">
        <f t="shared" si="41"/>
        <v>0.63549216930209063</v>
      </c>
      <c r="N215">
        <f t="shared" si="42"/>
        <v>0.33032057875383392</v>
      </c>
      <c r="O215" s="4">
        <f t="shared" si="43"/>
        <v>28.601681010742226</v>
      </c>
      <c r="P215">
        <f t="shared" si="44"/>
        <v>0.33032057875383392</v>
      </c>
      <c r="Q215">
        <f t="shared" si="45"/>
        <v>3</v>
      </c>
    </row>
    <row r="216" spans="1:17" x14ac:dyDescent="0.2">
      <c r="A216">
        <v>206</v>
      </c>
      <c r="B216">
        <v>24510080700</v>
      </c>
      <c r="C216" s="4" t="s">
        <v>99</v>
      </c>
      <c r="D216">
        <v>17786</v>
      </c>
      <c r="E216">
        <f>VLOOKUP(B216,'[1]household income'!$A$1:$C$324,3,0)</f>
        <v>19370</v>
      </c>
      <c r="F216">
        <f>VLOOKUP(B216,'[1]incarceration rate'!$A$1:$C$324,3,0)</f>
        <v>7.6799999999999993E-2</v>
      </c>
      <c r="G216" s="4">
        <f>VLOOKUP(B216,'[1]employment rate'!$A$1:$C$324,3,0)</f>
        <v>0.67789999999999995</v>
      </c>
      <c r="H216">
        <f t="shared" si="36"/>
        <v>-1.0712762711405874</v>
      </c>
      <c r="I216">
        <f t="shared" si="37"/>
        <v>-0.95618422800238811</v>
      </c>
      <c r="J216">
        <f t="shared" si="38"/>
        <v>1.4387607275951957</v>
      </c>
      <c r="K216" s="4">
        <f t="shared" si="39"/>
        <v>-0.73265991300425648</v>
      </c>
      <c r="L216">
        <f t="shared" si="40"/>
        <v>9.3666654336581807</v>
      </c>
      <c r="M216">
        <f t="shared" si="41"/>
        <v>1.6561876512627589</v>
      </c>
      <c r="N216">
        <f t="shared" si="42"/>
        <v>2.461124297023376E-2</v>
      </c>
      <c r="O216" s="4">
        <f t="shared" si="43"/>
        <v>31.834578689950863</v>
      </c>
      <c r="P216">
        <f t="shared" si="44"/>
        <v>2.461124297023376E-2</v>
      </c>
      <c r="Q216">
        <f t="shared" si="45"/>
        <v>3</v>
      </c>
    </row>
    <row r="217" spans="1:17" x14ac:dyDescent="0.2">
      <c r="A217">
        <v>207</v>
      </c>
      <c r="B217">
        <v>24510280500</v>
      </c>
      <c r="C217" s="4" t="s">
        <v>123</v>
      </c>
      <c r="D217">
        <v>17719</v>
      </c>
      <c r="E217">
        <f>VLOOKUP(B217,'[1]household income'!$A$1:$C$324,3,0)</f>
        <v>18192</v>
      </c>
      <c r="F217">
        <f>VLOOKUP(B217,'[1]incarceration rate'!$A$1:$C$324,3,0)</f>
        <v>5.7500000000000002E-2</v>
      </c>
      <c r="G217" s="4">
        <f>VLOOKUP(B217,'[1]employment rate'!$A$1:$C$324,3,0)</f>
        <v>0.72270000000000001</v>
      </c>
      <c r="H217">
        <f t="shared" si="36"/>
        <v>-1.0818735299204767</v>
      </c>
      <c r="I217">
        <f t="shared" si="37"/>
        <v>-1.0565791346908209</v>
      </c>
      <c r="J217">
        <f t="shared" si="38"/>
        <v>0.68178749392544302</v>
      </c>
      <c r="K217" s="4">
        <f t="shared" si="39"/>
        <v>9.0388334302429138E-2</v>
      </c>
      <c r="L217">
        <f t="shared" si="40"/>
        <v>5.7802174926898733</v>
      </c>
      <c r="M217">
        <f t="shared" si="41"/>
        <v>0.9212276174313222</v>
      </c>
      <c r="N217">
        <f t="shared" si="42"/>
        <v>1.2731262692588408</v>
      </c>
      <c r="O217" s="4">
        <f t="shared" si="43"/>
        <v>26.097298968166037</v>
      </c>
      <c r="P217">
        <f t="shared" si="44"/>
        <v>0.9212276174313222</v>
      </c>
      <c r="Q217">
        <f t="shared" si="45"/>
        <v>2</v>
      </c>
    </row>
    <row r="218" spans="1:17" x14ac:dyDescent="0.2">
      <c r="A218">
        <v>208</v>
      </c>
      <c r="B218">
        <v>24510100100</v>
      </c>
      <c r="C218" s="4" t="s">
        <v>124</v>
      </c>
      <c r="D218">
        <v>17684</v>
      </c>
      <c r="E218">
        <f>VLOOKUP(B218,'[1]household income'!$A$1:$C$324,3,0)</f>
        <v>17650</v>
      </c>
      <c r="F218">
        <f>VLOOKUP(B218,'[1]incarceration rate'!$A$1:$C$324,3,0)</f>
        <v>8.9700000000000002E-2</v>
      </c>
      <c r="G218" s="4">
        <f>VLOOKUP(B218,'[1]employment rate'!$A$1:$C$324,3,0)</f>
        <v>0.68640000000000001</v>
      </c>
      <c r="H218">
        <f t="shared" si="36"/>
        <v>-1.0874094113726578</v>
      </c>
      <c r="I218">
        <f t="shared" si="37"/>
        <v>-1.102771018752901</v>
      </c>
      <c r="J218">
        <f t="shared" si="38"/>
        <v>1.9447169304107303</v>
      </c>
      <c r="K218" s="4">
        <f t="shared" si="39"/>
        <v>-0.57650120536794236</v>
      </c>
      <c r="L218">
        <f t="shared" si="40"/>
        <v>11.729182706087922</v>
      </c>
      <c r="M218">
        <f t="shared" si="41"/>
        <v>3.1417031929119825</v>
      </c>
      <c r="N218">
        <f t="shared" si="42"/>
        <v>0.46326528439397652</v>
      </c>
      <c r="O218" s="4">
        <f t="shared" si="43"/>
        <v>35.372603705961758</v>
      </c>
      <c r="P218">
        <f t="shared" si="44"/>
        <v>0.46326528439397652</v>
      </c>
      <c r="Q218">
        <f t="shared" si="45"/>
        <v>3</v>
      </c>
    </row>
    <row r="219" spans="1:17" x14ac:dyDescent="0.2">
      <c r="A219">
        <v>209</v>
      </c>
      <c r="B219">
        <v>24510250600</v>
      </c>
      <c r="C219" s="4" t="s">
        <v>27</v>
      </c>
      <c r="D219">
        <v>17457</v>
      </c>
      <c r="E219">
        <f>VLOOKUP(B219,'[1]household income'!$A$1:$C$324,3,0)</f>
        <v>23009</v>
      </c>
      <c r="F219">
        <f>VLOOKUP(B219,'[1]incarceration rate'!$A$1:$C$324,3,0)</f>
        <v>2.2599999999999999E-2</v>
      </c>
      <c r="G219" s="4">
        <f>VLOOKUP(B219,'[1]employment rate'!$A$1:$C$324,3,0)</f>
        <v>0.51029999999999998</v>
      </c>
      <c r="H219">
        <f t="shared" si="36"/>
        <v>-1.1233135567910888</v>
      </c>
      <c r="I219">
        <f t="shared" si="37"/>
        <v>-0.64605089571104135</v>
      </c>
      <c r="J219">
        <f t="shared" si="38"/>
        <v>-0.68703975245146798</v>
      </c>
      <c r="K219" s="4">
        <f t="shared" si="39"/>
        <v>-3.8117421953390842</v>
      </c>
      <c r="L219">
        <f t="shared" si="40"/>
        <v>22.041521879824483</v>
      </c>
      <c r="M219">
        <f t="shared" si="41"/>
        <v>12.309409115238887</v>
      </c>
      <c r="N219">
        <f t="shared" si="42"/>
        <v>13.086851377798297</v>
      </c>
      <c r="O219" s="4">
        <f t="shared" si="43"/>
        <v>44.561189067740983</v>
      </c>
      <c r="P219">
        <f t="shared" si="44"/>
        <v>12.309409115238887</v>
      </c>
      <c r="Q219">
        <f t="shared" si="45"/>
        <v>2</v>
      </c>
    </row>
    <row r="220" spans="1:17" x14ac:dyDescent="0.2">
      <c r="A220">
        <v>210</v>
      </c>
      <c r="B220">
        <v>24510250301</v>
      </c>
      <c r="C220" s="4" t="s">
        <v>125</v>
      </c>
      <c r="D220">
        <v>17370</v>
      </c>
      <c r="E220">
        <f>VLOOKUP(B220,'[1]household income'!$A$1:$C$324,3,0)</f>
        <v>19279</v>
      </c>
      <c r="F220">
        <f>VLOOKUP(B220,'[1]incarceration rate'!$A$1:$C$324,3,0)</f>
        <v>8.43E-2</v>
      </c>
      <c r="G220" s="4">
        <f>VLOOKUP(B220,'[1]employment rate'!$A$1:$C$324,3,0)</f>
        <v>0.67600000000000005</v>
      </c>
      <c r="H220">
        <f t="shared" si="36"/>
        <v>-1.1370741764007957</v>
      </c>
      <c r="I220">
        <f t="shared" si="37"/>
        <v>-0.96393969193163032</v>
      </c>
      <c r="J220">
        <f t="shared" si="38"/>
        <v>1.7329213106274834</v>
      </c>
      <c r="K220" s="4">
        <f t="shared" si="39"/>
        <v>-0.76756597706413632</v>
      </c>
      <c r="L220">
        <f t="shared" si="40"/>
        <v>10.944866660744005</v>
      </c>
      <c r="M220">
        <f t="shared" si="41"/>
        <v>2.4849831696967963</v>
      </c>
      <c r="N220">
        <f t="shared" si="42"/>
        <v>0.1815428003212804</v>
      </c>
      <c r="O220" s="4">
        <f t="shared" si="43"/>
        <v>34.248643198731479</v>
      </c>
      <c r="P220">
        <f t="shared" si="44"/>
        <v>0.1815428003212804</v>
      </c>
      <c r="Q220">
        <f t="shared" si="45"/>
        <v>3</v>
      </c>
    </row>
    <row r="221" spans="1:17" x14ac:dyDescent="0.2">
      <c r="A221">
        <v>211</v>
      </c>
      <c r="B221">
        <v>24510260604</v>
      </c>
      <c r="C221" s="4" t="s">
        <v>126</v>
      </c>
      <c r="D221">
        <v>17340</v>
      </c>
      <c r="E221">
        <f>VLOOKUP(B221,'[1]household income'!$A$1:$C$324,3,0)</f>
        <v>19532</v>
      </c>
      <c r="F221">
        <f>VLOOKUP(B221,'[1]incarceration rate'!$A$1:$C$324,3,0)</f>
        <v>6.7000000000000004E-2</v>
      </c>
      <c r="G221" s="4">
        <f>VLOOKUP(B221,'[1]employment rate'!$A$1:$C$324,3,0)</f>
        <v>0.62549999999999994</v>
      </c>
      <c r="H221">
        <f t="shared" si="36"/>
        <v>-1.1418192176455224</v>
      </c>
      <c r="I221">
        <f t="shared" si="37"/>
        <v>-0.94237779771077002</v>
      </c>
      <c r="J221">
        <f t="shared" si="38"/>
        <v>1.054390899099674</v>
      </c>
      <c r="K221" s="4">
        <f t="shared" si="39"/>
        <v>-1.6953324165504677</v>
      </c>
      <c r="L221">
        <f t="shared" si="40"/>
        <v>11.498328407366335</v>
      </c>
      <c r="M221">
        <f t="shared" si="41"/>
        <v>2.397734294705371</v>
      </c>
      <c r="N221">
        <f t="shared" si="42"/>
        <v>0.84418331881253816</v>
      </c>
      <c r="O221" s="4">
        <f t="shared" si="43"/>
        <v>34.940427048969532</v>
      </c>
      <c r="P221">
        <f t="shared" si="44"/>
        <v>0.84418331881253816</v>
      </c>
      <c r="Q221">
        <f t="shared" si="45"/>
        <v>3</v>
      </c>
    </row>
    <row r="222" spans="1:17" x14ac:dyDescent="0.2">
      <c r="A222">
        <v>212</v>
      </c>
      <c r="B222">
        <v>24510170300</v>
      </c>
      <c r="C222" s="4" t="s">
        <v>117</v>
      </c>
      <c r="D222">
        <v>17127</v>
      </c>
      <c r="E222">
        <f>VLOOKUP(B222,'[1]household income'!$A$1:$C$324,3,0)</f>
        <v>19493</v>
      </c>
      <c r="F222">
        <f>VLOOKUP(B222,'[1]incarceration rate'!$A$1:$C$324,3,0)</f>
        <v>6.9800000000000001E-2</v>
      </c>
      <c r="G222" s="4">
        <f>VLOOKUP(B222,'[1]employment rate'!$A$1:$C$324,3,0)</f>
        <v>0.70330000000000004</v>
      </c>
      <c r="H222">
        <f t="shared" si="36"/>
        <v>-1.175509010483081</v>
      </c>
      <c r="I222">
        <f t="shared" si="37"/>
        <v>-0.94570156796615956</v>
      </c>
      <c r="J222">
        <f t="shared" si="38"/>
        <v>1.1642108500983943</v>
      </c>
      <c r="K222" s="4">
        <f t="shared" si="39"/>
        <v>-0.26602095136162568</v>
      </c>
      <c r="L222">
        <f t="shared" si="40"/>
        <v>7.6645018505983797</v>
      </c>
      <c r="M222">
        <f t="shared" si="41"/>
        <v>1.206071950224588</v>
      </c>
      <c r="N222">
        <f t="shared" si="42"/>
        <v>0.36938996438867966</v>
      </c>
      <c r="O222" s="4">
        <f t="shared" si="43"/>
        <v>29.340451736626793</v>
      </c>
      <c r="P222">
        <f t="shared" si="44"/>
        <v>0.36938996438867966</v>
      </c>
      <c r="Q222">
        <f t="shared" si="45"/>
        <v>3</v>
      </c>
    </row>
    <row r="223" spans="1:17" x14ac:dyDescent="0.2">
      <c r="A223">
        <v>213</v>
      </c>
      <c r="B223">
        <v>24510260303</v>
      </c>
      <c r="C223" s="4" t="s">
        <v>127</v>
      </c>
      <c r="D223">
        <v>17118</v>
      </c>
      <c r="E223">
        <f>VLOOKUP(B223,'[1]household income'!$A$1:$C$324,3,0)</f>
        <v>18894</v>
      </c>
      <c r="F223">
        <f>VLOOKUP(B223,'[1]incarceration rate'!$A$1:$C$324,3,0)</f>
        <v>3.6200000000000003E-2</v>
      </c>
      <c r="G223" s="4">
        <f>VLOOKUP(B223,'[1]employment rate'!$A$1:$C$324,3,0)</f>
        <v>0.68210000000000004</v>
      </c>
      <c r="H223">
        <f t="shared" si="36"/>
        <v>-1.1769325228564989</v>
      </c>
      <c r="I223">
        <f t="shared" si="37"/>
        <v>-0.99675127009380915</v>
      </c>
      <c r="J223">
        <f t="shared" si="38"/>
        <v>-0.15362856188625321</v>
      </c>
      <c r="K223" s="4">
        <f t="shared" si="39"/>
        <v>-0.65549913981925312</v>
      </c>
      <c r="L223">
        <f t="shared" si="40"/>
        <v>5.7166406893235875</v>
      </c>
      <c r="M223">
        <f t="shared" si="41"/>
        <v>0.75173518783547277</v>
      </c>
      <c r="N223">
        <f t="shared" si="42"/>
        <v>2.2538841475346749</v>
      </c>
      <c r="O223" s="4">
        <f t="shared" si="43"/>
        <v>25.858283128537792</v>
      </c>
      <c r="P223">
        <f t="shared" si="44"/>
        <v>0.75173518783547277</v>
      </c>
      <c r="Q223">
        <f t="shared" si="45"/>
        <v>2</v>
      </c>
    </row>
    <row r="224" spans="1:17" x14ac:dyDescent="0.2">
      <c r="A224">
        <v>214</v>
      </c>
      <c r="B224">
        <v>24510100200</v>
      </c>
      <c r="C224" s="4" t="s">
        <v>3</v>
      </c>
      <c r="D224">
        <v>17082</v>
      </c>
      <c r="E224">
        <f>VLOOKUP(B224,'[1]household income'!$A$1:$C$324,3,0)</f>
        <v>18919</v>
      </c>
      <c r="F224">
        <f>VLOOKUP(B224,'[1]incarceration rate'!$A$1:$C$324,3,0)</f>
        <v>6.5100000000000005E-2</v>
      </c>
      <c r="G224" s="4">
        <f>VLOOKUP(B224,'[1]employment rate'!$A$1:$C$324,3,0)</f>
        <v>0.61519999999999997</v>
      </c>
      <c r="H224">
        <f t="shared" si="36"/>
        <v>-1.1826265723501708</v>
      </c>
      <c r="I224">
        <f t="shared" si="37"/>
        <v>-0.9946206481352261</v>
      </c>
      <c r="J224">
        <f t="shared" si="38"/>
        <v>0.97987021806482777</v>
      </c>
      <c r="K224" s="4">
        <f t="shared" si="39"/>
        <v>-1.8845600269803524</v>
      </c>
      <c r="L224">
        <f t="shared" si="40"/>
        <v>12.397512646949071</v>
      </c>
      <c r="M224">
        <f t="shared" si="41"/>
        <v>2.8732121004937268</v>
      </c>
      <c r="N224">
        <f t="shared" si="42"/>
        <v>1.2655912185176748</v>
      </c>
      <c r="O224" s="4">
        <f t="shared" si="43"/>
        <v>36.31215417074209</v>
      </c>
      <c r="P224">
        <f t="shared" si="44"/>
        <v>1.2655912185176748</v>
      </c>
      <c r="Q224">
        <f t="shared" si="45"/>
        <v>3</v>
      </c>
    </row>
    <row r="225" spans="1:17" x14ac:dyDescent="0.2">
      <c r="A225">
        <v>215</v>
      </c>
      <c r="B225">
        <v>24510150100</v>
      </c>
      <c r="C225" s="4" t="s">
        <v>108</v>
      </c>
      <c r="D225">
        <v>16983</v>
      </c>
      <c r="E225">
        <f>VLOOKUP(B225,'[1]household income'!$A$1:$C$324,3,0)</f>
        <v>17709</v>
      </c>
      <c r="F225">
        <f>VLOOKUP(B225,'[1]incarceration rate'!$A$1:$C$324,3,0)</f>
        <v>5.7799999999999997E-2</v>
      </c>
      <c r="G225" s="4">
        <f>VLOOKUP(B225,'[1]employment rate'!$A$1:$C$324,3,0)</f>
        <v>0.66220000000000001</v>
      </c>
      <c r="H225">
        <f t="shared" si="36"/>
        <v>-1.1982852084577684</v>
      </c>
      <c r="I225">
        <f t="shared" si="37"/>
        <v>-1.097742750930645</v>
      </c>
      <c r="J225">
        <f t="shared" si="38"/>
        <v>0.69355391724673432</v>
      </c>
      <c r="K225" s="4">
        <f t="shared" si="39"/>
        <v>-1.0210942318148568</v>
      </c>
      <c r="L225">
        <f t="shared" si="40"/>
        <v>8.4911099176597258</v>
      </c>
      <c r="M225">
        <f t="shared" si="41"/>
        <v>1.0365910685623108</v>
      </c>
      <c r="N225">
        <f t="shared" si="42"/>
        <v>0.48839943107661427</v>
      </c>
      <c r="O225" s="4">
        <f t="shared" si="43"/>
        <v>31.036032351254523</v>
      </c>
      <c r="P225">
        <f t="shared" si="44"/>
        <v>0.48839943107661427</v>
      </c>
      <c r="Q225">
        <f t="shared" si="45"/>
        <v>3</v>
      </c>
    </row>
    <row r="226" spans="1:17" x14ac:dyDescent="0.2">
      <c r="A226">
        <v>216</v>
      </c>
      <c r="B226">
        <v>24510190100</v>
      </c>
      <c r="C226" s="4" t="s">
        <v>128</v>
      </c>
      <c r="D226">
        <v>16972</v>
      </c>
      <c r="E226">
        <f>VLOOKUP(B226,'[1]household income'!$A$1:$C$324,3,0)</f>
        <v>18168</v>
      </c>
      <c r="F226">
        <f>VLOOKUP(B226,'[1]incarceration rate'!$A$1:$C$324,3,0)</f>
        <v>8.43E-2</v>
      </c>
      <c r="G226" s="4">
        <f>VLOOKUP(B226,'[1]employment rate'!$A$1:$C$324,3,0)</f>
        <v>0.64410000000000001</v>
      </c>
      <c r="H226">
        <f t="shared" si="36"/>
        <v>-1.2000250569141682</v>
      </c>
      <c r="I226">
        <f t="shared" si="37"/>
        <v>-1.0586245317710605</v>
      </c>
      <c r="J226">
        <f t="shared" si="38"/>
        <v>1.7329213106274834</v>
      </c>
      <c r="K226" s="4">
        <f t="shared" si="39"/>
        <v>-1.3536204210168878</v>
      </c>
      <c r="L226">
        <f t="shared" si="40"/>
        <v>13.252723833398651</v>
      </c>
      <c r="M226">
        <f t="shared" si="41"/>
        <v>3.3079695214472769</v>
      </c>
      <c r="N226">
        <f t="shared" si="42"/>
        <v>0.47949044520558948</v>
      </c>
      <c r="O226" s="4">
        <f t="shared" si="43"/>
        <v>37.960217572341818</v>
      </c>
      <c r="P226">
        <f t="shared" si="44"/>
        <v>0.47949044520558948</v>
      </c>
      <c r="Q226">
        <f t="shared" si="45"/>
        <v>3</v>
      </c>
    </row>
    <row r="227" spans="1:17" x14ac:dyDescent="0.2">
      <c r="A227">
        <v>217</v>
      </c>
      <c r="B227">
        <v>24510040200</v>
      </c>
      <c r="C227" s="4" t="s">
        <v>39</v>
      </c>
      <c r="D227">
        <v>16877</v>
      </c>
      <c r="E227">
        <f>VLOOKUP(B227,'[1]household income'!$A$1:$C$324,3,0)</f>
        <v>21579</v>
      </c>
      <c r="F227">
        <f>VLOOKUP(B227,'[1]incarceration rate'!$A$1:$C$324,3,0)</f>
        <v>8.9999999999999993E-3</v>
      </c>
      <c r="G227" s="4">
        <f>VLOOKUP(B227,'[1]employment rate'!$A$1:$C$324,3,0)</f>
        <v>0.6825</v>
      </c>
      <c r="H227">
        <f t="shared" si="36"/>
        <v>-1.2150510208558023</v>
      </c>
      <c r="I227">
        <f t="shared" si="37"/>
        <v>-0.76792247174199102</v>
      </c>
      <c r="J227">
        <f t="shared" si="38"/>
        <v>-1.2204509430166823</v>
      </c>
      <c r="K227" s="4">
        <f t="shared" si="39"/>
        <v>-0.64815049475401565</v>
      </c>
      <c r="L227">
        <f t="shared" si="40"/>
        <v>5.5148909908610513</v>
      </c>
      <c r="M227">
        <f t="shared" si="41"/>
        <v>2.8016812807987428</v>
      </c>
      <c r="N227">
        <f t="shared" si="42"/>
        <v>6.6150003513630065</v>
      </c>
      <c r="O227" s="4">
        <f t="shared" si="43"/>
        <v>23.217966881560724</v>
      </c>
      <c r="P227">
        <f t="shared" si="44"/>
        <v>2.8016812807987428</v>
      </c>
      <c r="Q227">
        <f t="shared" si="45"/>
        <v>2</v>
      </c>
    </row>
    <row r="228" spans="1:17" x14ac:dyDescent="0.2">
      <c r="A228">
        <v>218</v>
      </c>
      <c r="B228">
        <v>24510140300</v>
      </c>
      <c r="C228" s="4" t="s">
        <v>129</v>
      </c>
      <c r="D228">
        <v>16874</v>
      </c>
      <c r="E228">
        <f>VLOOKUP(B228,'[1]household income'!$A$1:$C$324,3,0)</f>
        <v>18429</v>
      </c>
      <c r="F228">
        <f>VLOOKUP(B228,'[1]incarceration rate'!$A$1:$C$324,3,0)</f>
        <v>7.6899999999999996E-2</v>
      </c>
      <c r="G228" s="4">
        <f>VLOOKUP(B228,'[1]employment rate'!$A$1:$C$324,3,0)</f>
        <v>0.62890000000000001</v>
      </c>
      <c r="H228">
        <f t="shared" si="36"/>
        <v>-1.2155255249802748</v>
      </c>
      <c r="I228">
        <f t="shared" si="37"/>
        <v>-1.0363808385234536</v>
      </c>
      <c r="J228">
        <f t="shared" si="38"/>
        <v>1.442682868702293</v>
      </c>
      <c r="K228" s="4">
        <f t="shared" si="39"/>
        <v>-1.6328689334959412</v>
      </c>
      <c r="L228">
        <f t="shared" si="40"/>
        <v>13.11541993914873</v>
      </c>
      <c r="M228">
        <f t="shared" si="41"/>
        <v>3.1311035121742519</v>
      </c>
      <c r="N228">
        <f t="shared" si="42"/>
        <v>0.70345822297203164</v>
      </c>
      <c r="O228" s="4">
        <f t="shared" si="43"/>
        <v>37.71960733837718</v>
      </c>
      <c r="P228">
        <f t="shared" si="44"/>
        <v>0.70345822297203164</v>
      </c>
      <c r="Q228">
        <f t="shared" si="45"/>
        <v>3</v>
      </c>
    </row>
    <row r="229" spans="1:17" x14ac:dyDescent="0.2">
      <c r="A229">
        <v>219</v>
      </c>
      <c r="B229">
        <v>24510250204</v>
      </c>
      <c r="C229" s="4" t="s">
        <v>86</v>
      </c>
      <c r="D229">
        <v>16789</v>
      </c>
      <c r="E229">
        <f>VLOOKUP(B229,'[1]household income'!$A$1:$C$324,3,0)</f>
        <v>17902</v>
      </c>
      <c r="F229">
        <f>VLOOKUP(B229,'[1]incarceration rate'!$A$1:$C$324,3,0)</f>
        <v>9.11E-2</v>
      </c>
      <c r="G229" s="4">
        <f>VLOOKUP(B229,'[1]employment rate'!$A$1:$C$324,3,0)</f>
        <v>0.69940000000000002</v>
      </c>
      <c r="H229">
        <f t="shared" si="36"/>
        <v>-1.2289698085070002</v>
      </c>
      <c r="I229">
        <f t="shared" si="37"/>
        <v>-1.0812943494103839</v>
      </c>
      <c r="J229">
        <f t="shared" si="38"/>
        <v>1.9996269059100906</v>
      </c>
      <c r="K229" s="4">
        <f t="shared" si="39"/>
        <v>-0.33767024074769891</v>
      </c>
      <c r="L229">
        <f t="shared" si="40"/>
        <v>11.916948503780345</v>
      </c>
      <c r="M229">
        <f t="shared" si="41"/>
        <v>3.4650935261141482</v>
      </c>
      <c r="N229">
        <f t="shared" si="42"/>
        <v>0.74629738866815354</v>
      </c>
      <c r="O229" s="4">
        <f t="shared" si="43"/>
        <v>35.778817217294922</v>
      </c>
      <c r="P229">
        <f t="shared" si="44"/>
        <v>0.74629738866815354</v>
      </c>
      <c r="Q229">
        <f t="shared" si="45"/>
        <v>3</v>
      </c>
    </row>
    <row r="230" spans="1:17" x14ac:dyDescent="0.2">
      <c r="A230">
        <v>220</v>
      </c>
      <c r="B230">
        <v>24510060100</v>
      </c>
      <c r="C230" s="4" t="s">
        <v>62</v>
      </c>
      <c r="D230">
        <v>16727</v>
      </c>
      <c r="E230">
        <f>VLOOKUP(B230,'[1]household income'!$A$1:$C$324,3,0)</f>
        <v>19473</v>
      </c>
      <c r="F230">
        <f>VLOOKUP(B230,'[1]incarceration rate'!$A$1:$C$324,3,0)</f>
        <v>5.5100000000000003E-2</v>
      </c>
      <c r="G230" s="4">
        <f>VLOOKUP(B230,'[1]employment rate'!$A$1:$C$324,3,0)</f>
        <v>0.64810000000000001</v>
      </c>
      <c r="H230">
        <f t="shared" si="36"/>
        <v>-1.2387762270794349</v>
      </c>
      <c r="I230">
        <f t="shared" si="37"/>
        <v>-0.94740606553302598</v>
      </c>
      <c r="J230">
        <f t="shared" si="38"/>
        <v>0.58765610735511109</v>
      </c>
      <c r="K230" s="4">
        <f t="shared" si="39"/>
        <v>-1.2801339703645052</v>
      </c>
      <c r="L230">
        <f t="shared" si="40"/>
        <v>8.8372150736813673</v>
      </c>
      <c r="M230">
        <f t="shared" si="41"/>
        <v>1.2189358808734889</v>
      </c>
      <c r="N230">
        <f t="shared" si="42"/>
        <v>0.80396324429397714</v>
      </c>
      <c r="O230" s="4">
        <f t="shared" si="43"/>
        <v>31.252890158540161</v>
      </c>
      <c r="P230">
        <f t="shared" si="44"/>
        <v>0.80396324429397714</v>
      </c>
      <c r="Q230">
        <f t="shared" si="45"/>
        <v>3</v>
      </c>
    </row>
    <row r="231" spans="1:17" x14ac:dyDescent="0.2">
      <c r="A231">
        <v>221</v>
      </c>
      <c r="B231">
        <v>24510190200</v>
      </c>
      <c r="C231" s="4" t="s">
        <v>130</v>
      </c>
      <c r="D231">
        <v>16632</v>
      </c>
      <c r="E231">
        <f>VLOOKUP(B231,'[1]household income'!$A$1:$C$324,3,0)</f>
        <v>21278</v>
      </c>
      <c r="F231">
        <f>VLOOKUP(B231,'[1]incarceration rate'!$A$1:$C$324,3,0)</f>
        <v>7.0800000000000002E-2</v>
      </c>
      <c r="G231" s="4">
        <f>VLOOKUP(B231,'[1]employment rate'!$A$1:$C$324,3,0)</f>
        <v>0.61180000000000001</v>
      </c>
      <c r="H231">
        <f t="shared" si="36"/>
        <v>-1.253802191021069</v>
      </c>
      <c r="I231">
        <f t="shared" si="37"/>
        <v>-0.79357516012333074</v>
      </c>
      <c r="J231">
        <f t="shared" si="38"/>
        <v>1.2034322611693662</v>
      </c>
      <c r="K231" s="4">
        <f t="shared" si="39"/>
        <v>-1.9470235100348767</v>
      </c>
      <c r="L231">
        <f t="shared" si="40"/>
        <v>13.199386488910118</v>
      </c>
      <c r="M231">
        <f t="shared" si="41"/>
        <v>3.3415322836557171</v>
      </c>
      <c r="N231">
        <f t="shared" si="42"/>
        <v>1.3575113466097544</v>
      </c>
      <c r="O231" s="4">
        <f t="shared" si="43"/>
        <v>37.22036826740576</v>
      </c>
      <c r="P231">
        <f t="shared" si="44"/>
        <v>1.3575113466097544</v>
      </c>
      <c r="Q231">
        <f t="shared" si="45"/>
        <v>3</v>
      </c>
    </row>
    <row r="232" spans="1:17" x14ac:dyDescent="0.2">
      <c r="A232">
        <v>222</v>
      </c>
      <c r="B232">
        <v>24510200400</v>
      </c>
      <c r="C232" s="4" t="s">
        <v>131</v>
      </c>
      <c r="D232">
        <v>16603</v>
      </c>
      <c r="E232">
        <f>VLOOKUP(B232,'[1]household income'!$A$1:$C$324,3,0)</f>
        <v>17979</v>
      </c>
      <c r="F232">
        <f>VLOOKUP(B232,'[1]incarceration rate'!$A$1:$C$324,3,0)</f>
        <v>9.8699999999999996E-2</v>
      </c>
      <c r="G232" s="4">
        <f>VLOOKUP(B232,'[1]employment rate'!$A$1:$C$324,3,0)</f>
        <v>0.6804</v>
      </c>
      <c r="H232">
        <f t="shared" si="36"/>
        <v>-1.2583890642243047</v>
      </c>
      <c r="I232">
        <f t="shared" si="37"/>
        <v>-1.0747320337779482</v>
      </c>
      <c r="J232">
        <f t="shared" si="38"/>
        <v>2.297709630049475</v>
      </c>
      <c r="K232" s="4">
        <f t="shared" si="39"/>
        <v>-0.68673088134651628</v>
      </c>
      <c r="L232">
        <f t="shared" si="40"/>
        <v>14.347395008577273</v>
      </c>
      <c r="M232">
        <f t="shared" si="41"/>
        <v>4.5970550223781883</v>
      </c>
      <c r="N232">
        <f t="shared" si="42"/>
        <v>1.026423122140748</v>
      </c>
      <c r="O232" s="4">
        <f t="shared" si="43"/>
        <v>39.327168581022022</v>
      </c>
      <c r="P232">
        <f t="shared" si="44"/>
        <v>1.026423122140748</v>
      </c>
      <c r="Q232">
        <f t="shared" si="45"/>
        <v>3</v>
      </c>
    </row>
    <row r="233" spans="1:17" x14ac:dyDescent="0.2">
      <c r="A233">
        <v>223</v>
      </c>
      <c r="B233">
        <v>24510070300</v>
      </c>
      <c r="C233" s="4" t="s">
        <v>132</v>
      </c>
      <c r="D233">
        <v>16572</v>
      </c>
      <c r="E233">
        <f>VLOOKUP(B233,'[1]household income'!$A$1:$C$324,3,0)</f>
        <v>17213</v>
      </c>
      <c r="F233">
        <f>VLOOKUP(B233,'[1]incarceration rate'!$A$1:$C$324,3,0)</f>
        <v>5.6300000000000003E-2</v>
      </c>
      <c r="G233" s="4">
        <f>VLOOKUP(B233,'[1]employment rate'!$A$1:$C$324,3,0)</f>
        <v>0.66100000000000003</v>
      </c>
      <c r="H233">
        <f t="shared" si="36"/>
        <v>-1.2632922735105223</v>
      </c>
      <c r="I233">
        <f t="shared" si="37"/>
        <v>-1.1400142905889326</v>
      </c>
      <c r="J233">
        <f t="shared" si="38"/>
        <v>0.63472180064027706</v>
      </c>
      <c r="K233" s="4">
        <f t="shared" si="39"/>
        <v>-1.0431401670105711</v>
      </c>
      <c r="L233">
        <f t="shared" si="40"/>
        <v>8.7444942909940249</v>
      </c>
      <c r="M233">
        <f t="shared" si="41"/>
        <v>1.1464815608964734</v>
      </c>
      <c r="N233">
        <f t="shared" si="42"/>
        <v>0.61541566305670437</v>
      </c>
      <c r="O233" s="4">
        <f t="shared" si="43"/>
        <v>31.604761180585104</v>
      </c>
      <c r="P233">
        <f t="shared" si="44"/>
        <v>0.61541566305670437</v>
      </c>
      <c r="Q233">
        <f t="shared" si="45"/>
        <v>3</v>
      </c>
    </row>
    <row r="234" spans="1:17" x14ac:dyDescent="0.2">
      <c r="A234">
        <v>224</v>
      </c>
      <c r="B234">
        <v>24510210100</v>
      </c>
      <c r="C234" s="4" t="s">
        <v>111</v>
      </c>
      <c r="D234">
        <v>16182</v>
      </c>
      <c r="E234">
        <f>VLOOKUP(B234,'[1]household income'!$A$1:$C$324,3,0)</f>
        <v>19924</v>
      </c>
      <c r="F234">
        <f>VLOOKUP(B234,'[1]incarceration rate'!$A$1:$C$324,3,0)</f>
        <v>6.4500000000000002E-2</v>
      </c>
      <c r="G234" s="4">
        <f>VLOOKUP(B234,'[1]employment rate'!$A$1:$C$324,3,0)</f>
        <v>0.62660000000000005</v>
      </c>
      <c r="H234">
        <f t="shared" si="36"/>
        <v>-1.3249778096919675</v>
      </c>
      <c r="I234">
        <f t="shared" si="37"/>
        <v>-0.90896964540018799</v>
      </c>
      <c r="J234">
        <f t="shared" si="38"/>
        <v>0.95633737142224462</v>
      </c>
      <c r="K234" s="4">
        <f t="shared" si="39"/>
        <v>-1.6751236426210607</v>
      </c>
      <c r="L234">
        <f t="shared" si="40"/>
        <v>11.6119241530339</v>
      </c>
      <c r="M234">
        <f t="shared" si="41"/>
        <v>2.4125249499102845</v>
      </c>
      <c r="N234">
        <f t="shared" si="42"/>
        <v>0.95582786184526691</v>
      </c>
      <c r="O234" s="4">
        <f t="shared" si="43"/>
        <v>35.450243231358854</v>
      </c>
      <c r="P234">
        <f t="shared" si="44"/>
        <v>0.95582786184526691</v>
      </c>
      <c r="Q234">
        <f t="shared" si="45"/>
        <v>3</v>
      </c>
    </row>
    <row r="235" spans="1:17" x14ac:dyDescent="0.2">
      <c r="A235">
        <v>225</v>
      </c>
      <c r="B235">
        <v>24510190300</v>
      </c>
      <c r="C235" s="4" t="s">
        <v>133</v>
      </c>
      <c r="D235">
        <v>16142</v>
      </c>
      <c r="E235">
        <f>VLOOKUP(B235,'[1]household income'!$A$1:$C$324,3,0)</f>
        <v>19764</v>
      </c>
      <c r="F235">
        <f>VLOOKUP(B235,'[1]incarceration rate'!$A$1:$C$324,3,0)</f>
        <v>6.7500000000000004E-2</v>
      </c>
      <c r="G235" s="4">
        <f>VLOOKUP(B235,'[1]employment rate'!$A$1:$C$324,3,0)</f>
        <v>0.58579999999999999</v>
      </c>
      <c r="H235">
        <f t="shared" si="36"/>
        <v>-1.331304531351603</v>
      </c>
      <c r="I235">
        <f t="shared" si="37"/>
        <v>-0.92260562593511941</v>
      </c>
      <c r="J235">
        <f t="shared" si="38"/>
        <v>1.0740016046351597</v>
      </c>
      <c r="K235" s="4">
        <f t="shared" si="39"/>
        <v>-2.4246854392753638</v>
      </c>
      <c r="L235">
        <f t="shared" si="40"/>
        <v>15.908290696682146</v>
      </c>
      <c r="M235">
        <f t="shared" si="41"/>
        <v>4.9319212437883522</v>
      </c>
      <c r="N235">
        <f t="shared" si="42"/>
        <v>2.7157487820876081</v>
      </c>
      <c r="O235" s="4">
        <f t="shared" si="43"/>
        <v>41.116487411798204</v>
      </c>
      <c r="P235">
        <f t="shared" si="44"/>
        <v>2.7157487820876081</v>
      </c>
      <c r="Q235">
        <f t="shared" si="45"/>
        <v>3</v>
      </c>
    </row>
    <row r="236" spans="1:17" x14ac:dyDescent="0.2">
      <c r="A236">
        <v>226</v>
      </c>
      <c r="B236">
        <v>24510130100</v>
      </c>
      <c r="C236" s="4" t="s">
        <v>98</v>
      </c>
      <c r="D236">
        <v>15921</v>
      </c>
      <c r="E236">
        <f>VLOOKUP(B236,'[1]household income'!$A$1:$C$324,3,0)</f>
        <v>17306</v>
      </c>
      <c r="F236">
        <f>VLOOKUP(B236,'[1]incarceration rate'!$A$1:$C$324,3,0)</f>
        <v>6.0999999999999999E-2</v>
      </c>
      <c r="G236" s="4">
        <f>VLOOKUP(B236,'[1]employment rate'!$A$1:$C$324,3,0)</f>
        <v>0.66090000000000004</v>
      </c>
      <c r="H236">
        <f t="shared" si="36"/>
        <v>-1.3662596685210886</v>
      </c>
      <c r="I236">
        <f t="shared" si="37"/>
        <v>-1.1320883769030037</v>
      </c>
      <c r="J236">
        <f t="shared" si="38"/>
        <v>0.81906243267384371</v>
      </c>
      <c r="K236" s="4">
        <f t="shared" si="39"/>
        <v>-1.0449773282768804</v>
      </c>
      <c r="L236">
        <f t="shared" si="40"/>
        <v>9.5597028270391746</v>
      </c>
      <c r="M236">
        <f t="shared" si="41"/>
        <v>1.4287028298140183</v>
      </c>
      <c r="N236">
        <f t="shared" si="42"/>
        <v>0.45311108719804488</v>
      </c>
      <c r="O236" s="4">
        <f t="shared" si="43"/>
        <v>33.110082694477185</v>
      </c>
      <c r="P236">
        <f t="shared" si="44"/>
        <v>0.45311108719804488</v>
      </c>
      <c r="Q236">
        <f t="shared" si="45"/>
        <v>3</v>
      </c>
    </row>
    <row r="237" spans="1:17" x14ac:dyDescent="0.2">
      <c r="A237">
        <v>227</v>
      </c>
      <c r="B237">
        <v>24510080800</v>
      </c>
      <c r="C237" s="4" t="s">
        <v>99</v>
      </c>
      <c r="D237">
        <v>15854</v>
      </c>
      <c r="E237">
        <f>VLOOKUP(B237,'[1]household income'!$A$1:$C$324,3,0)</f>
        <v>17386</v>
      </c>
      <c r="F237">
        <f>VLOOKUP(B237,'[1]incarceration rate'!$A$1:$C$324,3,0)</f>
        <v>0.11609999999999999</v>
      </c>
      <c r="G237" s="4">
        <f>VLOOKUP(B237,'[1]employment rate'!$A$1:$C$324,3,0)</f>
        <v>0.67449999999999999</v>
      </c>
      <c r="H237">
        <f t="shared" si="36"/>
        <v>-1.3768569273009779</v>
      </c>
      <c r="I237">
        <f t="shared" si="37"/>
        <v>-1.1252703866355378</v>
      </c>
      <c r="J237">
        <f t="shared" si="38"/>
        <v>2.9801621826843818</v>
      </c>
      <c r="K237" s="4">
        <f t="shared" si="39"/>
        <v>-0.7951233960587808</v>
      </c>
      <c r="L237">
        <f t="shared" si="40"/>
        <v>19.558651651893324</v>
      </c>
      <c r="M237">
        <f t="shared" si="41"/>
        <v>8.0281265845666425</v>
      </c>
      <c r="N237">
        <f t="shared" si="42"/>
        <v>2.8792220378349858</v>
      </c>
      <c r="O237" s="4">
        <f t="shared" si="43"/>
        <v>46.491017383137837</v>
      </c>
      <c r="P237">
        <f t="shared" si="44"/>
        <v>2.8792220378349858</v>
      </c>
      <c r="Q237">
        <f t="shared" si="45"/>
        <v>3</v>
      </c>
    </row>
    <row r="238" spans="1:17" x14ac:dyDescent="0.2">
      <c r="A238">
        <v>228</v>
      </c>
      <c r="B238">
        <v>24510200300</v>
      </c>
      <c r="C238" s="4" t="s">
        <v>134</v>
      </c>
      <c r="D238">
        <v>15614</v>
      </c>
      <c r="E238">
        <f>VLOOKUP(B238,'[1]household income'!$A$1:$C$324,3,0)</f>
        <v>19404</v>
      </c>
      <c r="F238">
        <f>VLOOKUP(B238,'[1]incarceration rate'!$A$1:$C$324,3,0)</f>
        <v>5.57E-2</v>
      </c>
      <c r="G238" s="4">
        <f>VLOOKUP(B238,'[1]employment rate'!$A$1:$C$324,3,0)</f>
        <v>0.58630000000000004</v>
      </c>
      <c r="H238">
        <f t="shared" si="36"/>
        <v>-1.4148172572587903</v>
      </c>
      <c r="I238">
        <f t="shared" si="37"/>
        <v>-0.9532865821387152</v>
      </c>
      <c r="J238">
        <f t="shared" si="38"/>
        <v>0.61118895399769402</v>
      </c>
      <c r="K238" s="4">
        <f t="shared" si="39"/>
        <v>-2.4154996329438148</v>
      </c>
      <c r="L238">
        <f t="shared" si="40"/>
        <v>14.910355841284822</v>
      </c>
      <c r="M238">
        <f t="shared" si="41"/>
        <v>4.5650096190481708</v>
      </c>
      <c r="N238">
        <f t="shared" si="42"/>
        <v>3.1937806011509697</v>
      </c>
      <c r="O238" s="4">
        <f t="shared" si="43"/>
        <v>39.724756603156905</v>
      </c>
      <c r="P238">
        <f t="shared" si="44"/>
        <v>3.1937806011509697</v>
      </c>
      <c r="Q238">
        <f t="shared" si="45"/>
        <v>3</v>
      </c>
    </row>
    <row r="239" spans="1:17" x14ac:dyDescent="0.2">
      <c r="A239">
        <v>229</v>
      </c>
      <c r="B239">
        <v>24510200500</v>
      </c>
      <c r="C239" s="4" t="s">
        <v>135</v>
      </c>
      <c r="D239">
        <v>14938</v>
      </c>
      <c r="E239">
        <f>VLOOKUP(B239,'[1]household income'!$A$1:$C$324,3,0)</f>
        <v>20019</v>
      </c>
      <c r="F239">
        <f>VLOOKUP(B239,'[1]incarceration rate'!$A$1:$C$324,3,0)</f>
        <v>4.9599999999999998E-2</v>
      </c>
      <c r="G239" s="4">
        <f>VLOOKUP(B239,'[1]employment rate'!$A$1:$C$324,3,0)</f>
        <v>0.56489999999999996</v>
      </c>
      <c r="H239">
        <f t="shared" si="36"/>
        <v>-1.5217388533066287</v>
      </c>
      <c r="I239">
        <f t="shared" si="37"/>
        <v>-0.90087328195757255</v>
      </c>
      <c r="J239">
        <f t="shared" si="38"/>
        <v>0.37193834646476681</v>
      </c>
      <c r="K239" s="4">
        <f t="shared" si="39"/>
        <v>-2.8086521439340628</v>
      </c>
      <c r="L239">
        <f t="shared" si="40"/>
        <v>17.138501557467716</v>
      </c>
      <c r="M239">
        <f t="shared" si="41"/>
        <v>6.2941205884839873</v>
      </c>
      <c r="N239">
        <f t="shared" si="42"/>
        <v>5.098974812605876</v>
      </c>
      <c r="O239" s="4">
        <f t="shared" si="43"/>
        <v>42.358377963555824</v>
      </c>
      <c r="P239">
        <f t="shared" si="44"/>
        <v>5.098974812605876</v>
      </c>
      <c r="Q239">
        <f t="shared" si="45"/>
        <v>3</v>
      </c>
    </row>
    <row r="240" spans="1:17" x14ac:dyDescent="0.2">
      <c r="A240">
        <v>230</v>
      </c>
      <c r="B240">
        <v>24510180100</v>
      </c>
      <c r="C240" s="4" t="s">
        <v>77</v>
      </c>
      <c r="D240">
        <v>14365</v>
      </c>
      <c r="E240">
        <f>VLOOKUP(B240,'[1]household income'!$A$1:$C$324,3,0)</f>
        <v>15979</v>
      </c>
      <c r="F240">
        <f>VLOOKUP(B240,'[1]incarceration rate'!$A$1:$C$324,3,0)</f>
        <v>0.1033</v>
      </c>
      <c r="G240" s="4">
        <f>VLOOKUP(B240,'[1]employment rate'!$A$1:$C$324,3,0)</f>
        <v>0.60229999999999995</v>
      </c>
      <c r="H240">
        <f t="shared" si="36"/>
        <v>-1.612369141080906</v>
      </c>
      <c r="I240">
        <f t="shared" si="37"/>
        <v>-1.2451817904645912</v>
      </c>
      <c r="J240">
        <f t="shared" si="38"/>
        <v>2.4781281209759451</v>
      </c>
      <c r="K240" s="4">
        <f t="shared" si="39"/>
        <v>-2.1215538303342862</v>
      </c>
      <c r="L240">
        <f t="shared" si="40"/>
        <v>22.75599076342818</v>
      </c>
      <c r="M240">
        <f t="shared" si="41"/>
        <v>8.7413798818229846</v>
      </c>
      <c r="N240">
        <f t="shared" si="42"/>
        <v>3.4199773849300161</v>
      </c>
      <c r="O240" s="4">
        <f t="shared" si="43"/>
        <v>52.053349418792124</v>
      </c>
      <c r="P240">
        <f t="shared" si="44"/>
        <v>3.4199773849300161</v>
      </c>
      <c r="Q240">
        <f t="shared" si="45"/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Cluster Analysis</vt:lpstr>
      <vt:lpstr>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2020-10-19T19:12:11Z</dcterms:created>
  <dcterms:modified xsi:type="dcterms:W3CDTF">2020-10-20T06:47:57Z</dcterms:modified>
</cp:coreProperties>
</file>