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drawings/drawing9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ocuments\GitHub\SongbirdGuildsMasters\data\"/>
    </mc:Choice>
  </mc:AlternateContent>
  <xr:revisionPtr revIDLastSave="0" documentId="13_ncr:1_{E1B84356-A5C3-4F45-80CF-05D2C852FF12}" xr6:coauthVersionLast="47" xr6:coauthVersionMax="47" xr10:uidLastSave="{00000000-0000-0000-0000-000000000000}"/>
  <bookViews>
    <workbookView xWindow="-120" yWindow="480" windowWidth="38640" windowHeight="21240" tabRatio="924" xr2:uid="{00000000-000D-0000-FFFF-FFFF00000000}"/>
  </bookViews>
  <sheets>
    <sheet name="INFO" sheetId="1" r:id="rId1"/>
    <sheet name="Ulicny 2025" sheetId="35" r:id="rId2"/>
    <sheet name="Crome 1978" sheetId="2" r:id="rId3"/>
    <sheet name="Frith 1984" sheetId="3" r:id="rId4"/>
    <sheet name="Holmes 1979" sheetId="4" r:id="rId5"/>
    <sheet name="Antos 2006" sheetId="5" r:id="rId6"/>
    <sheet name="Mohd-Azlan 2014" sheetId="6" r:id="rId7"/>
    <sheet name="Landres 1980" sheetId="7" r:id="rId8"/>
    <sheet name="Landres 1983" sheetId="8" r:id="rId9"/>
    <sheet name="Noske 1996" sheetId="9" r:id="rId10"/>
    <sheet name="Thivyanathan 2016" sheetId="10" r:id="rId11"/>
    <sheet name="Carrascal 1987" sheetId="11" r:id="rId12"/>
    <sheet name="Kornan 2013" sheetId="12" r:id="rId13"/>
    <sheet name="Gomes 2008" sheetId="23" r:id="rId14"/>
    <sheet name="Ding 2008" sheetId="22" r:id="rId15"/>
    <sheet name="Chettri 2022" sheetId="26" r:id="rId16"/>
    <sheet name="Sastranegara 2020" sheetId="33" r:id="rId17"/>
    <sheet name="Jones 2020" sheetId="27" r:id="rId18"/>
    <sheet name="Kornan 2000" sheetId="36" r:id="rId19"/>
    <sheet name="Mansor Ramli 2017" sheetId="28" r:id="rId20"/>
    <sheet name="Lu 2013" sheetId="29" r:id="rId21"/>
    <sheet name="Kwok 2009" sheetId="31" r:id="rId22"/>
    <sheet name="Mansor Sah 2012" sheetId="30" r:id="rId23"/>
    <sheet name="Somasundaram 2008" sheetId="32" r:id="rId24"/>
    <sheet name="Morris Wooler 2001" sheetId="34" r:id="rId25"/>
    <sheet name="Ford et al. 1986" sheetId="13" r:id="rId26"/>
    <sheet name="Recher et al. 1985" sheetId="14" r:id="rId27"/>
    <sheet name="Recher et Davis 1998" sheetId="15" r:id="rId28"/>
    <sheet name="Recher et Davis 1997" sheetId="16" r:id="rId29"/>
    <sheet name="My_2016-2018" sheetId="17" r:id="rId30"/>
    <sheet name="srovnani_specializace" sheetId="18" r:id="rId31"/>
    <sheet name="specializace_repeat" sheetId="19" r:id="rId32"/>
    <sheet name="specializace_DATA_all" sheetId="20" r:id="rId33"/>
    <sheet name="sumarizace_studie" sheetId="21" r:id="rId34"/>
  </sheets>
  <externalReferences>
    <externalReference r:id="rId35"/>
  </externalReferences>
  <definedNames>
    <definedName name="_xlnm._FilterDatabase" localSheetId="2" hidden="1">'Crome 1978'!$B$1:$AN$29</definedName>
    <definedName name="ExternalData_1" localSheetId="15" hidden="1">'Chettri 2022'!$A$1:$I$27</definedName>
    <definedName name="ExternalData_1" localSheetId="13" hidden="1">'Gomes 2008'!$A$1:$I$45</definedName>
    <definedName name="ExternalData_1" localSheetId="19" hidden="1">'Mansor Ramli 2017'!$A$1:$M$12</definedName>
    <definedName name="ExternalData_1" localSheetId="1" hidden="1">'Ulicny 2025'!$A$1:$N$30</definedName>
    <definedName name="ExternalData_2" localSheetId="15" hidden="1">'Chettri 2022'!$J$1:$R$27</definedName>
    <definedName name="ExternalData_2" localSheetId="19" hidden="1">'Mansor Ramli 2017'!$A$14:$K$26</definedName>
    <definedName name="ExternalData_3" localSheetId="15" hidden="1">'Chettri 2022'!$S$1:$W$43</definedName>
    <definedName name="ExternalData_3" localSheetId="13" hidden="1">'Gomes 2008'!$J$1:$Y$45</definedName>
    <definedName name="spp41Levins" localSheetId="29">'My_2016-2018'!$A$1:$T$42</definedName>
    <definedName name="x" localSheetId="33">sumarizace_studie!$E$16:$F$32</definedName>
    <definedName name="xx" localSheetId="30">srovnani_specializace!$A$1:$S$51</definedName>
  </definedNames>
  <calcPr calcId="191029"/>
  <pivotCaches>
    <pivotCache cacheId="0" r:id="rId36"/>
  </pivotCaches>
  <extLst>
    <ext xmlns:x15="http://schemas.microsoft.com/office/spreadsheetml/2010/11/main" uri="{FCE2AD5D-F65C-4FA6-A056-5C36A1767C68}">
      <x15:dataModel>
        <x15:modelTables>
          <x15:modelTable id="Table016  Page 6_16c65187-bf07-4655-9de6-952f873f419c" name="Table016  Page 6" connection="Dotaz – Table016 (Page 6)"/>
          <x15:modelTable id="Table017  Page 7_5a4dec44-d5dc-46d2-9327-cf0fcdef2226" name="Table017  Page 7" connection="Dotaz – Table017 (Page 7)"/>
          <x15:modelTable id="Table031  Page 13_13628f0e-6405-460d-9ec1-4f012b0e7c07" name="Table031  Page 13" connection="Dotaz – Table031 (Page 13)"/>
          <x15:modelTable id="Table027  Page 7-8039804e-bb23-41b1-b157-38ee2f387bcc" name="Table027  Page 7" connection="Dotaz – Table027 (Page 7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4" i="27" l="1"/>
  <c r="W45" i="27"/>
  <c r="W46" i="27"/>
  <c r="W47" i="27"/>
  <c r="W48" i="27"/>
  <c r="W49" i="27"/>
  <c r="W50" i="27"/>
  <c r="W51" i="27"/>
  <c r="W52" i="27"/>
  <c r="W53" i="27"/>
  <c r="W54" i="27"/>
  <c r="W55" i="27"/>
  <c r="W56" i="27"/>
  <c r="W57" i="27"/>
  <c r="W58" i="27"/>
  <c r="W59" i="27"/>
  <c r="W43" i="27"/>
  <c r="Q43" i="27"/>
  <c r="R43" i="27"/>
  <c r="S43" i="27"/>
  <c r="T43" i="27"/>
  <c r="U43" i="27"/>
  <c r="Q44" i="27"/>
  <c r="R44" i="27"/>
  <c r="S44" i="27"/>
  <c r="T44" i="27"/>
  <c r="U44" i="27"/>
  <c r="Q45" i="27"/>
  <c r="R45" i="27"/>
  <c r="S45" i="27"/>
  <c r="T45" i="27"/>
  <c r="U45" i="27"/>
  <c r="Q46" i="27"/>
  <c r="R46" i="27"/>
  <c r="S46" i="27"/>
  <c r="T46" i="27"/>
  <c r="U46" i="27"/>
  <c r="Q47" i="27"/>
  <c r="R47" i="27"/>
  <c r="S47" i="27"/>
  <c r="T47" i="27"/>
  <c r="U47" i="27"/>
  <c r="Q48" i="27"/>
  <c r="R48" i="27"/>
  <c r="S48" i="27"/>
  <c r="T48" i="27"/>
  <c r="U48" i="27"/>
  <c r="Q49" i="27"/>
  <c r="R49" i="27"/>
  <c r="S49" i="27"/>
  <c r="T49" i="27"/>
  <c r="U49" i="27"/>
  <c r="Q50" i="27"/>
  <c r="R50" i="27"/>
  <c r="S50" i="27"/>
  <c r="T50" i="27"/>
  <c r="U50" i="27"/>
  <c r="Q51" i="27"/>
  <c r="R51" i="27"/>
  <c r="S51" i="27"/>
  <c r="T51" i="27"/>
  <c r="U51" i="27"/>
  <c r="Q52" i="27"/>
  <c r="R52" i="27"/>
  <c r="S52" i="27"/>
  <c r="T52" i="27"/>
  <c r="U52" i="27"/>
  <c r="Q53" i="27"/>
  <c r="R53" i="27"/>
  <c r="S53" i="27"/>
  <c r="T53" i="27"/>
  <c r="U53" i="27"/>
  <c r="Q54" i="27"/>
  <c r="R54" i="27"/>
  <c r="S54" i="27"/>
  <c r="T54" i="27"/>
  <c r="U54" i="27"/>
  <c r="Q55" i="27"/>
  <c r="R55" i="27"/>
  <c r="S55" i="27"/>
  <c r="T55" i="27"/>
  <c r="U55" i="27"/>
  <c r="Q56" i="27"/>
  <c r="R56" i="27"/>
  <c r="S56" i="27"/>
  <c r="T56" i="27"/>
  <c r="U56" i="27"/>
  <c r="Q57" i="27"/>
  <c r="R57" i="27"/>
  <c r="S57" i="27"/>
  <c r="T57" i="27"/>
  <c r="U57" i="27"/>
  <c r="Q58" i="27"/>
  <c r="R58" i="27"/>
  <c r="S58" i="27"/>
  <c r="T58" i="27"/>
  <c r="U58" i="27"/>
  <c r="Q59" i="27"/>
  <c r="R59" i="27"/>
  <c r="S59" i="27"/>
  <c r="T59" i="27"/>
  <c r="U59" i="27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61" i="2"/>
  <c r="P61" i="35"/>
  <c r="D61" i="35"/>
  <c r="O61" i="35" s="1"/>
  <c r="P60" i="35"/>
  <c r="D60" i="35"/>
  <c r="O60" i="35" s="1"/>
  <c r="P59" i="35"/>
  <c r="D59" i="35"/>
  <c r="O59" i="35" s="1"/>
  <c r="P58" i="35"/>
  <c r="O58" i="35"/>
  <c r="D58" i="35"/>
  <c r="P57" i="35"/>
  <c r="O57" i="35"/>
  <c r="D57" i="35"/>
  <c r="P56" i="35"/>
  <c r="O56" i="35"/>
  <c r="D56" i="35"/>
  <c r="P55" i="35"/>
  <c r="O55" i="35"/>
  <c r="D55" i="35"/>
  <c r="P54" i="35"/>
  <c r="O54" i="35"/>
  <c r="D54" i="35"/>
  <c r="P53" i="35"/>
  <c r="O53" i="35"/>
  <c r="D53" i="35"/>
  <c r="P52" i="35"/>
  <c r="O52" i="35"/>
  <c r="D52" i="35"/>
  <c r="P51" i="35"/>
  <c r="O51" i="35"/>
  <c r="D51" i="35"/>
  <c r="P50" i="35"/>
  <c r="O50" i="35"/>
  <c r="D50" i="35"/>
  <c r="P49" i="35"/>
  <c r="O49" i="35"/>
  <c r="D49" i="35"/>
  <c r="P48" i="35"/>
  <c r="O48" i="35"/>
  <c r="D48" i="35"/>
  <c r="P47" i="35"/>
  <c r="O47" i="35"/>
  <c r="D47" i="35"/>
  <c r="P46" i="35"/>
  <c r="O46" i="35"/>
  <c r="D46" i="35"/>
  <c r="P45" i="35"/>
  <c r="O45" i="35"/>
  <c r="D45" i="35"/>
  <c r="P44" i="35"/>
  <c r="O44" i="35"/>
  <c r="D44" i="35"/>
  <c r="P43" i="35"/>
  <c r="O43" i="35"/>
  <c r="D43" i="35"/>
  <c r="P42" i="35"/>
  <c r="O42" i="35"/>
  <c r="D42" i="35"/>
  <c r="P41" i="35"/>
  <c r="O41" i="35"/>
  <c r="D41" i="35"/>
  <c r="P40" i="35"/>
  <c r="O40" i="35"/>
  <c r="D40" i="35"/>
  <c r="P39" i="35"/>
  <c r="O39" i="35"/>
  <c r="D39" i="35"/>
  <c r="P38" i="35"/>
  <c r="O38" i="35"/>
  <c r="D38" i="35"/>
  <c r="P37" i="35"/>
  <c r="O37" i="35"/>
  <c r="D37" i="35"/>
  <c r="P36" i="35"/>
  <c r="O36" i="35"/>
  <c r="D36" i="35"/>
  <c r="P35" i="35"/>
  <c r="O35" i="35"/>
  <c r="D35" i="35"/>
  <c r="P34" i="35"/>
  <c r="O34" i="35"/>
  <c r="D34" i="35"/>
  <c r="Q59" i="26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58" i="26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I64" i="29"/>
  <c r="I42" i="29"/>
  <c r="AZ19" i="29"/>
  <c r="AD19" i="29"/>
  <c r="F3" i="29"/>
  <c r="I45" i="29" s="1"/>
  <c r="F4" i="29"/>
  <c r="I46" i="29" s="1"/>
  <c r="F5" i="29"/>
  <c r="I47" i="29" s="1"/>
  <c r="F6" i="29"/>
  <c r="I48" i="29" s="1"/>
  <c r="F7" i="29"/>
  <c r="AK19" i="29" s="1"/>
  <c r="F8" i="29"/>
  <c r="AL19" i="29" s="1"/>
  <c r="F9" i="29"/>
  <c r="I51" i="29" s="1"/>
  <c r="F10" i="29"/>
  <c r="I52" i="29" s="1"/>
  <c r="F11" i="29"/>
  <c r="I53" i="29" s="1"/>
  <c r="F12" i="29"/>
  <c r="AP19" i="29" s="1"/>
  <c r="F13" i="29"/>
  <c r="AQ19" i="29" s="1"/>
  <c r="F14" i="29"/>
  <c r="AR19" i="29" s="1"/>
  <c r="F15" i="29"/>
  <c r="I57" i="29" s="1"/>
  <c r="F16" i="29"/>
  <c r="I58" i="29" s="1"/>
  <c r="F17" i="29"/>
  <c r="I59" i="29" s="1"/>
  <c r="F18" i="29"/>
  <c r="I60" i="29" s="1"/>
  <c r="F19" i="29"/>
  <c r="AW19" i="29" s="1"/>
  <c r="F20" i="29"/>
  <c r="AX19" i="29" s="1"/>
  <c r="F21" i="29"/>
  <c r="I63" i="29" s="1"/>
  <c r="F23" i="29"/>
  <c r="I65" i="29" s="1"/>
  <c r="F2" i="29"/>
  <c r="AF19" i="29" s="1"/>
  <c r="B3" i="29"/>
  <c r="K19" i="29" s="1"/>
  <c r="B4" i="29"/>
  <c r="L19" i="29" s="1"/>
  <c r="B5" i="29"/>
  <c r="M19" i="29" s="1"/>
  <c r="B6" i="29"/>
  <c r="I26" i="29" s="1"/>
  <c r="B7" i="29"/>
  <c r="I27" i="29" s="1"/>
  <c r="B8" i="29"/>
  <c r="I28" i="29" s="1"/>
  <c r="B9" i="29"/>
  <c r="I29" i="29" s="1"/>
  <c r="B10" i="29"/>
  <c r="R19" i="29" s="1"/>
  <c r="B11" i="29"/>
  <c r="I31" i="29" s="1"/>
  <c r="B12" i="29"/>
  <c r="T19" i="29" s="1"/>
  <c r="B13" i="29"/>
  <c r="I33" i="29" s="1"/>
  <c r="B14" i="29"/>
  <c r="V19" i="29" s="1"/>
  <c r="B15" i="29"/>
  <c r="W19" i="29" s="1"/>
  <c r="B16" i="29"/>
  <c r="X19" i="29" s="1"/>
  <c r="B17" i="29"/>
  <c r="I37" i="29" s="1"/>
  <c r="B18" i="29"/>
  <c r="I38" i="29" s="1"/>
  <c r="B19" i="29"/>
  <c r="I39" i="29" s="1"/>
  <c r="B20" i="29"/>
  <c r="I40" i="29" s="1"/>
  <c r="B21" i="29"/>
  <c r="I41" i="29" s="1"/>
  <c r="B23" i="29"/>
  <c r="AE19" i="29" s="1"/>
  <c r="B2" i="29"/>
  <c r="J19" i="29" s="1"/>
  <c r="A4" i="34"/>
  <c r="A5" i="34"/>
  <c r="A6" i="34"/>
  <c r="A7" i="34"/>
  <c r="A8" i="34"/>
  <c r="A9" i="34"/>
  <c r="A10" i="34"/>
  <c r="A11" i="34"/>
  <c r="A12" i="34"/>
  <c r="A13" i="34"/>
  <c r="A14" i="34"/>
  <c r="A15" i="34"/>
  <c r="A16" i="34"/>
  <c r="A17" i="34"/>
  <c r="A18" i="34"/>
  <c r="A3" i="34"/>
  <c r="I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3" i="34"/>
  <c r="A4" i="33"/>
  <c r="A5" i="33"/>
  <c r="A6" i="33"/>
  <c r="A7" i="33"/>
  <c r="A8" i="33"/>
  <c r="A9" i="33"/>
  <c r="A10" i="33"/>
  <c r="A12" i="33"/>
  <c r="A13" i="33"/>
  <c r="A14" i="33"/>
  <c r="A15" i="33"/>
  <c r="A16" i="33"/>
  <c r="A17" i="33"/>
  <c r="A18" i="33"/>
  <c r="A19" i="33"/>
  <c r="A20" i="33"/>
  <c r="A21" i="33"/>
  <c r="A23" i="33"/>
  <c r="A24" i="33"/>
  <c r="A25" i="33"/>
  <c r="A26" i="33"/>
  <c r="A27" i="33"/>
  <c r="A28" i="33"/>
  <c r="A29" i="33"/>
  <c r="A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" i="33"/>
  <c r="L63" i="32"/>
  <c r="R63" i="32" s="1"/>
  <c r="M63" i="32"/>
  <c r="N63" i="32"/>
  <c r="O63" i="32"/>
  <c r="P63" i="32"/>
  <c r="Q63" i="32"/>
  <c r="L64" i="32"/>
  <c r="R64" i="32" s="1"/>
  <c r="M64" i="32"/>
  <c r="N64" i="32"/>
  <c r="O64" i="32"/>
  <c r="P64" i="32"/>
  <c r="Q64" i="32"/>
  <c r="L65" i="32"/>
  <c r="M65" i="32"/>
  <c r="R65" i="32" s="1"/>
  <c r="N65" i="32"/>
  <c r="O65" i="32"/>
  <c r="P65" i="32"/>
  <c r="Q65" i="32"/>
  <c r="L66" i="32"/>
  <c r="M66" i="32"/>
  <c r="N66" i="32"/>
  <c r="R66" i="32" s="1"/>
  <c r="O66" i="32"/>
  <c r="P66" i="32"/>
  <c r="Q66" i="32"/>
  <c r="L67" i="32"/>
  <c r="M67" i="32"/>
  <c r="N67" i="32"/>
  <c r="R67" i="32" s="1"/>
  <c r="O67" i="32"/>
  <c r="P67" i="32"/>
  <c r="Q67" i="32"/>
  <c r="L68" i="32"/>
  <c r="R68" i="32" s="1"/>
  <c r="M68" i="32"/>
  <c r="N68" i="32"/>
  <c r="O68" i="32"/>
  <c r="P68" i="32"/>
  <c r="Q68" i="32"/>
  <c r="L69" i="32"/>
  <c r="R69" i="32" s="1"/>
  <c r="M69" i="32"/>
  <c r="N69" i="32"/>
  <c r="O69" i="32"/>
  <c r="P69" i="32"/>
  <c r="Q69" i="32"/>
  <c r="L70" i="32"/>
  <c r="R70" i="32" s="1"/>
  <c r="M70" i="32"/>
  <c r="N70" i="32"/>
  <c r="O70" i="32"/>
  <c r="P70" i="32"/>
  <c r="Q70" i="32"/>
  <c r="L71" i="32"/>
  <c r="R71" i="32" s="1"/>
  <c r="M71" i="32"/>
  <c r="N71" i="32"/>
  <c r="O71" i="32"/>
  <c r="P71" i="32"/>
  <c r="Q71" i="32"/>
  <c r="L72" i="32"/>
  <c r="R72" i="32" s="1"/>
  <c r="M72" i="32"/>
  <c r="N72" i="32"/>
  <c r="O72" i="32"/>
  <c r="P72" i="32"/>
  <c r="Q72" i="32"/>
  <c r="L73" i="32"/>
  <c r="R73" i="32" s="1"/>
  <c r="M73" i="32"/>
  <c r="N73" i="32"/>
  <c r="O73" i="32"/>
  <c r="P73" i="32"/>
  <c r="Q73" i="32"/>
  <c r="L74" i="32"/>
  <c r="M74" i="32"/>
  <c r="N74" i="32"/>
  <c r="O74" i="32"/>
  <c r="P74" i="32"/>
  <c r="Q74" i="32"/>
  <c r="R74" i="32"/>
  <c r="L75" i="32"/>
  <c r="M75" i="32"/>
  <c r="N75" i="32"/>
  <c r="O75" i="32"/>
  <c r="P75" i="32"/>
  <c r="Q75" i="32"/>
  <c r="R75" i="32"/>
  <c r="L76" i="32"/>
  <c r="R76" i="32" s="1"/>
  <c r="M76" i="32"/>
  <c r="N76" i="32"/>
  <c r="O76" i="32"/>
  <c r="P76" i="32"/>
  <c r="Q76" i="32"/>
  <c r="L77" i="32"/>
  <c r="M77" i="32"/>
  <c r="N77" i="32"/>
  <c r="O77" i="32"/>
  <c r="P77" i="32"/>
  <c r="R77" i="32" s="1"/>
  <c r="Q77" i="32"/>
  <c r="L78" i="32"/>
  <c r="M78" i="32"/>
  <c r="R78" i="32" s="1"/>
  <c r="N78" i="32"/>
  <c r="O78" i="32"/>
  <c r="P78" i="32"/>
  <c r="Q78" i="32"/>
  <c r="L79" i="32"/>
  <c r="M79" i="32"/>
  <c r="N79" i="32"/>
  <c r="R79" i="32" s="1"/>
  <c r="O79" i="32"/>
  <c r="P79" i="32"/>
  <c r="Q79" i="32"/>
  <c r="L80" i="32"/>
  <c r="R80" i="32" s="1"/>
  <c r="M80" i="32"/>
  <c r="N80" i="32"/>
  <c r="O80" i="32"/>
  <c r="P80" i="32"/>
  <c r="Q80" i="32"/>
  <c r="L81" i="32"/>
  <c r="R81" i="32" s="1"/>
  <c r="M81" i="32"/>
  <c r="N81" i="32"/>
  <c r="O81" i="32"/>
  <c r="P81" i="32"/>
  <c r="Q81" i="32"/>
  <c r="L82" i="32"/>
  <c r="M82" i="32"/>
  <c r="N82" i="32"/>
  <c r="O82" i="32"/>
  <c r="P82" i="32"/>
  <c r="Q82" i="32"/>
  <c r="R82" i="32" s="1"/>
  <c r="L83" i="32"/>
  <c r="R83" i="32" s="1"/>
  <c r="M83" i="32"/>
  <c r="N83" i="32"/>
  <c r="O83" i="32"/>
  <c r="P83" i="32"/>
  <c r="Q83" i="32"/>
  <c r="L84" i="32"/>
  <c r="R84" i="32" s="1"/>
  <c r="M84" i="32"/>
  <c r="N84" i="32"/>
  <c r="O84" i="32"/>
  <c r="P84" i="32"/>
  <c r="Q84" i="32"/>
  <c r="L85" i="32"/>
  <c r="R85" i="32" s="1"/>
  <c r="M85" i="32"/>
  <c r="N85" i="32"/>
  <c r="O85" i="32"/>
  <c r="P85" i="32"/>
  <c r="Q85" i="32"/>
  <c r="L86" i="32"/>
  <c r="M86" i="32"/>
  <c r="N86" i="32"/>
  <c r="O86" i="32"/>
  <c r="P86" i="32"/>
  <c r="Q86" i="32"/>
  <c r="R86" i="32"/>
  <c r="L87" i="32"/>
  <c r="M87" i="32"/>
  <c r="N87" i="32"/>
  <c r="O87" i="32"/>
  <c r="P87" i="32"/>
  <c r="Q87" i="32"/>
  <c r="R87" i="32"/>
  <c r="R62" i="32"/>
  <c r="M62" i="32"/>
  <c r="N62" i="32"/>
  <c r="O62" i="32"/>
  <c r="P62" i="32"/>
  <c r="Q62" i="32"/>
  <c r="L62" i="32"/>
  <c r="E63" i="32"/>
  <c r="K63" i="32" s="1"/>
  <c r="F63" i="32"/>
  <c r="G63" i="32"/>
  <c r="H63" i="32"/>
  <c r="I63" i="32"/>
  <c r="J63" i="32"/>
  <c r="E64" i="32"/>
  <c r="F64" i="32"/>
  <c r="G64" i="32"/>
  <c r="H64" i="32"/>
  <c r="K64" i="32" s="1"/>
  <c r="I64" i="32"/>
  <c r="J64" i="32"/>
  <c r="E65" i="32"/>
  <c r="F65" i="32"/>
  <c r="G65" i="32"/>
  <c r="H65" i="32"/>
  <c r="I65" i="32"/>
  <c r="K65" i="32" s="1"/>
  <c r="J65" i="32"/>
  <c r="E66" i="32"/>
  <c r="K66" i="32" s="1"/>
  <c r="F66" i="32"/>
  <c r="G66" i="32"/>
  <c r="H66" i="32"/>
  <c r="I66" i="32"/>
  <c r="J66" i="32"/>
  <c r="E67" i="32"/>
  <c r="F67" i="32"/>
  <c r="G67" i="32"/>
  <c r="H67" i="32"/>
  <c r="I67" i="32"/>
  <c r="J67" i="32"/>
  <c r="K67" i="32"/>
  <c r="E68" i="32"/>
  <c r="F68" i="32"/>
  <c r="K68" i="32" s="1"/>
  <c r="G68" i="32"/>
  <c r="H68" i="32"/>
  <c r="I68" i="32"/>
  <c r="J68" i="32"/>
  <c r="E69" i="32"/>
  <c r="F69" i="32"/>
  <c r="G69" i="32"/>
  <c r="H69" i="32"/>
  <c r="I69" i="32"/>
  <c r="K69" i="32" s="1"/>
  <c r="J69" i="32"/>
  <c r="E70" i="32"/>
  <c r="K70" i="32" s="1"/>
  <c r="F70" i="32"/>
  <c r="G70" i="32"/>
  <c r="H70" i="32"/>
  <c r="I70" i="32"/>
  <c r="J70" i="32"/>
  <c r="E71" i="32"/>
  <c r="K71" i="32" s="1"/>
  <c r="F71" i="32"/>
  <c r="G71" i="32"/>
  <c r="H71" i="32"/>
  <c r="I71" i="32"/>
  <c r="J71" i="32"/>
  <c r="E72" i="32"/>
  <c r="F72" i="32"/>
  <c r="G72" i="32"/>
  <c r="H72" i="32"/>
  <c r="I72" i="32"/>
  <c r="J72" i="32"/>
  <c r="K72" i="32"/>
  <c r="E73" i="32"/>
  <c r="K73" i="32" s="1"/>
  <c r="F73" i="32"/>
  <c r="G73" i="32"/>
  <c r="H73" i="32"/>
  <c r="I73" i="32"/>
  <c r="J73" i="32"/>
  <c r="E74" i="32"/>
  <c r="K74" i="32" s="1"/>
  <c r="F74" i="32"/>
  <c r="G74" i="32"/>
  <c r="H74" i="32"/>
  <c r="I74" i="32"/>
  <c r="J74" i="32"/>
  <c r="E75" i="32"/>
  <c r="K75" i="32" s="1"/>
  <c r="F75" i="32"/>
  <c r="G75" i="32"/>
  <c r="H75" i="32"/>
  <c r="I75" i="32"/>
  <c r="J75" i="32"/>
  <c r="E76" i="32"/>
  <c r="F76" i="32"/>
  <c r="G76" i="32"/>
  <c r="H76" i="32"/>
  <c r="K76" i="32" s="1"/>
  <c r="I76" i="32"/>
  <c r="J76" i="32"/>
  <c r="E77" i="32"/>
  <c r="F77" i="32"/>
  <c r="K77" i="32" s="1"/>
  <c r="G77" i="32"/>
  <c r="H77" i="32"/>
  <c r="I77" i="32"/>
  <c r="J77" i="32"/>
  <c r="E78" i="32"/>
  <c r="F78" i="32"/>
  <c r="K78" i="32" s="1"/>
  <c r="G78" i="32"/>
  <c r="H78" i="32"/>
  <c r="I78" i="32"/>
  <c r="J78" i="32"/>
  <c r="E79" i="32"/>
  <c r="F79" i="32"/>
  <c r="G79" i="32"/>
  <c r="H79" i="32"/>
  <c r="I79" i="32"/>
  <c r="J79" i="32"/>
  <c r="K79" i="32"/>
  <c r="E80" i="32"/>
  <c r="F80" i="32"/>
  <c r="K80" i="32" s="1"/>
  <c r="G80" i="32"/>
  <c r="H80" i="32"/>
  <c r="I80" i="32"/>
  <c r="J80" i="32"/>
  <c r="E81" i="32"/>
  <c r="F81" i="32"/>
  <c r="G81" i="32"/>
  <c r="H81" i="32"/>
  <c r="I81" i="32"/>
  <c r="K81" i="32" s="1"/>
  <c r="J81" i="32"/>
  <c r="E82" i="32"/>
  <c r="K82" i="32" s="1"/>
  <c r="F82" i="32"/>
  <c r="G82" i="32"/>
  <c r="H82" i="32"/>
  <c r="I82" i="32"/>
  <c r="J82" i="32"/>
  <c r="E83" i="32"/>
  <c r="K83" i="32" s="1"/>
  <c r="F83" i="32"/>
  <c r="G83" i="32"/>
  <c r="H83" i="32"/>
  <c r="I83" i="32"/>
  <c r="J83" i="32"/>
  <c r="E84" i="32"/>
  <c r="K84" i="32" s="1"/>
  <c r="F84" i="32"/>
  <c r="G84" i="32"/>
  <c r="H84" i="32"/>
  <c r="I84" i="32"/>
  <c r="J84" i="32"/>
  <c r="E85" i="32"/>
  <c r="K85" i="32" s="1"/>
  <c r="F85" i="32"/>
  <c r="G85" i="32"/>
  <c r="H85" i="32"/>
  <c r="I85" i="32"/>
  <c r="J85" i="32"/>
  <c r="E86" i="32"/>
  <c r="F86" i="32"/>
  <c r="G86" i="32"/>
  <c r="H86" i="32"/>
  <c r="I86" i="32"/>
  <c r="K86" i="32" s="1"/>
  <c r="J86" i="32"/>
  <c r="E87" i="32"/>
  <c r="K87" i="32" s="1"/>
  <c r="F87" i="32"/>
  <c r="G87" i="32"/>
  <c r="H87" i="32"/>
  <c r="I87" i="32"/>
  <c r="J87" i="32"/>
  <c r="K62" i="32"/>
  <c r="F62" i="32"/>
  <c r="G62" i="32"/>
  <c r="H62" i="32"/>
  <c r="I62" i="32"/>
  <c r="J62" i="32"/>
  <c r="E62" i="32"/>
  <c r="R35" i="32"/>
  <c r="R36" i="32"/>
  <c r="R37" i="32"/>
  <c r="R38" i="32"/>
  <c r="R39" i="32"/>
  <c r="R40" i="32"/>
  <c r="R41" i="32"/>
  <c r="R42" i="32"/>
  <c r="R43" i="32"/>
  <c r="R44" i="32"/>
  <c r="R45" i="32"/>
  <c r="R46" i="32"/>
  <c r="R47" i="32"/>
  <c r="R48" i="32"/>
  <c r="R49" i="32"/>
  <c r="R50" i="32"/>
  <c r="R51" i="32"/>
  <c r="R52" i="32"/>
  <c r="R53" i="32"/>
  <c r="R54" i="32"/>
  <c r="R55" i="32"/>
  <c r="R56" i="32"/>
  <c r="R57" i="32"/>
  <c r="R58" i="32"/>
  <c r="R59" i="32"/>
  <c r="R34" i="32"/>
  <c r="L35" i="32"/>
  <c r="M35" i="32"/>
  <c r="O35" i="32"/>
  <c r="P35" i="32"/>
  <c r="L36" i="32"/>
  <c r="M36" i="32"/>
  <c r="O36" i="32"/>
  <c r="P36" i="32"/>
  <c r="L37" i="32"/>
  <c r="M37" i="32"/>
  <c r="O37" i="32"/>
  <c r="P37" i="32"/>
  <c r="L38" i="32"/>
  <c r="M38" i="32"/>
  <c r="O38" i="32"/>
  <c r="P38" i="32"/>
  <c r="L39" i="32"/>
  <c r="M39" i="32"/>
  <c r="O39" i="32"/>
  <c r="P39" i="32"/>
  <c r="L40" i="32"/>
  <c r="M40" i="32"/>
  <c r="O40" i="32"/>
  <c r="P40" i="32"/>
  <c r="L41" i="32"/>
  <c r="M41" i="32"/>
  <c r="O41" i="32"/>
  <c r="P41" i="32"/>
  <c r="L42" i="32"/>
  <c r="M42" i="32"/>
  <c r="O42" i="32"/>
  <c r="P42" i="32"/>
  <c r="L43" i="32"/>
  <c r="M43" i="32"/>
  <c r="O43" i="32"/>
  <c r="P43" i="32"/>
  <c r="L44" i="32"/>
  <c r="M44" i="32"/>
  <c r="O44" i="32"/>
  <c r="P44" i="32"/>
  <c r="L45" i="32"/>
  <c r="M45" i="32"/>
  <c r="O45" i="32"/>
  <c r="P45" i="32"/>
  <c r="L46" i="32"/>
  <c r="M46" i="32"/>
  <c r="O46" i="32"/>
  <c r="P46" i="32"/>
  <c r="L47" i="32"/>
  <c r="M47" i="32"/>
  <c r="O47" i="32"/>
  <c r="P47" i="32"/>
  <c r="L48" i="32"/>
  <c r="M48" i="32"/>
  <c r="O48" i="32"/>
  <c r="P48" i="32"/>
  <c r="L49" i="32"/>
  <c r="M49" i="32"/>
  <c r="O49" i="32"/>
  <c r="P49" i="32"/>
  <c r="L50" i="32"/>
  <c r="M50" i="32"/>
  <c r="O50" i="32"/>
  <c r="P50" i="32"/>
  <c r="L51" i="32"/>
  <c r="M51" i="32"/>
  <c r="O51" i="32"/>
  <c r="P51" i="32"/>
  <c r="L52" i="32"/>
  <c r="M52" i="32"/>
  <c r="O52" i="32"/>
  <c r="P52" i="32"/>
  <c r="L53" i="32"/>
  <c r="M53" i="32"/>
  <c r="O53" i="32"/>
  <c r="P53" i="32"/>
  <c r="L54" i="32"/>
  <c r="M54" i="32"/>
  <c r="O54" i="32"/>
  <c r="P54" i="32"/>
  <c r="L55" i="32"/>
  <c r="M55" i="32"/>
  <c r="O55" i="32"/>
  <c r="P55" i="32"/>
  <c r="L56" i="32"/>
  <c r="M56" i="32"/>
  <c r="O56" i="32"/>
  <c r="P56" i="32"/>
  <c r="L57" i="32"/>
  <c r="M57" i="32"/>
  <c r="O57" i="32"/>
  <c r="P57" i="32"/>
  <c r="L58" i="32"/>
  <c r="M58" i="32"/>
  <c r="O58" i="32"/>
  <c r="P58" i="32"/>
  <c r="L59" i="32"/>
  <c r="M59" i="32"/>
  <c r="O59" i="32"/>
  <c r="P59" i="32"/>
  <c r="O34" i="32"/>
  <c r="P34" i="32"/>
  <c r="M34" i="32"/>
  <c r="L34" i="32"/>
  <c r="K37" i="32"/>
  <c r="K36" i="32"/>
  <c r="K35" i="32"/>
  <c r="K34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C37" i="32"/>
  <c r="C39" i="32"/>
  <c r="C40" i="32"/>
  <c r="C41" i="32"/>
  <c r="C47" i="32"/>
  <c r="C48" i="32"/>
  <c r="C50" i="32"/>
  <c r="C51" i="32"/>
  <c r="C52" i="32"/>
  <c r="C53" i="32"/>
  <c r="C56" i="32"/>
  <c r="C59" i="32"/>
  <c r="J39" i="31"/>
  <c r="J40" i="31"/>
  <c r="J41" i="31"/>
  <c r="J42" i="31"/>
  <c r="J43" i="31"/>
  <c r="J44" i="31"/>
  <c r="J45" i="31"/>
  <c r="J46" i="31"/>
  <c r="J38" i="31"/>
  <c r="E39" i="31"/>
  <c r="F39" i="31"/>
  <c r="G39" i="31"/>
  <c r="H39" i="31"/>
  <c r="I39" i="31"/>
  <c r="E40" i="31"/>
  <c r="F40" i="31"/>
  <c r="G40" i="31"/>
  <c r="H40" i="31"/>
  <c r="I40" i="31"/>
  <c r="E41" i="31"/>
  <c r="F41" i="31"/>
  <c r="G41" i="31"/>
  <c r="H41" i="31"/>
  <c r="I41" i="31"/>
  <c r="E42" i="31"/>
  <c r="F42" i="31"/>
  <c r="G42" i="31"/>
  <c r="H42" i="31"/>
  <c r="I42" i="31"/>
  <c r="E43" i="31"/>
  <c r="F43" i="31"/>
  <c r="G43" i="31"/>
  <c r="H43" i="31"/>
  <c r="I43" i="31"/>
  <c r="E44" i="31"/>
  <c r="F44" i="31"/>
  <c r="G44" i="31"/>
  <c r="H44" i="31"/>
  <c r="I44" i="31"/>
  <c r="E45" i="31"/>
  <c r="F45" i="31"/>
  <c r="G45" i="31"/>
  <c r="H45" i="31"/>
  <c r="I45" i="31"/>
  <c r="E46" i="31"/>
  <c r="F46" i="31"/>
  <c r="G46" i="31"/>
  <c r="H46" i="31"/>
  <c r="I46" i="31"/>
  <c r="I38" i="31"/>
  <c r="H38" i="31"/>
  <c r="G38" i="31"/>
  <c r="F38" i="31"/>
  <c r="E38" i="31"/>
  <c r="Q39" i="31"/>
  <c r="Q40" i="31"/>
  <c r="Q41" i="31"/>
  <c r="Q42" i="31"/>
  <c r="Q43" i="31"/>
  <c r="Q44" i="31"/>
  <c r="Q45" i="31"/>
  <c r="Q46" i="31"/>
  <c r="Q38" i="31"/>
  <c r="K39" i="31"/>
  <c r="L39" i="31"/>
  <c r="M39" i="31"/>
  <c r="O39" i="31"/>
  <c r="K40" i="31"/>
  <c r="L40" i="31"/>
  <c r="M40" i="31"/>
  <c r="O40" i="31"/>
  <c r="K41" i="31"/>
  <c r="L41" i="31"/>
  <c r="M41" i="31"/>
  <c r="O41" i="31"/>
  <c r="K42" i="31"/>
  <c r="L42" i="31"/>
  <c r="M42" i="31"/>
  <c r="O42" i="31"/>
  <c r="K43" i="31"/>
  <c r="L43" i="31"/>
  <c r="M43" i="31"/>
  <c r="O43" i="31"/>
  <c r="K44" i="31"/>
  <c r="L44" i="31"/>
  <c r="M44" i="31"/>
  <c r="O44" i="31"/>
  <c r="K45" i="31"/>
  <c r="L45" i="31"/>
  <c r="M45" i="31"/>
  <c r="O45" i="31"/>
  <c r="K46" i="31"/>
  <c r="L46" i="31"/>
  <c r="M46" i="31"/>
  <c r="O46" i="31"/>
  <c r="O38" i="31"/>
  <c r="M38" i="31"/>
  <c r="L38" i="31"/>
  <c r="K38" i="31"/>
  <c r="C46" i="31"/>
  <c r="C45" i="31"/>
  <c r="C44" i="31"/>
  <c r="C43" i="31"/>
  <c r="C42" i="31"/>
  <c r="C41" i="31"/>
  <c r="C40" i="31"/>
  <c r="C39" i="31"/>
  <c r="C38" i="31"/>
  <c r="B27" i="31"/>
  <c r="B28" i="31"/>
  <c r="B29" i="31"/>
  <c r="B30" i="31"/>
  <c r="B31" i="31"/>
  <c r="B32" i="31"/>
  <c r="B34" i="31"/>
  <c r="B26" i="31"/>
  <c r="C27" i="31"/>
  <c r="D27" i="31"/>
  <c r="E27" i="31"/>
  <c r="F27" i="31"/>
  <c r="G27" i="31"/>
  <c r="H27" i="31"/>
  <c r="C28" i="31"/>
  <c r="D28" i="31"/>
  <c r="E28" i="31"/>
  <c r="F28" i="31"/>
  <c r="G28" i="31"/>
  <c r="H28" i="31"/>
  <c r="C29" i="31"/>
  <c r="D29" i="31"/>
  <c r="E29" i="31"/>
  <c r="F29" i="31"/>
  <c r="G29" i="31"/>
  <c r="H29" i="31"/>
  <c r="C30" i="31"/>
  <c r="D30" i="31"/>
  <c r="E30" i="31"/>
  <c r="F30" i="31"/>
  <c r="G30" i="31"/>
  <c r="H30" i="31"/>
  <c r="C31" i="31"/>
  <c r="D31" i="31"/>
  <c r="E31" i="31"/>
  <c r="F31" i="31"/>
  <c r="G31" i="31"/>
  <c r="H31" i="31"/>
  <c r="C32" i="31"/>
  <c r="D32" i="31"/>
  <c r="E32" i="31"/>
  <c r="F32" i="31"/>
  <c r="G32" i="31"/>
  <c r="H32" i="31"/>
  <c r="C33" i="31"/>
  <c r="D33" i="31"/>
  <c r="E33" i="31"/>
  <c r="F33" i="31"/>
  <c r="G33" i="31"/>
  <c r="H33" i="31"/>
  <c r="C34" i="31"/>
  <c r="D34" i="31"/>
  <c r="E34" i="31"/>
  <c r="F34" i="31"/>
  <c r="G34" i="31"/>
  <c r="H34" i="31"/>
  <c r="D26" i="31"/>
  <c r="E26" i="31"/>
  <c r="F26" i="31"/>
  <c r="G26" i="31"/>
  <c r="H26" i="31"/>
  <c r="C26" i="31"/>
  <c r="K27" i="31"/>
  <c r="L27" i="31"/>
  <c r="M27" i="31"/>
  <c r="N27" i="31"/>
  <c r="O27" i="31"/>
  <c r="P27" i="31"/>
  <c r="Q27" i="31"/>
  <c r="R27" i="31"/>
  <c r="S27" i="31"/>
  <c r="T27" i="31"/>
  <c r="U27" i="31"/>
  <c r="K28" i="31"/>
  <c r="L28" i="31"/>
  <c r="M28" i="31"/>
  <c r="N28" i="31"/>
  <c r="O28" i="31"/>
  <c r="P28" i="31"/>
  <c r="Q28" i="31"/>
  <c r="R28" i="31"/>
  <c r="S28" i="31"/>
  <c r="T28" i="31"/>
  <c r="U28" i="31"/>
  <c r="K29" i="31"/>
  <c r="L29" i="31"/>
  <c r="M29" i="31"/>
  <c r="N29" i="31"/>
  <c r="O29" i="31"/>
  <c r="P29" i="31"/>
  <c r="Q29" i="31"/>
  <c r="R29" i="31"/>
  <c r="S29" i="31"/>
  <c r="T29" i="31"/>
  <c r="U29" i="31"/>
  <c r="K30" i="31"/>
  <c r="L30" i="31"/>
  <c r="M30" i="31"/>
  <c r="N30" i="31"/>
  <c r="O30" i="31"/>
  <c r="P30" i="31"/>
  <c r="Q30" i="31"/>
  <c r="R30" i="31"/>
  <c r="S30" i="31"/>
  <c r="T30" i="31"/>
  <c r="U30" i="31"/>
  <c r="K31" i="31"/>
  <c r="L31" i="31"/>
  <c r="M31" i="31"/>
  <c r="N31" i="31"/>
  <c r="O31" i="31"/>
  <c r="P31" i="31"/>
  <c r="Q31" i="31"/>
  <c r="R31" i="31"/>
  <c r="S31" i="31"/>
  <c r="T31" i="31"/>
  <c r="U31" i="31"/>
  <c r="K32" i="31"/>
  <c r="L32" i="31"/>
  <c r="M32" i="31"/>
  <c r="N32" i="31"/>
  <c r="O32" i="31"/>
  <c r="P32" i="31"/>
  <c r="Q32" i="31"/>
  <c r="R32" i="31"/>
  <c r="S32" i="31"/>
  <c r="T32" i="31"/>
  <c r="U32" i="31"/>
  <c r="K33" i="31"/>
  <c r="L33" i="31"/>
  <c r="M33" i="31"/>
  <c r="N33" i="31"/>
  <c r="O33" i="31"/>
  <c r="P33" i="31"/>
  <c r="Q33" i="31"/>
  <c r="R33" i="31"/>
  <c r="S33" i="31"/>
  <c r="T33" i="31"/>
  <c r="U33" i="31"/>
  <c r="K34" i="31"/>
  <c r="L34" i="31"/>
  <c r="M34" i="31"/>
  <c r="N34" i="31"/>
  <c r="O34" i="31"/>
  <c r="P34" i="31"/>
  <c r="Q34" i="31"/>
  <c r="R34" i="31"/>
  <c r="S34" i="31"/>
  <c r="T34" i="31"/>
  <c r="U34" i="31"/>
  <c r="L26" i="31"/>
  <c r="M26" i="31"/>
  <c r="N26" i="31"/>
  <c r="O26" i="31"/>
  <c r="P26" i="31"/>
  <c r="Q26" i="31"/>
  <c r="R26" i="31"/>
  <c r="S26" i="31"/>
  <c r="T26" i="31"/>
  <c r="U26" i="31"/>
  <c r="K26" i="31"/>
  <c r="I34" i="31"/>
  <c r="I33" i="31"/>
  <c r="I32" i="31"/>
  <c r="I31" i="31"/>
  <c r="I30" i="31"/>
  <c r="I29" i="31"/>
  <c r="I28" i="31"/>
  <c r="I27" i="31"/>
  <c r="I26" i="31"/>
  <c r="I21" i="31"/>
  <c r="I20" i="31"/>
  <c r="I19" i="31"/>
  <c r="I18" i="31"/>
  <c r="I17" i="31"/>
  <c r="I16" i="31"/>
  <c r="I15" i="31"/>
  <c r="I14" i="31"/>
  <c r="I13" i="31"/>
  <c r="I10" i="31"/>
  <c r="I9" i="31"/>
  <c r="I8" i="31"/>
  <c r="I7" i="31"/>
  <c r="I6" i="31"/>
  <c r="I5" i="31"/>
  <c r="I4" i="31"/>
  <c r="I3" i="31"/>
  <c r="I2" i="31"/>
  <c r="Q30" i="30"/>
  <c r="Q31" i="30"/>
  <c r="Q32" i="30"/>
  <c r="Q33" i="30"/>
  <c r="Q34" i="30"/>
  <c r="Q35" i="30"/>
  <c r="Q36" i="30"/>
  <c r="Q37" i="30"/>
  <c r="Q38" i="30"/>
  <c r="Q29" i="30"/>
  <c r="K30" i="30"/>
  <c r="L30" i="30"/>
  <c r="M30" i="30"/>
  <c r="N30" i="30"/>
  <c r="O30" i="30"/>
  <c r="P30" i="30"/>
  <c r="K31" i="30"/>
  <c r="L31" i="30"/>
  <c r="M31" i="30"/>
  <c r="N31" i="30"/>
  <c r="O31" i="30"/>
  <c r="P31" i="30"/>
  <c r="K32" i="30"/>
  <c r="L32" i="30"/>
  <c r="M32" i="30"/>
  <c r="N32" i="30"/>
  <c r="O32" i="30"/>
  <c r="P32" i="30"/>
  <c r="K33" i="30"/>
  <c r="L33" i="30"/>
  <c r="M33" i="30"/>
  <c r="N33" i="30"/>
  <c r="O33" i="30"/>
  <c r="P33" i="30"/>
  <c r="K34" i="30"/>
  <c r="L34" i="30"/>
  <c r="M34" i="30"/>
  <c r="N34" i="30"/>
  <c r="O34" i="30"/>
  <c r="P34" i="30"/>
  <c r="K35" i="30"/>
  <c r="L35" i="30"/>
  <c r="M35" i="30"/>
  <c r="N35" i="30"/>
  <c r="O35" i="30"/>
  <c r="P35" i="30"/>
  <c r="K36" i="30"/>
  <c r="L36" i="30"/>
  <c r="M36" i="30"/>
  <c r="N36" i="30"/>
  <c r="O36" i="30"/>
  <c r="P36" i="30"/>
  <c r="K37" i="30"/>
  <c r="L37" i="30"/>
  <c r="M37" i="30"/>
  <c r="N37" i="30"/>
  <c r="O37" i="30"/>
  <c r="P37" i="30"/>
  <c r="K38" i="30"/>
  <c r="L38" i="30"/>
  <c r="M38" i="30"/>
  <c r="N38" i="30"/>
  <c r="O38" i="30"/>
  <c r="P38" i="30"/>
  <c r="L29" i="30"/>
  <c r="M29" i="30"/>
  <c r="N29" i="30"/>
  <c r="O29" i="30"/>
  <c r="P29" i="30"/>
  <c r="K29" i="30"/>
  <c r="J30" i="30"/>
  <c r="J31" i="30"/>
  <c r="J32" i="30"/>
  <c r="J33" i="30"/>
  <c r="J34" i="30"/>
  <c r="J35" i="30"/>
  <c r="J36" i="30"/>
  <c r="J37" i="30"/>
  <c r="J38" i="30"/>
  <c r="J29" i="30"/>
  <c r="D30" i="30"/>
  <c r="E30" i="30"/>
  <c r="F30" i="30"/>
  <c r="G30" i="30"/>
  <c r="H30" i="30"/>
  <c r="I30" i="30"/>
  <c r="D31" i="30"/>
  <c r="E31" i="30"/>
  <c r="F31" i="30"/>
  <c r="G31" i="30"/>
  <c r="H31" i="30"/>
  <c r="I31" i="30"/>
  <c r="D32" i="30"/>
  <c r="E32" i="30"/>
  <c r="F32" i="30"/>
  <c r="G32" i="30"/>
  <c r="H32" i="30"/>
  <c r="I32" i="30"/>
  <c r="D33" i="30"/>
  <c r="E33" i="30"/>
  <c r="F33" i="30"/>
  <c r="G33" i="30"/>
  <c r="H33" i="30"/>
  <c r="I33" i="30"/>
  <c r="D34" i="30"/>
  <c r="E34" i="30"/>
  <c r="F34" i="30"/>
  <c r="G34" i="30"/>
  <c r="H34" i="30"/>
  <c r="I34" i="30"/>
  <c r="D35" i="30"/>
  <c r="E35" i="30"/>
  <c r="F35" i="30"/>
  <c r="G35" i="30"/>
  <c r="H35" i="30"/>
  <c r="I35" i="30"/>
  <c r="D36" i="30"/>
  <c r="E36" i="30"/>
  <c r="F36" i="30"/>
  <c r="G36" i="30"/>
  <c r="H36" i="30"/>
  <c r="I36" i="30"/>
  <c r="D37" i="30"/>
  <c r="E37" i="30"/>
  <c r="F37" i="30"/>
  <c r="G37" i="30"/>
  <c r="H37" i="30"/>
  <c r="I37" i="30"/>
  <c r="D38" i="30"/>
  <c r="E38" i="30"/>
  <c r="F38" i="30"/>
  <c r="G38" i="30"/>
  <c r="H38" i="30"/>
  <c r="I38" i="30"/>
  <c r="E29" i="30"/>
  <c r="F29" i="30"/>
  <c r="G29" i="30"/>
  <c r="H29" i="30"/>
  <c r="I29" i="30"/>
  <c r="D29" i="30"/>
  <c r="B38" i="30"/>
  <c r="B36" i="30"/>
  <c r="B35" i="30"/>
  <c r="B34" i="30"/>
  <c r="B33" i="30"/>
  <c r="B32" i="30"/>
  <c r="B31" i="30"/>
  <c r="B30" i="30"/>
  <c r="K17" i="30"/>
  <c r="Q17" i="30" s="1"/>
  <c r="L17" i="30"/>
  <c r="M17" i="30"/>
  <c r="K18" i="30"/>
  <c r="L18" i="30"/>
  <c r="M18" i="30"/>
  <c r="Q18" i="30"/>
  <c r="K19" i="30"/>
  <c r="L19" i="30"/>
  <c r="M19" i="30"/>
  <c r="Q19" i="30"/>
  <c r="K20" i="30"/>
  <c r="Q20" i="30" s="1"/>
  <c r="L20" i="30"/>
  <c r="M20" i="30"/>
  <c r="K21" i="30"/>
  <c r="L21" i="30"/>
  <c r="M21" i="30"/>
  <c r="Q21" i="30"/>
  <c r="K22" i="30"/>
  <c r="L22" i="30"/>
  <c r="M22" i="30"/>
  <c r="Q22" i="30"/>
  <c r="K23" i="30"/>
  <c r="Q23" i="30" s="1"/>
  <c r="L23" i="30"/>
  <c r="M23" i="30"/>
  <c r="K24" i="30"/>
  <c r="L24" i="30"/>
  <c r="M24" i="30"/>
  <c r="Q24" i="30"/>
  <c r="K25" i="30"/>
  <c r="L25" i="30"/>
  <c r="M25" i="30"/>
  <c r="Q25" i="30"/>
  <c r="Q16" i="30"/>
  <c r="M16" i="30"/>
  <c r="L16" i="30"/>
  <c r="K16" i="30"/>
  <c r="J17" i="30"/>
  <c r="J18" i="30"/>
  <c r="J19" i="30"/>
  <c r="J20" i="30"/>
  <c r="J21" i="30"/>
  <c r="J22" i="30"/>
  <c r="J23" i="30"/>
  <c r="J24" i="30"/>
  <c r="J25" i="30"/>
  <c r="J16" i="30"/>
  <c r="D17" i="30"/>
  <c r="E17" i="30"/>
  <c r="G17" i="30"/>
  <c r="H17" i="30"/>
  <c r="I17" i="30"/>
  <c r="D18" i="30"/>
  <c r="E18" i="30"/>
  <c r="G18" i="30"/>
  <c r="H18" i="30"/>
  <c r="I18" i="30"/>
  <c r="D19" i="30"/>
  <c r="E19" i="30"/>
  <c r="G19" i="30"/>
  <c r="H19" i="30"/>
  <c r="I19" i="30"/>
  <c r="D20" i="30"/>
  <c r="E20" i="30"/>
  <c r="G20" i="30"/>
  <c r="H20" i="30"/>
  <c r="I20" i="30"/>
  <c r="D21" i="30"/>
  <c r="E21" i="30"/>
  <c r="G21" i="30"/>
  <c r="H21" i="30"/>
  <c r="I21" i="30"/>
  <c r="D22" i="30"/>
  <c r="E22" i="30"/>
  <c r="G22" i="30"/>
  <c r="H22" i="30"/>
  <c r="I22" i="30"/>
  <c r="D23" i="30"/>
  <c r="E23" i="30"/>
  <c r="G23" i="30"/>
  <c r="H23" i="30"/>
  <c r="I23" i="30"/>
  <c r="D24" i="30"/>
  <c r="E24" i="30"/>
  <c r="G24" i="30"/>
  <c r="H24" i="30"/>
  <c r="I24" i="30"/>
  <c r="D25" i="30"/>
  <c r="E25" i="30"/>
  <c r="G25" i="30"/>
  <c r="H25" i="30"/>
  <c r="I25" i="30"/>
  <c r="I16" i="30"/>
  <c r="H16" i="30"/>
  <c r="G16" i="30"/>
  <c r="E16" i="30"/>
  <c r="D16" i="30"/>
  <c r="B25" i="30"/>
  <c r="B23" i="30"/>
  <c r="B22" i="30"/>
  <c r="B21" i="30"/>
  <c r="B20" i="30"/>
  <c r="B19" i="30"/>
  <c r="B18" i="30"/>
  <c r="B17" i="30"/>
  <c r="B3" i="30"/>
  <c r="B4" i="30"/>
  <c r="B5" i="30"/>
  <c r="B6" i="30"/>
  <c r="B7" i="30"/>
  <c r="B8" i="30"/>
  <c r="B9" i="30"/>
  <c r="B11" i="30"/>
  <c r="P44" i="27"/>
  <c r="P45" i="27"/>
  <c r="P46" i="27"/>
  <c r="P47" i="27"/>
  <c r="P48" i="27"/>
  <c r="P49" i="27"/>
  <c r="P50" i="27"/>
  <c r="P51" i="27"/>
  <c r="P52" i="27"/>
  <c r="P53" i="27"/>
  <c r="P54" i="27"/>
  <c r="P55" i="27"/>
  <c r="P56" i="27"/>
  <c r="P57" i="27"/>
  <c r="P58" i="27"/>
  <c r="P59" i="27"/>
  <c r="P43" i="27"/>
  <c r="O44" i="27"/>
  <c r="O45" i="27"/>
  <c r="O46" i="27"/>
  <c r="O47" i="27"/>
  <c r="O48" i="27"/>
  <c r="O49" i="27"/>
  <c r="O50" i="27"/>
  <c r="O51" i="27"/>
  <c r="O52" i="27"/>
  <c r="O53" i="27"/>
  <c r="O54" i="27"/>
  <c r="O55" i="27"/>
  <c r="O56" i="27"/>
  <c r="O57" i="27"/>
  <c r="O58" i="27"/>
  <c r="O59" i="27"/>
  <c r="O43" i="27"/>
  <c r="N44" i="27"/>
  <c r="N45" i="27"/>
  <c r="N46" i="27"/>
  <c r="N47" i="27"/>
  <c r="N48" i="27"/>
  <c r="N49" i="27"/>
  <c r="N50" i="27"/>
  <c r="N51" i="27"/>
  <c r="N52" i="27"/>
  <c r="N53" i="27"/>
  <c r="N54" i="27"/>
  <c r="N55" i="27"/>
  <c r="N56" i="27"/>
  <c r="N57" i="27"/>
  <c r="N58" i="27"/>
  <c r="N59" i="27"/>
  <c r="N43" i="27"/>
  <c r="K44" i="27"/>
  <c r="K45" i="27"/>
  <c r="K46" i="27"/>
  <c r="K47" i="27"/>
  <c r="K48" i="27"/>
  <c r="K49" i="27"/>
  <c r="K50" i="27"/>
  <c r="K51" i="27"/>
  <c r="K52" i="27"/>
  <c r="K53" i="27"/>
  <c r="K54" i="27"/>
  <c r="K55" i="27"/>
  <c r="K56" i="27"/>
  <c r="K57" i="27"/>
  <c r="K58" i="27"/>
  <c r="K59" i="27"/>
  <c r="K43" i="27"/>
  <c r="H45" i="27"/>
  <c r="H46" i="27"/>
  <c r="H47" i="27"/>
  <c r="H50" i="27"/>
  <c r="H51" i="27"/>
  <c r="H52" i="27"/>
  <c r="H53" i="27"/>
  <c r="H54" i="27"/>
  <c r="H56" i="27"/>
  <c r="H57" i="27"/>
  <c r="H59" i="27"/>
  <c r="H43" i="27"/>
  <c r="AK23" i="27"/>
  <c r="AK24" i="27"/>
  <c r="AK25" i="27"/>
  <c r="AK26" i="27"/>
  <c r="AK27" i="27"/>
  <c r="AK28" i="27"/>
  <c r="AK29" i="27"/>
  <c r="AK30" i="27"/>
  <c r="AK31" i="27"/>
  <c r="AK32" i="27"/>
  <c r="AK33" i="27"/>
  <c r="AK34" i="27"/>
  <c r="AK35" i="27"/>
  <c r="AK36" i="27"/>
  <c r="AK37" i="27"/>
  <c r="AK38" i="27"/>
  <c r="AK22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V25" i="27"/>
  <c r="W25" i="27"/>
  <c r="X25" i="27"/>
  <c r="Y25" i="27"/>
  <c r="Z25" i="27"/>
  <c r="AA25" i="27"/>
  <c r="AB25" i="27"/>
  <c r="AC25" i="27"/>
  <c r="AD25" i="27"/>
  <c r="AE25" i="27"/>
  <c r="AF25" i="27"/>
  <c r="AG25" i="27"/>
  <c r="AH25" i="27"/>
  <c r="AI25" i="27"/>
  <c r="AJ25" i="27"/>
  <c r="V26" i="27"/>
  <c r="W26" i="27"/>
  <c r="X26" i="27"/>
  <c r="Y26" i="27"/>
  <c r="Z26" i="27"/>
  <c r="AA26" i="27"/>
  <c r="AB26" i="27"/>
  <c r="AC26" i="27"/>
  <c r="AD26" i="27"/>
  <c r="AE26" i="27"/>
  <c r="AF26" i="27"/>
  <c r="AG26" i="27"/>
  <c r="AH26" i="27"/>
  <c r="AI26" i="27"/>
  <c r="AJ26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V30" i="27"/>
  <c r="W30" i="27"/>
  <c r="X30" i="27"/>
  <c r="Y30" i="27"/>
  <c r="Z30" i="27"/>
  <c r="AA30" i="27"/>
  <c r="AB30" i="27"/>
  <c r="AC30" i="27"/>
  <c r="AD30" i="27"/>
  <c r="AE30" i="27"/>
  <c r="AF30" i="27"/>
  <c r="AG30" i="27"/>
  <c r="AH30" i="27"/>
  <c r="AI30" i="27"/>
  <c r="AJ30" i="27"/>
  <c r="V31" i="27"/>
  <c r="W31" i="27"/>
  <c r="X31" i="27"/>
  <c r="Y31" i="27"/>
  <c r="Z31" i="27"/>
  <c r="AA31" i="27"/>
  <c r="AB31" i="27"/>
  <c r="AC31" i="27"/>
  <c r="AD31" i="27"/>
  <c r="AE31" i="27"/>
  <c r="AF31" i="27"/>
  <c r="AG31" i="27"/>
  <c r="AH31" i="27"/>
  <c r="AI31" i="27"/>
  <c r="AJ31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V37" i="27"/>
  <c r="W37" i="27"/>
  <c r="X37" i="27"/>
  <c r="Y37" i="27"/>
  <c r="Z37" i="27"/>
  <c r="AA37" i="27"/>
  <c r="AB37" i="27"/>
  <c r="AC37" i="27"/>
  <c r="AD37" i="27"/>
  <c r="AE37" i="27"/>
  <c r="AF37" i="27"/>
  <c r="AG37" i="27"/>
  <c r="AH37" i="27"/>
  <c r="AI37" i="27"/>
  <c r="AJ37" i="27"/>
  <c r="V38" i="27"/>
  <c r="W38" i="27"/>
  <c r="X38" i="27"/>
  <c r="Y38" i="27"/>
  <c r="Z38" i="27"/>
  <c r="AA38" i="27"/>
  <c r="AB38" i="27"/>
  <c r="AC38" i="27"/>
  <c r="AD38" i="27"/>
  <c r="AE38" i="27"/>
  <c r="AF38" i="27"/>
  <c r="AG38" i="27"/>
  <c r="AH38" i="27"/>
  <c r="AI38" i="27"/>
  <c r="AJ38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V22" i="27"/>
  <c r="I23" i="27"/>
  <c r="J23" i="27"/>
  <c r="K23" i="27"/>
  <c r="L23" i="27"/>
  <c r="M23" i="27"/>
  <c r="U23" i="27" s="1"/>
  <c r="N23" i="27"/>
  <c r="O23" i="27"/>
  <c r="P23" i="27"/>
  <c r="Q23" i="27"/>
  <c r="R23" i="27"/>
  <c r="S23" i="27"/>
  <c r="T23" i="27"/>
  <c r="I24" i="27"/>
  <c r="J24" i="27"/>
  <c r="K24" i="27"/>
  <c r="L24" i="27"/>
  <c r="U24" i="27" s="1"/>
  <c r="M24" i="27"/>
  <c r="N24" i="27"/>
  <c r="O24" i="27"/>
  <c r="P24" i="27"/>
  <c r="Q24" i="27"/>
  <c r="R24" i="27"/>
  <c r="S24" i="27"/>
  <c r="T24" i="27"/>
  <c r="I25" i="27"/>
  <c r="J25" i="27"/>
  <c r="K25" i="27"/>
  <c r="U25" i="27" s="1"/>
  <c r="L25" i="27"/>
  <c r="M25" i="27"/>
  <c r="N25" i="27"/>
  <c r="O25" i="27"/>
  <c r="P25" i="27"/>
  <c r="Q25" i="27"/>
  <c r="R25" i="27"/>
  <c r="S25" i="27"/>
  <c r="T25" i="27"/>
  <c r="I26" i="27"/>
  <c r="J26" i="27"/>
  <c r="U26" i="27" s="1"/>
  <c r="K26" i="27"/>
  <c r="L26" i="27"/>
  <c r="M26" i="27"/>
  <c r="N26" i="27"/>
  <c r="O26" i="27"/>
  <c r="P26" i="27"/>
  <c r="Q26" i="27"/>
  <c r="R26" i="27"/>
  <c r="S26" i="27"/>
  <c r="T26" i="27"/>
  <c r="I27" i="27"/>
  <c r="J27" i="27"/>
  <c r="K27" i="27"/>
  <c r="U27" i="27" s="1"/>
  <c r="L27" i="27"/>
  <c r="M27" i="27"/>
  <c r="N27" i="27"/>
  <c r="O27" i="27"/>
  <c r="P27" i="27"/>
  <c r="Q27" i="27"/>
  <c r="R27" i="27"/>
  <c r="S27" i="27"/>
  <c r="T27" i="27"/>
  <c r="I28" i="27"/>
  <c r="J28" i="27"/>
  <c r="U28" i="27" s="1"/>
  <c r="K28" i="27"/>
  <c r="L28" i="27"/>
  <c r="M28" i="27"/>
  <c r="N28" i="27"/>
  <c r="O28" i="27"/>
  <c r="P28" i="27"/>
  <c r="Q28" i="27"/>
  <c r="R28" i="27"/>
  <c r="S28" i="27"/>
  <c r="T28" i="27"/>
  <c r="I29" i="27"/>
  <c r="J29" i="27"/>
  <c r="K29" i="27"/>
  <c r="U29" i="27" s="1"/>
  <c r="L29" i="27"/>
  <c r="M29" i="27"/>
  <c r="N29" i="27"/>
  <c r="O29" i="27"/>
  <c r="P29" i="27"/>
  <c r="Q29" i="27"/>
  <c r="R29" i="27"/>
  <c r="S29" i="27"/>
  <c r="T29" i="27"/>
  <c r="I30" i="27"/>
  <c r="J30" i="27"/>
  <c r="U30" i="27" s="1"/>
  <c r="K30" i="27"/>
  <c r="L30" i="27"/>
  <c r="M30" i="27"/>
  <c r="N30" i="27"/>
  <c r="O30" i="27"/>
  <c r="P30" i="27"/>
  <c r="Q30" i="27"/>
  <c r="R30" i="27"/>
  <c r="S30" i="27"/>
  <c r="T30" i="27"/>
  <c r="I31" i="27"/>
  <c r="J31" i="27"/>
  <c r="U31" i="27" s="1"/>
  <c r="K31" i="27"/>
  <c r="L31" i="27"/>
  <c r="M31" i="27"/>
  <c r="N31" i="27"/>
  <c r="O31" i="27"/>
  <c r="P31" i="27"/>
  <c r="Q31" i="27"/>
  <c r="R31" i="27"/>
  <c r="S31" i="27"/>
  <c r="T31" i="27"/>
  <c r="I32" i="27"/>
  <c r="J32" i="27"/>
  <c r="K32" i="27"/>
  <c r="U32" i="27" s="1"/>
  <c r="L32" i="27"/>
  <c r="M32" i="27"/>
  <c r="N32" i="27"/>
  <c r="O32" i="27"/>
  <c r="P32" i="27"/>
  <c r="Q32" i="27"/>
  <c r="R32" i="27"/>
  <c r="S32" i="27"/>
  <c r="T32" i="27"/>
  <c r="I33" i="27"/>
  <c r="J33" i="27"/>
  <c r="U33" i="27" s="1"/>
  <c r="K33" i="27"/>
  <c r="L33" i="27"/>
  <c r="M33" i="27"/>
  <c r="N33" i="27"/>
  <c r="O33" i="27"/>
  <c r="P33" i="27"/>
  <c r="Q33" i="27"/>
  <c r="R33" i="27"/>
  <c r="S33" i="27"/>
  <c r="T33" i="27"/>
  <c r="I34" i="27"/>
  <c r="U34" i="27" s="1"/>
  <c r="J34" i="27"/>
  <c r="K34" i="27"/>
  <c r="L34" i="27"/>
  <c r="M34" i="27"/>
  <c r="N34" i="27"/>
  <c r="O34" i="27"/>
  <c r="P34" i="27"/>
  <c r="Q34" i="27"/>
  <c r="R34" i="27"/>
  <c r="S34" i="27"/>
  <c r="T34" i="27"/>
  <c r="I35" i="27"/>
  <c r="J35" i="27"/>
  <c r="K35" i="27"/>
  <c r="L35" i="27"/>
  <c r="M35" i="27"/>
  <c r="N35" i="27"/>
  <c r="O35" i="27"/>
  <c r="U35" i="27" s="1"/>
  <c r="P35" i="27"/>
  <c r="Q35" i="27"/>
  <c r="R35" i="27"/>
  <c r="S35" i="27"/>
  <c r="T35" i="27"/>
  <c r="I36" i="27"/>
  <c r="J36" i="27"/>
  <c r="K36" i="27"/>
  <c r="L36" i="27"/>
  <c r="U36" i="27" s="1"/>
  <c r="M36" i="27"/>
  <c r="N36" i="27"/>
  <c r="O36" i="27"/>
  <c r="P36" i="27"/>
  <c r="Q36" i="27"/>
  <c r="R36" i="27"/>
  <c r="S36" i="27"/>
  <c r="T36" i="27"/>
  <c r="I37" i="27"/>
  <c r="J37" i="27"/>
  <c r="U37" i="27" s="1"/>
  <c r="K37" i="27"/>
  <c r="L37" i="27"/>
  <c r="M37" i="27"/>
  <c r="N37" i="27"/>
  <c r="O37" i="27"/>
  <c r="P37" i="27"/>
  <c r="Q37" i="27"/>
  <c r="R37" i="27"/>
  <c r="S37" i="27"/>
  <c r="T37" i="27"/>
  <c r="I38" i="27"/>
  <c r="J38" i="27"/>
  <c r="U38" i="27" s="1"/>
  <c r="K38" i="27"/>
  <c r="L38" i="27"/>
  <c r="M38" i="27"/>
  <c r="N38" i="27"/>
  <c r="O38" i="27"/>
  <c r="P38" i="27"/>
  <c r="Q38" i="27"/>
  <c r="R38" i="27"/>
  <c r="S38" i="27"/>
  <c r="T38" i="27"/>
  <c r="U22" i="27"/>
  <c r="J22" i="27"/>
  <c r="K22" i="27"/>
  <c r="L22" i="27"/>
  <c r="M22" i="27"/>
  <c r="N22" i="27"/>
  <c r="O22" i="27"/>
  <c r="P22" i="27"/>
  <c r="Q22" i="27"/>
  <c r="R22" i="27"/>
  <c r="S22" i="27"/>
  <c r="T22" i="27"/>
  <c r="I2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2" i="27"/>
  <c r="X18" i="27"/>
  <c r="X17" i="27"/>
  <c r="X16" i="27"/>
  <c r="X15" i="27"/>
  <c r="X14" i="27"/>
  <c r="X13" i="27"/>
  <c r="X12" i="27"/>
  <c r="X11" i="27"/>
  <c r="X10" i="27"/>
  <c r="X9" i="27"/>
  <c r="X8" i="27"/>
  <c r="X7" i="27"/>
  <c r="X6" i="27"/>
  <c r="X5" i="27"/>
  <c r="X4" i="27"/>
  <c r="X3" i="27"/>
  <c r="X2" i="27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2" i="27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58" i="26"/>
  <c r="J60" i="26"/>
  <c r="J64" i="26"/>
  <c r="J65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58" i="26"/>
  <c r="E59" i="26"/>
  <c r="J59" i="26" s="1"/>
  <c r="E60" i="26"/>
  <c r="E61" i="26"/>
  <c r="J61" i="26" s="1"/>
  <c r="E62" i="26"/>
  <c r="J62" i="26" s="1"/>
  <c r="E63" i="26"/>
  <c r="J63" i="26" s="1"/>
  <c r="E64" i="26"/>
  <c r="E65" i="26"/>
  <c r="E66" i="26"/>
  <c r="J66" i="26" s="1"/>
  <c r="E67" i="26"/>
  <c r="J67" i="26" s="1"/>
  <c r="E68" i="26"/>
  <c r="J68" i="26" s="1"/>
  <c r="E69" i="26"/>
  <c r="J69" i="26" s="1"/>
  <c r="E70" i="26"/>
  <c r="J70" i="26" s="1"/>
  <c r="E71" i="26"/>
  <c r="J71" i="26" s="1"/>
  <c r="E72" i="26"/>
  <c r="E73" i="26"/>
  <c r="E74" i="26"/>
  <c r="E75" i="26"/>
  <c r="E76" i="26"/>
  <c r="E77" i="26"/>
  <c r="E78" i="26"/>
  <c r="E79" i="26"/>
  <c r="E80" i="26"/>
  <c r="E81" i="26"/>
  <c r="E82" i="26"/>
  <c r="E83" i="26"/>
  <c r="E58" i="26"/>
  <c r="D28" i="12"/>
  <c r="AP2" i="12"/>
  <c r="AP3" i="12"/>
  <c r="AP4" i="12"/>
  <c r="AP5" i="12"/>
  <c r="AP6" i="12"/>
  <c r="AP7" i="12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77" i="22"/>
  <c r="AA78" i="22"/>
  <c r="AA79" i="22"/>
  <c r="AA80" i="22"/>
  <c r="AA44" i="22"/>
  <c r="U45" i="22"/>
  <c r="V45" i="22"/>
  <c r="Y45" i="22"/>
  <c r="U46" i="22"/>
  <c r="V46" i="22"/>
  <c r="Y46" i="22"/>
  <c r="U47" i="22"/>
  <c r="V47" i="22"/>
  <c r="Y47" i="22"/>
  <c r="U48" i="22"/>
  <c r="V48" i="22"/>
  <c r="Y48" i="22"/>
  <c r="U49" i="22"/>
  <c r="V49" i="22"/>
  <c r="Y49" i="22"/>
  <c r="U50" i="22"/>
  <c r="V50" i="22"/>
  <c r="Y50" i="22"/>
  <c r="U51" i="22"/>
  <c r="V51" i="22"/>
  <c r="Y51" i="22"/>
  <c r="U52" i="22"/>
  <c r="V52" i="22"/>
  <c r="Y52" i="22"/>
  <c r="U53" i="22"/>
  <c r="V53" i="22"/>
  <c r="Y53" i="22"/>
  <c r="U54" i="22"/>
  <c r="V54" i="22"/>
  <c r="Y54" i="22"/>
  <c r="U55" i="22"/>
  <c r="V55" i="22"/>
  <c r="Y55" i="22"/>
  <c r="U56" i="22"/>
  <c r="V56" i="22"/>
  <c r="Y56" i="22"/>
  <c r="U57" i="22"/>
  <c r="V57" i="22"/>
  <c r="Y57" i="22"/>
  <c r="U58" i="22"/>
  <c r="V58" i="22"/>
  <c r="Y58" i="22"/>
  <c r="U59" i="22"/>
  <c r="V59" i="22"/>
  <c r="Y59" i="22"/>
  <c r="U60" i="22"/>
  <c r="V60" i="22"/>
  <c r="Y60" i="22"/>
  <c r="U61" i="22"/>
  <c r="V61" i="22"/>
  <c r="Y61" i="22"/>
  <c r="U62" i="22"/>
  <c r="V62" i="22"/>
  <c r="Y62" i="22"/>
  <c r="U63" i="22"/>
  <c r="V63" i="22"/>
  <c r="Y63" i="22"/>
  <c r="U64" i="22"/>
  <c r="V64" i="22"/>
  <c r="Y64" i="22"/>
  <c r="U65" i="22"/>
  <c r="V65" i="22"/>
  <c r="Y65" i="22"/>
  <c r="U66" i="22"/>
  <c r="V66" i="22"/>
  <c r="Y66" i="22"/>
  <c r="U67" i="22"/>
  <c r="V67" i="22"/>
  <c r="Y67" i="22"/>
  <c r="U68" i="22"/>
  <c r="V68" i="22"/>
  <c r="Y68" i="22"/>
  <c r="U69" i="22"/>
  <c r="V69" i="22"/>
  <c r="Y69" i="22"/>
  <c r="U70" i="22"/>
  <c r="V70" i="22"/>
  <c r="Y70" i="22"/>
  <c r="U71" i="22"/>
  <c r="V71" i="22"/>
  <c r="Y71" i="22"/>
  <c r="U72" i="22"/>
  <c r="V72" i="22"/>
  <c r="Y72" i="22"/>
  <c r="U73" i="22"/>
  <c r="V73" i="22"/>
  <c r="Y73" i="22"/>
  <c r="U74" i="22"/>
  <c r="V74" i="22"/>
  <c r="Y74" i="22"/>
  <c r="U75" i="22"/>
  <c r="V75" i="22"/>
  <c r="Y75" i="22"/>
  <c r="U76" i="22"/>
  <c r="V76" i="22"/>
  <c r="Y76" i="22"/>
  <c r="U77" i="22"/>
  <c r="V77" i="22"/>
  <c r="Y77" i="22"/>
  <c r="U78" i="22"/>
  <c r="V78" i="22"/>
  <c r="Y78" i="22"/>
  <c r="U79" i="22"/>
  <c r="V79" i="22"/>
  <c r="Y79" i="22"/>
  <c r="U80" i="22"/>
  <c r="V80" i="22"/>
  <c r="Y80" i="22"/>
  <c r="Y44" i="22"/>
  <c r="V44" i="22"/>
  <c r="U44" i="22"/>
  <c r="T45" i="22"/>
  <c r="T46" i="22"/>
  <c r="T47" i="22"/>
  <c r="T48" i="22"/>
  <c r="T49" i="22"/>
  <c r="T50" i="22"/>
  <c r="T51" i="22"/>
  <c r="T52" i="22"/>
  <c r="T53" i="22"/>
  <c r="T54" i="22"/>
  <c r="T55" i="22"/>
  <c r="T56" i="22"/>
  <c r="T57" i="22"/>
  <c r="T58" i="22"/>
  <c r="T59" i="22"/>
  <c r="T60" i="22"/>
  <c r="T61" i="22"/>
  <c r="T62" i="22"/>
  <c r="T63" i="22"/>
  <c r="T64" i="22"/>
  <c r="T65" i="22"/>
  <c r="T66" i="22"/>
  <c r="T67" i="22"/>
  <c r="T68" i="22"/>
  <c r="T69" i="22"/>
  <c r="T70" i="22"/>
  <c r="T71" i="22"/>
  <c r="T72" i="22"/>
  <c r="T73" i="22"/>
  <c r="T74" i="22"/>
  <c r="T75" i="22"/>
  <c r="T76" i="22"/>
  <c r="T77" i="22"/>
  <c r="T78" i="22"/>
  <c r="T79" i="22"/>
  <c r="T80" i="22"/>
  <c r="T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65" i="22"/>
  <c r="R66" i="22"/>
  <c r="R67" i="22"/>
  <c r="R68" i="22"/>
  <c r="R69" i="22"/>
  <c r="R70" i="22"/>
  <c r="R71" i="22"/>
  <c r="R72" i="22"/>
  <c r="R73" i="22"/>
  <c r="R74" i="22"/>
  <c r="R75" i="22"/>
  <c r="R76" i="22"/>
  <c r="R77" i="22"/>
  <c r="R78" i="22"/>
  <c r="R79" i="22"/>
  <c r="R80" i="22"/>
  <c r="R44" i="22"/>
  <c r="N45" i="22"/>
  <c r="N46" i="22"/>
  <c r="N47" i="22"/>
  <c r="N48" i="22"/>
  <c r="N49" i="22"/>
  <c r="N50" i="22"/>
  <c r="N51" i="22"/>
  <c r="N52" i="22"/>
  <c r="N53" i="22"/>
  <c r="N54" i="22"/>
  <c r="N55" i="22"/>
  <c r="N56" i="22"/>
  <c r="N57" i="22"/>
  <c r="N58" i="22"/>
  <c r="N59" i="22"/>
  <c r="N60" i="22"/>
  <c r="N61" i="22"/>
  <c r="N62" i="22"/>
  <c r="N63" i="22"/>
  <c r="N64" i="22"/>
  <c r="N65" i="22"/>
  <c r="N66" i="22"/>
  <c r="N67" i="22"/>
  <c r="N68" i="22"/>
  <c r="N69" i="22"/>
  <c r="N70" i="22"/>
  <c r="N71" i="22"/>
  <c r="N72" i="22"/>
  <c r="N73" i="22"/>
  <c r="N74" i="22"/>
  <c r="N75" i="22"/>
  <c r="N76" i="22"/>
  <c r="N77" i="22"/>
  <c r="N78" i="22"/>
  <c r="N79" i="22"/>
  <c r="N80" i="22"/>
  <c r="N44" i="22"/>
  <c r="O45" i="22"/>
  <c r="O46" i="22"/>
  <c r="O47" i="22"/>
  <c r="O48" i="22"/>
  <c r="O49" i="22"/>
  <c r="O50" i="22"/>
  <c r="O51" i="22"/>
  <c r="O52" i="22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75" i="22"/>
  <c r="O76" i="22"/>
  <c r="O77" i="22"/>
  <c r="O78" i="22"/>
  <c r="O79" i="22"/>
  <c r="O80" i="22"/>
  <c r="O44" i="22"/>
  <c r="Q45" i="22"/>
  <c r="Q46" i="22"/>
  <c r="Q47" i="22"/>
  <c r="Q48" i="22"/>
  <c r="Q49" i="22"/>
  <c r="Q50" i="22"/>
  <c r="Q51" i="22"/>
  <c r="Q52" i="22"/>
  <c r="Q53" i="22"/>
  <c r="Q54" i="22"/>
  <c r="Q55" i="22"/>
  <c r="Q56" i="22"/>
  <c r="Q57" i="22"/>
  <c r="Q58" i="22"/>
  <c r="Q59" i="22"/>
  <c r="Q60" i="22"/>
  <c r="Q61" i="22"/>
  <c r="Q62" i="22"/>
  <c r="Q63" i="22"/>
  <c r="Q64" i="22"/>
  <c r="Q65" i="22"/>
  <c r="Q66" i="22"/>
  <c r="Q67" i="22"/>
  <c r="Q68" i="22"/>
  <c r="Q69" i="22"/>
  <c r="Q70" i="22"/>
  <c r="Q71" i="22"/>
  <c r="Q72" i="22"/>
  <c r="Q73" i="22"/>
  <c r="Q74" i="22"/>
  <c r="Q75" i="22"/>
  <c r="Q76" i="22"/>
  <c r="Q77" i="22"/>
  <c r="Q78" i="22"/>
  <c r="Q79" i="22"/>
  <c r="Q80" i="22"/>
  <c r="Q44" i="22"/>
  <c r="W4" i="22"/>
  <c r="X4" i="22"/>
  <c r="W5" i="22"/>
  <c r="X5" i="22"/>
  <c r="W6" i="22"/>
  <c r="X6" i="22"/>
  <c r="W7" i="22"/>
  <c r="X7" i="22"/>
  <c r="W8" i="22"/>
  <c r="X8" i="22"/>
  <c r="W9" i="22"/>
  <c r="X9" i="22"/>
  <c r="W10" i="22"/>
  <c r="X10" i="22"/>
  <c r="W11" i="22"/>
  <c r="X11" i="22"/>
  <c r="W12" i="22"/>
  <c r="X12" i="22"/>
  <c r="W13" i="22"/>
  <c r="X13" i="22"/>
  <c r="W14" i="22"/>
  <c r="X14" i="22"/>
  <c r="W15" i="22"/>
  <c r="X15" i="22"/>
  <c r="W16" i="22"/>
  <c r="X16" i="22"/>
  <c r="W17" i="22"/>
  <c r="X17" i="22"/>
  <c r="W18" i="22"/>
  <c r="X18" i="22"/>
  <c r="W19" i="22"/>
  <c r="X19" i="22"/>
  <c r="W20" i="22"/>
  <c r="X20" i="22"/>
  <c r="W21" i="22"/>
  <c r="X21" i="22"/>
  <c r="W22" i="22"/>
  <c r="X22" i="22"/>
  <c r="W23" i="22"/>
  <c r="X23" i="22"/>
  <c r="W24" i="22"/>
  <c r="X24" i="22"/>
  <c r="W25" i="22"/>
  <c r="X25" i="22"/>
  <c r="W26" i="22"/>
  <c r="X26" i="22"/>
  <c r="W27" i="22"/>
  <c r="X27" i="22"/>
  <c r="W28" i="22"/>
  <c r="X28" i="22"/>
  <c r="W29" i="22"/>
  <c r="X29" i="22"/>
  <c r="W30" i="22"/>
  <c r="X30" i="22"/>
  <c r="W31" i="22"/>
  <c r="X31" i="22"/>
  <c r="W32" i="22"/>
  <c r="X32" i="22"/>
  <c r="W33" i="22"/>
  <c r="X33" i="22"/>
  <c r="W34" i="22"/>
  <c r="X34" i="22"/>
  <c r="W35" i="22"/>
  <c r="X35" i="22"/>
  <c r="W36" i="22"/>
  <c r="X36" i="22"/>
  <c r="W37" i="22"/>
  <c r="X37" i="22"/>
  <c r="W38" i="22"/>
  <c r="X38" i="22"/>
  <c r="W39" i="22"/>
  <c r="X39" i="22"/>
  <c r="X3" i="22"/>
  <c r="W3" i="22"/>
  <c r="E28" i="12"/>
  <c r="T44" i="17"/>
  <c r="S44" i="17"/>
  <c r="V42" i="17"/>
  <c r="W42" i="17" s="1"/>
  <c r="V41" i="17"/>
  <c r="W41" i="17" s="1"/>
  <c r="V40" i="17"/>
  <c r="W40" i="17" s="1"/>
  <c r="V39" i="17"/>
  <c r="W39" i="17" s="1"/>
  <c r="V38" i="17"/>
  <c r="W38" i="17" s="1"/>
  <c r="V37" i="17"/>
  <c r="W37" i="17" s="1"/>
  <c r="W36" i="17"/>
  <c r="V36" i="17"/>
  <c r="W35" i="17"/>
  <c r="V35" i="17"/>
  <c r="W34" i="17"/>
  <c r="V34" i="17"/>
  <c r="W33" i="17"/>
  <c r="V33" i="17"/>
  <c r="W32" i="17"/>
  <c r="V32" i="17"/>
  <c r="W31" i="17"/>
  <c r="V31" i="17"/>
  <c r="W30" i="17"/>
  <c r="V30" i="17"/>
  <c r="W29" i="17"/>
  <c r="V29" i="17"/>
  <c r="W28" i="17"/>
  <c r="V28" i="17"/>
  <c r="W27" i="17"/>
  <c r="V27" i="17"/>
  <c r="W26" i="17"/>
  <c r="V26" i="17"/>
  <c r="W25" i="17"/>
  <c r="V25" i="17"/>
  <c r="W24" i="17"/>
  <c r="V24" i="17"/>
  <c r="W23" i="17"/>
  <c r="V23" i="17"/>
  <c r="W22" i="17"/>
  <c r="V22" i="17"/>
  <c r="W21" i="17"/>
  <c r="V21" i="17"/>
  <c r="W20" i="17"/>
  <c r="V20" i="17"/>
  <c r="W19" i="17"/>
  <c r="V19" i="17"/>
  <c r="W18" i="17"/>
  <c r="V18" i="17"/>
  <c r="W17" i="17"/>
  <c r="V17" i="17"/>
  <c r="W16" i="17"/>
  <c r="V16" i="17"/>
  <c r="W15" i="17"/>
  <c r="V15" i="17"/>
  <c r="W14" i="17"/>
  <c r="V14" i="17"/>
  <c r="W13" i="17"/>
  <c r="V13" i="17"/>
  <c r="W12" i="17"/>
  <c r="V12" i="17"/>
  <c r="W11" i="17"/>
  <c r="V11" i="17"/>
  <c r="W10" i="17"/>
  <c r="V10" i="17"/>
  <c r="W9" i="17"/>
  <c r="V9" i="17"/>
  <c r="W8" i="17"/>
  <c r="V8" i="17"/>
  <c r="W7" i="17"/>
  <c r="V7" i="17"/>
  <c r="W6" i="17"/>
  <c r="V6" i="17"/>
  <c r="W5" i="17"/>
  <c r="V5" i="17"/>
  <c r="W4" i="17"/>
  <c r="V4" i="17"/>
  <c r="W3" i="17"/>
  <c r="V3" i="17"/>
  <c r="W2" i="17"/>
  <c r="V2" i="17"/>
  <c r="O81" i="16"/>
  <c r="F81" i="16"/>
  <c r="C81" i="16"/>
  <c r="K80" i="16"/>
  <c r="D80" i="16"/>
  <c r="P79" i="16"/>
  <c r="F79" i="16"/>
  <c r="Q78" i="16"/>
  <c r="N78" i="16"/>
  <c r="D78" i="16"/>
  <c r="O77" i="16"/>
  <c r="G77" i="16"/>
  <c r="K76" i="16"/>
  <c r="E76" i="16"/>
  <c r="O75" i="16"/>
  <c r="F75" i="16"/>
  <c r="C75" i="16"/>
  <c r="K74" i="16"/>
  <c r="D74" i="16"/>
  <c r="P73" i="16"/>
  <c r="F73" i="16"/>
  <c r="N72" i="16"/>
  <c r="D72" i="16"/>
  <c r="O71" i="16"/>
  <c r="G71" i="16"/>
  <c r="K70" i="16"/>
  <c r="E70" i="16"/>
  <c r="O69" i="16"/>
  <c r="F69" i="16"/>
  <c r="C69" i="16"/>
  <c r="K68" i="16"/>
  <c r="D68" i="16"/>
  <c r="P67" i="16"/>
  <c r="F67" i="16"/>
  <c r="N66" i="16"/>
  <c r="D66" i="16"/>
  <c r="O65" i="16"/>
  <c r="G65" i="16"/>
  <c r="K64" i="16"/>
  <c r="E64" i="16"/>
  <c r="O63" i="16"/>
  <c r="F63" i="16"/>
  <c r="C63" i="16"/>
  <c r="K62" i="16"/>
  <c r="D62" i="16"/>
  <c r="P61" i="16"/>
  <c r="F61" i="16"/>
  <c r="Q58" i="16"/>
  <c r="Q81" i="16" s="1"/>
  <c r="P58" i="16"/>
  <c r="P81" i="16" s="1"/>
  <c r="O58" i="16"/>
  <c r="N58" i="16"/>
  <c r="K58" i="16"/>
  <c r="K81" i="16" s="1"/>
  <c r="G58" i="16"/>
  <c r="G81" i="16" s="1"/>
  <c r="F58" i="16"/>
  <c r="E58" i="16"/>
  <c r="E81" i="16" s="1"/>
  <c r="D58" i="16"/>
  <c r="C58" i="16"/>
  <c r="P57" i="16"/>
  <c r="P80" i="16" s="1"/>
  <c r="O57" i="16"/>
  <c r="N57" i="16"/>
  <c r="N80" i="16" s="1"/>
  <c r="K57" i="16"/>
  <c r="G57" i="16"/>
  <c r="F57" i="16"/>
  <c r="F80" i="16" s="1"/>
  <c r="E57" i="16"/>
  <c r="E80" i="16" s="1"/>
  <c r="D57" i="16"/>
  <c r="C57" i="16"/>
  <c r="C80" i="16" s="1"/>
  <c r="Q56" i="16"/>
  <c r="Q79" i="16" s="1"/>
  <c r="P56" i="16"/>
  <c r="O56" i="16"/>
  <c r="O79" i="16" s="1"/>
  <c r="N56" i="16"/>
  <c r="N79" i="16" s="1"/>
  <c r="K56" i="16"/>
  <c r="G56" i="16"/>
  <c r="G79" i="16" s="1"/>
  <c r="F56" i="16"/>
  <c r="E56" i="16"/>
  <c r="D56" i="16"/>
  <c r="D79" i="16" s="1"/>
  <c r="C56" i="16"/>
  <c r="C79" i="16" s="1"/>
  <c r="P55" i="16"/>
  <c r="P78" i="16" s="1"/>
  <c r="O55" i="16"/>
  <c r="N55" i="16"/>
  <c r="K55" i="16"/>
  <c r="K78" i="16" s="1"/>
  <c r="G55" i="16"/>
  <c r="G78" i="16" s="1"/>
  <c r="F55" i="16"/>
  <c r="F78" i="16" s="1"/>
  <c r="E55" i="16"/>
  <c r="E78" i="16" s="1"/>
  <c r="D55" i="16"/>
  <c r="C55" i="16"/>
  <c r="C78" i="16" s="1"/>
  <c r="P54" i="16"/>
  <c r="P77" i="16" s="1"/>
  <c r="O54" i="16"/>
  <c r="N54" i="16"/>
  <c r="N77" i="16" s="1"/>
  <c r="K54" i="16"/>
  <c r="G54" i="16"/>
  <c r="F54" i="16"/>
  <c r="F77" i="16" s="1"/>
  <c r="E54" i="16"/>
  <c r="E77" i="16" s="1"/>
  <c r="D54" i="16"/>
  <c r="C54" i="16"/>
  <c r="C77" i="16" s="1"/>
  <c r="P53" i="16"/>
  <c r="O53" i="16"/>
  <c r="O76" i="16" s="1"/>
  <c r="N53" i="16"/>
  <c r="N76" i="16" s="1"/>
  <c r="K53" i="16"/>
  <c r="G53" i="16"/>
  <c r="G76" i="16" s="1"/>
  <c r="F53" i="16"/>
  <c r="E53" i="16"/>
  <c r="D53" i="16"/>
  <c r="D76" i="16" s="1"/>
  <c r="C53" i="16"/>
  <c r="C76" i="16" s="1"/>
  <c r="Q52" i="16"/>
  <c r="Q75" i="16" s="1"/>
  <c r="P52" i="16"/>
  <c r="P75" i="16" s="1"/>
  <c r="O52" i="16"/>
  <c r="N52" i="16"/>
  <c r="N75" i="16" s="1"/>
  <c r="K52" i="16"/>
  <c r="K75" i="16" s="1"/>
  <c r="G52" i="16"/>
  <c r="G75" i="16" s="1"/>
  <c r="F52" i="16"/>
  <c r="E52" i="16"/>
  <c r="E75" i="16" s="1"/>
  <c r="D52" i="16"/>
  <c r="C52" i="16"/>
  <c r="P51" i="16"/>
  <c r="P74" i="16" s="1"/>
  <c r="O51" i="16"/>
  <c r="N51" i="16"/>
  <c r="N74" i="16" s="1"/>
  <c r="K51" i="16"/>
  <c r="G51" i="16"/>
  <c r="G74" i="16" s="1"/>
  <c r="F51" i="16"/>
  <c r="F74" i="16" s="1"/>
  <c r="E51" i="16"/>
  <c r="E74" i="16" s="1"/>
  <c r="D51" i="16"/>
  <c r="C51" i="16"/>
  <c r="C74" i="16" s="1"/>
  <c r="Q50" i="16"/>
  <c r="Q73" i="16" s="1"/>
  <c r="P50" i="16"/>
  <c r="O50" i="16"/>
  <c r="O73" i="16" s="1"/>
  <c r="N50" i="16"/>
  <c r="N73" i="16" s="1"/>
  <c r="K50" i="16"/>
  <c r="G50" i="16"/>
  <c r="G73" i="16" s="1"/>
  <c r="F50" i="16"/>
  <c r="E50" i="16"/>
  <c r="D50" i="16"/>
  <c r="D73" i="16" s="1"/>
  <c r="C50" i="16"/>
  <c r="C73" i="16" s="1"/>
  <c r="P49" i="16"/>
  <c r="P72" i="16" s="1"/>
  <c r="O49" i="16"/>
  <c r="O72" i="16" s="1"/>
  <c r="N49" i="16"/>
  <c r="K49" i="16"/>
  <c r="K72" i="16" s="1"/>
  <c r="G49" i="16"/>
  <c r="G72" i="16" s="1"/>
  <c r="F49" i="16"/>
  <c r="F72" i="16" s="1"/>
  <c r="E49" i="16"/>
  <c r="E72" i="16" s="1"/>
  <c r="D49" i="16"/>
  <c r="C49" i="16"/>
  <c r="P48" i="16"/>
  <c r="P71" i="16" s="1"/>
  <c r="O48" i="16"/>
  <c r="N48" i="16"/>
  <c r="N71" i="16" s="1"/>
  <c r="K48" i="16"/>
  <c r="K71" i="16" s="1"/>
  <c r="G48" i="16"/>
  <c r="F48" i="16"/>
  <c r="F71" i="16" s="1"/>
  <c r="E48" i="16"/>
  <c r="E71" i="16" s="1"/>
  <c r="D48" i="16"/>
  <c r="C48" i="16"/>
  <c r="C71" i="16" s="1"/>
  <c r="P47" i="16"/>
  <c r="O47" i="16"/>
  <c r="O70" i="16" s="1"/>
  <c r="N47" i="16"/>
  <c r="N70" i="16" s="1"/>
  <c r="K47" i="16"/>
  <c r="G47" i="16"/>
  <c r="G70" i="16" s="1"/>
  <c r="F47" i="16"/>
  <c r="E47" i="16"/>
  <c r="D47" i="16"/>
  <c r="D70" i="16" s="1"/>
  <c r="C47" i="16"/>
  <c r="C70" i="16" s="1"/>
  <c r="Q46" i="16"/>
  <c r="Q69" i="16" s="1"/>
  <c r="P46" i="16"/>
  <c r="P69" i="16" s="1"/>
  <c r="O46" i="16"/>
  <c r="N46" i="16"/>
  <c r="K46" i="16"/>
  <c r="K69" i="16" s="1"/>
  <c r="G46" i="16"/>
  <c r="G69" i="16" s="1"/>
  <c r="F46" i="16"/>
  <c r="E46" i="16"/>
  <c r="E69" i="16" s="1"/>
  <c r="D46" i="16"/>
  <c r="C46" i="16"/>
  <c r="P45" i="16"/>
  <c r="P68" i="16" s="1"/>
  <c r="O45" i="16"/>
  <c r="N45" i="16"/>
  <c r="N68" i="16" s="1"/>
  <c r="K45" i="16"/>
  <c r="G45" i="16"/>
  <c r="F45" i="16"/>
  <c r="F68" i="16" s="1"/>
  <c r="E45" i="16"/>
  <c r="E68" i="16" s="1"/>
  <c r="D45" i="16"/>
  <c r="C45" i="16"/>
  <c r="C68" i="16" s="1"/>
  <c r="Q44" i="16"/>
  <c r="Q67" i="16" s="1"/>
  <c r="P44" i="16"/>
  <c r="O44" i="16"/>
  <c r="O67" i="16" s="1"/>
  <c r="N44" i="16"/>
  <c r="N67" i="16" s="1"/>
  <c r="K44" i="16"/>
  <c r="G44" i="16"/>
  <c r="G67" i="16" s="1"/>
  <c r="F44" i="16"/>
  <c r="E44" i="16"/>
  <c r="D44" i="16"/>
  <c r="D67" i="16" s="1"/>
  <c r="C44" i="16"/>
  <c r="C67" i="16" s="1"/>
  <c r="P43" i="16"/>
  <c r="P66" i="16" s="1"/>
  <c r="O43" i="16"/>
  <c r="N43" i="16"/>
  <c r="K43" i="16"/>
  <c r="K66" i="16" s="1"/>
  <c r="G43" i="16"/>
  <c r="G66" i="16" s="1"/>
  <c r="F43" i="16"/>
  <c r="F66" i="16" s="1"/>
  <c r="E43" i="16"/>
  <c r="E66" i="16" s="1"/>
  <c r="D43" i="16"/>
  <c r="C43" i="16"/>
  <c r="C66" i="16" s="1"/>
  <c r="P42" i="16"/>
  <c r="P65" i="16" s="1"/>
  <c r="O42" i="16"/>
  <c r="N42" i="16"/>
  <c r="N65" i="16" s="1"/>
  <c r="K42" i="16"/>
  <c r="G42" i="16"/>
  <c r="F42" i="16"/>
  <c r="F65" i="16" s="1"/>
  <c r="E42" i="16"/>
  <c r="E65" i="16" s="1"/>
  <c r="D42" i="16"/>
  <c r="C42" i="16"/>
  <c r="C65" i="16" s="1"/>
  <c r="P41" i="16"/>
  <c r="O41" i="16"/>
  <c r="O64" i="16" s="1"/>
  <c r="N41" i="16"/>
  <c r="N64" i="16" s="1"/>
  <c r="K41" i="16"/>
  <c r="G41" i="16"/>
  <c r="G64" i="16" s="1"/>
  <c r="F41" i="16"/>
  <c r="E41" i="16"/>
  <c r="D41" i="16"/>
  <c r="D64" i="16" s="1"/>
  <c r="C41" i="16"/>
  <c r="C64" i="16" s="1"/>
  <c r="Q40" i="16"/>
  <c r="Q63" i="16" s="1"/>
  <c r="P40" i="16"/>
  <c r="P63" i="16" s="1"/>
  <c r="O40" i="16"/>
  <c r="N40" i="16"/>
  <c r="K40" i="16"/>
  <c r="K63" i="16" s="1"/>
  <c r="G40" i="16"/>
  <c r="G63" i="16" s="1"/>
  <c r="F40" i="16"/>
  <c r="E40" i="16"/>
  <c r="E63" i="16" s="1"/>
  <c r="D40" i="16"/>
  <c r="D63" i="16" s="1"/>
  <c r="C40" i="16"/>
  <c r="Q39" i="16"/>
  <c r="Q62" i="16" s="1"/>
  <c r="P39" i="16"/>
  <c r="P62" i="16" s="1"/>
  <c r="O39" i="16"/>
  <c r="N39" i="16"/>
  <c r="N62" i="16" s="1"/>
  <c r="K39" i="16"/>
  <c r="G39" i="16"/>
  <c r="F39" i="16"/>
  <c r="F62" i="16" s="1"/>
  <c r="E39" i="16"/>
  <c r="E62" i="16" s="1"/>
  <c r="D39" i="16"/>
  <c r="C39" i="16"/>
  <c r="C62" i="16" s="1"/>
  <c r="Q38" i="16"/>
  <c r="P38" i="16"/>
  <c r="O38" i="16"/>
  <c r="N38" i="16"/>
  <c r="K38" i="16"/>
  <c r="G38" i="16"/>
  <c r="G61" i="16" s="1"/>
  <c r="F38" i="16"/>
  <c r="E38" i="16"/>
  <c r="D38" i="16"/>
  <c r="D61" i="16" s="1"/>
  <c r="C38" i="16"/>
  <c r="C61" i="16" s="1"/>
  <c r="M33" i="16"/>
  <c r="M34" i="16" s="1"/>
  <c r="N31" i="16"/>
  <c r="M31" i="16"/>
  <c r="L31" i="16"/>
  <c r="K31" i="16"/>
  <c r="F31" i="16"/>
  <c r="E31" i="16"/>
  <c r="D31" i="16"/>
  <c r="C31" i="16"/>
  <c r="N30" i="16"/>
  <c r="N33" i="16" s="1"/>
  <c r="N34" i="16" s="1"/>
  <c r="M30" i="16"/>
  <c r="L30" i="16"/>
  <c r="K30" i="16"/>
  <c r="K33" i="16" s="1"/>
  <c r="K34" i="16" s="1"/>
  <c r="F30" i="16"/>
  <c r="F33" i="16" s="1"/>
  <c r="F34" i="16" s="1"/>
  <c r="E30" i="16"/>
  <c r="D30" i="16"/>
  <c r="D33" i="16" s="1"/>
  <c r="D34" i="16" s="1"/>
  <c r="C30" i="16"/>
  <c r="C33" i="16" s="1"/>
  <c r="C34" i="16" s="1"/>
  <c r="B23" i="16"/>
  <c r="Q22" i="16"/>
  <c r="Q21" i="16"/>
  <c r="Q57" i="16" s="1"/>
  <c r="Q80" i="16" s="1"/>
  <c r="Q20" i="16"/>
  <c r="Q19" i="16"/>
  <c r="Q55" i="16" s="1"/>
  <c r="H19" i="16"/>
  <c r="I19" i="16" s="1"/>
  <c r="Q18" i="16"/>
  <c r="Q54" i="16" s="1"/>
  <c r="Q77" i="16" s="1"/>
  <c r="Q17" i="16"/>
  <c r="Q53" i="16" s="1"/>
  <c r="Q76" i="16" s="1"/>
  <c r="R16" i="16"/>
  <c r="S16" i="16" s="1"/>
  <c r="Q16" i="16"/>
  <c r="Q15" i="16"/>
  <c r="Q51" i="16" s="1"/>
  <c r="Q74" i="16" s="1"/>
  <c r="H15" i="16"/>
  <c r="I15" i="16" s="1"/>
  <c r="Q14" i="16"/>
  <c r="Q13" i="16"/>
  <c r="Q49" i="16" s="1"/>
  <c r="Q72" i="16" s="1"/>
  <c r="R12" i="16"/>
  <c r="S12" i="16" s="1"/>
  <c r="Q12" i="16"/>
  <c r="Q48" i="16" s="1"/>
  <c r="Q71" i="16" s="1"/>
  <c r="Q11" i="16"/>
  <c r="Q47" i="16" s="1"/>
  <c r="Q70" i="16" s="1"/>
  <c r="Q10" i="16"/>
  <c r="Q9" i="16"/>
  <c r="Q45" i="16" s="1"/>
  <c r="Q68" i="16" s="1"/>
  <c r="Q8" i="16"/>
  <c r="Q7" i="16"/>
  <c r="Q43" i="16" s="1"/>
  <c r="Q66" i="16" s="1"/>
  <c r="H7" i="16"/>
  <c r="I7" i="16" s="1"/>
  <c r="Q6" i="16"/>
  <c r="Q42" i="16" s="1"/>
  <c r="Q65" i="16" s="1"/>
  <c r="Q5" i="16"/>
  <c r="Q41" i="16" s="1"/>
  <c r="Q64" i="16" s="1"/>
  <c r="Q4" i="16"/>
  <c r="H4" i="16"/>
  <c r="I4" i="16" s="1"/>
  <c r="Q3" i="16"/>
  <c r="Q2" i="16"/>
  <c r="O101" i="15"/>
  <c r="L101" i="15"/>
  <c r="F101" i="15"/>
  <c r="L100" i="15"/>
  <c r="H100" i="15"/>
  <c r="E100" i="15"/>
  <c r="R99" i="15"/>
  <c r="H99" i="15"/>
  <c r="G99" i="15"/>
  <c r="D99" i="15"/>
  <c r="G98" i="15"/>
  <c r="F98" i="15"/>
  <c r="C98" i="15"/>
  <c r="P97" i="15"/>
  <c r="F97" i="15"/>
  <c r="E97" i="15"/>
  <c r="R96" i="15"/>
  <c r="O96" i="15"/>
  <c r="E96" i="15"/>
  <c r="D96" i="15"/>
  <c r="Q95" i="15"/>
  <c r="D95" i="15"/>
  <c r="C95" i="15"/>
  <c r="P94" i="15"/>
  <c r="H94" i="15"/>
  <c r="C94" i="15"/>
  <c r="R93" i="15"/>
  <c r="O93" i="15"/>
  <c r="G93" i="15"/>
  <c r="Q92" i="15"/>
  <c r="L92" i="15"/>
  <c r="Q91" i="15"/>
  <c r="P91" i="15"/>
  <c r="H91" i="15"/>
  <c r="E91" i="15"/>
  <c r="P90" i="15"/>
  <c r="O90" i="15"/>
  <c r="G90" i="15"/>
  <c r="D90" i="15"/>
  <c r="O89" i="15"/>
  <c r="L89" i="15"/>
  <c r="F89" i="15"/>
  <c r="L88" i="15"/>
  <c r="H88" i="15"/>
  <c r="E88" i="15"/>
  <c r="H87" i="15"/>
  <c r="G87" i="15"/>
  <c r="D87" i="15"/>
  <c r="G86" i="15"/>
  <c r="F86" i="15"/>
  <c r="C86" i="15"/>
  <c r="F85" i="15"/>
  <c r="E85" i="15"/>
  <c r="E84" i="15"/>
  <c r="D84" i="15"/>
  <c r="Q83" i="15"/>
  <c r="L83" i="15"/>
  <c r="D83" i="15"/>
  <c r="C83" i="15"/>
  <c r="P82" i="15"/>
  <c r="C82" i="15"/>
  <c r="O81" i="15"/>
  <c r="R80" i="15"/>
  <c r="Q80" i="15"/>
  <c r="L80" i="15"/>
  <c r="F80" i="15"/>
  <c r="Q79" i="15"/>
  <c r="P79" i="15"/>
  <c r="H79" i="15"/>
  <c r="P78" i="15"/>
  <c r="O78" i="15"/>
  <c r="G78" i="15"/>
  <c r="D78" i="15"/>
  <c r="O77" i="15"/>
  <c r="L77" i="15"/>
  <c r="F77" i="15"/>
  <c r="C77" i="15"/>
  <c r="L76" i="15"/>
  <c r="H76" i="15"/>
  <c r="E76" i="15"/>
  <c r="H75" i="15"/>
  <c r="G75" i="15"/>
  <c r="D75" i="15"/>
  <c r="Q74" i="15"/>
  <c r="G74" i="15"/>
  <c r="F74" i="15"/>
  <c r="C74" i="15"/>
  <c r="P73" i="15"/>
  <c r="F73" i="15"/>
  <c r="E73" i="15"/>
  <c r="E72" i="15"/>
  <c r="D72" i="15"/>
  <c r="Q71" i="15"/>
  <c r="L71" i="15"/>
  <c r="D71" i="15"/>
  <c r="C71" i="15"/>
  <c r="Q68" i="15"/>
  <c r="Q101" i="15" s="1"/>
  <c r="P68" i="15"/>
  <c r="P101" i="15" s="1"/>
  <c r="O68" i="15"/>
  <c r="L68" i="15"/>
  <c r="H68" i="15"/>
  <c r="H101" i="15" s="1"/>
  <c r="G68" i="15"/>
  <c r="G101" i="15" s="1"/>
  <c r="F68" i="15"/>
  <c r="E68" i="15"/>
  <c r="E101" i="15" s="1"/>
  <c r="D68" i="15"/>
  <c r="D101" i="15" s="1"/>
  <c r="C68" i="15"/>
  <c r="I32" i="15" s="1"/>
  <c r="J32" i="15" s="1"/>
  <c r="R67" i="15"/>
  <c r="R100" i="15" s="1"/>
  <c r="Q67" i="15"/>
  <c r="Q100" i="15" s="1"/>
  <c r="P67" i="15"/>
  <c r="P100" i="15" s="1"/>
  <c r="O67" i="15"/>
  <c r="L67" i="15"/>
  <c r="H67" i="15"/>
  <c r="G67" i="15"/>
  <c r="F67" i="15"/>
  <c r="F100" i="15" s="1"/>
  <c r="E67" i="15"/>
  <c r="D67" i="15"/>
  <c r="D100" i="15" s="1"/>
  <c r="C67" i="15"/>
  <c r="C100" i="15" s="1"/>
  <c r="R66" i="15"/>
  <c r="Q66" i="15"/>
  <c r="Q99" i="15" s="1"/>
  <c r="P66" i="15"/>
  <c r="P99" i="15" s="1"/>
  <c r="O66" i="15"/>
  <c r="O99" i="15" s="1"/>
  <c r="L66" i="15"/>
  <c r="H66" i="15"/>
  <c r="G66" i="15"/>
  <c r="F66" i="15"/>
  <c r="F99" i="15" s="1"/>
  <c r="E66" i="15"/>
  <c r="E99" i="15" s="1"/>
  <c r="D66" i="15"/>
  <c r="C66" i="15"/>
  <c r="C99" i="15" s="1"/>
  <c r="Q65" i="15"/>
  <c r="Q98" i="15" s="1"/>
  <c r="P65" i="15"/>
  <c r="P98" i="15" s="1"/>
  <c r="O65" i="15"/>
  <c r="L65" i="15"/>
  <c r="L98" i="15" s="1"/>
  <c r="H65" i="15"/>
  <c r="H98" i="15" s="1"/>
  <c r="G65" i="15"/>
  <c r="F65" i="15"/>
  <c r="E65" i="15"/>
  <c r="D65" i="15"/>
  <c r="D98" i="15" s="1"/>
  <c r="C65" i="15"/>
  <c r="Q64" i="15"/>
  <c r="Q97" i="15" s="1"/>
  <c r="P64" i="15"/>
  <c r="O64" i="15"/>
  <c r="O97" i="15" s="1"/>
  <c r="L64" i="15"/>
  <c r="S28" i="15" s="1"/>
  <c r="T28" i="15" s="1"/>
  <c r="H64" i="15"/>
  <c r="H97" i="15" s="1"/>
  <c r="G64" i="15"/>
  <c r="G97" i="15" s="1"/>
  <c r="F64" i="15"/>
  <c r="E64" i="15"/>
  <c r="D64" i="15"/>
  <c r="C64" i="15"/>
  <c r="C97" i="15" s="1"/>
  <c r="Q63" i="15"/>
  <c r="Q96" i="15" s="1"/>
  <c r="P63" i="15"/>
  <c r="P96" i="15" s="1"/>
  <c r="O63" i="15"/>
  <c r="L63" i="15"/>
  <c r="L96" i="15" s="1"/>
  <c r="H63" i="15"/>
  <c r="H96" i="15" s="1"/>
  <c r="G63" i="15"/>
  <c r="G96" i="15" s="1"/>
  <c r="F63" i="15"/>
  <c r="F96" i="15" s="1"/>
  <c r="E63" i="15"/>
  <c r="D63" i="15"/>
  <c r="C63" i="15"/>
  <c r="C96" i="15" s="1"/>
  <c r="Q62" i="15"/>
  <c r="P62" i="15"/>
  <c r="P95" i="15" s="1"/>
  <c r="O62" i="15"/>
  <c r="O95" i="15" s="1"/>
  <c r="L62" i="15"/>
  <c r="H62" i="15"/>
  <c r="H95" i="15" s="1"/>
  <c r="G62" i="15"/>
  <c r="G95" i="15" s="1"/>
  <c r="F62" i="15"/>
  <c r="F95" i="15" s="1"/>
  <c r="E62" i="15"/>
  <c r="E95" i="15" s="1"/>
  <c r="D62" i="15"/>
  <c r="C62" i="15"/>
  <c r="Q61" i="15"/>
  <c r="Q94" i="15" s="1"/>
  <c r="P61" i="15"/>
  <c r="O61" i="15"/>
  <c r="O94" i="15" s="1"/>
  <c r="L61" i="15"/>
  <c r="L94" i="15" s="1"/>
  <c r="H61" i="15"/>
  <c r="G61" i="15"/>
  <c r="G94" i="15" s="1"/>
  <c r="F61" i="15"/>
  <c r="F94" i="15" s="1"/>
  <c r="E61" i="15"/>
  <c r="E94" i="15" s="1"/>
  <c r="D61" i="15"/>
  <c r="D94" i="15" s="1"/>
  <c r="C61" i="15"/>
  <c r="Q60" i="15"/>
  <c r="Q93" i="15" s="1"/>
  <c r="P60" i="15"/>
  <c r="P93" i="15" s="1"/>
  <c r="O60" i="15"/>
  <c r="L60" i="15"/>
  <c r="L93" i="15" s="1"/>
  <c r="H60" i="15"/>
  <c r="H93" i="15" s="1"/>
  <c r="G60" i="15"/>
  <c r="F60" i="15"/>
  <c r="F93" i="15" s="1"/>
  <c r="E60" i="15"/>
  <c r="E93" i="15" s="1"/>
  <c r="D60" i="15"/>
  <c r="D93" i="15" s="1"/>
  <c r="C60" i="15"/>
  <c r="C93" i="15" s="1"/>
  <c r="Q59" i="15"/>
  <c r="P59" i="15"/>
  <c r="P92" i="15" s="1"/>
  <c r="O59" i="15"/>
  <c r="O92" i="15" s="1"/>
  <c r="L59" i="15"/>
  <c r="H59" i="15"/>
  <c r="H92" i="15" s="1"/>
  <c r="G59" i="15"/>
  <c r="G92" i="15" s="1"/>
  <c r="F59" i="15"/>
  <c r="F92" i="15" s="1"/>
  <c r="E59" i="15"/>
  <c r="E92" i="15" s="1"/>
  <c r="D59" i="15"/>
  <c r="D92" i="15" s="1"/>
  <c r="C59" i="15"/>
  <c r="C92" i="15" s="1"/>
  <c r="R58" i="15"/>
  <c r="R91" i="15" s="1"/>
  <c r="Q58" i="15"/>
  <c r="P58" i="15"/>
  <c r="O58" i="15"/>
  <c r="O91" i="15" s="1"/>
  <c r="L58" i="15"/>
  <c r="L91" i="15" s="1"/>
  <c r="H58" i="15"/>
  <c r="G58" i="15"/>
  <c r="G91" i="15" s="1"/>
  <c r="F58" i="15"/>
  <c r="F91" i="15" s="1"/>
  <c r="E58" i="15"/>
  <c r="D58" i="15"/>
  <c r="D91" i="15" s="1"/>
  <c r="C58" i="15"/>
  <c r="C91" i="15" s="1"/>
  <c r="Q57" i="15"/>
  <c r="Q90" i="15" s="1"/>
  <c r="P57" i="15"/>
  <c r="O57" i="15"/>
  <c r="L57" i="15"/>
  <c r="L90" i="15" s="1"/>
  <c r="H57" i="15"/>
  <c r="H90" i="15" s="1"/>
  <c r="G57" i="15"/>
  <c r="F57" i="15"/>
  <c r="F90" i="15" s="1"/>
  <c r="E57" i="15"/>
  <c r="E90" i="15" s="1"/>
  <c r="D57" i="15"/>
  <c r="C57" i="15"/>
  <c r="Q56" i="15"/>
  <c r="Q89" i="15" s="1"/>
  <c r="P56" i="15"/>
  <c r="P89" i="15" s="1"/>
  <c r="O56" i="15"/>
  <c r="L56" i="15"/>
  <c r="H56" i="15"/>
  <c r="H89" i="15" s="1"/>
  <c r="G56" i="15"/>
  <c r="G89" i="15" s="1"/>
  <c r="F56" i="15"/>
  <c r="E56" i="15"/>
  <c r="E89" i="15" s="1"/>
  <c r="D56" i="15"/>
  <c r="D89" i="15" s="1"/>
  <c r="C56" i="15"/>
  <c r="R55" i="15"/>
  <c r="R88" i="15" s="1"/>
  <c r="Q55" i="15"/>
  <c r="Q88" i="15" s="1"/>
  <c r="P55" i="15"/>
  <c r="P88" i="15" s="1"/>
  <c r="O55" i="15"/>
  <c r="O88" i="15" s="1"/>
  <c r="L55" i="15"/>
  <c r="H55" i="15"/>
  <c r="G55" i="15"/>
  <c r="G88" i="15" s="1"/>
  <c r="F55" i="15"/>
  <c r="F88" i="15" s="1"/>
  <c r="E55" i="15"/>
  <c r="D55" i="15"/>
  <c r="D88" i="15" s="1"/>
  <c r="C55" i="15"/>
  <c r="C88" i="15" s="1"/>
  <c r="R54" i="15"/>
  <c r="R87" i="15" s="1"/>
  <c r="Q54" i="15"/>
  <c r="Q87" i="15" s="1"/>
  <c r="P54" i="15"/>
  <c r="P87" i="15" s="1"/>
  <c r="O54" i="15"/>
  <c r="O87" i="15" s="1"/>
  <c r="L54" i="15"/>
  <c r="H54" i="15"/>
  <c r="G54" i="15"/>
  <c r="F54" i="15"/>
  <c r="F87" i="15" s="1"/>
  <c r="E54" i="15"/>
  <c r="E87" i="15" s="1"/>
  <c r="D54" i="15"/>
  <c r="C54" i="15"/>
  <c r="C87" i="15" s="1"/>
  <c r="Q53" i="15"/>
  <c r="Q86" i="15" s="1"/>
  <c r="P53" i="15"/>
  <c r="P86" i="15" s="1"/>
  <c r="O53" i="15"/>
  <c r="L53" i="15"/>
  <c r="L86" i="15" s="1"/>
  <c r="H53" i="15"/>
  <c r="H86" i="15" s="1"/>
  <c r="G53" i="15"/>
  <c r="F53" i="15"/>
  <c r="E53" i="15"/>
  <c r="E86" i="15" s="1"/>
  <c r="D53" i="15"/>
  <c r="D86" i="15" s="1"/>
  <c r="C53" i="15"/>
  <c r="I17" i="15" s="1"/>
  <c r="J17" i="15" s="1"/>
  <c r="Q52" i="15"/>
  <c r="Q85" i="15" s="1"/>
  <c r="P52" i="15"/>
  <c r="P85" i="15" s="1"/>
  <c r="O52" i="15"/>
  <c r="O85" i="15" s="1"/>
  <c r="L52" i="15"/>
  <c r="H52" i="15"/>
  <c r="H85" i="15" s="1"/>
  <c r="G52" i="15"/>
  <c r="G85" i="15" s="1"/>
  <c r="F52" i="15"/>
  <c r="E52" i="15"/>
  <c r="D52" i="15"/>
  <c r="C52" i="15"/>
  <c r="C85" i="15" s="1"/>
  <c r="Q51" i="15"/>
  <c r="Q84" i="15" s="1"/>
  <c r="P51" i="15"/>
  <c r="P84" i="15" s="1"/>
  <c r="O51" i="15"/>
  <c r="O84" i="15" s="1"/>
  <c r="L51" i="15"/>
  <c r="L84" i="15" s="1"/>
  <c r="H51" i="15"/>
  <c r="H84" i="15" s="1"/>
  <c r="G51" i="15"/>
  <c r="G84" i="15" s="1"/>
  <c r="F51" i="15"/>
  <c r="F84" i="15" s="1"/>
  <c r="E51" i="15"/>
  <c r="D51" i="15"/>
  <c r="C51" i="15"/>
  <c r="C84" i="15" s="1"/>
  <c r="Q50" i="15"/>
  <c r="P50" i="15"/>
  <c r="P83" i="15" s="1"/>
  <c r="O50" i="15"/>
  <c r="O83" i="15" s="1"/>
  <c r="L50" i="15"/>
  <c r="S14" i="15" s="1"/>
  <c r="H50" i="15"/>
  <c r="H83" i="15" s="1"/>
  <c r="G50" i="15"/>
  <c r="G83" i="15" s="1"/>
  <c r="F50" i="15"/>
  <c r="F83" i="15" s="1"/>
  <c r="E50" i="15"/>
  <c r="D50" i="15"/>
  <c r="C50" i="15"/>
  <c r="Q49" i="15"/>
  <c r="Q82" i="15" s="1"/>
  <c r="P49" i="15"/>
  <c r="O49" i="15"/>
  <c r="O82" i="15" s="1"/>
  <c r="L49" i="15"/>
  <c r="L82" i="15" s="1"/>
  <c r="H49" i="15"/>
  <c r="H82" i="15" s="1"/>
  <c r="G49" i="15"/>
  <c r="G82" i="15" s="1"/>
  <c r="F49" i="15"/>
  <c r="F82" i="15" s="1"/>
  <c r="E49" i="15"/>
  <c r="E82" i="15" s="1"/>
  <c r="D49" i="15"/>
  <c r="C49" i="15"/>
  <c r="Q48" i="15"/>
  <c r="Q81" i="15" s="1"/>
  <c r="P48" i="15"/>
  <c r="P81" i="15" s="1"/>
  <c r="O48" i="15"/>
  <c r="L48" i="15"/>
  <c r="L81" i="15" s="1"/>
  <c r="H48" i="15"/>
  <c r="H81" i="15" s="1"/>
  <c r="G48" i="15"/>
  <c r="G81" i="15" s="1"/>
  <c r="F48" i="15"/>
  <c r="F81" i="15" s="1"/>
  <c r="E48" i="15"/>
  <c r="E81" i="15" s="1"/>
  <c r="D48" i="15"/>
  <c r="D81" i="15" s="1"/>
  <c r="C48" i="15"/>
  <c r="C81" i="15" s="1"/>
  <c r="R47" i="15"/>
  <c r="Q47" i="15"/>
  <c r="P47" i="15"/>
  <c r="P80" i="15" s="1"/>
  <c r="O47" i="15"/>
  <c r="O80" i="15" s="1"/>
  <c r="L47" i="15"/>
  <c r="H47" i="15"/>
  <c r="H80" i="15" s="1"/>
  <c r="G47" i="15"/>
  <c r="G80" i="15" s="1"/>
  <c r="F47" i="15"/>
  <c r="E47" i="15"/>
  <c r="E80" i="15" s="1"/>
  <c r="D47" i="15"/>
  <c r="D80" i="15" s="1"/>
  <c r="C47" i="15"/>
  <c r="C80" i="15" s="1"/>
  <c r="R46" i="15"/>
  <c r="Q46" i="15"/>
  <c r="P46" i="15"/>
  <c r="O46" i="15"/>
  <c r="O79" i="15" s="1"/>
  <c r="L46" i="15"/>
  <c r="L79" i="15" s="1"/>
  <c r="H46" i="15"/>
  <c r="G46" i="15"/>
  <c r="G79" i="15" s="1"/>
  <c r="F46" i="15"/>
  <c r="F79" i="15" s="1"/>
  <c r="E46" i="15"/>
  <c r="E79" i="15" s="1"/>
  <c r="D46" i="15"/>
  <c r="D79" i="15" s="1"/>
  <c r="C46" i="15"/>
  <c r="C79" i="15" s="1"/>
  <c r="Q45" i="15"/>
  <c r="Q78" i="15" s="1"/>
  <c r="P45" i="15"/>
  <c r="O45" i="15"/>
  <c r="L45" i="15"/>
  <c r="L78" i="15" s="1"/>
  <c r="H45" i="15"/>
  <c r="H78" i="15" s="1"/>
  <c r="G45" i="15"/>
  <c r="F45" i="15"/>
  <c r="F78" i="15" s="1"/>
  <c r="E45" i="15"/>
  <c r="E78" i="15" s="1"/>
  <c r="D45" i="15"/>
  <c r="C45" i="15"/>
  <c r="Q44" i="15"/>
  <c r="Q77" i="15" s="1"/>
  <c r="P44" i="15"/>
  <c r="P77" i="15" s="1"/>
  <c r="O44" i="15"/>
  <c r="L44" i="15"/>
  <c r="H44" i="15"/>
  <c r="H77" i="15" s="1"/>
  <c r="G44" i="15"/>
  <c r="G77" i="15" s="1"/>
  <c r="F44" i="15"/>
  <c r="E44" i="15"/>
  <c r="E77" i="15" s="1"/>
  <c r="D44" i="15"/>
  <c r="D77" i="15" s="1"/>
  <c r="C44" i="15"/>
  <c r="I8" i="15" s="1"/>
  <c r="R43" i="15"/>
  <c r="R76" i="15" s="1"/>
  <c r="Q43" i="15"/>
  <c r="Q76" i="15" s="1"/>
  <c r="P43" i="15"/>
  <c r="P76" i="15" s="1"/>
  <c r="O43" i="15"/>
  <c r="O76" i="15" s="1"/>
  <c r="L43" i="15"/>
  <c r="H43" i="15"/>
  <c r="G43" i="15"/>
  <c r="G76" i="15" s="1"/>
  <c r="F43" i="15"/>
  <c r="F76" i="15" s="1"/>
  <c r="E43" i="15"/>
  <c r="D43" i="15"/>
  <c r="D76" i="15" s="1"/>
  <c r="C43" i="15"/>
  <c r="C76" i="15" s="1"/>
  <c r="R42" i="15"/>
  <c r="R75" i="15" s="1"/>
  <c r="Q42" i="15"/>
  <c r="Q75" i="15" s="1"/>
  <c r="P42" i="15"/>
  <c r="P75" i="15" s="1"/>
  <c r="O42" i="15"/>
  <c r="O75" i="15" s="1"/>
  <c r="L42" i="15"/>
  <c r="H42" i="15"/>
  <c r="G42" i="15"/>
  <c r="F42" i="15"/>
  <c r="F75" i="15" s="1"/>
  <c r="E42" i="15"/>
  <c r="E75" i="15" s="1"/>
  <c r="D42" i="15"/>
  <c r="C42" i="15"/>
  <c r="C75" i="15" s="1"/>
  <c r="Q41" i="15"/>
  <c r="P41" i="15"/>
  <c r="P74" i="15" s="1"/>
  <c r="O41" i="15"/>
  <c r="L41" i="15"/>
  <c r="L74" i="15" s="1"/>
  <c r="H41" i="15"/>
  <c r="H74" i="15" s="1"/>
  <c r="G41" i="15"/>
  <c r="F41" i="15"/>
  <c r="E41" i="15"/>
  <c r="D41" i="15"/>
  <c r="D74" i="15" s="1"/>
  <c r="C41" i="15"/>
  <c r="Q40" i="15"/>
  <c r="Q73" i="15" s="1"/>
  <c r="P40" i="15"/>
  <c r="O40" i="15"/>
  <c r="O73" i="15" s="1"/>
  <c r="L40" i="15"/>
  <c r="H40" i="15"/>
  <c r="H73" i="15" s="1"/>
  <c r="G40" i="15"/>
  <c r="G73" i="15" s="1"/>
  <c r="F40" i="15"/>
  <c r="E40" i="15"/>
  <c r="D40" i="15"/>
  <c r="C40" i="15"/>
  <c r="C73" i="15" s="1"/>
  <c r="Q39" i="15"/>
  <c r="Q72" i="15" s="1"/>
  <c r="P39" i="15"/>
  <c r="P72" i="15" s="1"/>
  <c r="O39" i="15"/>
  <c r="O72" i="15" s="1"/>
  <c r="L39" i="15"/>
  <c r="L72" i="15" s="1"/>
  <c r="H39" i="15"/>
  <c r="H72" i="15" s="1"/>
  <c r="G39" i="15"/>
  <c r="G72" i="15" s="1"/>
  <c r="F39" i="15"/>
  <c r="F72" i="15" s="1"/>
  <c r="E39" i="15"/>
  <c r="D39" i="15"/>
  <c r="C39" i="15"/>
  <c r="C72" i="15" s="1"/>
  <c r="Q38" i="15"/>
  <c r="Q105" i="15" s="1"/>
  <c r="P38" i="15"/>
  <c r="P71" i="15" s="1"/>
  <c r="O38" i="15"/>
  <c r="L38" i="15"/>
  <c r="H38" i="15"/>
  <c r="G38" i="15"/>
  <c r="F38" i="15"/>
  <c r="F71" i="15" s="1"/>
  <c r="E38" i="15"/>
  <c r="E71" i="15" s="1"/>
  <c r="D38" i="15"/>
  <c r="C38" i="15"/>
  <c r="C105" i="15" s="1"/>
  <c r="K33" i="15"/>
  <c r="B33" i="15"/>
  <c r="R32" i="15"/>
  <c r="R68" i="15" s="1"/>
  <c r="R101" i="15" s="1"/>
  <c r="R31" i="15"/>
  <c r="R30" i="15"/>
  <c r="J30" i="15"/>
  <c r="I30" i="15"/>
  <c r="R29" i="15"/>
  <c r="R65" i="15" s="1"/>
  <c r="R98" i="15" s="1"/>
  <c r="R28" i="15"/>
  <c r="R64" i="15" s="1"/>
  <c r="R97" i="15" s="1"/>
  <c r="R27" i="15"/>
  <c r="R63" i="15" s="1"/>
  <c r="S27" i="15" s="1"/>
  <c r="T27" i="15" s="1"/>
  <c r="I27" i="15"/>
  <c r="J27" i="15" s="1"/>
  <c r="R26" i="15"/>
  <c r="R62" i="15" s="1"/>
  <c r="R95" i="15" s="1"/>
  <c r="I26" i="15"/>
  <c r="J26" i="15" s="1"/>
  <c r="R25" i="15"/>
  <c r="R61" i="15" s="1"/>
  <c r="R24" i="15"/>
  <c r="R60" i="15" s="1"/>
  <c r="R23" i="15"/>
  <c r="R59" i="15" s="1"/>
  <c r="R92" i="15" s="1"/>
  <c r="I23" i="15"/>
  <c r="J23" i="15" s="1"/>
  <c r="S22" i="15"/>
  <c r="T22" i="15" s="1"/>
  <c r="R22" i="15"/>
  <c r="J22" i="15"/>
  <c r="I22" i="15"/>
  <c r="R21" i="15"/>
  <c r="R57" i="15" s="1"/>
  <c r="R90" i="15" s="1"/>
  <c r="R20" i="15"/>
  <c r="R56" i="15" s="1"/>
  <c r="R89" i="15" s="1"/>
  <c r="S19" i="15"/>
  <c r="T19" i="15" s="1"/>
  <c r="R19" i="15"/>
  <c r="R18" i="15"/>
  <c r="R17" i="15"/>
  <c r="R53" i="15" s="1"/>
  <c r="R86" i="15" s="1"/>
  <c r="R16" i="15"/>
  <c r="R52" i="15" s="1"/>
  <c r="R85" i="15" s="1"/>
  <c r="R15" i="15"/>
  <c r="R51" i="15" s="1"/>
  <c r="R84" i="15" s="1"/>
  <c r="I15" i="15"/>
  <c r="J15" i="15" s="1"/>
  <c r="T14" i="15"/>
  <c r="R14" i="15"/>
  <c r="R50" i="15" s="1"/>
  <c r="R83" i="15" s="1"/>
  <c r="R13" i="15"/>
  <c r="R49" i="15" s="1"/>
  <c r="R12" i="15"/>
  <c r="R48" i="15" s="1"/>
  <c r="I12" i="15"/>
  <c r="J12" i="15" s="1"/>
  <c r="S11" i="15"/>
  <c r="T11" i="15" s="1"/>
  <c r="R11" i="15"/>
  <c r="I11" i="15"/>
  <c r="J11" i="15" s="1"/>
  <c r="R10" i="15"/>
  <c r="R9" i="15"/>
  <c r="R45" i="15" s="1"/>
  <c r="R78" i="15" s="1"/>
  <c r="R8" i="15"/>
  <c r="R44" i="15" s="1"/>
  <c r="R77" i="15" s="1"/>
  <c r="J8" i="15"/>
  <c r="S7" i="15"/>
  <c r="T7" i="15" s="1"/>
  <c r="R7" i="15"/>
  <c r="R6" i="15"/>
  <c r="I6" i="15"/>
  <c r="J6" i="15" s="1"/>
  <c r="R5" i="15"/>
  <c r="R41" i="15" s="1"/>
  <c r="R74" i="15" s="1"/>
  <c r="R4" i="15"/>
  <c r="R40" i="15" s="1"/>
  <c r="R73" i="15" s="1"/>
  <c r="T3" i="15"/>
  <c r="S3" i="15"/>
  <c r="R3" i="15"/>
  <c r="R39" i="15" s="1"/>
  <c r="R72" i="15" s="1"/>
  <c r="R2" i="15"/>
  <c r="R38" i="15" s="1"/>
  <c r="R71" i="15" s="1"/>
  <c r="I2" i="15"/>
  <c r="J2" i="15" s="1"/>
  <c r="R121" i="14"/>
  <c r="P121" i="14"/>
  <c r="R120" i="14"/>
  <c r="P120" i="14"/>
  <c r="G119" i="14"/>
  <c r="C119" i="14"/>
  <c r="H117" i="14"/>
  <c r="G117" i="14"/>
  <c r="G116" i="14"/>
  <c r="D116" i="14"/>
  <c r="H115" i="14"/>
  <c r="G115" i="14"/>
  <c r="F115" i="14"/>
  <c r="G114" i="14"/>
  <c r="D114" i="14"/>
  <c r="H113" i="14"/>
  <c r="G113" i="14"/>
  <c r="F113" i="14"/>
  <c r="C113" i="14"/>
  <c r="G112" i="14"/>
  <c r="D112" i="14"/>
  <c r="C112" i="14"/>
  <c r="G111" i="14"/>
  <c r="F111" i="14"/>
  <c r="D110" i="14"/>
  <c r="C110" i="14"/>
  <c r="D108" i="14"/>
  <c r="C108" i="14"/>
  <c r="H107" i="14"/>
  <c r="G107" i="14"/>
  <c r="C107" i="14"/>
  <c r="H105" i="14"/>
  <c r="G105" i="14"/>
  <c r="G104" i="14"/>
  <c r="D104" i="14"/>
  <c r="H103" i="14"/>
  <c r="G103" i="14"/>
  <c r="F103" i="14"/>
  <c r="G102" i="14"/>
  <c r="D102" i="14"/>
  <c r="H101" i="14"/>
  <c r="G101" i="14"/>
  <c r="F101" i="14"/>
  <c r="G100" i="14"/>
  <c r="D100" i="14"/>
  <c r="C100" i="14"/>
  <c r="G99" i="14"/>
  <c r="F99" i="14"/>
  <c r="D98" i="14"/>
  <c r="C98" i="14"/>
  <c r="D96" i="14"/>
  <c r="C96" i="14"/>
  <c r="C95" i="14"/>
  <c r="H93" i="14"/>
  <c r="G93" i="14"/>
  <c r="G92" i="14"/>
  <c r="H91" i="14"/>
  <c r="G91" i="14"/>
  <c r="F91" i="14"/>
  <c r="H90" i="14"/>
  <c r="E90" i="14"/>
  <c r="D90" i="14"/>
  <c r="I89" i="14"/>
  <c r="H89" i="14"/>
  <c r="G88" i="14"/>
  <c r="F88" i="14"/>
  <c r="E88" i="14"/>
  <c r="D88" i="14"/>
  <c r="E87" i="14"/>
  <c r="I86" i="14"/>
  <c r="H86" i="14"/>
  <c r="G86" i="14"/>
  <c r="F86" i="14"/>
  <c r="E86" i="14"/>
  <c r="G85" i="14"/>
  <c r="D85" i="14"/>
  <c r="I84" i="14"/>
  <c r="H84" i="14"/>
  <c r="G84" i="14"/>
  <c r="R81" i="14"/>
  <c r="Q81" i="14"/>
  <c r="Q121" i="14" s="1"/>
  <c r="P81" i="14"/>
  <c r="L81" i="14"/>
  <c r="L121" i="14" s="1"/>
  <c r="I81" i="14"/>
  <c r="I121" i="14" s="1"/>
  <c r="H81" i="14"/>
  <c r="H121" i="14" s="1"/>
  <c r="G81" i="14"/>
  <c r="G121" i="14" s="1"/>
  <c r="F81" i="14"/>
  <c r="E81" i="14"/>
  <c r="E121" i="14" s="1"/>
  <c r="D81" i="14"/>
  <c r="D121" i="14" s="1"/>
  <c r="C81" i="14"/>
  <c r="C121" i="14" s="1"/>
  <c r="R80" i="14"/>
  <c r="Q80" i="14"/>
  <c r="Q120" i="14" s="1"/>
  <c r="P80" i="14"/>
  <c r="L80" i="14"/>
  <c r="L120" i="14" s="1"/>
  <c r="I80" i="14"/>
  <c r="I120" i="14" s="1"/>
  <c r="H80" i="14"/>
  <c r="H120" i="14" s="1"/>
  <c r="G80" i="14"/>
  <c r="G120" i="14" s="1"/>
  <c r="F80" i="14"/>
  <c r="F120" i="14" s="1"/>
  <c r="E80" i="14"/>
  <c r="D80" i="14"/>
  <c r="D120" i="14" s="1"/>
  <c r="C80" i="14"/>
  <c r="C120" i="14" s="1"/>
  <c r="R79" i="14"/>
  <c r="R119" i="14" s="1"/>
  <c r="Q79" i="14"/>
  <c r="Q119" i="14" s="1"/>
  <c r="P79" i="14"/>
  <c r="P119" i="14" s="1"/>
  <c r="L79" i="14"/>
  <c r="L119" i="14" s="1"/>
  <c r="I79" i="14"/>
  <c r="I119" i="14" s="1"/>
  <c r="H79" i="14"/>
  <c r="H119" i="14" s="1"/>
  <c r="G79" i="14"/>
  <c r="F79" i="14"/>
  <c r="F119" i="14" s="1"/>
  <c r="E79" i="14"/>
  <c r="E119" i="14" s="1"/>
  <c r="D79" i="14"/>
  <c r="C79" i="14"/>
  <c r="R78" i="14"/>
  <c r="R118" i="14" s="1"/>
  <c r="Q78" i="14"/>
  <c r="Q118" i="14" s="1"/>
  <c r="P78" i="14"/>
  <c r="P118" i="14" s="1"/>
  <c r="L78" i="14"/>
  <c r="L118" i="14" s="1"/>
  <c r="I78" i="14"/>
  <c r="I118" i="14" s="1"/>
  <c r="H78" i="14"/>
  <c r="H118" i="14" s="1"/>
  <c r="G78" i="14"/>
  <c r="G118" i="14" s="1"/>
  <c r="F78" i="14"/>
  <c r="F118" i="14" s="1"/>
  <c r="E78" i="14"/>
  <c r="E118" i="14" s="1"/>
  <c r="D78" i="14"/>
  <c r="D118" i="14" s="1"/>
  <c r="C78" i="14"/>
  <c r="R77" i="14"/>
  <c r="R117" i="14" s="1"/>
  <c r="Q77" i="14"/>
  <c r="Q117" i="14" s="1"/>
  <c r="P77" i="14"/>
  <c r="P117" i="14" s="1"/>
  <c r="L77" i="14"/>
  <c r="L117" i="14" s="1"/>
  <c r="I77" i="14"/>
  <c r="I117" i="14" s="1"/>
  <c r="H77" i="14"/>
  <c r="G77" i="14"/>
  <c r="F77" i="14"/>
  <c r="F117" i="14" s="1"/>
  <c r="E77" i="14"/>
  <c r="E117" i="14" s="1"/>
  <c r="D77" i="14"/>
  <c r="D117" i="14" s="1"/>
  <c r="C77" i="14"/>
  <c r="R76" i="14"/>
  <c r="R116" i="14" s="1"/>
  <c r="Q76" i="14"/>
  <c r="Q116" i="14" s="1"/>
  <c r="P76" i="14"/>
  <c r="P116" i="14" s="1"/>
  <c r="L76" i="14"/>
  <c r="L116" i="14" s="1"/>
  <c r="I76" i="14"/>
  <c r="I116" i="14" s="1"/>
  <c r="H76" i="14"/>
  <c r="H116" i="14" s="1"/>
  <c r="G76" i="14"/>
  <c r="F76" i="14"/>
  <c r="F116" i="14" s="1"/>
  <c r="E76" i="14"/>
  <c r="E116" i="14" s="1"/>
  <c r="D76" i="14"/>
  <c r="C76" i="14"/>
  <c r="R75" i="14"/>
  <c r="R115" i="14" s="1"/>
  <c r="Q75" i="14"/>
  <c r="Q115" i="14" s="1"/>
  <c r="P75" i="14"/>
  <c r="P115" i="14" s="1"/>
  <c r="L75" i="14"/>
  <c r="L115" i="14" s="1"/>
  <c r="I75" i="14"/>
  <c r="I115" i="14" s="1"/>
  <c r="H75" i="14"/>
  <c r="G75" i="14"/>
  <c r="F75" i="14"/>
  <c r="E75" i="14"/>
  <c r="E115" i="14" s="1"/>
  <c r="D75" i="14"/>
  <c r="D115" i="14" s="1"/>
  <c r="C75" i="14"/>
  <c r="C115" i="14" s="1"/>
  <c r="R74" i="14"/>
  <c r="R114" i="14" s="1"/>
  <c r="Q74" i="14"/>
  <c r="Q114" i="14" s="1"/>
  <c r="P74" i="14"/>
  <c r="P114" i="14" s="1"/>
  <c r="L74" i="14"/>
  <c r="L114" i="14" s="1"/>
  <c r="I74" i="14"/>
  <c r="I114" i="14" s="1"/>
  <c r="H74" i="14"/>
  <c r="H114" i="14" s="1"/>
  <c r="G74" i="14"/>
  <c r="F74" i="14"/>
  <c r="F114" i="14" s="1"/>
  <c r="E74" i="14"/>
  <c r="E114" i="14" s="1"/>
  <c r="D74" i="14"/>
  <c r="C74" i="14"/>
  <c r="R73" i="14"/>
  <c r="R113" i="14" s="1"/>
  <c r="Q73" i="14"/>
  <c r="Q113" i="14" s="1"/>
  <c r="P73" i="14"/>
  <c r="P113" i="14" s="1"/>
  <c r="L73" i="14"/>
  <c r="L113" i="14" s="1"/>
  <c r="I73" i="14"/>
  <c r="I113" i="14" s="1"/>
  <c r="H73" i="14"/>
  <c r="G73" i="14"/>
  <c r="F73" i="14"/>
  <c r="E73" i="14"/>
  <c r="E113" i="14" s="1"/>
  <c r="D73" i="14"/>
  <c r="D113" i="14" s="1"/>
  <c r="C73" i="14"/>
  <c r="R72" i="14"/>
  <c r="R112" i="14" s="1"/>
  <c r="Q72" i="14"/>
  <c r="Q112" i="14" s="1"/>
  <c r="P72" i="14"/>
  <c r="P112" i="14" s="1"/>
  <c r="L72" i="14"/>
  <c r="L112" i="14" s="1"/>
  <c r="I72" i="14"/>
  <c r="I112" i="14" s="1"/>
  <c r="H72" i="14"/>
  <c r="H112" i="14" s="1"/>
  <c r="G72" i="14"/>
  <c r="F72" i="14"/>
  <c r="F112" i="14" s="1"/>
  <c r="E72" i="14"/>
  <c r="E112" i="14" s="1"/>
  <c r="D72" i="14"/>
  <c r="C72" i="14"/>
  <c r="R71" i="14"/>
  <c r="R111" i="14" s="1"/>
  <c r="Q71" i="14"/>
  <c r="Q111" i="14" s="1"/>
  <c r="P71" i="14"/>
  <c r="P111" i="14" s="1"/>
  <c r="L71" i="14"/>
  <c r="L111" i="14" s="1"/>
  <c r="I71" i="14"/>
  <c r="I111" i="14" s="1"/>
  <c r="H71" i="14"/>
  <c r="H111" i="14" s="1"/>
  <c r="G71" i="14"/>
  <c r="F71" i="14"/>
  <c r="E71" i="14"/>
  <c r="E111" i="14" s="1"/>
  <c r="D71" i="14"/>
  <c r="D111" i="14" s="1"/>
  <c r="C71" i="14"/>
  <c r="C111" i="14" s="1"/>
  <c r="R70" i="14"/>
  <c r="R110" i="14" s="1"/>
  <c r="Q70" i="14"/>
  <c r="Q110" i="14" s="1"/>
  <c r="P70" i="14"/>
  <c r="P110" i="14" s="1"/>
  <c r="L70" i="14"/>
  <c r="L110" i="14" s="1"/>
  <c r="I70" i="14"/>
  <c r="I110" i="14" s="1"/>
  <c r="H70" i="14"/>
  <c r="H110" i="14" s="1"/>
  <c r="G70" i="14"/>
  <c r="G110" i="14" s="1"/>
  <c r="F70" i="14"/>
  <c r="F110" i="14" s="1"/>
  <c r="E70" i="14"/>
  <c r="E110" i="14" s="1"/>
  <c r="D70" i="14"/>
  <c r="C70" i="14"/>
  <c r="R69" i="14"/>
  <c r="R109" i="14" s="1"/>
  <c r="Q69" i="14"/>
  <c r="Q109" i="14" s="1"/>
  <c r="P69" i="14"/>
  <c r="P109" i="14" s="1"/>
  <c r="L69" i="14"/>
  <c r="L109" i="14" s="1"/>
  <c r="I69" i="14"/>
  <c r="I109" i="14" s="1"/>
  <c r="H69" i="14"/>
  <c r="H109" i="14" s="1"/>
  <c r="G69" i="14"/>
  <c r="G109" i="14" s="1"/>
  <c r="F69" i="14"/>
  <c r="E69" i="14"/>
  <c r="E109" i="14" s="1"/>
  <c r="D69" i="14"/>
  <c r="D109" i="14" s="1"/>
  <c r="C69" i="14"/>
  <c r="C109" i="14" s="1"/>
  <c r="R68" i="14"/>
  <c r="R108" i="14" s="1"/>
  <c r="Q68" i="14"/>
  <c r="Q108" i="14" s="1"/>
  <c r="P68" i="14"/>
  <c r="P108" i="14" s="1"/>
  <c r="L68" i="14"/>
  <c r="L108" i="14" s="1"/>
  <c r="I68" i="14"/>
  <c r="I108" i="14" s="1"/>
  <c r="H68" i="14"/>
  <c r="H108" i="14" s="1"/>
  <c r="G68" i="14"/>
  <c r="G108" i="14" s="1"/>
  <c r="F68" i="14"/>
  <c r="F108" i="14" s="1"/>
  <c r="E68" i="14"/>
  <c r="D68" i="14"/>
  <c r="C68" i="14"/>
  <c r="R67" i="14"/>
  <c r="R107" i="14" s="1"/>
  <c r="Q67" i="14"/>
  <c r="Q107" i="14" s="1"/>
  <c r="P67" i="14"/>
  <c r="P107" i="14" s="1"/>
  <c r="L67" i="14"/>
  <c r="L107" i="14" s="1"/>
  <c r="I67" i="14"/>
  <c r="I107" i="14" s="1"/>
  <c r="H67" i="14"/>
  <c r="G67" i="14"/>
  <c r="F67" i="14"/>
  <c r="F107" i="14" s="1"/>
  <c r="E67" i="14"/>
  <c r="E107" i="14" s="1"/>
  <c r="D67" i="14"/>
  <c r="C67" i="14"/>
  <c r="R66" i="14"/>
  <c r="R106" i="14" s="1"/>
  <c r="Q66" i="14"/>
  <c r="Q106" i="14" s="1"/>
  <c r="P66" i="14"/>
  <c r="P106" i="14" s="1"/>
  <c r="L66" i="14"/>
  <c r="L106" i="14" s="1"/>
  <c r="I66" i="14"/>
  <c r="I106" i="14" s="1"/>
  <c r="H66" i="14"/>
  <c r="H106" i="14" s="1"/>
  <c r="G66" i="14"/>
  <c r="G106" i="14" s="1"/>
  <c r="F66" i="14"/>
  <c r="F106" i="14" s="1"/>
  <c r="E66" i="14"/>
  <c r="E106" i="14" s="1"/>
  <c r="D66" i="14"/>
  <c r="D106" i="14" s="1"/>
  <c r="C66" i="14"/>
  <c r="R65" i="14"/>
  <c r="R105" i="14" s="1"/>
  <c r="Q65" i="14"/>
  <c r="Q105" i="14" s="1"/>
  <c r="P65" i="14"/>
  <c r="P105" i="14" s="1"/>
  <c r="L65" i="14"/>
  <c r="L105" i="14" s="1"/>
  <c r="I65" i="14"/>
  <c r="I105" i="14" s="1"/>
  <c r="H65" i="14"/>
  <c r="G65" i="14"/>
  <c r="F65" i="14"/>
  <c r="F105" i="14" s="1"/>
  <c r="E65" i="14"/>
  <c r="E105" i="14" s="1"/>
  <c r="D65" i="14"/>
  <c r="D105" i="14" s="1"/>
  <c r="C65" i="14"/>
  <c r="R64" i="14"/>
  <c r="R104" i="14" s="1"/>
  <c r="Q64" i="14"/>
  <c r="Q104" i="14" s="1"/>
  <c r="P64" i="14"/>
  <c r="P104" i="14" s="1"/>
  <c r="L64" i="14"/>
  <c r="L104" i="14" s="1"/>
  <c r="I64" i="14"/>
  <c r="I104" i="14" s="1"/>
  <c r="H64" i="14"/>
  <c r="H104" i="14" s="1"/>
  <c r="G64" i="14"/>
  <c r="F64" i="14"/>
  <c r="F104" i="14" s="1"/>
  <c r="E64" i="14"/>
  <c r="E104" i="14" s="1"/>
  <c r="D64" i="14"/>
  <c r="C64" i="14"/>
  <c r="R63" i="14"/>
  <c r="R103" i="14" s="1"/>
  <c r="Q63" i="14"/>
  <c r="Q103" i="14" s="1"/>
  <c r="P63" i="14"/>
  <c r="P103" i="14" s="1"/>
  <c r="L63" i="14"/>
  <c r="L103" i="14" s="1"/>
  <c r="I63" i="14"/>
  <c r="I103" i="14" s="1"/>
  <c r="H63" i="14"/>
  <c r="G63" i="14"/>
  <c r="F63" i="14"/>
  <c r="E63" i="14"/>
  <c r="E103" i="14" s="1"/>
  <c r="D63" i="14"/>
  <c r="D103" i="14" s="1"/>
  <c r="C63" i="14"/>
  <c r="C103" i="14" s="1"/>
  <c r="R62" i="14"/>
  <c r="R102" i="14" s="1"/>
  <c r="Q62" i="14"/>
  <c r="Q102" i="14" s="1"/>
  <c r="P62" i="14"/>
  <c r="P102" i="14" s="1"/>
  <c r="L62" i="14"/>
  <c r="L102" i="14" s="1"/>
  <c r="I62" i="14"/>
  <c r="I102" i="14" s="1"/>
  <c r="H62" i="14"/>
  <c r="H102" i="14" s="1"/>
  <c r="G62" i="14"/>
  <c r="F62" i="14"/>
  <c r="F102" i="14" s="1"/>
  <c r="E62" i="14"/>
  <c r="E102" i="14" s="1"/>
  <c r="D62" i="14"/>
  <c r="C62" i="14"/>
  <c r="R61" i="14"/>
  <c r="R101" i="14" s="1"/>
  <c r="Q61" i="14"/>
  <c r="Q101" i="14" s="1"/>
  <c r="P61" i="14"/>
  <c r="P101" i="14" s="1"/>
  <c r="L61" i="14"/>
  <c r="L101" i="14" s="1"/>
  <c r="I61" i="14"/>
  <c r="I101" i="14" s="1"/>
  <c r="H61" i="14"/>
  <c r="G61" i="14"/>
  <c r="F61" i="14"/>
  <c r="E61" i="14"/>
  <c r="E101" i="14" s="1"/>
  <c r="D61" i="14"/>
  <c r="D101" i="14" s="1"/>
  <c r="C61" i="14"/>
  <c r="C101" i="14" s="1"/>
  <c r="R60" i="14"/>
  <c r="R100" i="14" s="1"/>
  <c r="Q60" i="14"/>
  <c r="Q100" i="14" s="1"/>
  <c r="P60" i="14"/>
  <c r="P100" i="14" s="1"/>
  <c r="L60" i="14"/>
  <c r="L100" i="14" s="1"/>
  <c r="I60" i="14"/>
  <c r="I100" i="14" s="1"/>
  <c r="H60" i="14"/>
  <c r="H100" i="14" s="1"/>
  <c r="G60" i="14"/>
  <c r="F60" i="14"/>
  <c r="F100" i="14" s="1"/>
  <c r="E60" i="14"/>
  <c r="E100" i="14" s="1"/>
  <c r="D60" i="14"/>
  <c r="C60" i="14"/>
  <c r="R59" i="14"/>
  <c r="R99" i="14" s="1"/>
  <c r="Q59" i="14"/>
  <c r="Q99" i="14" s="1"/>
  <c r="P59" i="14"/>
  <c r="P99" i="14" s="1"/>
  <c r="L59" i="14"/>
  <c r="L99" i="14" s="1"/>
  <c r="I59" i="14"/>
  <c r="I99" i="14" s="1"/>
  <c r="H59" i="14"/>
  <c r="H99" i="14" s="1"/>
  <c r="G59" i="14"/>
  <c r="F59" i="14"/>
  <c r="E59" i="14"/>
  <c r="E99" i="14" s="1"/>
  <c r="D59" i="14"/>
  <c r="D99" i="14" s="1"/>
  <c r="C59" i="14"/>
  <c r="C99" i="14" s="1"/>
  <c r="R58" i="14"/>
  <c r="R98" i="14" s="1"/>
  <c r="Q58" i="14"/>
  <c r="Q98" i="14" s="1"/>
  <c r="P58" i="14"/>
  <c r="P98" i="14" s="1"/>
  <c r="L58" i="14"/>
  <c r="L98" i="14" s="1"/>
  <c r="I58" i="14"/>
  <c r="I98" i="14" s="1"/>
  <c r="H58" i="14"/>
  <c r="H98" i="14" s="1"/>
  <c r="G58" i="14"/>
  <c r="G98" i="14" s="1"/>
  <c r="F58" i="14"/>
  <c r="F98" i="14" s="1"/>
  <c r="E58" i="14"/>
  <c r="E98" i="14" s="1"/>
  <c r="D58" i="14"/>
  <c r="C58" i="14"/>
  <c r="R57" i="14"/>
  <c r="R97" i="14" s="1"/>
  <c r="Q57" i="14"/>
  <c r="Q97" i="14" s="1"/>
  <c r="P57" i="14"/>
  <c r="P97" i="14" s="1"/>
  <c r="L57" i="14"/>
  <c r="L97" i="14" s="1"/>
  <c r="I57" i="14"/>
  <c r="I97" i="14" s="1"/>
  <c r="H57" i="14"/>
  <c r="H97" i="14" s="1"/>
  <c r="G57" i="14"/>
  <c r="G97" i="14" s="1"/>
  <c r="F57" i="14"/>
  <c r="E57" i="14"/>
  <c r="E97" i="14" s="1"/>
  <c r="D57" i="14"/>
  <c r="D97" i="14" s="1"/>
  <c r="C57" i="14"/>
  <c r="C97" i="14" s="1"/>
  <c r="R56" i="14"/>
  <c r="R96" i="14" s="1"/>
  <c r="Q56" i="14"/>
  <c r="Q96" i="14" s="1"/>
  <c r="P56" i="14"/>
  <c r="P96" i="14" s="1"/>
  <c r="L56" i="14"/>
  <c r="L96" i="14" s="1"/>
  <c r="I56" i="14"/>
  <c r="I96" i="14" s="1"/>
  <c r="H56" i="14"/>
  <c r="H96" i="14" s="1"/>
  <c r="G56" i="14"/>
  <c r="G96" i="14" s="1"/>
  <c r="F56" i="14"/>
  <c r="F96" i="14" s="1"/>
  <c r="E56" i="14"/>
  <c r="D56" i="14"/>
  <c r="C56" i="14"/>
  <c r="R55" i="14"/>
  <c r="R95" i="14" s="1"/>
  <c r="Q55" i="14"/>
  <c r="Q95" i="14" s="1"/>
  <c r="P55" i="14"/>
  <c r="P95" i="14" s="1"/>
  <c r="L55" i="14"/>
  <c r="L95" i="14" s="1"/>
  <c r="I55" i="14"/>
  <c r="I95" i="14" s="1"/>
  <c r="H55" i="14"/>
  <c r="H95" i="14" s="1"/>
  <c r="G55" i="14"/>
  <c r="G95" i="14" s="1"/>
  <c r="F55" i="14"/>
  <c r="F95" i="14" s="1"/>
  <c r="E55" i="14"/>
  <c r="E95" i="14" s="1"/>
  <c r="D55" i="14"/>
  <c r="C55" i="14"/>
  <c r="R54" i="14"/>
  <c r="R94" i="14" s="1"/>
  <c r="Q54" i="14"/>
  <c r="Q94" i="14" s="1"/>
  <c r="P54" i="14"/>
  <c r="P94" i="14" s="1"/>
  <c r="L54" i="14"/>
  <c r="L94" i="14" s="1"/>
  <c r="I54" i="14"/>
  <c r="I94" i="14" s="1"/>
  <c r="H54" i="14"/>
  <c r="H94" i="14" s="1"/>
  <c r="G54" i="14"/>
  <c r="G94" i="14" s="1"/>
  <c r="F54" i="14"/>
  <c r="F94" i="14" s="1"/>
  <c r="E54" i="14"/>
  <c r="E94" i="14" s="1"/>
  <c r="D54" i="14"/>
  <c r="D94" i="14" s="1"/>
  <c r="C54" i="14"/>
  <c r="R53" i="14"/>
  <c r="R93" i="14" s="1"/>
  <c r="Q53" i="14"/>
  <c r="Q93" i="14" s="1"/>
  <c r="P53" i="14"/>
  <c r="P93" i="14" s="1"/>
  <c r="L53" i="14"/>
  <c r="L93" i="14" s="1"/>
  <c r="I53" i="14"/>
  <c r="I93" i="14" s="1"/>
  <c r="H53" i="14"/>
  <c r="G53" i="14"/>
  <c r="F53" i="14"/>
  <c r="F93" i="14" s="1"/>
  <c r="E53" i="14"/>
  <c r="E93" i="14" s="1"/>
  <c r="D53" i="14"/>
  <c r="D93" i="14" s="1"/>
  <c r="C53" i="14"/>
  <c r="R52" i="14"/>
  <c r="R92" i="14" s="1"/>
  <c r="Q52" i="14"/>
  <c r="Q92" i="14" s="1"/>
  <c r="P52" i="14"/>
  <c r="P92" i="14" s="1"/>
  <c r="L52" i="14"/>
  <c r="L92" i="14" s="1"/>
  <c r="I52" i="14"/>
  <c r="I92" i="14" s="1"/>
  <c r="H52" i="14"/>
  <c r="H92" i="14" s="1"/>
  <c r="G52" i="14"/>
  <c r="F52" i="14"/>
  <c r="F92" i="14" s="1"/>
  <c r="E52" i="14"/>
  <c r="E92" i="14" s="1"/>
  <c r="D52" i="14"/>
  <c r="D92" i="14" s="1"/>
  <c r="C52" i="14"/>
  <c r="C92" i="14" s="1"/>
  <c r="R51" i="14"/>
  <c r="R91" i="14" s="1"/>
  <c r="Q51" i="14"/>
  <c r="Q91" i="14" s="1"/>
  <c r="P51" i="14"/>
  <c r="P91" i="14" s="1"/>
  <c r="L51" i="14"/>
  <c r="L91" i="14" s="1"/>
  <c r="I51" i="14"/>
  <c r="I91" i="14" s="1"/>
  <c r="H51" i="14"/>
  <c r="G51" i="14"/>
  <c r="F51" i="14"/>
  <c r="E51" i="14"/>
  <c r="E91" i="14" s="1"/>
  <c r="D51" i="14"/>
  <c r="D91" i="14" s="1"/>
  <c r="C51" i="14"/>
  <c r="C91" i="14" s="1"/>
  <c r="R50" i="14"/>
  <c r="R90" i="14" s="1"/>
  <c r="Q50" i="14"/>
  <c r="Q90" i="14" s="1"/>
  <c r="P50" i="14"/>
  <c r="P90" i="14" s="1"/>
  <c r="L50" i="14"/>
  <c r="L90" i="14" s="1"/>
  <c r="I50" i="14"/>
  <c r="I90" i="14" s="1"/>
  <c r="H50" i="14"/>
  <c r="G50" i="14"/>
  <c r="G90" i="14" s="1"/>
  <c r="F50" i="14"/>
  <c r="F90" i="14" s="1"/>
  <c r="E50" i="14"/>
  <c r="D50" i="14"/>
  <c r="C50" i="14"/>
  <c r="J8" i="14" s="1"/>
  <c r="K8" i="14" s="1"/>
  <c r="S49" i="14"/>
  <c r="S89" i="14" s="1"/>
  <c r="R49" i="14"/>
  <c r="R89" i="14" s="1"/>
  <c r="Q49" i="14"/>
  <c r="Q89" i="14" s="1"/>
  <c r="P49" i="14"/>
  <c r="P89" i="14" s="1"/>
  <c r="L49" i="14"/>
  <c r="L89" i="14" s="1"/>
  <c r="I49" i="14"/>
  <c r="H49" i="14"/>
  <c r="G49" i="14"/>
  <c r="G89" i="14" s="1"/>
  <c r="F49" i="14"/>
  <c r="F89" i="14" s="1"/>
  <c r="E49" i="14"/>
  <c r="E89" i="14" s="1"/>
  <c r="D49" i="14"/>
  <c r="D89" i="14" s="1"/>
  <c r="C49" i="14"/>
  <c r="C89" i="14" s="1"/>
  <c r="R48" i="14"/>
  <c r="R88" i="14" s="1"/>
  <c r="Q48" i="14"/>
  <c r="Q88" i="14" s="1"/>
  <c r="P48" i="14"/>
  <c r="P88" i="14" s="1"/>
  <c r="L48" i="14"/>
  <c r="L88" i="14" s="1"/>
  <c r="I48" i="14"/>
  <c r="I88" i="14" s="1"/>
  <c r="H48" i="14"/>
  <c r="H88" i="14" s="1"/>
  <c r="G48" i="14"/>
  <c r="F48" i="14"/>
  <c r="E48" i="14"/>
  <c r="D48" i="14"/>
  <c r="C48" i="14"/>
  <c r="J6" i="14" s="1"/>
  <c r="K6" i="14" s="1"/>
  <c r="S47" i="14"/>
  <c r="R47" i="14"/>
  <c r="R87" i="14" s="1"/>
  <c r="Q47" i="14"/>
  <c r="Q87" i="14" s="1"/>
  <c r="P47" i="14"/>
  <c r="P87" i="14" s="1"/>
  <c r="L47" i="14"/>
  <c r="L87" i="14" s="1"/>
  <c r="I47" i="14"/>
  <c r="I87" i="14" s="1"/>
  <c r="H47" i="14"/>
  <c r="H87" i="14" s="1"/>
  <c r="G47" i="14"/>
  <c r="G87" i="14" s="1"/>
  <c r="F47" i="14"/>
  <c r="F87" i="14" s="1"/>
  <c r="E47" i="14"/>
  <c r="D47" i="14"/>
  <c r="D87" i="14" s="1"/>
  <c r="C47" i="14"/>
  <c r="R46" i="14"/>
  <c r="R86" i="14" s="1"/>
  <c r="Q46" i="14"/>
  <c r="Q86" i="14" s="1"/>
  <c r="P46" i="14"/>
  <c r="P86" i="14" s="1"/>
  <c r="L46" i="14"/>
  <c r="L86" i="14" s="1"/>
  <c r="I46" i="14"/>
  <c r="H46" i="14"/>
  <c r="G46" i="14"/>
  <c r="F46" i="14"/>
  <c r="E46" i="14"/>
  <c r="D46" i="14"/>
  <c r="D86" i="14" s="1"/>
  <c r="C46" i="14"/>
  <c r="C86" i="14" s="1"/>
  <c r="S45" i="14"/>
  <c r="S85" i="14" s="1"/>
  <c r="R45" i="14"/>
  <c r="R85" i="14" s="1"/>
  <c r="Q45" i="14"/>
  <c r="P45" i="14"/>
  <c r="P85" i="14" s="1"/>
  <c r="L45" i="14"/>
  <c r="L85" i="14" s="1"/>
  <c r="I45" i="14"/>
  <c r="I85" i="14" s="1"/>
  <c r="H45" i="14"/>
  <c r="H85" i="14" s="1"/>
  <c r="G45" i="14"/>
  <c r="F45" i="14"/>
  <c r="F85" i="14" s="1"/>
  <c r="E45" i="14"/>
  <c r="E85" i="14" s="1"/>
  <c r="D45" i="14"/>
  <c r="C45" i="14"/>
  <c r="S44" i="14"/>
  <c r="R44" i="14"/>
  <c r="R84" i="14" s="1"/>
  <c r="Q44" i="14"/>
  <c r="P44" i="14"/>
  <c r="L44" i="14"/>
  <c r="I44" i="14"/>
  <c r="H44" i="14"/>
  <c r="G44" i="14"/>
  <c r="F44" i="14"/>
  <c r="E44" i="14"/>
  <c r="D44" i="14"/>
  <c r="C44" i="14"/>
  <c r="B40" i="14"/>
  <c r="S39" i="14"/>
  <c r="S81" i="14" s="1"/>
  <c r="S121" i="14" s="1"/>
  <c r="U38" i="14"/>
  <c r="T38" i="14"/>
  <c r="S38" i="14"/>
  <c r="S80" i="14" s="1"/>
  <c r="S120" i="14" s="1"/>
  <c r="T37" i="14"/>
  <c r="U37" i="14" s="1"/>
  <c r="S37" i="14"/>
  <c r="S79" i="14" s="1"/>
  <c r="S119" i="14" s="1"/>
  <c r="S36" i="14"/>
  <c r="S78" i="14" s="1"/>
  <c r="S118" i="14" s="1"/>
  <c r="T35" i="14"/>
  <c r="U35" i="14" s="1"/>
  <c r="S35" i="14"/>
  <c r="S77" i="14" s="1"/>
  <c r="S117" i="14" s="1"/>
  <c r="S34" i="14"/>
  <c r="S76" i="14" s="1"/>
  <c r="S116" i="14" s="1"/>
  <c r="S33" i="14"/>
  <c r="S75" i="14" s="1"/>
  <c r="U32" i="14"/>
  <c r="T32" i="14"/>
  <c r="S32" i="14"/>
  <c r="S74" i="14" s="1"/>
  <c r="S114" i="14" s="1"/>
  <c r="T31" i="14"/>
  <c r="U31" i="14" s="1"/>
  <c r="S31" i="14"/>
  <c r="S73" i="14" s="1"/>
  <c r="S113" i="14" s="1"/>
  <c r="J31" i="14"/>
  <c r="K31" i="14" s="1"/>
  <c r="T30" i="14"/>
  <c r="U30" i="14" s="1"/>
  <c r="S30" i="14"/>
  <c r="S72" i="14" s="1"/>
  <c r="S112" i="14" s="1"/>
  <c r="T29" i="14"/>
  <c r="U29" i="14" s="1"/>
  <c r="S29" i="14"/>
  <c r="S71" i="14" s="1"/>
  <c r="S111" i="14" s="1"/>
  <c r="T28" i="14"/>
  <c r="U28" i="14" s="1"/>
  <c r="S28" i="14"/>
  <c r="S70" i="14" s="1"/>
  <c r="S110" i="14" s="1"/>
  <c r="J28" i="14"/>
  <c r="K28" i="14" s="1"/>
  <c r="S27" i="14"/>
  <c r="S69" i="14" s="1"/>
  <c r="S109" i="14" s="1"/>
  <c r="U26" i="14"/>
  <c r="T26" i="14"/>
  <c r="S26" i="14"/>
  <c r="S68" i="14" s="1"/>
  <c r="S108" i="14" s="1"/>
  <c r="T25" i="14"/>
  <c r="U25" i="14" s="1"/>
  <c r="S25" i="14"/>
  <c r="S67" i="14" s="1"/>
  <c r="S107" i="14" s="1"/>
  <c r="S24" i="14"/>
  <c r="S66" i="14" s="1"/>
  <c r="S106" i="14" s="1"/>
  <c r="U23" i="14"/>
  <c r="T23" i="14"/>
  <c r="S23" i="14"/>
  <c r="S65" i="14" s="1"/>
  <c r="S105" i="14" s="1"/>
  <c r="S22" i="14"/>
  <c r="S64" i="14" s="1"/>
  <c r="S104" i="14" s="1"/>
  <c r="S21" i="14"/>
  <c r="S63" i="14" s="1"/>
  <c r="U20" i="14"/>
  <c r="T20" i="14"/>
  <c r="S20" i="14"/>
  <c r="S62" i="14" s="1"/>
  <c r="S102" i="14" s="1"/>
  <c r="T19" i="14"/>
  <c r="U19" i="14" s="1"/>
  <c r="S19" i="14"/>
  <c r="S61" i="14" s="1"/>
  <c r="S101" i="14" s="1"/>
  <c r="J19" i="14"/>
  <c r="K19" i="14" s="1"/>
  <c r="T18" i="14"/>
  <c r="U18" i="14" s="1"/>
  <c r="S18" i="14"/>
  <c r="S60" i="14" s="1"/>
  <c r="S100" i="14" s="1"/>
  <c r="T17" i="14"/>
  <c r="U17" i="14" s="1"/>
  <c r="S17" i="14"/>
  <c r="S59" i="14" s="1"/>
  <c r="S99" i="14" s="1"/>
  <c r="T16" i="14"/>
  <c r="U16" i="14" s="1"/>
  <c r="S16" i="14"/>
  <c r="S58" i="14" s="1"/>
  <c r="S98" i="14" s="1"/>
  <c r="J16" i="14"/>
  <c r="K16" i="14" s="1"/>
  <c r="S15" i="14"/>
  <c r="S57" i="14" s="1"/>
  <c r="S97" i="14" s="1"/>
  <c r="U14" i="14"/>
  <c r="T14" i="14"/>
  <c r="S14" i="14"/>
  <c r="S56" i="14" s="1"/>
  <c r="S96" i="14" s="1"/>
  <c r="T13" i="14"/>
  <c r="U13" i="14" s="1"/>
  <c r="S13" i="14"/>
  <c r="S55" i="14" s="1"/>
  <c r="S95" i="14" s="1"/>
  <c r="S12" i="14"/>
  <c r="S54" i="14" s="1"/>
  <c r="T11" i="14"/>
  <c r="U11" i="14" s="1"/>
  <c r="S11" i="14"/>
  <c r="S53" i="14" s="1"/>
  <c r="S93" i="14" s="1"/>
  <c r="S10" i="14"/>
  <c r="S52" i="14" s="1"/>
  <c r="S92" i="14" s="1"/>
  <c r="S9" i="14"/>
  <c r="S51" i="14" s="1"/>
  <c r="J9" i="14"/>
  <c r="K9" i="14" s="1"/>
  <c r="U8" i="14"/>
  <c r="T8" i="14"/>
  <c r="S8" i="14"/>
  <c r="S50" i="14" s="1"/>
  <c r="S90" i="14" s="1"/>
  <c r="T7" i="14"/>
  <c r="U7" i="14" s="1"/>
  <c r="S7" i="14"/>
  <c r="S6" i="14"/>
  <c r="S48" i="14" s="1"/>
  <c r="S5" i="14"/>
  <c r="S4" i="14"/>
  <c r="S46" i="14" s="1"/>
  <c r="K4" i="14"/>
  <c r="J4" i="14"/>
  <c r="S3" i="14"/>
  <c r="S2" i="14"/>
  <c r="U82" i="13"/>
  <c r="T82" i="13"/>
  <c r="S82" i="13"/>
  <c r="I82" i="13"/>
  <c r="H82" i="13"/>
  <c r="G82" i="13"/>
  <c r="F82" i="13"/>
  <c r="E82" i="13"/>
  <c r="D82" i="13"/>
  <c r="C82" i="13"/>
  <c r="J82" i="13" s="1"/>
  <c r="W78" i="13"/>
  <c r="V78" i="13"/>
  <c r="U78" i="13"/>
  <c r="T78" i="13"/>
  <c r="S78" i="13"/>
  <c r="I78" i="13"/>
  <c r="H78" i="13"/>
  <c r="G78" i="13"/>
  <c r="F78" i="13"/>
  <c r="E78" i="13"/>
  <c r="D78" i="13"/>
  <c r="C78" i="13"/>
  <c r="X77" i="13"/>
  <c r="W77" i="13"/>
  <c r="V77" i="13"/>
  <c r="U77" i="13"/>
  <c r="T77" i="13"/>
  <c r="S77" i="13"/>
  <c r="I77" i="13"/>
  <c r="H77" i="13"/>
  <c r="G77" i="13"/>
  <c r="F77" i="13"/>
  <c r="E77" i="13"/>
  <c r="D77" i="13"/>
  <c r="C77" i="13"/>
  <c r="X76" i="13"/>
  <c r="W76" i="13"/>
  <c r="V76" i="13"/>
  <c r="U76" i="13"/>
  <c r="T76" i="13"/>
  <c r="S76" i="13"/>
  <c r="I76" i="13"/>
  <c r="H76" i="13"/>
  <c r="G76" i="13"/>
  <c r="F76" i="13"/>
  <c r="E76" i="13"/>
  <c r="D76" i="13"/>
  <c r="C76" i="13"/>
  <c r="X75" i="13"/>
  <c r="U75" i="13"/>
  <c r="T75" i="13"/>
  <c r="S75" i="13"/>
  <c r="I75" i="13"/>
  <c r="H75" i="13"/>
  <c r="G75" i="13"/>
  <c r="F75" i="13"/>
  <c r="E75" i="13"/>
  <c r="D75" i="13"/>
  <c r="C75" i="13"/>
  <c r="X74" i="13"/>
  <c r="U74" i="13"/>
  <c r="T74" i="13"/>
  <c r="S74" i="13"/>
  <c r="I74" i="13"/>
  <c r="H74" i="13"/>
  <c r="G74" i="13"/>
  <c r="F74" i="13"/>
  <c r="E74" i="13"/>
  <c r="D74" i="13"/>
  <c r="C74" i="13"/>
  <c r="U73" i="13"/>
  <c r="T73" i="13"/>
  <c r="S73" i="13"/>
  <c r="I73" i="13"/>
  <c r="H73" i="13"/>
  <c r="G73" i="13"/>
  <c r="F73" i="13"/>
  <c r="E73" i="13"/>
  <c r="D73" i="13"/>
  <c r="C73" i="13"/>
  <c r="U72" i="13"/>
  <c r="T72" i="13"/>
  <c r="S72" i="13"/>
  <c r="I72" i="13"/>
  <c r="H72" i="13"/>
  <c r="G72" i="13"/>
  <c r="F72" i="13"/>
  <c r="E72" i="13"/>
  <c r="D72" i="13"/>
  <c r="C72" i="13"/>
  <c r="W71" i="13"/>
  <c r="U71" i="13"/>
  <c r="T71" i="13"/>
  <c r="S71" i="13"/>
  <c r="I71" i="13"/>
  <c r="H71" i="13"/>
  <c r="G71" i="13"/>
  <c r="F71" i="13"/>
  <c r="E71" i="13"/>
  <c r="D71" i="13"/>
  <c r="C71" i="13"/>
  <c r="U70" i="13"/>
  <c r="T70" i="13"/>
  <c r="S70" i="13"/>
  <c r="I70" i="13"/>
  <c r="H70" i="13"/>
  <c r="G70" i="13"/>
  <c r="F70" i="13"/>
  <c r="E70" i="13"/>
  <c r="D70" i="13"/>
  <c r="C70" i="13"/>
  <c r="W69" i="13"/>
  <c r="U69" i="13"/>
  <c r="T69" i="13"/>
  <c r="S69" i="13"/>
  <c r="I69" i="13"/>
  <c r="H69" i="13"/>
  <c r="G69" i="13"/>
  <c r="F69" i="13"/>
  <c r="E69" i="13"/>
  <c r="D69" i="13"/>
  <c r="C69" i="13"/>
  <c r="U68" i="13"/>
  <c r="T68" i="13"/>
  <c r="S68" i="13"/>
  <c r="I68" i="13"/>
  <c r="H68" i="13"/>
  <c r="G68" i="13"/>
  <c r="F68" i="13"/>
  <c r="E68" i="13"/>
  <c r="D68" i="13"/>
  <c r="C68" i="13"/>
  <c r="V67" i="13"/>
  <c r="U67" i="13"/>
  <c r="T67" i="13"/>
  <c r="S67" i="13"/>
  <c r="I67" i="13"/>
  <c r="H67" i="13"/>
  <c r="G67" i="13"/>
  <c r="F67" i="13"/>
  <c r="E67" i="13"/>
  <c r="D67" i="13"/>
  <c r="C67" i="13"/>
  <c r="W66" i="13"/>
  <c r="V66" i="13"/>
  <c r="U66" i="13"/>
  <c r="T66" i="13"/>
  <c r="S66" i="13"/>
  <c r="I66" i="13"/>
  <c r="H66" i="13"/>
  <c r="G66" i="13"/>
  <c r="F66" i="13"/>
  <c r="E66" i="13"/>
  <c r="D66" i="13"/>
  <c r="C66" i="13"/>
  <c r="X65" i="13"/>
  <c r="V65" i="13"/>
  <c r="U65" i="13"/>
  <c r="T65" i="13"/>
  <c r="S65" i="13"/>
  <c r="I65" i="13"/>
  <c r="H65" i="13"/>
  <c r="G65" i="13"/>
  <c r="F65" i="13"/>
  <c r="E65" i="13"/>
  <c r="D65" i="13"/>
  <c r="C65" i="13"/>
  <c r="X64" i="13"/>
  <c r="W64" i="13"/>
  <c r="V64" i="13"/>
  <c r="U64" i="13"/>
  <c r="T64" i="13"/>
  <c r="S64" i="13"/>
  <c r="I64" i="13"/>
  <c r="H64" i="13"/>
  <c r="G64" i="13"/>
  <c r="F64" i="13"/>
  <c r="E64" i="13"/>
  <c r="D64" i="13"/>
  <c r="C64" i="13"/>
  <c r="X63" i="13"/>
  <c r="W63" i="13"/>
  <c r="V63" i="13"/>
  <c r="U63" i="13"/>
  <c r="T63" i="13"/>
  <c r="S63" i="13"/>
  <c r="I63" i="13"/>
  <c r="H63" i="13"/>
  <c r="G63" i="13"/>
  <c r="F63" i="13"/>
  <c r="E63" i="13"/>
  <c r="D63" i="13"/>
  <c r="C63" i="13"/>
  <c r="X62" i="13"/>
  <c r="W62" i="13"/>
  <c r="U62" i="13"/>
  <c r="T62" i="13"/>
  <c r="S62" i="13"/>
  <c r="I62" i="13"/>
  <c r="H62" i="13"/>
  <c r="G62" i="13"/>
  <c r="F62" i="13"/>
  <c r="E62" i="13"/>
  <c r="D62" i="13"/>
  <c r="C62" i="13"/>
  <c r="U61" i="13"/>
  <c r="T61" i="13"/>
  <c r="S61" i="13"/>
  <c r="I61" i="13"/>
  <c r="H61" i="13"/>
  <c r="G61" i="13"/>
  <c r="F61" i="13"/>
  <c r="E61" i="13"/>
  <c r="D61" i="13"/>
  <c r="C61" i="13"/>
  <c r="U60" i="13"/>
  <c r="T60" i="13"/>
  <c r="S60" i="13"/>
  <c r="I60" i="13"/>
  <c r="H60" i="13"/>
  <c r="G60" i="13"/>
  <c r="F60" i="13"/>
  <c r="E60" i="13"/>
  <c r="D60" i="13"/>
  <c r="C60" i="13"/>
  <c r="W59" i="13"/>
  <c r="U59" i="13"/>
  <c r="T59" i="13"/>
  <c r="S59" i="13"/>
  <c r="I59" i="13"/>
  <c r="H59" i="13"/>
  <c r="G59" i="13"/>
  <c r="F59" i="13"/>
  <c r="E59" i="13"/>
  <c r="D59" i="13"/>
  <c r="C59" i="13"/>
  <c r="U58" i="13"/>
  <c r="T58" i="13"/>
  <c r="S58" i="13"/>
  <c r="I58" i="13"/>
  <c r="H58" i="13"/>
  <c r="G58" i="13"/>
  <c r="F58" i="13"/>
  <c r="E58" i="13"/>
  <c r="D58" i="13"/>
  <c r="C58" i="13"/>
  <c r="W57" i="13"/>
  <c r="U57" i="13"/>
  <c r="T57" i="13"/>
  <c r="S57" i="13"/>
  <c r="I57" i="13"/>
  <c r="H57" i="13"/>
  <c r="G57" i="13"/>
  <c r="F57" i="13"/>
  <c r="E57" i="13"/>
  <c r="D57" i="13"/>
  <c r="C57" i="13"/>
  <c r="U56" i="13"/>
  <c r="T56" i="13"/>
  <c r="S56" i="13"/>
  <c r="I56" i="13"/>
  <c r="H56" i="13"/>
  <c r="G56" i="13"/>
  <c r="F56" i="13"/>
  <c r="E56" i="13"/>
  <c r="D56" i="13"/>
  <c r="C56" i="13"/>
  <c r="V55" i="13"/>
  <c r="U55" i="13"/>
  <c r="T55" i="13"/>
  <c r="S55" i="13"/>
  <c r="I55" i="13"/>
  <c r="H55" i="13"/>
  <c r="G55" i="13"/>
  <c r="F55" i="13"/>
  <c r="E55" i="13"/>
  <c r="D55" i="13"/>
  <c r="C55" i="13"/>
  <c r="W54" i="13"/>
  <c r="V54" i="13"/>
  <c r="U54" i="13"/>
  <c r="T54" i="13"/>
  <c r="S54" i="13"/>
  <c r="I54" i="13"/>
  <c r="H54" i="13"/>
  <c r="G54" i="13"/>
  <c r="F54" i="13"/>
  <c r="E54" i="13"/>
  <c r="D54" i="13"/>
  <c r="C54" i="13"/>
  <c r="X53" i="13"/>
  <c r="U53" i="13"/>
  <c r="T53" i="13"/>
  <c r="S53" i="13"/>
  <c r="I53" i="13"/>
  <c r="H53" i="13"/>
  <c r="G53" i="13"/>
  <c r="F53" i="13"/>
  <c r="E53" i="13"/>
  <c r="D53" i="13"/>
  <c r="C53" i="13"/>
  <c r="X52" i="13"/>
  <c r="V52" i="13"/>
  <c r="U52" i="13"/>
  <c r="T52" i="13"/>
  <c r="S52" i="13"/>
  <c r="I52" i="13"/>
  <c r="H52" i="13"/>
  <c r="G52" i="13"/>
  <c r="F52" i="13"/>
  <c r="E52" i="13"/>
  <c r="D52" i="13"/>
  <c r="C52" i="13"/>
  <c r="U51" i="13"/>
  <c r="T51" i="13"/>
  <c r="S51" i="13"/>
  <c r="I51" i="13"/>
  <c r="H51" i="13"/>
  <c r="G51" i="13"/>
  <c r="F51" i="13"/>
  <c r="E51" i="13"/>
  <c r="D51" i="13"/>
  <c r="C51" i="13"/>
  <c r="X50" i="13"/>
  <c r="U50" i="13"/>
  <c r="T50" i="13"/>
  <c r="S50" i="13"/>
  <c r="I50" i="13"/>
  <c r="H50" i="13"/>
  <c r="G50" i="13"/>
  <c r="F50" i="13"/>
  <c r="E50" i="13"/>
  <c r="D50" i="13"/>
  <c r="C50" i="13"/>
  <c r="U49" i="13"/>
  <c r="T49" i="13"/>
  <c r="S49" i="13"/>
  <c r="I49" i="13"/>
  <c r="H49" i="13"/>
  <c r="G49" i="13"/>
  <c r="F49" i="13"/>
  <c r="E49" i="13"/>
  <c r="D49" i="13"/>
  <c r="D79" i="13" s="1"/>
  <c r="D80" i="13" s="1"/>
  <c r="C49" i="13"/>
  <c r="U48" i="13"/>
  <c r="T48" i="13"/>
  <c r="S48" i="13"/>
  <c r="I48" i="13"/>
  <c r="H48" i="13"/>
  <c r="G48" i="13"/>
  <c r="F48" i="13"/>
  <c r="E48" i="13"/>
  <c r="D48" i="13"/>
  <c r="C48" i="13"/>
  <c r="W47" i="13"/>
  <c r="U47" i="13"/>
  <c r="T47" i="13"/>
  <c r="S47" i="13"/>
  <c r="I47" i="13"/>
  <c r="H47" i="13"/>
  <c r="G47" i="13"/>
  <c r="F47" i="13"/>
  <c r="E47" i="13"/>
  <c r="D47" i="13"/>
  <c r="C47" i="13"/>
  <c r="V46" i="13"/>
  <c r="U46" i="13"/>
  <c r="T46" i="13"/>
  <c r="S46" i="13"/>
  <c r="I46" i="13"/>
  <c r="H46" i="13"/>
  <c r="G46" i="13"/>
  <c r="F46" i="13"/>
  <c r="E46" i="13"/>
  <c r="D46" i="13"/>
  <c r="C46" i="13"/>
  <c r="W45" i="13"/>
  <c r="U45" i="13"/>
  <c r="T45" i="13"/>
  <c r="S45" i="13"/>
  <c r="I45" i="13"/>
  <c r="H45" i="13"/>
  <c r="G45" i="13"/>
  <c r="F45" i="13"/>
  <c r="E45" i="13"/>
  <c r="D45" i="13"/>
  <c r="C45" i="13"/>
  <c r="X44" i="13"/>
  <c r="U44" i="13"/>
  <c r="T44" i="13"/>
  <c r="S44" i="13"/>
  <c r="I44" i="13"/>
  <c r="H44" i="13"/>
  <c r="G44" i="13"/>
  <c r="F44" i="13"/>
  <c r="E44" i="13"/>
  <c r="D44" i="13"/>
  <c r="C44" i="13"/>
  <c r="V43" i="13"/>
  <c r="U43" i="13"/>
  <c r="T43" i="13"/>
  <c r="S43" i="13"/>
  <c r="S79" i="13" s="1"/>
  <c r="I43" i="13"/>
  <c r="I79" i="13" s="1"/>
  <c r="I80" i="13" s="1"/>
  <c r="H43" i="13"/>
  <c r="G43" i="13"/>
  <c r="F43" i="13"/>
  <c r="E43" i="13"/>
  <c r="D43" i="13"/>
  <c r="C43" i="13"/>
  <c r="B38" i="13"/>
  <c r="X37" i="13"/>
  <c r="W37" i="13"/>
  <c r="V37" i="13"/>
  <c r="K37" i="13"/>
  <c r="J37" i="13"/>
  <c r="X36" i="13"/>
  <c r="W36" i="13"/>
  <c r="V36" i="13"/>
  <c r="Y36" i="13" s="1"/>
  <c r="Z36" i="13" s="1"/>
  <c r="K36" i="13"/>
  <c r="J36" i="13"/>
  <c r="Z35" i="13"/>
  <c r="X35" i="13"/>
  <c r="W35" i="13"/>
  <c r="V35" i="13"/>
  <c r="Y35" i="13" s="1"/>
  <c r="K35" i="13"/>
  <c r="J35" i="13"/>
  <c r="X34" i="13"/>
  <c r="W34" i="13"/>
  <c r="W75" i="13" s="1"/>
  <c r="V34" i="13"/>
  <c r="V75" i="13" s="1"/>
  <c r="K34" i="13"/>
  <c r="J34" i="13"/>
  <c r="X33" i="13"/>
  <c r="W33" i="13"/>
  <c r="V33" i="13"/>
  <c r="V74" i="13" s="1"/>
  <c r="J33" i="13"/>
  <c r="K33" i="13" s="1"/>
  <c r="X32" i="13"/>
  <c r="X73" i="13" s="1"/>
  <c r="W32" i="13"/>
  <c r="W73" i="13" s="1"/>
  <c r="V32" i="13"/>
  <c r="V73" i="13" s="1"/>
  <c r="J32" i="13"/>
  <c r="K32" i="13" s="1"/>
  <c r="X31" i="13"/>
  <c r="X72" i="13" s="1"/>
  <c r="W31" i="13"/>
  <c r="W72" i="13" s="1"/>
  <c r="V31" i="13"/>
  <c r="K31" i="13"/>
  <c r="J31" i="13"/>
  <c r="Y30" i="13"/>
  <c r="Z30" i="13" s="1"/>
  <c r="X30" i="13"/>
  <c r="X71" i="13" s="1"/>
  <c r="W30" i="13"/>
  <c r="V30" i="13"/>
  <c r="V71" i="13" s="1"/>
  <c r="J30" i="13"/>
  <c r="K30" i="13" s="1"/>
  <c r="X29" i="13"/>
  <c r="X70" i="13" s="1"/>
  <c r="W29" i="13"/>
  <c r="W70" i="13" s="1"/>
  <c r="V29" i="13"/>
  <c r="K29" i="13"/>
  <c r="J29" i="13"/>
  <c r="X28" i="13"/>
  <c r="X69" i="13" s="1"/>
  <c r="W28" i="13"/>
  <c r="V28" i="13"/>
  <c r="K28" i="13"/>
  <c r="J28" i="13"/>
  <c r="X27" i="13"/>
  <c r="X68" i="13" s="1"/>
  <c r="W27" i="13"/>
  <c r="W68" i="13" s="1"/>
  <c r="V27" i="13"/>
  <c r="V68" i="13" s="1"/>
  <c r="J27" i="13"/>
  <c r="K27" i="13" s="1"/>
  <c r="X26" i="13"/>
  <c r="X67" i="13" s="1"/>
  <c r="W26" i="13"/>
  <c r="W67" i="13" s="1"/>
  <c r="V26" i="13"/>
  <c r="K26" i="13"/>
  <c r="J26" i="13"/>
  <c r="X25" i="13"/>
  <c r="X66" i="13" s="1"/>
  <c r="W25" i="13"/>
  <c r="V25" i="13"/>
  <c r="K25" i="13"/>
  <c r="J25" i="13"/>
  <c r="Z24" i="13"/>
  <c r="X24" i="13"/>
  <c r="W24" i="13"/>
  <c r="W65" i="13" s="1"/>
  <c r="V24" i="13"/>
  <c r="Y24" i="13" s="1"/>
  <c r="J24" i="13"/>
  <c r="K24" i="13" s="1"/>
  <c r="X23" i="13"/>
  <c r="W23" i="13"/>
  <c r="V23" i="13"/>
  <c r="Y23" i="13" s="1"/>
  <c r="Z23" i="13" s="1"/>
  <c r="K23" i="13"/>
  <c r="J23" i="13"/>
  <c r="Y22" i="13"/>
  <c r="Z22" i="13" s="1"/>
  <c r="X22" i="13"/>
  <c r="W22" i="13"/>
  <c r="V22" i="13"/>
  <c r="K22" i="13"/>
  <c r="J22" i="13"/>
  <c r="X21" i="13"/>
  <c r="W21" i="13"/>
  <c r="Y21" i="13" s="1"/>
  <c r="Z21" i="13" s="1"/>
  <c r="V21" i="13"/>
  <c r="V62" i="13" s="1"/>
  <c r="J21" i="13"/>
  <c r="K21" i="13" s="1"/>
  <c r="Y20" i="13"/>
  <c r="Z20" i="13" s="1"/>
  <c r="X20" i="13"/>
  <c r="X61" i="13" s="1"/>
  <c r="W20" i="13"/>
  <c r="W61" i="13" s="1"/>
  <c r="V20" i="13"/>
  <c r="V61" i="13" s="1"/>
  <c r="J20" i="13"/>
  <c r="K20" i="13" s="1"/>
  <c r="X19" i="13"/>
  <c r="X60" i="13" s="1"/>
  <c r="W19" i="13"/>
  <c r="W60" i="13" s="1"/>
  <c r="V19" i="13"/>
  <c r="V60" i="13" s="1"/>
  <c r="K19" i="13"/>
  <c r="J19" i="13"/>
  <c r="Y18" i="13"/>
  <c r="Z18" i="13" s="1"/>
  <c r="X18" i="13"/>
  <c r="X59" i="13" s="1"/>
  <c r="W18" i="13"/>
  <c r="V18" i="13"/>
  <c r="V59" i="13" s="1"/>
  <c r="J18" i="13"/>
  <c r="K18" i="13" s="1"/>
  <c r="X17" i="13"/>
  <c r="X58" i="13" s="1"/>
  <c r="W17" i="13"/>
  <c r="W58" i="13" s="1"/>
  <c r="V17" i="13"/>
  <c r="J17" i="13"/>
  <c r="K17" i="13" s="1"/>
  <c r="X16" i="13"/>
  <c r="X57" i="13" s="1"/>
  <c r="W16" i="13"/>
  <c r="V16" i="13"/>
  <c r="K16" i="13"/>
  <c r="J16" i="13"/>
  <c r="X15" i="13"/>
  <c r="X56" i="13" s="1"/>
  <c r="W15" i="13"/>
  <c r="W56" i="13" s="1"/>
  <c r="V15" i="13"/>
  <c r="V56" i="13" s="1"/>
  <c r="J15" i="13"/>
  <c r="K15" i="13" s="1"/>
  <c r="X14" i="13"/>
  <c r="X55" i="13" s="1"/>
  <c r="W14" i="13"/>
  <c r="V14" i="13"/>
  <c r="K14" i="13"/>
  <c r="J14" i="13"/>
  <c r="Y13" i="13"/>
  <c r="Z13" i="13" s="1"/>
  <c r="X13" i="13"/>
  <c r="X54" i="13" s="1"/>
  <c r="W13" i="13"/>
  <c r="V13" i="13"/>
  <c r="K13" i="13"/>
  <c r="J13" i="13"/>
  <c r="X12" i="13"/>
  <c r="W12" i="13"/>
  <c r="W53" i="13" s="1"/>
  <c r="V12" i="13"/>
  <c r="K12" i="13"/>
  <c r="J12" i="13"/>
  <c r="X11" i="13"/>
  <c r="W11" i="13"/>
  <c r="W52" i="13" s="1"/>
  <c r="V11" i="13"/>
  <c r="K11" i="13"/>
  <c r="J11" i="13"/>
  <c r="X10" i="13"/>
  <c r="X51" i="13" s="1"/>
  <c r="W10" i="13"/>
  <c r="W51" i="13" s="1"/>
  <c r="V10" i="13"/>
  <c r="K10" i="13"/>
  <c r="J10" i="13"/>
  <c r="X9" i="13"/>
  <c r="W9" i="13"/>
  <c r="Y9" i="13" s="1"/>
  <c r="Z9" i="13" s="1"/>
  <c r="V9" i="13"/>
  <c r="V50" i="13" s="1"/>
  <c r="J9" i="13"/>
  <c r="K9" i="13" s="1"/>
  <c r="X8" i="13"/>
  <c r="X49" i="13" s="1"/>
  <c r="W8" i="13"/>
  <c r="V8" i="13"/>
  <c r="V49" i="13" s="1"/>
  <c r="J8" i="13"/>
  <c r="K8" i="13" s="1"/>
  <c r="X7" i="13"/>
  <c r="X48" i="13" s="1"/>
  <c r="W7" i="13"/>
  <c r="W48" i="13" s="1"/>
  <c r="V7" i="13"/>
  <c r="V48" i="13" s="1"/>
  <c r="J7" i="13"/>
  <c r="K7" i="13" s="1"/>
  <c r="X6" i="13"/>
  <c r="X47" i="13" s="1"/>
  <c r="W6" i="13"/>
  <c r="V6" i="13"/>
  <c r="J6" i="13"/>
  <c r="K6" i="13" s="1"/>
  <c r="X5" i="13"/>
  <c r="X46" i="13" s="1"/>
  <c r="W5" i="13"/>
  <c r="W46" i="13" s="1"/>
  <c r="V5" i="13"/>
  <c r="K5" i="13"/>
  <c r="J5" i="13"/>
  <c r="X4" i="13"/>
  <c r="X45" i="13" s="1"/>
  <c r="W4" i="13"/>
  <c r="V4" i="13"/>
  <c r="K4" i="13"/>
  <c r="J4" i="13"/>
  <c r="Z3" i="13"/>
  <c r="Y3" i="13"/>
  <c r="X3" i="13"/>
  <c r="W3" i="13"/>
  <c r="W44" i="13" s="1"/>
  <c r="V3" i="13"/>
  <c r="V44" i="13" s="1"/>
  <c r="J3" i="13"/>
  <c r="K3" i="13" s="1"/>
  <c r="X2" i="13"/>
  <c r="X43" i="13" s="1"/>
  <c r="W2" i="13"/>
  <c r="Y2" i="13" s="1"/>
  <c r="Z2" i="13" s="1"/>
  <c r="V2" i="13"/>
  <c r="J2" i="13"/>
  <c r="K2" i="13" s="1"/>
  <c r="K39" i="13" s="1"/>
  <c r="K73" i="11"/>
  <c r="O72" i="11"/>
  <c r="N72" i="11"/>
  <c r="J72" i="11"/>
  <c r="O71" i="11"/>
  <c r="K71" i="11"/>
  <c r="J71" i="11"/>
  <c r="J70" i="11"/>
  <c r="O69" i="11"/>
  <c r="J69" i="11"/>
  <c r="O68" i="11"/>
  <c r="N68" i="11"/>
  <c r="J68" i="11"/>
  <c r="O66" i="11"/>
  <c r="O65" i="11"/>
  <c r="J65" i="11"/>
  <c r="O64" i="11"/>
  <c r="J64" i="11"/>
  <c r="O63" i="11"/>
  <c r="J63" i="11"/>
  <c r="N62" i="11"/>
  <c r="J61" i="11"/>
  <c r="O60" i="11"/>
  <c r="O59" i="11"/>
  <c r="J59" i="11"/>
  <c r="N58" i="11"/>
  <c r="J58" i="11"/>
  <c r="O57" i="11"/>
  <c r="K57" i="11"/>
  <c r="J57" i="11"/>
  <c r="N53" i="11"/>
  <c r="O52" i="11"/>
  <c r="J52" i="11"/>
  <c r="O51" i="11"/>
  <c r="N51" i="11"/>
  <c r="J51" i="11"/>
  <c r="J50" i="11"/>
  <c r="J49" i="11"/>
  <c r="O48" i="11"/>
  <c r="J48" i="11"/>
  <c r="K46" i="11"/>
  <c r="O45" i="11"/>
  <c r="N45" i="11"/>
  <c r="J45" i="11"/>
  <c r="O44" i="11"/>
  <c r="J44" i="11"/>
  <c r="J43" i="11"/>
  <c r="O42" i="11"/>
  <c r="J42" i="11"/>
  <c r="O41" i="11"/>
  <c r="J41" i="11"/>
  <c r="AD36" i="11"/>
  <c r="O74" i="11" s="1"/>
  <c r="AC36" i="11"/>
  <c r="J74" i="11" s="1"/>
  <c r="AB36" i="11"/>
  <c r="AA36" i="11"/>
  <c r="Z36" i="11"/>
  <c r="Y36" i="11"/>
  <c r="X36" i="11"/>
  <c r="W36" i="11"/>
  <c r="M74" i="11" s="1"/>
  <c r="R36" i="11"/>
  <c r="AD35" i="11"/>
  <c r="O73" i="11" s="1"/>
  <c r="AC35" i="11"/>
  <c r="J73" i="11" s="1"/>
  <c r="AB35" i="11"/>
  <c r="AA35" i="11"/>
  <c r="Z35" i="11"/>
  <c r="Y35" i="11"/>
  <c r="X35" i="11"/>
  <c r="N73" i="11" s="1"/>
  <c r="W35" i="11"/>
  <c r="M73" i="11" s="1"/>
  <c r="R35" i="11"/>
  <c r="AD34" i="11"/>
  <c r="AC34" i="11"/>
  <c r="AB34" i="11"/>
  <c r="AA34" i="11"/>
  <c r="Z34" i="11"/>
  <c r="Y34" i="11"/>
  <c r="X34" i="11"/>
  <c r="W34" i="11"/>
  <c r="M72" i="11" s="1"/>
  <c r="R34" i="11"/>
  <c r="AD33" i="11"/>
  <c r="AC33" i="11"/>
  <c r="AB33" i="11"/>
  <c r="AA33" i="11"/>
  <c r="Z33" i="11"/>
  <c r="Y33" i="11"/>
  <c r="X33" i="11"/>
  <c r="N71" i="11" s="1"/>
  <c r="W33" i="11"/>
  <c r="R33" i="11"/>
  <c r="AD32" i="11"/>
  <c r="O70" i="11" s="1"/>
  <c r="AC32" i="11"/>
  <c r="AB32" i="11"/>
  <c r="AA32" i="11"/>
  <c r="Z32" i="11"/>
  <c r="Y32" i="11"/>
  <c r="K70" i="11" s="1"/>
  <c r="X32" i="11"/>
  <c r="N70" i="11" s="1"/>
  <c r="W32" i="11"/>
  <c r="R32" i="11"/>
  <c r="AD31" i="11"/>
  <c r="AC31" i="11"/>
  <c r="AB31" i="11"/>
  <c r="AA31" i="11"/>
  <c r="Z31" i="11"/>
  <c r="K69" i="11" s="1"/>
  <c r="Y31" i="11"/>
  <c r="X31" i="11"/>
  <c r="N69" i="11" s="1"/>
  <c r="W31" i="11"/>
  <c r="R31" i="11"/>
  <c r="AD30" i="11"/>
  <c r="AC30" i="11"/>
  <c r="AB30" i="11"/>
  <c r="AA30" i="11"/>
  <c r="Z30" i="11"/>
  <c r="Y30" i="11"/>
  <c r="K68" i="11" s="1"/>
  <c r="X30" i="11"/>
  <c r="AE30" i="11" s="1"/>
  <c r="W30" i="11"/>
  <c r="M68" i="11" s="1"/>
  <c r="R30" i="11"/>
  <c r="AE29" i="11"/>
  <c r="AD29" i="11"/>
  <c r="O67" i="11" s="1"/>
  <c r="AC29" i="11"/>
  <c r="J67" i="11" s="1"/>
  <c r="AB29" i="11"/>
  <c r="AA29" i="11"/>
  <c r="K67" i="11" s="1"/>
  <c r="Z29" i="11"/>
  <c r="Y29" i="11"/>
  <c r="X29" i="11"/>
  <c r="N67" i="11" s="1"/>
  <c r="W29" i="11"/>
  <c r="M67" i="11" s="1"/>
  <c r="R29" i="11"/>
  <c r="AD28" i="11"/>
  <c r="AC28" i="11"/>
  <c r="J66" i="11" s="1"/>
  <c r="AB28" i="11"/>
  <c r="N66" i="11" s="1"/>
  <c r="AA28" i="11"/>
  <c r="Z28" i="11"/>
  <c r="Y28" i="11"/>
  <c r="X28" i="11"/>
  <c r="W28" i="11"/>
  <c r="M66" i="11" s="1"/>
  <c r="R28" i="11"/>
  <c r="AD27" i="11"/>
  <c r="AC27" i="11"/>
  <c r="AB27" i="11"/>
  <c r="AA27" i="11"/>
  <c r="Z27" i="11"/>
  <c r="Y27" i="11"/>
  <c r="K65" i="11" s="1"/>
  <c r="X27" i="11"/>
  <c r="N65" i="11" s="1"/>
  <c r="W27" i="11"/>
  <c r="R27" i="11"/>
  <c r="AD26" i="11"/>
  <c r="AC26" i="11"/>
  <c r="AB26" i="11"/>
  <c r="AA26" i="11"/>
  <c r="Z26" i="11"/>
  <c r="Y26" i="11"/>
  <c r="K64" i="11" s="1"/>
  <c r="X26" i="11"/>
  <c r="N64" i="11" s="1"/>
  <c r="W26" i="11"/>
  <c r="R26" i="11"/>
  <c r="AE25" i="11"/>
  <c r="AD25" i="11"/>
  <c r="AC25" i="11"/>
  <c r="AB25" i="11"/>
  <c r="AA25" i="11"/>
  <c r="Z25" i="11"/>
  <c r="K63" i="11" s="1"/>
  <c r="Y25" i="11"/>
  <c r="X25" i="11"/>
  <c r="N63" i="11" s="1"/>
  <c r="W25" i="11"/>
  <c r="M63" i="11" s="1"/>
  <c r="R25" i="11"/>
  <c r="AD24" i="11"/>
  <c r="O62" i="11" s="1"/>
  <c r="AC24" i="11"/>
  <c r="J62" i="11" s="1"/>
  <c r="AB24" i="11"/>
  <c r="AA24" i="11"/>
  <c r="Z24" i="11"/>
  <c r="Y24" i="11"/>
  <c r="X24" i="11"/>
  <c r="W24" i="11"/>
  <c r="M62" i="11" s="1"/>
  <c r="R24" i="11"/>
  <c r="AD23" i="11"/>
  <c r="O61" i="11" s="1"/>
  <c r="AC23" i="11"/>
  <c r="AB23" i="11"/>
  <c r="AA23" i="11"/>
  <c r="AE23" i="11" s="1"/>
  <c r="Z23" i="11"/>
  <c r="Y23" i="11"/>
  <c r="X23" i="11"/>
  <c r="W23" i="11"/>
  <c r="M61" i="11" s="1"/>
  <c r="R23" i="11"/>
  <c r="AD22" i="11"/>
  <c r="AC22" i="11"/>
  <c r="J60" i="11" s="1"/>
  <c r="AB22" i="11"/>
  <c r="N60" i="11" s="1"/>
  <c r="AA22" i="11"/>
  <c r="Z22" i="11"/>
  <c r="Y22" i="11"/>
  <c r="X22" i="11"/>
  <c r="W22" i="11"/>
  <c r="M60" i="11" s="1"/>
  <c r="R22" i="11"/>
  <c r="AD21" i="11"/>
  <c r="AC21" i="11"/>
  <c r="AB21" i="11"/>
  <c r="AA21" i="11"/>
  <c r="Z21" i="11"/>
  <c r="Y21" i="11"/>
  <c r="K59" i="11" s="1"/>
  <c r="X21" i="11"/>
  <c r="N59" i="11" s="1"/>
  <c r="W21" i="11"/>
  <c r="R21" i="11"/>
  <c r="AD20" i="11"/>
  <c r="O58" i="11" s="1"/>
  <c r="AC20" i="11"/>
  <c r="AB20" i="11"/>
  <c r="AA20" i="11"/>
  <c r="Z20" i="11"/>
  <c r="Y20" i="11"/>
  <c r="K58" i="11" s="1"/>
  <c r="X20" i="11"/>
  <c r="W20" i="11"/>
  <c r="R20" i="11"/>
  <c r="AD19" i="11"/>
  <c r="AC19" i="11"/>
  <c r="AB19" i="11"/>
  <c r="AE19" i="11" s="1"/>
  <c r="AA19" i="11"/>
  <c r="Z19" i="11"/>
  <c r="Y19" i="11"/>
  <c r="X19" i="11"/>
  <c r="W19" i="11"/>
  <c r="M57" i="11" s="1"/>
  <c r="R19" i="11"/>
  <c r="AD16" i="11"/>
  <c r="O53" i="11" s="1"/>
  <c r="AC16" i="11"/>
  <c r="J53" i="11" s="1"/>
  <c r="AB16" i="11"/>
  <c r="AA16" i="11"/>
  <c r="Z16" i="11"/>
  <c r="AE16" i="11" s="1"/>
  <c r="Y16" i="11"/>
  <c r="X16" i="11"/>
  <c r="W16" i="11"/>
  <c r="M53" i="11" s="1"/>
  <c r="R16" i="11"/>
  <c r="AD15" i="11"/>
  <c r="AC15" i="11"/>
  <c r="AB15" i="11"/>
  <c r="AA15" i="11"/>
  <c r="K52" i="11" s="1"/>
  <c r="Z15" i="11"/>
  <c r="Y15" i="11"/>
  <c r="X15" i="11"/>
  <c r="W15" i="11"/>
  <c r="M52" i="11" s="1"/>
  <c r="R15" i="11"/>
  <c r="AD14" i="11"/>
  <c r="AC14" i="11"/>
  <c r="AB14" i="11"/>
  <c r="AA14" i="11"/>
  <c r="Z14" i="11"/>
  <c r="Y14" i="11"/>
  <c r="X14" i="11"/>
  <c r="W14" i="11"/>
  <c r="M51" i="11" s="1"/>
  <c r="R14" i="11"/>
  <c r="AD13" i="11"/>
  <c r="O50" i="11" s="1"/>
  <c r="AC13" i="11"/>
  <c r="AB13" i="11"/>
  <c r="AA13" i="11"/>
  <c r="Z13" i="11"/>
  <c r="Y13" i="11"/>
  <c r="K50" i="11" s="1"/>
  <c r="X13" i="11"/>
  <c r="N50" i="11" s="1"/>
  <c r="W13" i="11"/>
  <c r="R13" i="11"/>
  <c r="AD12" i="11"/>
  <c r="O49" i="11" s="1"/>
  <c r="AC12" i="11"/>
  <c r="AB12" i="11"/>
  <c r="N49" i="11" s="1"/>
  <c r="AA12" i="11"/>
  <c r="Z12" i="11"/>
  <c r="Y12" i="11"/>
  <c r="K49" i="11" s="1"/>
  <c r="X12" i="11"/>
  <c r="W12" i="11"/>
  <c r="R12" i="11"/>
  <c r="AD11" i="11"/>
  <c r="AC11" i="11"/>
  <c r="AB11" i="11"/>
  <c r="AA11" i="11"/>
  <c r="Z11" i="11"/>
  <c r="Y11" i="11"/>
  <c r="X11" i="11"/>
  <c r="W11" i="11"/>
  <c r="M48" i="11" s="1"/>
  <c r="R11" i="11"/>
  <c r="AD10" i="11"/>
  <c r="O47" i="11" s="1"/>
  <c r="AC10" i="11"/>
  <c r="J47" i="11" s="1"/>
  <c r="AB10" i="11"/>
  <c r="AA10" i="11"/>
  <c r="Z10" i="11"/>
  <c r="Y10" i="11"/>
  <c r="X10" i="11"/>
  <c r="W10" i="11"/>
  <c r="M47" i="11" s="1"/>
  <c r="R10" i="11"/>
  <c r="AD9" i="11"/>
  <c r="O46" i="11" s="1"/>
  <c r="AC9" i="11"/>
  <c r="J46" i="11" s="1"/>
  <c r="P46" i="11" s="1"/>
  <c r="AB9" i="11"/>
  <c r="AA9" i="11"/>
  <c r="Z9" i="11"/>
  <c r="Y9" i="11"/>
  <c r="X9" i="11"/>
  <c r="N46" i="11" s="1"/>
  <c r="W9" i="11"/>
  <c r="M46" i="11" s="1"/>
  <c r="R9" i="11"/>
  <c r="AD8" i="11"/>
  <c r="AC8" i="11"/>
  <c r="AB8" i="11"/>
  <c r="AA8" i="11"/>
  <c r="Z8" i="11"/>
  <c r="Y8" i="11"/>
  <c r="X8" i="11"/>
  <c r="W8" i="11"/>
  <c r="M45" i="11" s="1"/>
  <c r="R8" i="11"/>
  <c r="AD7" i="11"/>
  <c r="AC7" i="11"/>
  <c r="AB7" i="11"/>
  <c r="AA7" i="11"/>
  <c r="K44" i="11" s="1"/>
  <c r="Z7" i="11"/>
  <c r="Y7" i="11"/>
  <c r="X7" i="11"/>
  <c r="N44" i="11" s="1"/>
  <c r="W7" i="11"/>
  <c r="R7" i="11"/>
  <c r="AD6" i="11"/>
  <c r="O43" i="11" s="1"/>
  <c r="AC6" i="11"/>
  <c r="AB6" i="11"/>
  <c r="AA6" i="11"/>
  <c r="Z6" i="11"/>
  <c r="Y6" i="11"/>
  <c r="K43" i="11" s="1"/>
  <c r="X6" i="11"/>
  <c r="N43" i="11" s="1"/>
  <c r="W6" i="11"/>
  <c r="R6" i="11"/>
  <c r="AD5" i="11"/>
  <c r="AC5" i="11"/>
  <c r="AB5" i="11"/>
  <c r="AA5" i="11"/>
  <c r="Z5" i="11"/>
  <c r="K42" i="11" s="1"/>
  <c r="Y5" i="11"/>
  <c r="X5" i="11"/>
  <c r="N42" i="11" s="1"/>
  <c r="W5" i="11"/>
  <c r="R5" i="11"/>
  <c r="AD4" i="11"/>
  <c r="AC4" i="11"/>
  <c r="AB4" i="11"/>
  <c r="AA4" i="11"/>
  <c r="Z4" i="11"/>
  <c r="Y4" i="11"/>
  <c r="K41" i="11" s="1"/>
  <c r="X4" i="11"/>
  <c r="AE4" i="11" s="1"/>
  <c r="W4" i="11"/>
  <c r="M41" i="11" s="1"/>
  <c r="R4" i="11"/>
  <c r="AE3" i="11"/>
  <c r="AD3" i="11"/>
  <c r="O40" i="11" s="1"/>
  <c r="AC3" i="11"/>
  <c r="J40" i="11" s="1"/>
  <c r="AB3" i="11"/>
  <c r="AA3" i="11"/>
  <c r="K40" i="11" s="1"/>
  <c r="Z3" i="11"/>
  <c r="Y3" i="11"/>
  <c r="X3" i="11"/>
  <c r="N40" i="11" s="1"/>
  <c r="W3" i="11"/>
  <c r="M40" i="11" s="1"/>
  <c r="R3" i="11"/>
  <c r="M114" i="10"/>
  <c r="P112" i="10"/>
  <c r="O112" i="10"/>
  <c r="N112" i="10"/>
  <c r="I112" i="10"/>
  <c r="G111" i="10"/>
  <c r="P110" i="10"/>
  <c r="F110" i="10"/>
  <c r="N109" i="10"/>
  <c r="M108" i="10"/>
  <c r="L108" i="10"/>
  <c r="J108" i="10"/>
  <c r="G108" i="10"/>
  <c r="N107" i="10"/>
  <c r="J107" i="10"/>
  <c r="O106" i="10"/>
  <c r="L106" i="10"/>
  <c r="H106" i="10"/>
  <c r="P105" i="10"/>
  <c r="N105" i="10"/>
  <c r="M105" i="10"/>
  <c r="L105" i="10"/>
  <c r="J105" i="10"/>
  <c r="I105" i="10"/>
  <c r="N103" i="10"/>
  <c r="L103" i="10"/>
  <c r="F103" i="10"/>
  <c r="P102" i="10"/>
  <c r="M102" i="10"/>
  <c r="E102" i="10"/>
  <c r="O101" i="10"/>
  <c r="N101" i="10"/>
  <c r="M101" i="10"/>
  <c r="P100" i="10"/>
  <c r="O100" i="10"/>
  <c r="N100" i="10"/>
  <c r="P99" i="10"/>
  <c r="H99" i="10"/>
  <c r="F99" i="10"/>
  <c r="P98" i="10"/>
  <c r="I98" i="10"/>
  <c r="G98" i="10"/>
  <c r="F98" i="10"/>
  <c r="J97" i="10"/>
  <c r="G97" i="10"/>
  <c r="F97" i="10"/>
  <c r="E97" i="10"/>
  <c r="M96" i="10"/>
  <c r="J96" i="10"/>
  <c r="N95" i="10"/>
  <c r="J95" i="10"/>
  <c r="O94" i="10"/>
  <c r="L94" i="10"/>
  <c r="R94" i="10" s="1"/>
  <c r="H94" i="10"/>
  <c r="P93" i="10"/>
  <c r="N93" i="10"/>
  <c r="L93" i="10"/>
  <c r="I93" i="10"/>
  <c r="M92" i="10"/>
  <c r="J92" i="10"/>
  <c r="F91" i="10"/>
  <c r="M90" i="10"/>
  <c r="G90" i="10"/>
  <c r="E90" i="10"/>
  <c r="O89" i="10"/>
  <c r="N89" i="10"/>
  <c r="M89" i="10"/>
  <c r="P88" i="10"/>
  <c r="O88" i="10"/>
  <c r="N88" i="10"/>
  <c r="I88" i="10"/>
  <c r="G88" i="10"/>
  <c r="P87" i="10"/>
  <c r="J87" i="10"/>
  <c r="H87" i="10"/>
  <c r="G87" i="10"/>
  <c r="P86" i="10"/>
  <c r="I86" i="10"/>
  <c r="G86" i="10"/>
  <c r="F86" i="10"/>
  <c r="J85" i="10"/>
  <c r="G85" i="10"/>
  <c r="F85" i="10"/>
  <c r="E85" i="10"/>
  <c r="M84" i="10"/>
  <c r="J84" i="10"/>
  <c r="N83" i="10"/>
  <c r="J83" i="10"/>
  <c r="G83" i="10"/>
  <c r="O82" i="10"/>
  <c r="L82" i="10"/>
  <c r="H82" i="10"/>
  <c r="P81" i="10"/>
  <c r="N81" i="10"/>
  <c r="L81" i="10"/>
  <c r="J81" i="10"/>
  <c r="I81" i="10"/>
  <c r="E80" i="10"/>
  <c r="Q75" i="10"/>
  <c r="L115" i="10" s="1"/>
  <c r="P75" i="10"/>
  <c r="P115" i="10" s="1"/>
  <c r="O75" i="10"/>
  <c r="O115" i="10" s="1"/>
  <c r="N75" i="10"/>
  <c r="N115" i="10" s="1"/>
  <c r="M75" i="10"/>
  <c r="K75" i="10"/>
  <c r="E115" i="10" s="1"/>
  <c r="J75" i="10"/>
  <c r="J115" i="10" s="1"/>
  <c r="I75" i="10"/>
  <c r="G115" i="10" s="1"/>
  <c r="H75" i="10"/>
  <c r="G75" i="10"/>
  <c r="I115" i="10" s="1"/>
  <c r="F75" i="10"/>
  <c r="F115" i="10" s="1"/>
  <c r="E75" i="10"/>
  <c r="H115" i="10" s="1"/>
  <c r="Q74" i="10"/>
  <c r="L114" i="10" s="1"/>
  <c r="R114" i="10" s="1"/>
  <c r="P74" i="10"/>
  <c r="P114" i="10" s="1"/>
  <c r="O74" i="10"/>
  <c r="O114" i="10" s="1"/>
  <c r="N74" i="10"/>
  <c r="N114" i="10" s="1"/>
  <c r="M74" i="10"/>
  <c r="K74" i="10"/>
  <c r="E114" i="10" s="1"/>
  <c r="J74" i="10"/>
  <c r="J114" i="10" s="1"/>
  <c r="I74" i="10"/>
  <c r="G114" i="10" s="1"/>
  <c r="H74" i="10"/>
  <c r="G74" i="10"/>
  <c r="I114" i="10" s="1"/>
  <c r="F74" i="10"/>
  <c r="F114" i="10" s="1"/>
  <c r="E74" i="10"/>
  <c r="Q73" i="10"/>
  <c r="L113" i="10" s="1"/>
  <c r="P73" i="10"/>
  <c r="R73" i="10" s="1"/>
  <c r="O73" i="10"/>
  <c r="O113" i="10" s="1"/>
  <c r="N73" i="10"/>
  <c r="N113" i="10" s="1"/>
  <c r="M73" i="10"/>
  <c r="M113" i="10" s="1"/>
  <c r="K73" i="10"/>
  <c r="E113" i="10" s="1"/>
  <c r="J73" i="10"/>
  <c r="J113" i="10" s="1"/>
  <c r="I73" i="10"/>
  <c r="G113" i="10" s="1"/>
  <c r="H73" i="10"/>
  <c r="G73" i="10"/>
  <c r="I113" i="10" s="1"/>
  <c r="F73" i="10"/>
  <c r="E73" i="10"/>
  <c r="R72" i="10"/>
  <c r="Q72" i="10"/>
  <c r="L112" i="10" s="1"/>
  <c r="P72" i="10"/>
  <c r="O72" i="10"/>
  <c r="N72" i="10"/>
  <c r="M72" i="10"/>
  <c r="M112" i="10" s="1"/>
  <c r="K72" i="10"/>
  <c r="E112" i="10" s="1"/>
  <c r="J72" i="10"/>
  <c r="J112" i="10" s="1"/>
  <c r="I72" i="10"/>
  <c r="G112" i="10" s="1"/>
  <c r="H72" i="10"/>
  <c r="G72" i="10"/>
  <c r="F72" i="10"/>
  <c r="E72" i="10"/>
  <c r="H112" i="10" s="1"/>
  <c r="Q71" i="10"/>
  <c r="L111" i="10" s="1"/>
  <c r="P71" i="10"/>
  <c r="P111" i="10" s="1"/>
  <c r="O71" i="10"/>
  <c r="O111" i="10" s="1"/>
  <c r="N71" i="10"/>
  <c r="N111" i="10" s="1"/>
  <c r="M71" i="10"/>
  <c r="K71" i="10"/>
  <c r="E111" i="10" s="1"/>
  <c r="J71" i="10"/>
  <c r="J111" i="10" s="1"/>
  <c r="I71" i="10"/>
  <c r="H71" i="10"/>
  <c r="F111" i="10" s="1"/>
  <c r="G71" i="10"/>
  <c r="I111" i="10" s="1"/>
  <c r="F71" i="10"/>
  <c r="E71" i="10"/>
  <c r="H111" i="10" s="1"/>
  <c r="Q70" i="10"/>
  <c r="L110" i="10" s="1"/>
  <c r="P70" i="10"/>
  <c r="O70" i="10"/>
  <c r="O110" i="10" s="1"/>
  <c r="N70" i="10"/>
  <c r="N110" i="10" s="1"/>
  <c r="M70" i="10"/>
  <c r="K70" i="10"/>
  <c r="E110" i="10" s="1"/>
  <c r="J70" i="10"/>
  <c r="J110" i="10" s="1"/>
  <c r="I70" i="10"/>
  <c r="G110" i="10" s="1"/>
  <c r="H70" i="10"/>
  <c r="G70" i="10"/>
  <c r="I110" i="10" s="1"/>
  <c r="F70" i="10"/>
  <c r="E70" i="10"/>
  <c r="Q69" i="10"/>
  <c r="L109" i="10" s="1"/>
  <c r="P69" i="10"/>
  <c r="P109" i="10" s="1"/>
  <c r="O69" i="10"/>
  <c r="O109" i="10" s="1"/>
  <c r="N69" i="10"/>
  <c r="M69" i="10"/>
  <c r="K69" i="10"/>
  <c r="E109" i="10" s="1"/>
  <c r="J69" i="10"/>
  <c r="J109" i="10" s="1"/>
  <c r="I69" i="10"/>
  <c r="G109" i="10" s="1"/>
  <c r="H69" i="10"/>
  <c r="G69" i="10"/>
  <c r="I109" i="10" s="1"/>
  <c r="F69" i="10"/>
  <c r="F109" i="10" s="1"/>
  <c r="E69" i="10"/>
  <c r="H109" i="10" s="1"/>
  <c r="Q68" i="10"/>
  <c r="P68" i="10"/>
  <c r="P108" i="10" s="1"/>
  <c r="O68" i="10"/>
  <c r="O108" i="10" s="1"/>
  <c r="N68" i="10"/>
  <c r="N108" i="10" s="1"/>
  <c r="M68" i="10"/>
  <c r="K68" i="10"/>
  <c r="E108" i="10" s="1"/>
  <c r="J68" i="10"/>
  <c r="I68" i="10"/>
  <c r="H68" i="10"/>
  <c r="G68" i="10"/>
  <c r="I108" i="10" s="1"/>
  <c r="F68" i="10"/>
  <c r="F108" i="10" s="1"/>
  <c r="E68" i="10"/>
  <c r="H108" i="10" s="1"/>
  <c r="Q67" i="10"/>
  <c r="L107" i="10" s="1"/>
  <c r="P67" i="10"/>
  <c r="O67" i="10"/>
  <c r="O107" i="10" s="1"/>
  <c r="N67" i="10"/>
  <c r="M67" i="10"/>
  <c r="M107" i="10" s="1"/>
  <c r="K67" i="10"/>
  <c r="E107" i="10" s="1"/>
  <c r="J67" i="10"/>
  <c r="I67" i="10"/>
  <c r="G107" i="10" s="1"/>
  <c r="H67" i="10"/>
  <c r="G67" i="10"/>
  <c r="I107" i="10" s="1"/>
  <c r="F67" i="10"/>
  <c r="E67" i="10"/>
  <c r="H107" i="10" s="1"/>
  <c r="Q66" i="10"/>
  <c r="P66" i="10"/>
  <c r="P106" i="10" s="1"/>
  <c r="O66" i="10"/>
  <c r="N66" i="10"/>
  <c r="N106" i="10" s="1"/>
  <c r="M66" i="10"/>
  <c r="M106" i="10" s="1"/>
  <c r="K66" i="10"/>
  <c r="E106" i="10" s="1"/>
  <c r="J66" i="10"/>
  <c r="J106" i="10" s="1"/>
  <c r="I66" i="10"/>
  <c r="G106" i="10" s="1"/>
  <c r="H66" i="10"/>
  <c r="G66" i="10"/>
  <c r="I106" i="10" s="1"/>
  <c r="F66" i="10"/>
  <c r="E66" i="10"/>
  <c r="Q65" i="10"/>
  <c r="P65" i="10"/>
  <c r="O65" i="10"/>
  <c r="O105" i="10" s="1"/>
  <c r="N65" i="10"/>
  <c r="M65" i="10"/>
  <c r="K65" i="10"/>
  <c r="E105" i="10" s="1"/>
  <c r="J65" i="10"/>
  <c r="I65" i="10"/>
  <c r="G105" i="10" s="1"/>
  <c r="H65" i="10"/>
  <c r="L65" i="10" s="1"/>
  <c r="G65" i="10"/>
  <c r="F65" i="10"/>
  <c r="E65" i="10"/>
  <c r="H105" i="10" s="1"/>
  <c r="Q64" i="10"/>
  <c r="L104" i="10" s="1"/>
  <c r="P64" i="10"/>
  <c r="P104" i="10" s="1"/>
  <c r="O64" i="10"/>
  <c r="O104" i="10" s="1"/>
  <c r="N64" i="10"/>
  <c r="N104" i="10" s="1"/>
  <c r="M64" i="10"/>
  <c r="K64" i="10"/>
  <c r="E104" i="10" s="1"/>
  <c r="J64" i="10"/>
  <c r="J104" i="10" s="1"/>
  <c r="I64" i="10"/>
  <c r="G104" i="10" s="1"/>
  <c r="H64" i="10"/>
  <c r="G64" i="10"/>
  <c r="I104" i="10" s="1"/>
  <c r="F64" i="10"/>
  <c r="F104" i="10" s="1"/>
  <c r="E64" i="10"/>
  <c r="Q63" i="10"/>
  <c r="P63" i="10"/>
  <c r="P103" i="10" s="1"/>
  <c r="O63" i="10"/>
  <c r="O103" i="10" s="1"/>
  <c r="N63" i="10"/>
  <c r="M63" i="10"/>
  <c r="L63" i="10"/>
  <c r="K63" i="10"/>
  <c r="E103" i="10" s="1"/>
  <c r="K103" i="10" s="1"/>
  <c r="J63" i="10"/>
  <c r="J103" i="10" s="1"/>
  <c r="I63" i="10"/>
  <c r="G103" i="10" s="1"/>
  <c r="H63" i="10"/>
  <c r="G63" i="10"/>
  <c r="I103" i="10" s="1"/>
  <c r="F63" i="10"/>
  <c r="E63" i="10"/>
  <c r="H103" i="10" s="1"/>
  <c r="R62" i="10"/>
  <c r="Q62" i="10"/>
  <c r="L102" i="10" s="1"/>
  <c r="P62" i="10"/>
  <c r="O62" i="10"/>
  <c r="O102" i="10" s="1"/>
  <c r="N62" i="10"/>
  <c r="N102" i="10" s="1"/>
  <c r="M62" i="10"/>
  <c r="K62" i="10"/>
  <c r="J62" i="10"/>
  <c r="J102" i="10" s="1"/>
  <c r="I62" i="10"/>
  <c r="G102" i="10" s="1"/>
  <c r="H62" i="10"/>
  <c r="G62" i="10"/>
  <c r="I102" i="10" s="1"/>
  <c r="F62" i="10"/>
  <c r="F102" i="10" s="1"/>
  <c r="E62" i="10"/>
  <c r="Q61" i="10"/>
  <c r="L101" i="10" s="1"/>
  <c r="P61" i="10"/>
  <c r="O61" i="10"/>
  <c r="N61" i="10"/>
  <c r="M61" i="10"/>
  <c r="K61" i="10"/>
  <c r="E101" i="10" s="1"/>
  <c r="J61" i="10"/>
  <c r="J101" i="10" s="1"/>
  <c r="I61" i="10"/>
  <c r="G101" i="10" s="1"/>
  <c r="H61" i="10"/>
  <c r="G61" i="10"/>
  <c r="I101" i="10" s="1"/>
  <c r="F61" i="10"/>
  <c r="F101" i="10" s="1"/>
  <c r="E61" i="10"/>
  <c r="Q60" i="10"/>
  <c r="L100" i="10" s="1"/>
  <c r="P60" i="10"/>
  <c r="O60" i="10"/>
  <c r="N60" i="10"/>
  <c r="M60" i="10"/>
  <c r="M100" i="10" s="1"/>
  <c r="R100" i="10" s="1"/>
  <c r="K60" i="10"/>
  <c r="E100" i="10" s="1"/>
  <c r="J60" i="10"/>
  <c r="J100" i="10" s="1"/>
  <c r="I60" i="10"/>
  <c r="G100" i="10" s="1"/>
  <c r="H60" i="10"/>
  <c r="G60" i="10"/>
  <c r="I100" i="10" s="1"/>
  <c r="F60" i="10"/>
  <c r="E60" i="10"/>
  <c r="H100" i="10" s="1"/>
  <c r="Q59" i="10"/>
  <c r="L99" i="10" s="1"/>
  <c r="P59" i="10"/>
  <c r="O59" i="10"/>
  <c r="O99" i="10" s="1"/>
  <c r="N59" i="10"/>
  <c r="N99" i="10" s="1"/>
  <c r="M59" i="10"/>
  <c r="L59" i="10"/>
  <c r="K59" i="10"/>
  <c r="E99" i="10" s="1"/>
  <c r="J59" i="10"/>
  <c r="J99" i="10" s="1"/>
  <c r="I59" i="10"/>
  <c r="G99" i="10" s="1"/>
  <c r="H59" i="10"/>
  <c r="G59" i="10"/>
  <c r="I99" i="10" s="1"/>
  <c r="F59" i="10"/>
  <c r="E59" i="10"/>
  <c r="Q58" i="10"/>
  <c r="L98" i="10" s="1"/>
  <c r="P58" i="10"/>
  <c r="O58" i="10"/>
  <c r="O98" i="10" s="1"/>
  <c r="N58" i="10"/>
  <c r="N98" i="10" s="1"/>
  <c r="M58" i="10"/>
  <c r="L58" i="10"/>
  <c r="K58" i="10"/>
  <c r="E98" i="10" s="1"/>
  <c r="K98" i="10" s="1"/>
  <c r="J58" i="10"/>
  <c r="J98" i="10" s="1"/>
  <c r="I58" i="10"/>
  <c r="H58" i="10"/>
  <c r="G58" i="10"/>
  <c r="F58" i="10"/>
  <c r="E58" i="10"/>
  <c r="H98" i="10" s="1"/>
  <c r="Q57" i="10"/>
  <c r="L97" i="10" s="1"/>
  <c r="P57" i="10"/>
  <c r="P97" i="10" s="1"/>
  <c r="O57" i="10"/>
  <c r="O97" i="10" s="1"/>
  <c r="N57" i="10"/>
  <c r="N97" i="10" s="1"/>
  <c r="M57" i="10"/>
  <c r="K57" i="10"/>
  <c r="J57" i="10"/>
  <c r="I57" i="10"/>
  <c r="H57" i="10"/>
  <c r="G57" i="10"/>
  <c r="I97" i="10" s="1"/>
  <c r="F57" i="10"/>
  <c r="E57" i="10"/>
  <c r="L57" i="10" s="1"/>
  <c r="Q56" i="10"/>
  <c r="L96" i="10" s="1"/>
  <c r="R96" i="10" s="1"/>
  <c r="P56" i="10"/>
  <c r="P96" i="10" s="1"/>
  <c r="O56" i="10"/>
  <c r="O96" i="10" s="1"/>
  <c r="N56" i="10"/>
  <c r="N96" i="10" s="1"/>
  <c r="M56" i="10"/>
  <c r="K56" i="10"/>
  <c r="E96" i="10" s="1"/>
  <c r="J56" i="10"/>
  <c r="I56" i="10"/>
  <c r="G96" i="10" s="1"/>
  <c r="H56" i="10"/>
  <c r="G56" i="10"/>
  <c r="I96" i="10" s="1"/>
  <c r="F56" i="10"/>
  <c r="F96" i="10" s="1"/>
  <c r="E56" i="10"/>
  <c r="R55" i="10"/>
  <c r="Q55" i="10"/>
  <c r="L95" i="10" s="1"/>
  <c r="R95" i="10" s="1"/>
  <c r="P55" i="10"/>
  <c r="P95" i="10" s="1"/>
  <c r="O55" i="10"/>
  <c r="O95" i="10" s="1"/>
  <c r="N55" i="10"/>
  <c r="M55" i="10"/>
  <c r="M95" i="10" s="1"/>
  <c r="K55" i="10"/>
  <c r="E95" i="10" s="1"/>
  <c r="J55" i="10"/>
  <c r="I55" i="10"/>
  <c r="G95" i="10" s="1"/>
  <c r="H55" i="10"/>
  <c r="G55" i="10"/>
  <c r="I95" i="10" s="1"/>
  <c r="F55" i="10"/>
  <c r="F95" i="10" s="1"/>
  <c r="E55" i="10"/>
  <c r="L55" i="10" s="1"/>
  <c r="R54" i="10"/>
  <c r="Q54" i="10"/>
  <c r="P54" i="10"/>
  <c r="P94" i="10" s="1"/>
  <c r="O54" i="10"/>
  <c r="N54" i="10"/>
  <c r="N94" i="10" s="1"/>
  <c r="M54" i="10"/>
  <c r="M94" i="10" s="1"/>
  <c r="K54" i="10"/>
  <c r="E94" i="10" s="1"/>
  <c r="J54" i="10"/>
  <c r="J94" i="10" s="1"/>
  <c r="I54" i="10"/>
  <c r="G94" i="10" s="1"/>
  <c r="H54" i="10"/>
  <c r="G54" i="10"/>
  <c r="I94" i="10" s="1"/>
  <c r="F54" i="10"/>
  <c r="E54" i="10"/>
  <c r="Q53" i="10"/>
  <c r="P53" i="10"/>
  <c r="O53" i="10"/>
  <c r="O93" i="10" s="1"/>
  <c r="N53" i="10"/>
  <c r="M53" i="10"/>
  <c r="R53" i="10" s="1"/>
  <c r="K53" i="10"/>
  <c r="E93" i="10" s="1"/>
  <c r="J53" i="10"/>
  <c r="J93" i="10" s="1"/>
  <c r="I53" i="10"/>
  <c r="G93" i="10" s="1"/>
  <c r="H53" i="10"/>
  <c r="L53" i="10" s="1"/>
  <c r="G53" i="10"/>
  <c r="F53" i="10"/>
  <c r="E53" i="10"/>
  <c r="H93" i="10" s="1"/>
  <c r="Q52" i="10"/>
  <c r="L92" i="10" s="1"/>
  <c r="P52" i="10"/>
  <c r="P92" i="10" s="1"/>
  <c r="O52" i="10"/>
  <c r="O92" i="10" s="1"/>
  <c r="N52" i="10"/>
  <c r="N92" i="10" s="1"/>
  <c r="M52" i="10"/>
  <c r="L52" i="10"/>
  <c r="K52" i="10"/>
  <c r="E92" i="10" s="1"/>
  <c r="J52" i="10"/>
  <c r="I52" i="10"/>
  <c r="G92" i="10" s="1"/>
  <c r="K92" i="10" s="1"/>
  <c r="H52" i="10"/>
  <c r="G52" i="10"/>
  <c r="I92" i="10" s="1"/>
  <c r="F52" i="10"/>
  <c r="F92" i="10" s="1"/>
  <c r="E52" i="10"/>
  <c r="H92" i="10" s="1"/>
  <c r="Q51" i="10"/>
  <c r="L91" i="10" s="1"/>
  <c r="P51" i="10"/>
  <c r="P91" i="10" s="1"/>
  <c r="O51" i="10"/>
  <c r="O91" i="10" s="1"/>
  <c r="N51" i="10"/>
  <c r="N91" i="10" s="1"/>
  <c r="M51" i="10"/>
  <c r="K51" i="10"/>
  <c r="E91" i="10" s="1"/>
  <c r="K91" i="10" s="1"/>
  <c r="J51" i="10"/>
  <c r="J91" i="10" s="1"/>
  <c r="I51" i="10"/>
  <c r="G91" i="10" s="1"/>
  <c r="H51" i="10"/>
  <c r="G51" i="10"/>
  <c r="I91" i="10" s="1"/>
  <c r="F51" i="10"/>
  <c r="E51" i="10"/>
  <c r="H91" i="10" s="1"/>
  <c r="Q50" i="10"/>
  <c r="L90" i="10" s="1"/>
  <c r="R90" i="10" s="1"/>
  <c r="P50" i="10"/>
  <c r="P90" i="10" s="1"/>
  <c r="O50" i="10"/>
  <c r="O90" i="10" s="1"/>
  <c r="N50" i="10"/>
  <c r="N90" i="10" s="1"/>
  <c r="M50" i="10"/>
  <c r="K50" i="10"/>
  <c r="J50" i="10"/>
  <c r="J90" i="10" s="1"/>
  <c r="I50" i="10"/>
  <c r="H50" i="10"/>
  <c r="G50" i="10"/>
  <c r="I90" i="10" s="1"/>
  <c r="F50" i="10"/>
  <c r="F90" i="10" s="1"/>
  <c r="E50" i="10"/>
  <c r="Q49" i="10"/>
  <c r="L89" i="10" s="1"/>
  <c r="P49" i="10"/>
  <c r="P89" i="10" s="1"/>
  <c r="R89" i="10" s="1"/>
  <c r="O49" i="10"/>
  <c r="N49" i="10"/>
  <c r="M49" i="10"/>
  <c r="K49" i="10"/>
  <c r="E89" i="10" s="1"/>
  <c r="J49" i="10"/>
  <c r="J89" i="10" s="1"/>
  <c r="I49" i="10"/>
  <c r="G89" i="10" s="1"/>
  <c r="H49" i="10"/>
  <c r="G49" i="10"/>
  <c r="I89" i="10" s="1"/>
  <c r="F49" i="10"/>
  <c r="F89" i="10" s="1"/>
  <c r="E49" i="10"/>
  <c r="Q48" i="10"/>
  <c r="L88" i="10" s="1"/>
  <c r="R88" i="10" s="1"/>
  <c r="P48" i="10"/>
  <c r="O48" i="10"/>
  <c r="N48" i="10"/>
  <c r="M48" i="10"/>
  <c r="M88" i="10" s="1"/>
  <c r="K48" i="10"/>
  <c r="E88" i="10" s="1"/>
  <c r="J48" i="10"/>
  <c r="J88" i="10" s="1"/>
  <c r="I48" i="10"/>
  <c r="H48" i="10"/>
  <c r="G48" i="10"/>
  <c r="F48" i="10"/>
  <c r="E48" i="10"/>
  <c r="H88" i="10" s="1"/>
  <c r="Q47" i="10"/>
  <c r="L87" i="10" s="1"/>
  <c r="P47" i="10"/>
  <c r="O47" i="10"/>
  <c r="O87" i="10" s="1"/>
  <c r="N47" i="10"/>
  <c r="N87" i="10" s="1"/>
  <c r="M47" i="10"/>
  <c r="L47" i="10"/>
  <c r="K47" i="10"/>
  <c r="E87" i="10" s="1"/>
  <c r="J47" i="10"/>
  <c r="I47" i="10"/>
  <c r="H47" i="10"/>
  <c r="F87" i="10" s="1"/>
  <c r="G47" i="10"/>
  <c r="I87" i="10" s="1"/>
  <c r="F47" i="10"/>
  <c r="E47" i="10"/>
  <c r="Q46" i="10"/>
  <c r="L86" i="10" s="1"/>
  <c r="P46" i="10"/>
  <c r="O46" i="10"/>
  <c r="O86" i="10" s="1"/>
  <c r="N46" i="10"/>
  <c r="N86" i="10" s="1"/>
  <c r="M46" i="10"/>
  <c r="L46" i="10"/>
  <c r="K46" i="10"/>
  <c r="E86" i="10" s="1"/>
  <c r="K86" i="10" s="1"/>
  <c r="J46" i="10"/>
  <c r="J86" i="10" s="1"/>
  <c r="I46" i="10"/>
  <c r="H46" i="10"/>
  <c r="G46" i="10"/>
  <c r="F46" i="10"/>
  <c r="E46" i="10"/>
  <c r="H86" i="10" s="1"/>
  <c r="Q45" i="10"/>
  <c r="L85" i="10" s="1"/>
  <c r="P45" i="10"/>
  <c r="P85" i="10" s="1"/>
  <c r="O45" i="10"/>
  <c r="O85" i="10" s="1"/>
  <c r="N45" i="10"/>
  <c r="N85" i="10" s="1"/>
  <c r="M45" i="10"/>
  <c r="K45" i="10"/>
  <c r="J45" i="10"/>
  <c r="I45" i="10"/>
  <c r="H45" i="10"/>
  <c r="G45" i="10"/>
  <c r="I85" i="10" s="1"/>
  <c r="F45" i="10"/>
  <c r="E45" i="10"/>
  <c r="L45" i="10" s="1"/>
  <c r="Q44" i="10"/>
  <c r="L84" i="10" s="1"/>
  <c r="R84" i="10" s="1"/>
  <c r="P44" i="10"/>
  <c r="P84" i="10" s="1"/>
  <c r="O44" i="10"/>
  <c r="O84" i="10" s="1"/>
  <c r="N44" i="10"/>
  <c r="N84" i="10" s="1"/>
  <c r="M44" i="10"/>
  <c r="K44" i="10"/>
  <c r="E84" i="10" s="1"/>
  <c r="J44" i="10"/>
  <c r="I44" i="10"/>
  <c r="G84" i="10" s="1"/>
  <c r="H44" i="10"/>
  <c r="G44" i="10"/>
  <c r="I84" i="10" s="1"/>
  <c r="F44" i="10"/>
  <c r="F84" i="10" s="1"/>
  <c r="E44" i="10"/>
  <c r="R43" i="10"/>
  <c r="Q43" i="10"/>
  <c r="L83" i="10" s="1"/>
  <c r="R83" i="10" s="1"/>
  <c r="P43" i="10"/>
  <c r="P83" i="10" s="1"/>
  <c r="O43" i="10"/>
  <c r="O83" i="10" s="1"/>
  <c r="N43" i="10"/>
  <c r="M43" i="10"/>
  <c r="M83" i="10" s="1"/>
  <c r="K43" i="10"/>
  <c r="E83" i="10" s="1"/>
  <c r="J43" i="10"/>
  <c r="I43" i="10"/>
  <c r="H43" i="10"/>
  <c r="G43" i="10"/>
  <c r="I83" i="10" s="1"/>
  <c r="F43" i="10"/>
  <c r="F83" i="10" s="1"/>
  <c r="E43" i="10"/>
  <c r="L43" i="10" s="1"/>
  <c r="R42" i="10"/>
  <c r="Q42" i="10"/>
  <c r="P42" i="10"/>
  <c r="P82" i="10" s="1"/>
  <c r="O42" i="10"/>
  <c r="N42" i="10"/>
  <c r="N82" i="10" s="1"/>
  <c r="M42" i="10"/>
  <c r="M82" i="10" s="1"/>
  <c r="K42" i="10"/>
  <c r="E82" i="10" s="1"/>
  <c r="J42" i="10"/>
  <c r="J82" i="10" s="1"/>
  <c r="I42" i="10"/>
  <c r="G82" i="10" s="1"/>
  <c r="H42" i="10"/>
  <c r="G42" i="10"/>
  <c r="I82" i="10" s="1"/>
  <c r="F42" i="10"/>
  <c r="E42" i="10"/>
  <c r="Q41" i="10"/>
  <c r="P41" i="10"/>
  <c r="O41" i="10"/>
  <c r="O81" i="10" s="1"/>
  <c r="N41" i="10"/>
  <c r="M41" i="10"/>
  <c r="R41" i="10" s="1"/>
  <c r="K41" i="10"/>
  <c r="E81" i="10" s="1"/>
  <c r="J41" i="10"/>
  <c r="I41" i="10"/>
  <c r="G81" i="10" s="1"/>
  <c r="H41" i="10"/>
  <c r="L41" i="10" s="1"/>
  <c r="G41" i="10"/>
  <c r="F41" i="10"/>
  <c r="E41" i="10"/>
  <c r="H81" i="10" s="1"/>
  <c r="Q40" i="10"/>
  <c r="L80" i="10" s="1"/>
  <c r="P40" i="10"/>
  <c r="P80" i="10" s="1"/>
  <c r="O40" i="10"/>
  <c r="O80" i="10" s="1"/>
  <c r="N40" i="10"/>
  <c r="N80" i="10" s="1"/>
  <c r="M40" i="10"/>
  <c r="L40" i="10"/>
  <c r="K40" i="10"/>
  <c r="J40" i="10"/>
  <c r="J80" i="10" s="1"/>
  <c r="I40" i="10"/>
  <c r="G80" i="10" s="1"/>
  <c r="H40" i="10"/>
  <c r="G40" i="10"/>
  <c r="I80" i="10" s="1"/>
  <c r="F40" i="10"/>
  <c r="F80" i="10" s="1"/>
  <c r="K80" i="10" s="1"/>
  <c r="E40" i="10"/>
  <c r="H80" i="10" s="1"/>
  <c r="R37" i="10"/>
  <c r="L37" i="10"/>
  <c r="R36" i="10"/>
  <c r="L36" i="10"/>
  <c r="R35" i="10"/>
  <c r="L35" i="10"/>
  <c r="R34" i="10"/>
  <c r="L34" i="10"/>
  <c r="R33" i="10"/>
  <c r="L33" i="10"/>
  <c r="R32" i="10"/>
  <c r="L32" i="10"/>
  <c r="R31" i="10"/>
  <c r="L31" i="10"/>
  <c r="R30" i="10"/>
  <c r="L30" i="10"/>
  <c r="R29" i="10"/>
  <c r="L29" i="10"/>
  <c r="R28" i="10"/>
  <c r="L28" i="10"/>
  <c r="R27" i="10"/>
  <c r="L27" i="10"/>
  <c r="R26" i="10"/>
  <c r="L26" i="10"/>
  <c r="R25" i="10"/>
  <c r="L25" i="10"/>
  <c r="R24" i="10"/>
  <c r="L24" i="10"/>
  <c r="R23" i="10"/>
  <c r="L23" i="10"/>
  <c r="R22" i="10"/>
  <c r="L22" i="10"/>
  <c r="R21" i="10"/>
  <c r="L21" i="10"/>
  <c r="R20" i="10"/>
  <c r="L20" i="10"/>
  <c r="R19" i="10"/>
  <c r="L19" i="10"/>
  <c r="R18" i="10"/>
  <c r="L18" i="10"/>
  <c r="R17" i="10"/>
  <c r="L17" i="10"/>
  <c r="R16" i="10"/>
  <c r="L16" i="10"/>
  <c r="R15" i="10"/>
  <c r="L15" i="10"/>
  <c r="R14" i="10"/>
  <c r="L14" i="10"/>
  <c r="R13" i="10"/>
  <c r="L13" i="10"/>
  <c r="R12" i="10"/>
  <c r="L12" i="10"/>
  <c r="R11" i="10"/>
  <c r="L11" i="10"/>
  <c r="R10" i="10"/>
  <c r="L10" i="10"/>
  <c r="R9" i="10"/>
  <c r="L9" i="10"/>
  <c r="R8" i="10"/>
  <c r="L8" i="10"/>
  <c r="R7" i="10"/>
  <c r="L7" i="10"/>
  <c r="R6" i="10"/>
  <c r="L6" i="10"/>
  <c r="R5" i="10"/>
  <c r="L5" i="10"/>
  <c r="R4" i="10"/>
  <c r="L4" i="10"/>
  <c r="R3" i="10"/>
  <c r="L3" i="10"/>
  <c r="R2" i="10"/>
  <c r="L2" i="10"/>
  <c r="Q30" i="9"/>
  <c r="P30" i="9"/>
  <c r="N30" i="9"/>
  <c r="M30" i="9"/>
  <c r="L30" i="9"/>
  <c r="R30" i="9" s="1"/>
  <c r="I30" i="9"/>
  <c r="H30" i="9"/>
  <c r="G30" i="9"/>
  <c r="F30" i="9"/>
  <c r="E30" i="9"/>
  <c r="K30" i="9" s="1"/>
  <c r="Q29" i="9"/>
  <c r="P29" i="9"/>
  <c r="N29" i="9"/>
  <c r="M29" i="9"/>
  <c r="L29" i="9"/>
  <c r="I29" i="9"/>
  <c r="H29" i="9"/>
  <c r="G29" i="9"/>
  <c r="F29" i="9"/>
  <c r="E29" i="9"/>
  <c r="K29" i="9" s="1"/>
  <c r="Q28" i="9"/>
  <c r="P28" i="9"/>
  <c r="N28" i="9"/>
  <c r="M28" i="9"/>
  <c r="L28" i="9"/>
  <c r="R28" i="9" s="1"/>
  <c r="I28" i="9"/>
  <c r="H28" i="9"/>
  <c r="G28" i="9"/>
  <c r="F28" i="9"/>
  <c r="E28" i="9"/>
  <c r="K28" i="9" s="1"/>
  <c r="Q27" i="9"/>
  <c r="P27" i="9"/>
  <c r="N27" i="9"/>
  <c r="M27" i="9"/>
  <c r="L27" i="9"/>
  <c r="I27" i="9"/>
  <c r="H27" i="9"/>
  <c r="G27" i="9"/>
  <c r="F27" i="9"/>
  <c r="E27" i="9"/>
  <c r="K27" i="9" s="1"/>
  <c r="Q26" i="9"/>
  <c r="P26" i="9"/>
  <c r="N26" i="9"/>
  <c r="M26" i="9"/>
  <c r="L26" i="9"/>
  <c r="I26" i="9"/>
  <c r="H26" i="9"/>
  <c r="G26" i="9"/>
  <c r="F26" i="9"/>
  <c r="E26" i="9"/>
  <c r="K26" i="9" s="1"/>
  <c r="Q25" i="9"/>
  <c r="P25" i="9"/>
  <c r="N25" i="9"/>
  <c r="M25" i="9"/>
  <c r="L25" i="9"/>
  <c r="I25" i="9"/>
  <c r="H25" i="9"/>
  <c r="G25" i="9"/>
  <c r="F25" i="9"/>
  <c r="E25" i="9"/>
  <c r="K25" i="9" s="1"/>
  <c r="Q24" i="9"/>
  <c r="P24" i="9"/>
  <c r="N24" i="9"/>
  <c r="M24" i="9"/>
  <c r="L24" i="9"/>
  <c r="I24" i="9"/>
  <c r="H24" i="9"/>
  <c r="G24" i="9"/>
  <c r="F24" i="9"/>
  <c r="E24" i="9"/>
  <c r="K24" i="9" s="1"/>
  <c r="Q23" i="9"/>
  <c r="P23" i="9"/>
  <c r="N23" i="9"/>
  <c r="M23" i="9"/>
  <c r="L23" i="9"/>
  <c r="I23" i="9"/>
  <c r="H23" i="9"/>
  <c r="G23" i="9"/>
  <c r="F23" i="9"/>
  <c r="E23" i="9"/>
  <c r="K23" i="9" s="1"/>
  <c r="Q22" i="9"/>
  <c r="P22" i="9"/>
  <c r="N22" i="9"/>
  <c r="M22" i="9"/>
  <c r="L22" i="9"/>
  <c r="R22" i="9" s="1"/>
  <c r="K22" i="9"/>
  <c r="I22" i="9"/>
  <c r="H22" i="9"/>
  <c r="G22" i="9"/>
  <c r="F22" i="9"/>
  <c r="E22" i="9"/>
  <c r="Q21" i="9"/>
  <c r="P21" i="9"/>
  <c r="N21" i="9"/>
  <c r="M21" i="9"/>
  <c r="L21" i="9"/>
  <c r="R21" i="9" s="1"/>
  <c r="K21" i="9"/>
  <c r="I21" i="9"/>
  <c r="H21" i="9"/>
  <c r="G21" i="9"/>
  <c r="F21" i="9"/>
  <c r="E21" i="9"/>
  <c r="Q20" i="9"/>
  <c r="P20" i="9"/>
  <c r="N20" i="9"/>
  <c r="M20" i="9"/>
  <c r="L20" i="9"/>
  <c r="R20" i="9" s="1"/>
  <c r="K20" i="9"/>
  <c r="I20" i="9"/>
  <c r="H20" i="9"/>
  <c r="G20" i="9"/>
  <c r="F20" i="9"/>
  <c r="E20" i="9"/>
  <c r="Q19" i="9"/>
  <c r="P19" i="9"/>
  <c r="N19" i="9"/>
  <c r="M19" i="9"/>
  <c r="L19" i="9"/>
  <c r="R19" i="9" s="1"/>
  <c r="K19" i="9"/>
  <c r="I19" i="9"/>
  <c r="H19" i="9"/>
  <c r="G19" i="9"/>
  <c r="F19" i="9"/>
  <c r="E19" i="9"/>
  <c r="Q18" i="9"/>
  <c r="P18" i="9"/>
  <c r="N18" i="9"/>
  <c r="M18" i="9"/>
  <c r="L18" i="9"/>
  <c r="R18" i="9" s="1"/>
  <c r="K18" i="9"/>
  <c r="I18" i="9"/>
  <c r="H18" i="9"/>
  <c r="G18" i="9"/>
  <c r="F18" i="9"/>
  <c r="E18" i="9"/>
  <c r="R14" i="9"/>
  <c r="J14" i="9"/>
  <c r="R13" i="9"/>
  <c r="J13" i="9"/>
  <c r="R12" i="9"/>
  <c r="J12" i="9"/>
  <c r="R11" i="9"/>
  <c r="J11" i="9"/>
  <c r="R10" i="9"/>
  <c r="J10" i="9"/>
  <c r="R9" i="9"/>
  <c r="J9" i="9"/>
  <c r="R8" i="9"/>
  <c r="J8" i="9"/>
  <c r="R7" i="9"/>
  <c r="J7" i="9"/>
  <c r="R6" i="9"/>
  <c r="J6" i="9"/>
  <c r="R5" i="9"/>
  <c r="J5" i="9"/>
  <c r="R4" i="9"/>
  <c r="J4" i="9"/>
  <c r="R3" i="9"/>
  <c r="J3" i="9"/>
  <c r="R2" i="9"/>
  <c r="J2" i="9"/>
  <c r="W121" i="8"/>
  <c r="V121" i="8"/>
  <c r="U121" i="8"/>
  <c r="T121" i="8"/>
  <c r="S121" i="8"/>
  <c r="R121" i="8"/>
  <c r="Q121" i="8"/>
  <c r="P121" i="8"/>
  <c r="O121" i="8"/>
  <c r="N121" i="8"/>
  <c r="M121" i="8"/>
  <c r="L121" i="8"/>
  <c r="K121" i="8"/>
  <c r="J121" i="8"/>
  <c r="I121" i="8"/>
  <c r="W120" i="8"/>
  <c r="V120" i="8"/>
  <c r="U120" i="8"/>
  <c r="T120" i="8"/>
  <c r="S120" i="8"/>
  <c r="R120" i="8"/>
  <c r="Q120" i="8"/>
  <c r="P120" i="8"/>
  <c r="O120" i="8"/>
  <c r="N120" i="8"/>
  <c r="M120" i="8"/>
  <c r="L120" i="8"/>
  <c r="K120" i="8"/>
  <c r="J120" i="8"/>
  <c r="I120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W118" i="8"/>
  <c r="V118" i="8"/>
  <c r="U118" i="8"/>
  <c r="T118" i="8"/>
  <c r="S118" i="8"/>
  <c r="R118" i="8"/>
  <c r="Q118" i="8"/>
  <c r="P118" i="8"/>
  <c r="O118" i="8"/>
  <c r="N118" i="8"/>
  <c r="M118" i="8"/>
  <c r="L118" i="8"/>
  <c r="K118" i="8"/>
  <c r="J118" i="8"/>
  <c r="I118" i="8"/>
  <c r="W117" i="8"/>
  <c r="V117" i="8"/>
  <c r="U117" i="8"/>
  <c r="T117" i="8"/>
  <c r="S117" i="8"/>
  <c r="R117" i="8"/>
  <c r="Q117" i="8"/>
  <c r="P117" i="8"/>
  <c r="O117" i="8"/>
  <c r="N117" i="8"/>
  <c r="M117" i="8"/>
  <c r="L117" i="8"/>
  <c r="K117" i="8"/>
  <c r="J117" i="8"/>
  <c r="I117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W115" i="8"/>
  <c r="V115" i="8"/>
  <c r="U115" i="8"/>
  <c r="T115" i="8"/>
  <c r="S115" i="8"/>
  <c r="R115" i="8"/>
  <c r="Q115" i="8"/>
  <c r="P115" i="8"/>
  <c r="O115" i="8"/>
  <c r="N115" i="8"/>
  <c r="M115" i="8"/>
  <c r="L115" i="8"/>
  <c r="K115" i="8"/>
  <c r="J115" i="8"/>
  <c r="I115" i="8"/>
  <c r="W114" i="8"/>
  <c r="V114" i="8"/>
  <c r="U114" i="8"/>
  <c r="T114" i="8"/>
  <c r="S114" i="8"/>
  <c r="R114" i="8"/>
  <c r="Q114" i="8"/>
  <c r="P114" i="8"/>
  <c r="O114" i="8"/>
  <c r="N114" i="8"/>
  <c r="M114" i="8"/>
  <c r="L114" i="8"/>
  <c r="K114" i="8"/>
  <c r="J114" i="8"/>
  <c r="I114" i="8"/>
  <c r="W113" i="8"/>
  <c r="V113" i="8"/>
  <c r="U113" i="8"/>
  <c r="T113" i="8"/>
  <c r="S113" i="8"/>
  <c r="R113" i="8"/>
  <c r="Q113" i="8"/>
  <c r="P113" i="8"/>
  <c r="O113" i="8"/>
  <c r="N113" i="8"/>
  <c r="M113" i="8"/>
  <c r="L113" i="8"/>
  <c r="K113" i="8"/>
  <c r="J113" i="8"/>
  <c r="I113" i="8"/>
  <c r="W112" i="8"/>
  <c r="V112" i="8"/>
  <c r="U112" i="8"/>
  <c r="T112" i="8"/>
  <c r="S112" i="8"/>
  <c r="R112" i="8"/>
  <c r="Q112" i="8"/>
  <c r="P112" i="8"/>
  <c r="O112" i="8"/>
  <c r="N112" i="8"/>
  <c r="M112" i="8"/>
  <c r="L112" i="8"/>
  <c r="K112" i="8"/>
  <c r="J112" i="8"/>
  <c r="I112" i="8"/>
  <c r="W111" i="8"/>
  <c r="V111" i="8"/>
  <c r="U111" i="8"/>
  <c r="T111" i="8"/>
  <c r="S111" i="8"/>
  <c r="R111" i="8"/>
  <c r="Q111" i="8"/>
  <c r="P111" i="8"/>
  <c r="O111" i="8"/>
  <c r="N111" i="8"/>
  <c r="M111" i="8"/>
  <c r="L111" i="8"/>
  <c r="K111" i="8"/>
  <c r="J111" i="8"/>
  <c r="I111" i="8"/>
  <c r="W110" i="8"/>
  <c r="V110" i="8"/>
  <c r="U110" i="8"/>
  <c r="T110" i="8"/>
  <c r="S110" i="8"/>
  <c r="R110" i="8"/>
  <c r="Q110" i="8"/>
  <c r="P110" i="8"/>
  <c r="O110" i="8"/>
  <c r="N110" i="8"/>
  <c r="M110" i="8"/>
  <c r="L110" i="8"/>
  <c r="K110" i="8"/>
  <c r="J110" i="8"/>
  <c r="I110" i="8"/>
  <c r="W109" i="8"/>
  <c r="V109" i="8"/>
  <c r="U109" i="8"/>
  <c r="T109" i="8"/>
  <c r="S109" i="8"/>
  <c r="R109" i="8"/>
  <c r="Q109" i="8"/>
  <c r="P109" i="8"/>
  <c r="O109" i="8"/>
  <c r="N109" i="8"/>
  <c r="M109" i="8"/>
  <c r="L109" i="8"/>
  <c r="K109" i="8"/>
  <c r="J109" i="8"/>
  <c r="I109" i="8"/>
  <c r="W108" i="8"/>
  <c r="V108" i="8"/>
  <c r="U108" i="8"/>
  <c r="T108" i="8"/>
  <c r="S108" i="8"/>
  <c r="R108" i="8"/>
  <c r="Q108" i="8"/>
  <c r="P108" i="8"/>
  <c r="O108" i="8"/>
  <c r="N108" i="8"/>
  <c r="M108" i="8"/>
  <c r="L108" i="8"/>
  <c r="K108" i="8"/>
  <c r="J108" i="8"/>
  <c r="I108" i="8"/>
  <c r="W107" i="8"/>
  <c r="V107" i="8"/>
  <c r="U107" i="8"/>
  <c r="T107" i="8"/>
  <c r="S107" i="8"/>
  <c r="R107" i="8"/>
  <c r="Q107" i="8"/>
  <c r="P107" i="8"/>
  <c r="O107" i="8"/>
  <c r="N107" i="8"/>
  <c r="M107" i="8"/>
  <c r="L107" i="8"/>
  <c r="K107" i="8"/>
  <c r="J107" i="8"/>
  <c r="I107" i="8"/>
  <c r="W106" i="8"/>
  <c r="V106" i="8"/>
  <c r="U106" i="8"/>
  <c r="T106" i="8"/>
  <c r="S106" i="8"/>
  <c r="R106" i="8"/>
  <c r="Q106" i="8"/>
  <c r="P106" i="8"/>
  <c r="O106" i="8"/>
  <c r="N106" i="8"/>
  <c r="M106" i="8"/>
  <c r="L106" i="8"/>
  <c r="K106" i="8"/>
  <c r="J106" i="8"/>
  <c r="I106" i="8"/>
  <c r="W105" i="8"/>
  <c r="V105" i="8"/>
  <c r="U105" i="8"/>
  <c r="T105" i="8"/>
  <c r="S105" i="8"/>
  <c r="R105" i="8"/>
  <c r="Q105" i="8"/>
  <c r="P105" i="8"/>
  <c r="O105" i="8"/>
  <c r="N105" i="8"/>
  <c r="M105" i="8"/>
  <c r="L105" i="8"/>
  <c r="K105" i="8"/>
  <c r="J105" i="8"/>
  <c r="I105" i="8"/>
  <c r="W104" i="8"/>
  <c r="V104" i="8"/>
  <c r="U104" i="8"/>
  <c r="T104" i="8"/>
  <c r="S104" i="8"/>
  <c r="R104" i="8"/>
  <c r="Q104" i="8"/>
  <c r="P104" i="8"/>
  <c r="O104" i="8"/>
  <c r="N104" i="8"/>
  <c r="M104" i="8"/>
  <c r="L104" i="8"/>
  <c r="K104" i="8"/>
  <c r="J104" i="8"/>
  <c r="I104" i="8"/>
  <c r="W103" i="8"/>
  <c r="V103" i="8"/>
  <c r="U103" i="8"/>
  <c r="T103" i="8"/>
  <c r="S103" i="8"/>
  <c r="R103" i="8"/>
  <c r="Q103" i="8"/>
  <c r="P103" i="8"/>
  <c r="O103" i="8"/>
  <c r="N103" i="8"/>
  <c r="M103" i="8"/>
  <c r="L103" i="8"/>
  <c r="K103" i="8"/>
  <c r="J103" i="8"/>
  <c r="I103" i="8"/>
  <c r="W102" i="8"/>
  <c r="V102" i="8"/>
  <c r="U102" i="8"/>
  <c r="T102" i="8"/>
  <c r="S102" i="8"/>
  <c r="R102" i="8"/>
  <c r="Q102" i="8"/>
  <c r="P102" i="8"/>
  <c r="O102" i="8"/>
  <c r="N102" i="8"/>
  <c r="M102" i="8"/>
  <c r="L102" i="8"/>
  <c r="K102" i="8"/>
  <c r="J102" i="8"/>
  <c r="I102" i="8"/>
  <c r="W101" i="8"/>
  <c r="V101" i="8"/>
  <c r="U101" i="8"/>
  <c r="T101" i="8"/>
  <c r="S101" i="8"/>
  <c r="R101" i="8"/>
  <c r="Q101" i="8"/>
  <c r="P101" i="8"/>
  <c r="O101" i="8"/>
  <c r="N101" i="8"/>
  <c r="M101" i="8"/>
  <c r="L101" i="8"/>
  <c r="K101" i="8"/>
  <c r="J101" i="8"/>
  <c r="I101" i="8"/>
  <c r="W63" i="8"/>
  <c r="U63" i="8"/>
  <c r="T63" i="8"/>
  <c r="R63" i="8"/>
  <c r="N63" i="8"/>
  <c r="M63" i="8"/>
  <c r="K63" i="8"/>
  <c r="J63" i="8"/>
  <c r="P63" i="8" s="1"/>
  <c r="U62" i="8"/>
  <c r="T62" i="8"/>
  <c r="R62" i="8"/>
  <c r="W62" i="8" s="1"/>
  <c r="P62" i="8"/>
  <c r="N62" i="8"/>
  <c r="M62" i="8"/>
  <c r="K62" i="8"/>
  <c r="J62" i="8"/>
  <c r="U61" i="8"/>
  <c r="T61" i="8"/>
  <c r="W61" i="8" s="1"/>
  <c r="R61" i="8"/>
  <c r="N61" i="8"/>
  <c r="M61" i="8"/>
  <c r="K61" i="8"/>
  <c r="P61" i="8" s="1"/>
  <c r="J61" i="8"/>
  <c r="U60" i="8"/>
  <c r="T60" i="8"/>
  <c r="R60" i="8"/>
  <c r="W60" i="8" s="1"/>
  <c r="N60" i="8"/>
  <c r="M60" i="8"/>
  <c r="K60" i="8"/>
  <c r="J60" i="8"/>
  <c r="P60" i="8" s="1"/>
  <c r="W59" i="8"/>
  <c r="U59" i="8"/>
  <c r="T59" i="8"/>
  <c r="R59" i="8"/>
  <c r="N59" i="8"/>
  <c r="M59" i="8"/>
  <c r="K59" i="8"/>
  <c r="J59" i="8"/>
  <c r="P59" i="8" s="1"/>
  <c r="U58" i="8"/>
  <c r="T58" i="8"/>
  <c r="R58" i="8"/>
  <c r="W58" i="8" s="1"/>
  <c r="P58" i="8"/>
  <c r="N58" i="8"/>
  <c r="M58" i="8"/>
  <c r="K58" i="8"/>
  <c r="J58" i="8"/>
  <c r="U57" i="8"/>
  <c r="T57" i="8"/>
  <c r="W57" i="8" s="1"/>
  <c r="R57" i="8"/>
  <c r="N57" i="8"/>
  <c r="M57" i="8"/>
  <c r="K57" i="8"/>
  <c r="P57" i="8" s="1"/>
  <c r="J57" i="8"/>
  <c r="U56" i="8"/>
  <c r="T56" i="8"/>
  <c r="R56" i="8"/>
  <c r="W56" i="8" s="1"/>
  <c r="N56" i="8"/>
  <c r="M56" i="8"/>
  <c r="K56" i="8"/>
  <c r="J56" i="8"/>
  <c r="P56" i="8" s="1"/>
  <c r="W55" i="8"/>
  <c r="U55" i="8"/>
  <c r="T55" i="8"/>
  <c r="R55" i="8"/>
  <c r="N55" i="8"/>
  <c r="M55" i="8"/>
  <c r="K55" i="8"/>
  <c r="J55" i="8"/>
  <c r="P55" i="8" s="1"/>
  <c r="U54" i="8"/>
  <c r="T54" i="8"/>
  <c r="R54" i="8"/>
  <c r="W54" i="8" s="1"/>
  <c r="P54" i="8"/>
  <c r="N54" i="8"/>
  <c r="M54" i="8"/>
  <c r="K54" i="8"/>
  <c r="J54" i="8"/>
  <c r="U49" i="8"/>
  <c r="T49" i="8"/>
  <c r="W49" i="8" s="1"/>
  <c r="R49" i="8"/>
  <c r="N49" i="8"/>
  <c r="M49" i="8"/>
  <c r="K49" i="8"/>
  <c r="P49" i="8" s="1"/>
  <c r="J49" i="8"/>
  <c r="U48" i="8"/>
  <c r="T48" i="8"/>
  <c r="R48" i="8"/>
  <c r="W48" i="8" s="1"/>
  <c r="N48" i="8"/>
  <c r="M48" i="8"/>
  <c r="K48" i="8"/>
  <c r="J48" i="8"/>
  <c r="P48" i="8" s="1"/>
  <c r="W47" i="8"/>
  <c r="U47" i="8"/>
  <c r="T47" i="8"/>
  <c r="R47" i="8"/>
  <c r="N47" i="8"/>
  <c r="M47" i="8"/>
  <c r="K47" i="8"/>
  <c r="J47" i="8"/>
  <c r="P47" i="8" s="1"/>
  <c r="U46" i="8"/>
  <c r="T46" i="8"/>
  <c r="R46" i="8"/>
  <c r="W46" i="8" s="1"/>
  <c r="P46" i="8"/>
  <c r="N46" i="8"/>
  <c r="M46" i="8"/>
  <c r="K46" i="8"/>
  <c r="J46" i="8"/>
  <c r="U45" i="8"/>
  <c r="T45" i="8"/>
  <c r="W45" i="8" s="1"/>
  <c r="R45" i="8"/>
  <c r="N45" i="8"/>
  <c r="M45" i="8"/>
  <c r="K45" i="8"/>
  <c r="J45" i="8"/>
  <c r="P45" i="8" s="1"/>
  <c r="U44" i="8"/>
  <c r="T44" i="8"/>
  <c r="R44" i="8"/>
  <c r="W44" i="8" s="1"/>
  <c r="N44" i="8"/>
  <c r="M44" i="8"/>
  <c r="K44" i="8"/>
  <c r="J44" i="8"/>
  <c r="P44" i="8" s="1"/>
  <c r="W43" i="8"/>
  <c r="U43" i="8"/>
  <c r="T43" i="8"/>
  <c r="R43" i="8"/>
  <c r="N43" i="8"/>
  <c r="M43" i="8"/>
  <c r="K43" i="8"/>
  <c r="J43" i="8"/>
  <c r="P43" i="8" s="1"/>
  <c r="U42" i="8"/>
  <c r="T42" i="8"/>
  <c r="R42" i="8"/>
  <c r="W42" i="8" s="1"/>
  <c r="P42" i="8"/>
  <c r="N42" i="8"/>
  <c r="M42" i="8"/>
  <c r="K42" i="8"/>
  <c r="J42" i="8"/>
  <c r="U41" i="8"/>
  <c r="T41" i="8"/>
  <c r="W41" i="8" s="1"/>
  <c r="R41" i="8"/>
  <c r="N41" i="8"/>
  <c r="M41" i="8"/>
  <c r="K41" i="8"/>
  <c r="J41" i="8"/>
  <c r="P41" i="8" s="1"/>
  <c r="U40" i="8"/>
  <c r="T40" i="8"/>
  <c r="R40" i="8"/>
  <c r="W40" i="8" s="1"/>
  <c r="N40" i="8"/>
  <c r="M40" i="8"/>
  <c r="K40" i="8"/>
  <c r="J40" i="8"/>
  <c r="P40" i="8" s="1"/>
  <c r="W39" i="8"/>
  <c r="U39" i="8"/>
  <c r="T39" i="8"/>
  <c r="R39" i="8"/>
  <c r="N39" i="8"/>
  <c r="M39" i="8"/>
  <c r="K39" i="8"/>
  <c r="J39" i="8"/>
  <c r="P39" i="8" s="1"/>
  <c r="U38" i="8"/>
  <c r="T38" i="8"/>
  <c r="R38" i="8"/>
  <c r="W38" i="8" s="1"/>
  <c r="P38" i="8"/>
  <c r="N38" i="8"/>
  <c r="M38" i="8"/>
  <c r="K38" i="8"/>
  <c r="J38" i="8"/>
  <c r="U37" i="8"/>
  <c r="T37" i="8"/>
  <c r="W37" i="8" s="1"/>
  <c r="R37" i="8"/>
  <c r="N37" i="8"/>
  <c r="M37" i="8"/>
  <c r="K37" i="8"/>
  <c r="P37" i="8" s="1"/>
  <c r="J37" i="8"/>
  <c r="U36" i="8"/>
  <c r="T36" i="8"/>
  <c r="R36" i="8"/>
  <c r="W36" i="8" s="1"/>
  <c r="N36" i="8"/>
  <c r="M36" i="8"/>
  <c r="K36" i="8"/>
  <c r="J36" i="8"/>
  <c r="P36" i="8" s="1"/>
  <c r="W35" i="8"/>
  <c r="U35" i="8"/>
  <c r="T35" i="8"/>
  <c r="R35" i="8"/>
  <c r="N35" i="8"/>
  <c r="M35" i="8"/>
  <c r="K35" i="8"/>
  <c r="J35" i="8"/>
  <c r="P35" i="8" s="1"/>
  <c r="T30" i="8"/>
  <c r="M30" i="8"/>
  <c r="T29" i="8"/>
  <c r="M29" i="8"/>
  <c r="T28" i="8"/>
  <c r="M28" i="8"/>
  <c r="T27" i="8"/>
  <c r="M27" i="8"/>
  <c r="T26" i="8"/>
  <c r="M26" i="8"/>
  <c r="T25" i="8"/>
  <c r="M25" i="8"/>
  <c r="T24" i="8"/>
  <c r="M24" i="8"/>
  <c r="T23" i="8"/>
  <c r="M23" i="8"/>
  <c r="T22" i="8"/>
  <c r="M22" i="8"/>
  <c r="T21" i="8"/>
  <c r="M21" i="8"/>
  <c r="T17" i="8"/>
  <c r="M17" i="8"/>
  <c r="T16" i="8"/>
  <c r="M16" i="8"/>
  <c r="T15" i="8"/>
  <c r="M15" i="8"/>
  <c r="T14" i="8"/>
  <c r="M14" i="8"/>
  <c r="T13" i="8"/>
  <c r="M13" i="8"/>
  <c r="T12" i="8"/>
  <c r="M12" i="8"/>
  <c r="T11" i="8"/>
  <c r="M11" i="8"/>
  <c r="T10" i="8"/>
  <c r="M10" i="8"/>
  <c r="T9" i="8"/>
  <c r="M9" i="8"/>
  <c r="T8" i="8"/>
  <c r="M8" i="8"/>
  <c r="T7" i="8"/>
  <c r="M7" i="8"/>
  <c r="T6" i="8"/>
  <c r="M6" i="8"/>
  <c r="T5" i="8"/>
  <c r="M5" i="8"/>
  <c r="T4" i="8"/>
  <c r="M4" i="8"/>
  <c r="T3" i="8"/>
  <c r="M3" i="8"/>
  <c r="S28" i="7"/>
  <c r="Q28" i="7"/>
  <c r="P28" i="7"/>
  <c r="N28" i="7"/>
  <c r="J28" i="7"/>
  <c r="I28" i="7"/>
  <c r="G28" i="7"/>
  <c r="F28" i="7"/>
  <c r="L28" i="7" s="1"/>
  <c r="Q27" i="7"/>
  <c r="P27" i="7"/>
  <c r="N27" i="7"/>
  <c r="S27" i="7" s="1"/>
  <c r="L27" i="7"/>
  <c r="J27" i="7"/>
  <c r="I27" i="7"/>
  <c r="G27" i="7"/>
  <c r="F27" i="7"/>
  <c r="Q26" i="7"/>
  <c r="P26" i="7"/>
  <c r="N26" i="7"/>
  <c r="S26" i="7" s="1"/>
  <c r="J26" i="7"/>
  <c r="I26" i="7"/>
  <c r="G26" i="7"/>
  <c r="F26" i="7"/>
  <c r="L26" i="7" s="1"/>
  <c r="S25" i="7"/>
  <c r="Q25" i="7"/>
  <c r="P25" i="7"/>
  <c r="N25" i="7"/>
  <c r="J25" i="7"/>
  <c r="I25" i="7"/>
  <c r="L25" i="7" s="1"/>
  <c r="G25" i="7"/>
  <c r="F25" i="7"/>
  <c r="Q24" i="7"/>
  <c r="S24" i="7" s="1"/>
  <c r="P24" i="7"/>
  <c r="N24" i="7"/>
  <c r="J24" i="7"/>
  <c r="I24" i="7"/>
  <c r="G24" i="7"/>
  <c r="F24" i="7"/>
  <c r="L24" i="7" s="1"/>
  <c r="Q23" i="7"/>
  <c r="P23" i="7"/>
  <c r="N23" i="7"/>
  <c r="S23" i="7" s="1"/>
  <c r="L23" i="7"/>
  <c r="J23" i="7"/>
  <c r="I23" i="7"/>
  <c r="G23" i="7"/>
  <c r="F23" i="7"/>
  <c r="Q22" i="7"/>
  <c r="P22" i="7"/>
  <c r="N22" i="7"/>
  <c r="S22" i="7" s="1"/>
  <c r="J22" i="7"/>
  <c r="I22" i="7"/>
  <c r="G22" i="7"/>
  <c r="F22" i="7"/>
  <c r="L22" i="7" s="1"/>
  <c r="S21" i="7"/>
  <c r="Q21" i="7"/>
  <c r="P21" i="7"/>
  <c r="N21" i="7"/>
  <c r="L21" i="7"/>
  <c r="J21" i="7"/>
  <c r="I21" i="7"/>
  <c r="G21" i="7"/>
  <c r="F21" i="7"/>
  <c r="Q20" i="7"/>
  <c r="S20" i="7" s="1"/>
  <c r="P20" i="7"/>
  <c r="N20" i="7"/>
  <c r="J20" i="7"/>
  <c r="I20" i="7"/>
  <c r="G20" i="7"/>
  <c r="F20" i="7"/>
  <c r="L20" i="7" s="1"/>
  <c r="Q19" i="7"/>
  <c r="P19" i="7"/>
  <c r="N19" i="7"/>
  <c r="S19" i="7" s="1"/>
  <c r="L19" i="7"/>
  <c r="J19" i="7"/>
  <c r="I19" i="7"/>
  <c r="G19" i="7"/>
  <c r="F19" i="7"/>
  <c r="Q18" i="7"/>
  <c r="P18" i="7"/>
  <c r="N18" i="7"/>
  <c r="S18" i="7" s="1"/>
  <c r="J18" i="7"/>
  <c r="I18" i="7"/>
  <c r="G18" i="7"/>
  <c r="F18" i="7"/>
  <c r="L18" i="7" s="1"/>
  <c r="S17" i="7"/>
  <c r="Q17" i="7"/>
  <c r="P17" i="7"/>
  <c r="N17" i="7"/>
  <c r="L17" i="7"/>
  <c r="J17" i="7"/>
  <c r="I17" i="7"/>
  <c r="G17" i="7"/>
  <c r="F17" i="7"/>
  <c r="R13" i="7"/>
  <c r="Q13" i="7"/>
  <c r="J13" i="7"/>
  <c r="I13" i="7"/>
  <c r="R12" i="7"/>
  <c r="Q12" i="7"/>
  <c r="J12" i="7"/>
  <c r="I12" i="7"/>
  <c r="R11" i="7"/>
  <c r="Q11" i="7"/>
  <c r="J11" i="7"/>
  <c r="I11" i="7"/>
  <c r="R10" i="7"/>
  <c r="Q10" i="7"/>
  <c r="J10" i="7"/>
  <c r="I10" i="7"/>
  <c r="R9" i="7"/>
  <c r="Q9" i="7"/>
  <c r="J9" i="7"/>
  <c r="I9" i="7"/>
  <c r="R8" i="7"/>
  <c r="Q8" i="7"/>
  <c r="J8" i="7"/>
  <c r="I8" i="7"/>
  <c r="R7" i="7"/>
  <c r="Q7" i="7"/>
  <c r="J7" i="7"/>
  <c r="I7" i="7"/>
  <c r="R6" i="7"/>
  <c r="Q6" i="7"/>
  <c r="J6" i="7"/>
  <c r="I6" i="7"/>
  <c r="R5" i="7"/>
  <c r="Q5" i="7"/>
  <c r="J5" i="7"/>
  <c r="I5" i="7"/>
  <c r="R4" i="7"/>
  <c r="Q4" i="7"/>
  <c r="J4" i="7"/>
  <c r="I4" i="7"/>
  <c r="R3" i="7"/>
  <c r="Q3" i="7"/>
  <c r="J3" i="7"/>
  <c r="I3" i="7"/>
  <c r="R2" i="7"/>
  <c r="Q2" i="7"/>
  <c r="J2" i="7"/>
  <c r="I2" i="7"/>
  <c r="Q45" i="6"/>
  <c r="P45" i="6"/>
  <c r="O45" i="6"/>
  <c r="N45" i="6"/>
  <c r="M45" i="6"/>
  <c r="R45" i="6" s="1"/>
  <c r="L45" i="6"/>
  <c r="I45" i="6"/>
  <c r="H45" i="6"/>
  <c r="K45" i="6" s="1"/>
  <c r="F45" i="6"/>
  <c r="E45" i="6"/>
  <c r="Q44" i="6"/>
  <c r="P44" i="6"/>
  <c r="O44" i="6"/>
  <c r="N44" i="6"/>
  <c r="M44" i="6"/>
  <c r="R44" i="6" s="1"/>
  <c r="L44" i="6"/>
  <c r="I44" i="6"/>
  <c r="H44" i="6"/>
  <c r="K44" i="6" s="1"/>
  <c r="F44" i="6"/>
  <c r="E44" i="6"/>
  <c r="Q43" i="6"/>
  <c r="P43" i="6"/>
  <c r="O43" i="6"/>
  <c r="N43" i="6"/>
  <c r="M43" i="6"/>
  <c r="R43" i="6" s="1"/>
  <c r="L43" i="6"/>
  <c r="I43" i="6"/>
  <c r="H43" i="6"/>
  <c r="K43" i="6" s="1"/>
  <c r="F43" i="6"/>
  <c r="E43" i="6"/>
  <c r="Q42" i="6"/>
  <c r="P42" i="6"/>
  <c r="O42" i="6"/>
  <c r="N42" i="6"/>
  <c r="M42" i="6"/>
  <c r="R42" i="6" s="1"/>
  <c r="L42" i="6"/>
  <c r="I42" i="6"/>
  <c r="H42" i="6"/>
  <c r="K42" i="6" s="1"/>
  <c r="F42" i="6"/>
  <c r="E42" i="6"/>
  <c r="Q41" i="6"/>
  <c r="P41" i="6"/>
  <c r="O41" i="6"/>
  <c r="N41" i="6"/>
  <c r="M41" i="6"/>
  <c r="R41" i="6" s="1"/>
  <c r="L41" i="6"/>
  <c r="I41" i="6"/>
  <c r="H41" i="6"/>
  <c r="K41" i="6" s="1"/>
  <c r="F41" i="6"/>
  <c r="E41" i="6"/>
  <c r="Q40" i="6"/>
  <c r="P40" i="6"/>
  <c r="O40" i="6"/>
  <c r="N40" i="6"/>
  <c r="M40" i="6"/>
  <c r="R40" i="6" s="1"/>
  <c r="L40" i="6"/>
  <c r="I40" i="6"/>
  <c r="H40" i="6"/>
  <c r="K40" i="6" s="1"/>
  <c r="F40" i="6"/>
  <c r="E40" i="6"/>
  <c r="Q39" i="6"/>
  <c r="P39" i="6"/>
  <c r="O39" i="6"/>
  <c r="N39" i="6"/>
  <c r="M39" i="6"/>
  <c r="R39" i="6" s="1"/>
  <c r="L39" i="6"/>
  <c r="I39" i="6"/>
  <c r="H39" i="6"/>
  <c r="K39" i="6" s="1"/>
  <c r="F39" i="6"/>
  <c r="E39" i="6"/>
  <c r="Q38" i="6"/>
  <c r="P38" i="6"/>
  <c r="O38" i="6"/>
  <c r="N38" i="6"/>
  <c r="M38" i="6"/>
  <c r="R38" i="6" s="1"/>
  <c r="L38" i="6"/>
  <c r="I38" i="6"/>
  <c r="H38" i="6"/>
  <c r="K38" i="6" s="1"/>
  <c r="F38" i="6"/>
  <c r="E38" i="6"/>
  <c r="Q37" i="6"/>
  <c r="P37" i="6"/>
  <c r="O37" i="6"/>
  <c r="N37" i="6"/>
  <c r="M37" i="6"/>
  <c r="R37" i="6" s="1"/>
  <c r="L37" i="6"/>
  <c r="I37" i="6"/>
  <c r="H37" i="6"/>
  <c r="K37" i="6" s="1"/>
  <c r="F37" i="6"/>
  <c r="E37" i="6"/>
  <c r="Q36" i="6"/>
  <c r="P36" i="6"/>
  <c r="O36" i="6"/>
  <c r="N36" i="6"/>
  <c r="M36" i="6"/>
  <c r="R36" i="6" s="1"/>
  <c r="L36" i="6"/>
  <c r="I36" i="6"/>
  <c r="H36" i="6"/>
  <c r="K36" i="6" s="1"/>
  <c r="F36" i="6"/>
  <c r="E36" i="6"/>
  <c r="Q35" i="6"/>
  <c r="P35" i="6"/>
  <c r="O35" i="6"/>
  <c r="N35" i="6"/>
  <c r="M35" i="6"/>
  <c r="R35" i="6" s="1"/>
  <c r="L35" i="6"/>
  <c r="I35" i="6"/>
  <c r="H35" i="6"/>
  <c r="K35" i="6" s="1"/>
  <c r="F35" i="6"/>
  <c r="E35" i="6"/>
  <c r="Q34" i="6"/>
  <c r="P34" i="6"/>
  <c r="O34" i="6"/>
  <c r="N34" i="6"/>
  <c r="M34" i="6"/>
  <c r="R34" i="6" s="1"/>
  <c r="L34" i="6"/>
  <c r="I34" i="6"/>
  <c r="H34" i="6"/>
  <c r="K34" i="6" s="1"/>
  <c r="F34" i="6"/>
  <c r="E34" i="6"/>
  <c r="Q33" i="6"/>
  <c r="P33" i="6"/>
  <c r="O33" i="6"/>
  <c r="N33" i="6"/>
  <c r="M33" i="6"/>
  <c r="R33" i="6" s="1"/>
  <c r="L33" i="6"/>
  <c r="I33" i="6"/>
  <c r="H33" i="6"/>
  <c r="K33" i="6" s="1"/>
  <c r="F33" i="6"/>
  <c r="E33" i="6"/>
  <c r="Q32" i="6"/>
  <c r="P32" i="6"/>
  <c r="O32" i="6"/>
  <c r="N32" i="6"/>
  <c r="M32" i="6"/>
  <c r="R32" i="6" s="1"/>
  <c r="L32" i="6"/>
  <c r="I32" i="6"/>
  <c r="H32" i="6"/>
  <c r="K32" i="6" s="1"/>
  <c r="F32" i="6"/>
  <c r="E32" i="6"/>
  <c r="Q31" i="6"/>
  <c r="P31" i="6"/>
  <c r="O31" i="6"/>
  <c r="N31" i="6"/>
  <c r="M31" i="6"/>
  <c r="R31" i="6" s="1"/>
  <c r="L31" i="6"/>
  <c r="I31" i="6"/>
  <c r="H31" i="6"/>
  <c r="K31" i="6" s="1"/>
  <c r="F31" i="6"/>
  <c r="E31" i="6"/>
  <c r="Q30" i="6"/>
  <c r="P30" i="6"/>
  <c r="O30" i="6"/>
  <c r="N30" i="6"/>
  <c r="M30" i="6"/>
  <c r="R30" i="6" s="1"/>
  <c r="L30" i="6"/>
  <c r="I30" i="6"/>
  <c r="H30" i="6"/>
  <c r="K30" i="6" s="1"/>
  <c r="F30" i="6"/>
  <c r="E30" i="6"/>
  <c r="Q29" i="6"/>
  <c r="P29" i="6"/>
  <c r="O29" i="6"/>
  <c r="N29" i="6"/>
  <c r="M29" i="6"/>
  <c r="R29" i="6" s="1"/>
  <c r="L29" i="6"/>
  <c r="I29" i="6"/>
  <c r="H29" i="6"/>
  <c r="K29" i="6" s="1"/>
  <c r="F29" i="6"/>
  <c r="E29" i="6"/>
  <c r="Q28" i="6"/>
  <c r="P28" i="6"/>
  <c r="O28" i="6"/>
  <c r="N28" i="6"/>
  <c r="M28" i="6"/>
  <c r="R28" i="6" s="1"/>
  <c r="L28" i="6"/>
  <c r="I28" i="6"/>
  <c r="H28" i="6"/>
  <c r="K28" i="6" s="1"/>
  <c r="F28" i="6"/>
  <c r="E28" i="6"/>
  <c r="Q27" i="6"/>
  <c r="P27" i="6"/>
  <c r="O27" i="6"/>
  <c r="N27" i="6"/>
  <c r="M27" i="6"/>
  <c r="R27" i="6" s="1"/>
  <c r="L27" i="6"/>
  <c r="I27" i="6"/>
  <c r="H27" i="6"/>
  <c r="K27" i="6" s="1"/>
  <c r="F27" i="6"/>
  <c r="E27" i="6"/>
  <c r="Q26" i="6"/>
  <c r="P26" i="6"/>
  <c r="O26" i="6"/>
  <c r="N26" i="6"/>
  <c r="M26" i="6"/>
  <c r="R26" i="6" s="1"/>
  <c r="L26" i="6"/>
  <c r="I26" i="6"/>
  <c r="H26" i="6"/>
  <c r="K26" i="6" s="1"/>
  <c r="F26" i="6"/>
  <c r="E26" i="6"/>
  <c r="V21" i="6"/>
  <c r="U21" i="6"/>
  <c r="M21" i="6"/>
  <c r="L21" i="6"/>
  <c r="V20" i="6"/>
  <c r="U20" i="6"/>
  <c r="M20" i="6"/>
  <c r="L20" i="6"/>
  <c r="V19" i="6"/>
  <c r="U19" i="6"/>
  <c r="M19" i="6"/>
  <c r="L19" i="6"/>
  <c r="V18" i="6"/>
  <c r="U18" i="6"/>
  <c r="M18" i="6"/>
  <c r="L18" i="6"/>
  <c r="V17" i="6"/>
  <c r="U17" i="6"/>
  <c r="M17" i="6"/>
  <c r="L17" i="6"/>
  <c r="V16" i="6"/>
  <c r="U16" i="6"/>
  <c r="M16" i="6"/>
  <c r="L16" i="6"/>
  <c r="V15" i="6"/>
  <c r="U15" i="6"/>
  <c r="M15" i="6"/>
  <c r="L15" i="6"/>
  <c r="V14" i="6"/>
  <c r="U14" i="6"/>
  <c r="M14" i="6"/>
  <c r="L14" i="6"/>
  <c r="V13" i="6"/>
  <c r="U13" i="6"/>
  <c r="M13" i="6"/>
  <c r="L13" i="6"/>
  <c r="V12" i="6"/>
  <c r="U12" i="6"/>
  <c r="M12" i="6"/>
  <c r="L12" i="6"/>
  <c r="V11" i="6"/>
  <c r="U11" i="6"/>
  <c r="M11" i="6"/>
  <c r="L11" i="6"/>
  <c r="V10" i="6"/>
  <c r="U10" i="6"/>
  <c r="M10" i="6"/>
  <c r="L10" i="6"/>
  <c r="V9" i="6"/>
  <c r="U9" i="6"/>
  <c r="M9" i="6"/>
  <c r="L9" i="6"/>
  <c r="V8" i="6"/>
  <c r="U8" i="6"/>
  <c r="M8" i="6"/>
  <c r="L8" i="6"/>
  <c r="V7" i="6"/>
  <c r="U7" i="6"/>
  <c r="M7" i="6"/>
  <c r="L7" i="6"/>
  <c r="V6" i="6"/>
  <c r="U6" i="6"/>
  <c r="M6" i="6"/>
  <c r="L6" i="6"/>
  <c r="V5" i="6"/>
  <c r="U5" i="6"/>
  <c r="M5" i="6"/>
  <c r="L5" i="6"/>
  <c r="V4" i="6"/>
  <c r="U4" i="6"/>
  <c r="M4" i="6"/>
  <c r="L4" i="6"/>
  <c r="V3" i="6"/>
  <c r="U3" i="6"/>
  <c r="M3" i="6"/>
  <c r="L3" i="6"/>
  <c r="V2" i="6"/>
  <c r="U2" i="6"/>
  <c r="M2" i="6"/>
  <c r="L2" i="6"/>
  <c r="P30" i="5"/>
  <c r="O30" i="5"/>
  <c r="N30" i="5"/>
  <c r="L30" i="5"/>
  <c r="K30" i="5"/>
  <c r="Q30" i="5" s="1"/>
  <c r="I30" i="5"/>
  <c r="H30" i="5"/>
  <c r="G30" i="5"/>
  <c r="E30" i="5"/>
  <c r="D30" i="5"/>
  <c r="J30" i="5" s="1"/>
  <c r="P29" i="5"/>
  <c r="O29" i="5"/>
  <c r="N29" i="5"/>
  <c r="L29" i="5"/>
  <c r="K29" i="5"/>
  <c r="Q29" i="5" s="1"/>
  <c r="I29" i="5"/>
  <c r="H29" i="5"/>
  <c r="G29" i="5"/>
  <c r="E29" i="5"/>
  <c r="D29" i="5"/>
  <c r="P28" i="5"/>
  <c r="O28" i="5"/>
  <c r="N28" i="5"/>
  <c r="L28" i="5"/>
  <c r="K28" i="5"/>
  <c r="Q28" i="5" s="1"/>
  <c r="I28" i="5"/>
  <c r="H28" i="5"/>
  <c r="G28" i="5"/>
  <c r="E28" i="5"/>
  <c r="D28" i="5"/>
  <c r="P27" i="5"/>
  <c r="O27" i="5"/>
  <c r="N27" i="5"/>
  <c r="L27" i="5"/>
  <c r="K27" i="5"/>
  <c r="Q27" i="5" s="1"/>
  <c r="I27" i="5"/>
  <c r="H27" i="5"/>
  <c r="G27" i="5"/>
  <c r="E27" i="5"/>
  <c r="D27" i="5"/>
  <c r="J27" i="5" s="1"/>
  <c r="P26" i="5"/>
  <c r="O26" i="5"/>
  <c r="N26" i="5"/>
  <c r="L26" i="5"/>
  <c r="K26" i="5"/>
  <c r="I26" i="5"/>
  <c r="H26" i="5"/>
  <c r="G26" i="5"/>
  <c r="E26" i="5"/>
  <c r="D26" i="5"/>
  <c r="P25" i="5"/>
  <c r="O25" i="5"/>
  <c r="N25" i="5"/>
  <c r="L25" i="5"/>
  <c r="K25" i="5"/>
  <c r="I25" i="5"/>
  <c r="H25" i="5"/>
  <c r="G25" i="5"/>
  <c r="E25" i="5"/>
  <c r="D25" i="5"/>
  <c r="J25" i="5" s="1"/>
  <c r="P24" i="5"/>
  <c r="O24" i="5"/>
  <c r="N24" i="5"/>
  <c r="L24" i="5"/>
  <c r="K24" i="5"/>
  <c r="Q24" i="5" s="1"/>
  <c r="I24" i="5"/>
  <c r="H24" i="5"/>
  <c r="G24" i="5"/>
  <c r="E24" i="5"/>
  <c r="D24" i="5"/>
  <c r="J24" i="5" s="1"/>
  <c r="P23" i="5"/>
  <c r="O23" i="5"/>
  <c r="N23" i="5"/>
  <c r="L23" i="5"/>
  <c r="K23" i="5"/>
  <c r="Q23" i="5" s="1"/>
  <c r="I23" i="5"/>
  <c r="H23" i="5"/>
  <c r="G23" i="5"/>
  <c r="E23" i="5"/>
  <c r="D23" i="5"/>
  <c r="P22" i="5"/>
  <c r="O22" i="5"/>
  <c r="N22" i="5"/>
  <c r="L22" i="5"/>
  <c r="K22" i="5"/>
  <c r="Q22" i="5" s="1"/>
  <c r="I22" i="5"/>
  <c r="H22" i="5"/>
  <c r="G22" i="5"/>
  <c r="E22" i="5"/>
  <c r="D22" i="5"/>
  <c r="P21" i="5"/>
  <c r="O21" i="5"/>
  <c r="N21" i="5"/>
  <c r="L21" i="5"/>
  <c r="K21" i="5"/>
  <c r="I21" i="5"/>
  <c r="H21" i="5"/>
  <c r="G21" i="5"/>
  <c r="E21" i="5"/>
  <c r="D21" i="5"/>
  <c r="J21" i="5" s="1"/>
  <c r="P20" i="5"/>
  <c r="O20" i="5"/>
  <c r="N20" i="5"/>
  <c r="L20" i="5"/>
  <c r="K20" i="5"/>
  <c r="I20" i="5"/>
  <c r="H20" i="5"/>
  <c r="G20" i="5"/>
  <c r="E20" i="5"/>
  <c r="D20" i="5"/>
  <c r="P19" i="5"/>
  <c r="O19" i="5"/>
  <c r="N19" i="5"/>
  <c r="L19" i="5"/>
  <c r="K19" i="5"/>
  <c r="Q19" i="5" s="1"/>
  <c r="I19" i="5"/>
  <c r="H19" i="5"/>
  <c r="G19" i="5"/>
  <c r="E19" i="5"/>
  <c r="D19" i="5"/>
  <c r="J19" i="5" s="1"/>
  <c r="P18" i="5"/>
  <c r="O18" i="5"/>
  <c r="N18" i="5"/>
  <c r="L18" i="5"/>
  <c r="K18" i="5"/>
  <c r="Q18" i="5" s="1"/>
  <c r="I18" i="5"/>
  <c r="H18" i="5"/>
  <c r="G18" i="5"/>
  <c r="E18" i="5"/>
  <c r="D18" i="5"/>
  <c r="J18" i="5" s="1"/>
  <c r="V14" i="5"/>
  <c r="K14" i="5"/>
  <c r="V13" i="5"/>
  <c r="K13" i="5"/>
  <c r="V12" i="5"/>
  <c r="K12" i="5"/>
  <c r="V11" i="5"/>
  <c r="K11" i="5"/>
  <c r="V10" i="5"/>
  <c r="K10" i="5"/>
  <c r="V9" i="5"/>
  <c r="K9" i="5"/>
  <c r="V8" i="5"/>
  <c r="K8" i="5"/>
  <c r="V7" i="5"/>
  <c r="K7" i="5"/>
  <c r="V6" i="5"/>
  <c r="K6" i="5"/>
  <c r="V5" i="5"/>
  <c r="K5" i="5"/>
  <c r="V4" i="5"/>
  <c r="K4" i="5"/>
  <c r="V3" i="5"/>
  <c r="K3" i="5"/>
  <c r="V2" i="5"/>
  <c r="K2" i="5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G76" i="3"/>
  <c r="H75" i="3"/>
  <c r="E75" i="3"/>
  <c r="AB71" i="3"/>
  <c r="I70" i="3"/>
  <c r="E69" i="3"/>
  <c r="I68" i="3"/>
  <c r="G68" i="3"/>
  <c r="W67" i="3"/>
  <c r="AB67" i="3" s="1"/>
  <c r="E66" i="3"/>
  <c r="H65" i="3"/>
  <c r="G65" i="3"/>
  <c r="G64" i="3"/>
  <c r="I62" i="3"/>
  <c r="G62" i="3"/>
  <c r="G59" i="3"/>
  <c r="I58" i="3"/>
  <c r="G58" i="3"/>
  <c r="H57" i="3"/>
  <c r="I56" i="3"/>
  <c r="G56" i="3"/>
  <c r="W54" i="3"/>
  <c r="AB54" i="3" s="1"/>
  <c r="C51" i="3"/>
  <c r="AC50" i="3"/>
  <c r="AB50" i="3"/>
  <c r="AA50" i="3"/>
  <c r="Z50" i="3"/>
  <c r="Y50" i="3"/>
  <c r="X50" i="3"/>
  <c r="W50" i="3"/>
  <c r="V50" i="3"/>
  <c r="R50" i="3"/>
  <c r="Q50" i="3"/>
  <c r="P50" i="3"/>
  <c r="O50" i="3"/>
  <c r="I76" i="3" s="1"/>
  <c r="N50" i="3"/>
  <c r="M50" i="3"/>
  <c r="L50" i="3"/>
  <c r="K50" i="3"/>
  <c r="J50" i="3"/>
  <c r="I50" i="3"/>
  <c r="H50" i="3"/>
  <c r="G50" i="3"/>
  <c r="S50" i="3" s="1"/>
  <c r="F50" i="3"/>
  <c r="E50" i="3"/>
  <c r="D50" i="3"/>
  <c r="AD49" i="3"/>
  <c r="AC49" i="3"/>
  <c r="AB49" i="3"/>
  <c r="AA49" i="3"/>
  <c r="Z49" i="3"/>
  <c r="Y49" i="3"/>
  <c r="X49" i="3"/>
  <c r="W49" i="3"/>
  <c r="V49" i="3"/>
  <c r="R49" i="3"/>
  <c r="Q49" i="3"/>
  <c r="P49" i="3"/>
  <c r="O49" i="3"/>
  <c r="I75" i="3" s="1"/>
  <c r="N49" i="3"/>
  <c r="M49" i="3"/>
  <c r="L49" i="3"/>
  <c r="K49" i="3"/>
  <c r="J49" i="3"/>
  <c r="I49" i="3"/>
  <c r="H49" i="3"/>
  <c r="G49" i="3"/>
  <c r="F49" i="3"/>
  <c r="E49" i="3"/>
  <c r="D49" i="3"/>
  <c r="AD48" i="3"/>
  <c r="AC48" i="3"/>
  <c r="AB48" i="3"/>
  <c r="AA48" i="3"/>
  <c r="Z48" i="3"/>
  <c r="Y48" i="3"/>
  <c r="X48" i="3"/>
  <c r="W48" i="3"/>
  <c r="W74" i="3" s="1"/>
  <c r="AB74" i="3" s="1"/>
  <c r="V48" i="3"/>
  <c r="R48" i="3"/>
  <c r="Q48" i="3"/>
  <c r="P48" i="3"/>
  <c r="O48" i="3"/>
  <c r="I74" i="3" s="1"/>
  <c r="N48" i="3"/>
  <c r="M48" i="3"/>
  <c r="L48" i="3"/>
  <c r="K48" i="3"/>
  <c r="J48" i="3"/>
  <c r="I48" i="3"/>
  <c r="G74" i="3" s="1"/>
  <c r="H48" i="3"/>
  <c r="G48" i="3"/>
  <c r="F48" i="3"/>
  <c r="E48" i="3"/>
  <c r="H74" i="3" s="1"/>
  <c r="D48" i="3"/>
  <c r="S48" i="3" s="1"/>
  <c r="AC47" i="3"/>
  <c r="AB47" i="3"/>
  <c r="AA47" i="3"/>
  <c r="Z47" i="3"/>
  <c r="Y47" i="3"/>
  <c r="X47" i="3"/>
  <c r="AD47" i="3" s="1"/>
  <c r="W47" i="3"/>
  <c r="V47" i="3"/>
  <c r="W73" i="3" s="1"/>
  <c r="AB73" i="3" s="1"/>
  <c r="R47" i="3"/>
  <c r="Q47" i="3"/>
  <c r="P47" i="3"/>
  <c r="O47" i="3"/>
  <c r="I73" i="3" s="1"/>
  <c r="N47" i="3"/>
  <c r="M47" i="3"/>
  <c r="L47" i="3"/>
  <c r="K47" i="3"/>
  <c r="J47" i="3"/>
  <c r="I47" i="3"/>
  <c r="H47" i="3"/>
  <c r="G47" i="3"/>
  <c r="F47" i="3"/>
  <c r="E47" i="3"/>
  <c r="H73" i="3" s="1"/>
  <c r="D47" i="3"/>
  <c r="AC46" i="3"/>
  <c r="AB46" i="3"/>
  <c r="AA46" i="3"/>
  <c r="Z46" i="3"/>
  <c r="Y46" i="3"/>
  <c r="X46" i="3"/>
  <c r="W46" i="3"/>
  <c r="AD46" i="3" s="1"/>
  <c r="V46" i="3"/>
  <c r="R46" i="3"/>
  <c r="Q46" i="3"/>
  <c r="P46" i="3"/>
  <c r="O46" i="3"/>
  <c r="I72" i="3" s="1"/>
  <c r="N46" i="3"/>
  <c r="M46" i="3"/>
  <c r="L46" i="3"/>
  <c r="K46" i="3"/>
  <c r="J46" i="3"/>
  <c r="I46" i="3"/>
  <c r="G72" i="3" s="1"/>
  <c r="H46" i="3"/>
  <c r="G46" i="3"/>
  <c r="F46" i="3"/>
  <c r="E72" i="3" s="1"/>
  <c r="E46" i="3"/>
  <c r="H72" i="3" s="1"/>
  <c r="D46" i="3"/>
  <c r="AC45" i="3"/>
  <c r="AB45" i="3"/>
  <c r="AA45" i="3"/>
  <c r="Z45" i="3"/>
  <c r="Y45" i="3"/>
  <c r="X45" i="3"/>
  <c r="AD45" i="3" s="1"/>
  <c r="W45" i="3"/>
  <c r="V45" i="3"/>
  <c r="W71" i="3" s="1"/>
  <c r="R45" i="3"/>
  <c r="Q45" i="3"/>
  <c r="P45" i="3"/>
  <c r="G71" i="3" s="1"/>
  <c r="O45" i="3"/>
  <c r="N45" i="3"/>
  <c r="M45" i="3"/>
  <c r="L45" i="3"/>
  <c r="H71" i="3" s="1"/>
  <c r="K45" i="3"/>
  <c r="J45" i="3"/>
  <c r="I45" i="3"/>
  <c r="H45" i="3"/>
  <c r="G45" i="3"/>
  <c r="F45" i="3"/>
  <c r="E71" i="3" s="1"/>
  <c r="E45" i="3"/>
  <c r="D45" i="3"/>
  <c r="S45" i="3" s="1"/>
  <c r="AC44" i="3"/>
  <c r="AB44" i="3"/>
  <c r="AA44" i="3"/>
  <c r="Z44" i="3"/>
  <c r="Y44" i="3"/>
  <c r="X44" i="3"/>
  <c r="W44" i="3"/>
  <c r="V44" i="3"/>
  <c r="R44" i="3"/>
  <c r="Q44" i="3"/>
  <c r="P44" i="3"/>
  <c r="O44" i="3"/>
  <c r="N44" i="3"/>
  <c r="M44" i="3"/>
  <c r="L44" i="3"/>
  <c r="K44" i="3"/>
  <c r="J44" i="3"/>
  <c r="I44" i="3"/>
  <c r="G70" i="3" s="1"/>
  <c r="H44" i="3"/>
  <c r="G44" i="3"/>
  <c r="F44" i="3"/>
  <c r="E70" i="3" s="1"/>
  <c r="E44" i="3"/>
  <c r="H70" i="3" s="1"/>
  <c r="D44" i="3"/>
  <c r="AC43" i="3"/>
  <c r="AB43" i="3"/>
  <c r="AA43" i="3"/>
  <c r="Z43" i="3"/>
  <c r="Y43" i="3"/>
  <c r="X43" i="3"/>
  <c r="W43" i="3"/>
  <c r="V43" i="3"/>
  <c r="R43" i="3"/>
  <c r="Q43" i="3"/>
  <c r="P43" i="3"/>
  <c r="O43" i="3"/>
  <c r="I69" i="3" s="1"/>
  <c r="N43" i="3"/>
  <c r="M43" i="3"/>
  <c r="L43" i="3"/>
  <c r="K43" i="3"/>
  <c r="J43" i="3"/>
  <c r="I43" i="3"/>
  <c r="G69" i="3" s="1"/>
  <c r="H43" i="3"/>
  <c r="H69" i="3" s="1"/>
  <c r="G43" i="3"/>
  <c r="F43" i="3"/>
  <c r="E43" i="3"/>
  <c r="D43" i="3"/>
  <c r="S43" i="3" s="1"/>
  <c r="AC42" i="3"/>
  <c r="AB42" i="3"/>
  <c r="AA42" i="3"/>
  <c r="Z42" i="3"/>
  <c r="Y42" i="3"/>
  <c r="X42" i="3"/>
  <c r="AD42" i="3" s="1"/>
  <c r="W42" i="3"/>
  <c r="W68" i="3" s="1"/>
  <c r="AB68" i="3" s="1"/>
  <c r="V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68" i="3" s="1"/>
  <c r="E42" i="3"/>
  <c r="H68" i="3" s="1"/>
  <c r="D42" i="3"/>
  <c r="S42" i="3" s="1"/>
  <c r="AC41" i="3"/>
  <c r="AB41" i="3"/>
  <c r="AA41" i="3"/>
  <c r="Z41" i="3"/>
  <c r="Y41" i="3"/>
  <c r="X41" i="3"/>
  <c r="W41" i="3"/>
  <c r="V41" i="3"/>
  <c r="AD41" i="3" s="1"/>
  <c r="R41" i="3"/>
  <c r="Q41" i="3"/>
  <c r="P41" i="3"/>
  <c r="O41" i="3"/>
  <c r="I67" i="3" s="1"/>
  <c r="N41" i="3"/>
  <c r="M41" i="3"/>
  <c r="L41" i="3"/>
  <c r="K41" i="3"/>
  <c r="J41" i="3"/>
  <c r="E67" i="3" s="1"/>
  <c r="I41" i="3"/>
  <c r="H41" i="3"/>
  <c r="G41" i="3"/>
  <c r="F41" i="3"/>
  <c r="E41" i="3"/>
  <c r="H67" i="3" s="1"/>
  <c r="D41" i="3"/>
  <c r="AC40" i="3"/>
  <c r="AB40" i="3"/>
  <c r="AA40" i="3"/>
  <c r="Z40" i="3"/>
  <c r="Y40" i="3"/>
  <c r="X40" i="3"/>
  <c r="W40" i="3"/>
  <c r="V40" i="3"/>
  <c r="R40" i="3"/>
  <c r="Q40" i="3"/>
  <c r="P40" i="3"/>
  <c r="O40" i="3"/>
  <c r="I66" i="3" s="1"/>
  <c r="N40" i="3"/>
  <c r="M40" i="3"/>
  <c r="L40" i="3"/>
  <c r="K40" i="3"/>
  <c r="J40" i="3"/>
  <c r="I40" i="3"/>
  <c r="G66" i="3" s="1"/>
  <c r="H40" i="3"/>
  <c r="G40" i="3"/>
  <c r="F40" i="3"/>
  <c r="E40" i="3"/>
  <c r="D40" i="3"/>
  <c r="AC39" i="3"/>
  <c r="AB39" i="3"/>
  <c r="AA39" i="3"/>
  <c r="Z39" i="3"/>
  <c r="Y39" i="3"/>
  <c r="X39" i="3"/>
  <c r="AD39" i="3" s="1"/>
  <c r="W39" i="3"/>
  <c r="V39" i="3"/>
  <c r="W65" i="3" s="1"/>
  <c r="AB65" i="3" s="1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65" i="3" s="1"/>
  <c r="E39" i="3"/>
  <c r="D39" i="3"/>
  <c r="S39" i="3" s="1"/>
  <c r="AC38" i="3"/>
  <c r="AB38" i="3"/>
  <c r="AA38" i="3"/>
  <c r="Z38" i="3"/>
  <c r="Y38" i="3"/>
  <c r="X38" i="3"/>
  <c r="W38" i="3"/>
  <c r="V38" i="3"/>
  <c r="AD38" i="3" s="1"/>
  <c r="R38" i="3"/>
  <c r="Q38" i="3"/>
  <c r="P38" i="3"/>
  <c r="O38" i="3"/>
  <c r="I64" i="3" s="1"/>
  <c r="N38" i="3"/>
  <c r="M38" i="3"/>
  <c r="L38" i="3"/>
  <c r="K38" i="3"/>
  <c r="J38" i="3"/>
  <c r="I38" i="3"/>
  <c r="H38" i="3"/>
  <c r="G38" i="3"/>
  <c r="F38" i="3"/>
  <c r="E64" i="3" s="1"/>
  <c r="E38" i="3"/>
  <c r="H64" i="3" s="1"/>
  <c r="D38" i="3"/>
  <c r="AC37" i="3"/>
  <c r="AB37" i="3"/>
  <c r="AA37" i="3"/>
  <c r="Z37" i="3"/>
  <c r="Y37" i="3"/>
  <c r="X37" i="3"/>
  <c r="W37" i="3"/>
  <c r="V37" i="3"/>
  <c r="R37" i="3"/>
  <c r="I63" i="3" s="1"/>
  <c r="Q37" i="3"/>
  <c r="P37" i="3"/>
  <c r="O37" i="3"/>
  <c r="N37" i="3"/>
  <c r="M37" i="3"/>
  <c r="L37" i="3"/>
  <c r="H63" i="3" s="1"/>
  <c r="K37" i="3"/>
  <c r="J37" i="3"/>
  <c r="I37" i="3"/>
  <c r="H37" i="3"/>
  <c r="G37" i="3"/>
  <c r="F37" i="3"/>
  <c r="E63" i="3" s="1"/>
  <c r="E37" i="3"/>
  <c r="D37" i="3"/>
  <c r="AC36" i="3"/>
  <c r="AB36" i="3"/>
  <c r="AA36" i="3"/>
  <c r="Z36" i="3"/>
  <c r="Y36" i="3"/>
  <c r="X36" i="3"/>
  <c r="W36" i="3"/>
  <c r="W62" i="3" s="1"/>
  <c r="AB62" i="3" s="1"/>
  <c r="V36" i="3"/>
  <c r="R36" i="3"/>
  <c r="Q36" i="3"/>
  <c r="P36" i="3"/>
  <c r="O36" i="3"/>
  <c r="N36" i="3"/>
  <c r="M36" i="3"/>
  <c r="L36" i="3"/>
  <c r="K36" i="3"/>
  <c r="J36" i="3"/>
  <c r="I36" i="3"/>
  <c r="H36" i="3"/>
  <c r="G36" i="3"/>
  <c r="S36" i="3" s="1"/>
  <c r="F36" i="3"/>
  <c r="E62" i="3" s="1"/>
  <c r="E36" i="3"/>
  <c r="H62" i="3" s="1"/>
  <c r="D36" i="3"/>
  <c r="AC35" i="3"/>
  <c r="AB35" i="3"/>
  <c r="AA35" i="3"/>
  <c r="Z35" i="3"/>
  <c r="Y35" i="3"/>
  <c r="X35" i="3"/>
  <c r="W35" i="3"/>
  <c r="V35" i="3"/>
  <c r="W61" i="3" s="1"/>
  <c r="AB61" i="3" s="1"/>
  <c r="R35" i="3"/>
  <c r="Q35" i="3"/>
  <c r="P35" i="3"/>
  <c r="O35" i="3"/>
  <c r="N35" i="3"/>
  <c r="M35" i="3"/>
  <c r="L35" i="3"/>
  <c r="K35" i="3"/>
  <c r="J35" i="3"/>
  <c r="I35" i="3"/>
  <c r="G61" i="3" s="1"/>
  <c r="H35" i="3"/>
  <c r="G35" i="3"/>
  <c r="F35" i="3"/>
  <c r="E61" i="3" s="1"/>
  <c r="E35" i="3"/>
  <c r="H61" i="3" s="1"/>
  <c r="D35" i="3"/>
  <c r="AC34" i="3"/>
  <c r="AB34" i="3"/>
  <c r="AA34" i="3"/>
  <c r="Z34" i="3"/>
  <c r="Y34" i="3"/>
  <c r="X34" i="3"/>
  <c r="W34" i="3"/>
  <c r="V34" i="3"/>
  <c r="R34" i="3"/>
  <c r="I60" i="3" s="1"/>
  <c r="Q34" i="3"/>
  <c r="P34" i="3"/>
  <c r="O34" i="3"/>
  <c r="N34" i="3"/>
  <c r="M34" i="3"/>
  <c r="L34" i="3"/>
  <c r="K34" i="3"/>
  <c r="J34" i="3"/>
  <c r="I34" i="3"/>
  <c r="G60" i="3" s="1"/>
  <c r="H34" i="3"/>
  <c r="G34" i="3"/>
  <c r="F34" i="3"/>
  <c r="S34" i="3" s="1"/>
  <c r="E34" i="3"/>
  <c r="D34" i="3"/>
  <c r="AC33" i="3"/>
  <c r="AB33" i="3"/>
  <c r="AA33" i="3"/>
  <c r="Z33" i="3"/>
  <c r="Y33" i="3"/>
  <c r="X33" i="3"/>
  <c r="W33" i="3"/>
  <c r="V33" i="3"/>
  <c r="W59" i="3" s="1"/>
  <c r="AB59" i="3" s="1"/>
  <c r="R33" i="3"/>
  <c r="Q33" i="3"/>
  <c r="P33" i="3"/>
  <c r="O33" i="3"/>
  <c r="N33" i="3"/>
  <c r="M33" i="3"/>
  <c r="L33" i="3"/>
  <c r="K33" i="3"/>
  <c r="J33" i="3"/>
  <c r="I33" i="3"/>
  <c r="H33" i="3"/>
  <c r="G33" i="3"/>
  <c r="S33" i="3" s="1"/>
  <c r="F33" i="3"/>
  <c r="E59" i="3" s="1"/>
  <c r="E33" i="3"/>
  <c r="D33" i="3"/>
  <c r="AC32" i="3"/>
  <c r="AB32" i="3"/>
  <c r="AA32" i="3"/>
  <c r="Z32" i="3"/>
  <c r="Y32" i="3"/>
  <c r="X32" i="3"/>
  <c r="W32" i="3"/>
  <c r="V32" i="3"/>
  <c r="AD32" i="3" s="1"/>
  <c r="R32" i="3"/>
  <c r="Q32" i="3"/>
  <c r="P32" i="3"/>
  <c r="O32" i="3"/>
  <c r="N32" i="3"/>
  <c r="M32" i="3"/>
  <c r="L32" i="3"/>
  <c r="K32" i="3"/>
  <c r="J32" i="3"/>
  <c r="I32" i="3"/>
  <c r="H32" i="3"/>
  <c r="G32" i="3"/>
  <c r="S32" i="3" s="1"/>
  <c r="F32" i="3"/>
  <c r="E32" i="3"/>
  <c r="H58" i="3" s="1"/>
  <c r="D32" i="3"/>
  <c r="AC31" i="3"/>
  <c r="AB31" i="3"/>
  <c r="AA31" i="3"/>
  <c r="Z31" i="3"/>
  <c r="Y31" i="3"/>
  <c r="X31" i="3"/>
  <c r="W31" i="3"/>
  <c r="V31" i="3"/>
  <c r="R31" i="3"/>
  <c r="I57" i="3" s="1"/>
  <c r="Q31" i="3"/>
  <c r="P31" i="3"/>
  <c r="O31" i="3"/>
  <c r="N31" i="3"/>
  <c r="M31" i="3"/>
  <c r="L31" i="3"/>
  <c r="K31" i="3"/>
  <c r="J31" i="3"/>
  <c r="I31" i="3"/>
  <c r="G57" i="3" s="1"/>
  <c r="H31" i="3"/>
  <c r="G31" i="3"/>
  <c r="F31" i="3"/>
  <c r="E57" i="3" s="1"/>
  <c r="E31" i="3"/>
  <c r="D31" i="3"/>
  <c r="AC30" i="3"/>
  <c r="AB30" i="3"/>
  <c r="AA30" i="3"/>
  <c r="Z30" i="3"/>
  <c r="Y30" i="3"/>
  <c r="X30" i="3"/>
  <c r="AD30" i="3" s="1"/>
  <c r="W30" i="3"/>
  <c r="W56" i="3" s="1"/>
  <c r="AB56" i="3" s="1"/>
  <c r="V30" i="3"/>
  <c r="R30" i="3"/>
  <c r="Q30" i="3"/>
  <c r="P30" i="3"/>
  <c r="O30" i="3"/>
  <c r="N30" i="3"/>
  <c r="M30" i="3"/>
  <c r="L30" i="3"/>
  <c r="K30" i="3"/>
  <c r="J30" i="3"/>
  <c r="I30" i="3"/>
  <c r="H30" i="3"/>
  <c r="G30" i="3"/>
  <c r="S30" i="3" s="1"/>
  <c r="F30" i="3"/>
  <c r="E30" i="3"/>
  <c r="D30" i="3"/>
  <c r="AC29" i="3"/>
  <c r="AB29" i="3"/>
  <c r="AA29" i="3"/>
  <c r="Z29" i="3"/>
  <c r="Y29" i="3"/>
  <c r="X29" i="3"/>
  <c r="W29" i="3"/>
  <c r="V29" i="3"/>
  <c r="W55" i="3" s="1"/>
  <c r="AB55" i="3" s="1"/>
  <c r="R29" i="3"/>
  <c r="Q29" i="3"/>
  <c r="P29" i="3"/>
  <c r="O29" i="3"/>
  <c r="I55" i="3" s="1"/>
  <c r="N29" i="3"/>
  <c r="M29" i="3"/>
  <c r="L29" i="3"/>
  <c r="K29" i="3"/>
  <c r="J29" i="3"/>
  <c r="E55" i="3" s="1"/>
  <c r="I29" i="3"/>
  <c r="H29" i="3"/>
  <c r="G29" i="3"/>
  <c r="F29" i="3"/>
  <c r="E29" i="3"/>
  <c r="H55" i="3" s="1"/>
  <c r="D29" i="3"/>
  <c r="AC28" i="3"/>
  <c r="AB28" i="3"/>
  <c r="AA28" i="3"/>
  <c r="Z28" i="3"/>
  <c r="Y28" i="3"/>
  <c r="X28" i="3"/>
  <c r="W28" i="3"/>
  <c r="V28" i="3"/>
  <c r="R28" i="3"/>
  <c r="I54" i="3" s="1"/>
  <c r="Q28" i="3"/>
  <c r="P28" i="3"/>
  <c r="O28" i="3"/>
  <c r="N28" i="3"/>
  <c r="M28" i="3"/>
  <c r="L28" i="3"/>
  <c r="K28" i="3"/>
  <c r="J28" i="3"/>
  <c r="I28" i="3"/>
  <c r="G54" i="3" s="1"/>
  <c r="H28" i="3"/>
  <c r="G28" i="3"/>
  <c r="F28" i="3"/>
  <c r="E54" i="3" s="1"/>
  <c r="E28" i="3"/>
  <c r="D28" i="3"/>
  <c r="C25" i="3"/>
  <c r="AD24" i="3"/>
  <c r="S24" i="3"/>
  <c r="AD23" i="3"/>
  <c r="S23" i="3"/>
  <c r="AD22" i="3"/>
  <c r="S22" i="3"/>
  <c r="AD21" i="3"/>
  <c r="S21" i="3"/>
  <c r="AD20" i="3"/>
  <c r="S20" i="3"/>
  <c r="AD19" i="3"/>
  <c r="S19" i="3"/>
  <c r="AD18" i="3"/>
  <c r="S18" i="3"/>
  <c r="AD17" i="3"/>
  <c r="S17" i="3"/>
  <c r="AD16" i="3"/>
  <c r="S16" i="3"/>
  <c r="AD15" i="3"/>
  <c r="S15" i="3"/>
  <c r="AD14" i="3"/>
  <c r="S14" i="3"/>
  <c r="AD13" i="3"/>
  <c r="S13" i="3"/>
  <c r="AD12" i="3"/>
  <c r="S12" i="3"/>
  <c r="AD11" i="3"/>
  <c r="S11" i="3"/>
  <c r="AD10" i="3"/>
  <c r="S10" i="3"/>
  <c r="AD9" i="3"/>
  <c r="S9" i="3"/>
  <c r="AD8" i="3"/>
  <c r="S8" i="3"/>
  <c r="AD7" i="3"/>
  <c r="S7" i="3"/>
  <c r="AD6" i="3"/>
  <c r="S6" i="3"/>
  <c r="AD5" i="3"/>
  <c r="S5" i="3"/>
  <c r="AD4" i="3"/>
  <c r="S4" i="3"/>
  <c r="AD3" i="3"/>
  <c r="S3" i="3"/>
  <c r="AD2" i="3"/>
  <c r="S2" i="3"/>
  <c r="U85" i="2"/>
  <c r="Q85" i="2"/>
  <c r="F84" i="2"/>
  <c r="K84" i="2" s="1"/>
  <c r="F83" i="2"/>
  <c r="K83" i="2" s="1"/>
  <c r="Q81" i="2"/>
  <c r="K80" i="2"/>
  <c r="F80" i="2"/>
  <c r="Q77" i="2"/>
  <c r="F76" i="2"/>
  <c r="K76" i="2" s="1"/>
  <c r="F75" i="2"/>
  <c r="K75" i="2" s="1"/>
  <c r="Q73" i="2"/>
  <c r="K72" i="2"/>
  <c r="F72" i="2"/>
  <c r="Q69" i="2"/>
  <c r="F68" i="2"/>
  <c r="K68" i="2" s="1"/>
  <c r="F67" i="2"/>
  <c r="K67" i="2" s="1"/>
  <c r="Q65" i="2"/>
  <c r="F62" i="2"/>
  <c r="K62" i="2" s="1"/>
  <c r="AE57" i="2"/>
  <c r="AD57" i="2"/>
  <c r="AC57" i="2"/>
  <c r="AB57" i="2"/>
  <c r="AA57" i="2"/>
  <c r="Z57" i="2"/>
  <c r="Y57" i="2"/>
  <c r="X57" i="2"/>
  <c r="W57" i="2"/>
  <c r="V57" i="2"/>
  <c r="U57" i="2"/>
  <c r="U87" i="2" s="1"/>
  <c r="T57" i="2"/>
  <c r="S57" i="2"/>
  <c r="R57" i="2"/>
  <c r="Q87" i="2" s="1"/>
  <c r="Q57" i="2"/>
  <c r="P57" i="2"/>
  <c r="L57" i="2"/>
  <c r="K57" i="2"/>
  <c r="J57" i="2"/>
  <c r="I57" i="2"/>
  <c r="H57" i="2"/>
  <c r="G57" i="2"/>
  <c r="F57" i="2"/>
  <c r="E57" i="2"/>
  <c r="F87" i="2" s="1"/>
  <c r="K87" i="2" s="1"/>
  <c r="AE56" i="2"/>
  <c r="AD56" i="2"/>
  <c r="AC56" i="2"/>
  <c r="AB56" i="2"/>
  <c r="AA56" i="2"/>
  <c r="Z56" i="2"/>
  <c r="Y56" i="2"/>
  <c r="X56" i="2"/>
  <c r="U86" i="2" s="1"/>
  <c r="W56" i="2"/>
  <c r="V56" i="2"/>
  <c r="U56" i="2"/>
  <c r="T56" i="2"/>
  <c r="S56" i="2"/>
  <c r="R56" i="2"/>
  <c r="Q86" i="2" s="1"/>
  <c r="Q56" i="2"/>
  <c r="P56" i="2"/>
  <c r="L56" i="2"/>
  <c r="K56" i="2"/>
  <c r="J56" i="2"/>
  <c r="I56" i="2"/>
  <c r="H56" i="2"/>
  <c r="G56" i="2"/>
  <c r="F56" i="2"/>
  <c r="E56" i="2"/>
  <c r="F86" i="2" s="1"/>
  <c r="K86" i="2" s="1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L55" i="2"/>
  <c r="K55" i="2"/>
  <c r="J55" i="2"/>
  <c r="I55" i="2"/>
  <c r="H55" i="2"/>
  <c r="G55" i="2"/>
  <c r="F55" i="2"/>
  <c r="E55" i="2"/>
  <c r="F85" i="2" s="1"/>
  <c r="K85" i="2" s="1"/>
  <c r="AE54" i="2"/>
  <c r="AD54" i="2"/>
  <c r="AC54" i="2"/>
  <c r="AB54" i="2"/>
  <c r="AA54" i="2"/>
  <c r="Z54" i="2"/>
  <c r="Y54" i="2"/>
  <c r="X54" i="2"/>
  <c r="U84" i="2" s="1"/>
  <c r="W54" i="2"/>
  <c r="V54" i="2"/>
  <c r="U54" i="2"/>
  <c r="T54" i="2"/>
  <c r="S54" i="2"/>
  <c r="R54" i="2"/>
  <c r="Q84" i="2" s="1"/>
  <c r="Q54" i="2"/>
  <c r="P54" i="2"/>
  <c r="L54" i="2"/>
  <c r="K54" i="2"/>
  <c r="J54" i="2"/>
  <c r="I54" i="2"/>
  <c r="H54" i="2"/>
  <c r="G54" i="2"/>
  <c r="F54" i="2"/>
  <c r="E54" i="2"/>
  <c r="AE53" i="2"/>
  <c r="AD53" i="2"/>
  <c r="AC53" i="2"/>
  <c r="AB53" i="2"/>
  <c r="AA53" i="2"/>
  <c r="Z53" i="2"/>
  <c r="Y53" i="2"/>
  <c r="X53" i="2"/>
  <c r="U83" i="2" s="1"/>
  <c r="W53" i="2"/>
  <c r="V53" i="2"/>
  <c r="U53" i="2"/>
  <c r="T53" i="2"/>
  <c r="S53" i="2"/>
  <c r="R53" i="2"/>
  <c r="Q83" i="2" s="1"/>
  <c r="Q53" i="2"/>
  <c r="P53" i="2"/>
  <c r="L53" i="2"/>
  <c r="K53" i="2"/>
  <c r="J53" i="2"/>
  <c r="I53" i="2"/>
  <c r="H53" i="2"/>
  <c r="G53" i="2"/>
  <c r="F53" i="2"/>
  <c r="E53" i="2"/>
  <c r="AE52" i="2"/>
  <c r="AD52" i="2"/>
  <c r="AC52" i="2"/>
  <c r="AB52" i="2"/>
  <c r="AA52" i="2"/>
  <c r="Z52" i="2"/>
  <c r="Y52" i="2"/>
  <c r="X52" i="2"/>
  <c r="W52" i="2"/>
  <c r="V52" i="2"/>
  <c r="U52" i="2"/>
  <c r="U82" i="2" s="1"/>
  <c r="T52" i="2"/>
  <c r="S52" i="2"/>
  <c r="R52" i="2"/>
  <c r="Q82" i="2" s="1"/>
  <c r="Q52" i="2"/>
  <c r="P52" i="2"/>
  <c r="L52" i="2"/>
  <c r="K52" i="2"/>
  <c r="J52" i="2"/>
  <c r="I52" i="2"/>
  <c r="H52" i="2"/>
  <c r="G52" i="2"/>
  <c r="F52" i="2"/>
  <c r="E52" i="2"/>
  <c r="F82" i="2" s="1"/>
  <c r="K82" i="2" s="1"/>
  <c r="AE51" i="2"/>
  <c r="AD51" i="2"/>
  <c r="AC51" i="2"/>
  <c r="AB51" i="2"/>
  <c r="AA51" i="2"/>
  <c r="Z51" i="2"/>
  <c r="Y51" i="2"/>
  <c r="X51" i="2"/>
  <c r="W51" i="2"/>
  <c r="V51" i="2"/>
  <c r="U51" i="2"/>
  <c r="U81" i="2" s="1"/>
  <c r="T51" i="2"/>
  <c r="S51" i="2"/>
  <c r="R51" i="2"/>
  <c r="Q51" i="2"/>
  <c r="P51" i="2"/>
  <c r="L51" i="2"/>
  <c r="F81" i="2" s="1"/>
  <c r="K81" i="2" s="1"/>
  <c r="K51" i="2"/>
  <c r="J51" i="2"/>
  <c r="I51" i="2"/>
  <c r="H51" i="2"/>
  <c r="G51" i="2"/>
  <c r="F51" i="2"/>
  <c r="E51" i="2"/>
  <c r="AE50" i="2"/>
  <c r="AD50" i="2"/>
  <c r="AC50" i="2"/>
  <c r="AB50" i="2"/>
  <c r="AA50" i="2"/>
  <c r="Z50" i="2"/>
  <c r="Y50" i="2"/>
  <c r="X50" i="2"/>
  <c r="U80" i="2" s="1"/>
  <c r="W50" i="2"/>
  <c r="V50" i="2"/>
  <c r="U50" i="2"/>
  <c r="T50" i="2"/>
  <c r="S50" i="2"/>
  <c r="R50" i="2"/>
  <c r="Q80" i="2" s="1"/>
  <c r="Q50" i="2"/>
  <c r="P50" i="2"/>
  <c r="L50" i="2"/>
  <c r="K50" i="2"/>
  <c r="J50" i="2"/>
  <c r="I50" i="2"/>
  <c r="H50" i="2"/>
  <c r="G50" i="2"/>
  <c r="F50" i="2"/>
  <c r="E50" i="2"/>
  <c r="AE49" i="2"/>
  <c r="AD49" i="2"/>
  <c r="AC49" i="2"/>
  <c r="AB49" i="2"/>
  <c r="AA49" i="2"/>
  <c r="Z49" i="2"/>
  <c r="Y49" i="2"/>
  <c r="X49" i="2"/>
  <c r="W49" i="2"/>
  <c r="V49" i="2"/>
  <c r="U49" i="2"/>
  <c r="U79" i="2" s="1"/>
  <c r="T49" i="2"/>
  <c r="S49" i="2"/>
  <c r="R49" i="2"/>
  <c r="Q79" i="2" s="1"/>
  <c r="Q49" i="2"/>
  <c r="P49" i="2"/>
  <c r="L49" i="2"/>
  <c r="K49" i="2"/>
  <c r="J49" i="2"/>
  <c r="I49" i="2"/>
  <c r="H49" i="2"/>
  <c r="G49" i="2"/>
  <c r="F49" i="2"/>
  <c r="E49" i="2"/>
  <c r="F79" i="2" s="1"/>
  <c r="K79" i="2" s="1"/>
  <c r="AE48" i="2"/>
  <c r="AD48" i="2"/>
  <c r="AC48" i="2"/>
  <c r="AB48" i="2"/>
  <c r="AA48" i="2"/>
  <c r="Z48" i="2"/>
  <c r="Y48" i="2"/>
  <c r="X48" i="2"/>
  <c r="U78" i="2" s="1"/>
  <c r="W48" i="2"/>
  <c r="V48" i="2"/>
  <c r="U48" i="2"/>
  <c r="T48" i="2"/>
  <c r="S48" i="2"/>
  <c r="R48" i="2"/>
  <c r="Q78" i="2" s="1"/>
  <c r="Q48" i="2"/>
  <c r="P48" i="2"/>
  <c r="L48" i="2"/>
  <c r="K48" i="2"/>
  <c r="J48" i="2"/>
  <c r="I48" i="2"/>
  <c r="H48" i="2"/>
  <c r="G48" i="2"/>
  <c r="F48" i="2"/>
  <c r="E48" i="2"/>
  <c r="F78" i="2" s="1"/>
  <c r="K78" i="2" s="1"/>
  <c r="AE47" i="2"/>
  <c r="AD47" i="2"/>
  <c r="AC47" i="2"/>
  <c r="AB47" i="2"/>
  <c r="AA47" i="2"/>
  <c r="Z47" i="2"/>
  <c r="Y47" i="2"/>
  <c r="X47" i="2"/>
  <c r="U77" i="2" s="1"/>
  <c r="W47" i="2"/>
  <c r="V47" i="2"/>
  <c r="U47" i="2"/>
  <c r="T47" i="2"/>
  <c r="S47" i="2"/>
  <c r="R47" i="2"/>
  <c r="Q47" i="2"/>
  <c r="P47" i="2"/>
  <c r="L47" i="2"/>
  <c r="K47" i="2"/>
  <c r="J47" i="2"/>
  <c r="I47" i="2"/>
  <c r="H47" i="2"/>
  <c r="G47" i="2"/>
  <c r="F47" i="2"/>
  <c r="E47" i="2"/>
  <c r="F77" i="2" s="1"/>
  <c r="K77" i="2" s="1"/>
  <c r="AE46" i="2"/>
  <c r="AD46" i="2"/>
  <c r="AC46" i="2"/>
  <c r="AB46" i="2"/>
  <c r="AA46" i="2"/>
  <c r="Z46" i="2"/>
  <c r="Y46" i="2"/>
  <c r="X46" i="2"/>
  <c r="U76" i="2" s="1"/>
  <c r="W46" i="2"/>
  <c r="V46" i="2"/>
  <c r="U46" i="2"/>
  <c r="T46" i="2"/>
  <c r="S46" i="2"/>
  <c r="R46" i="2"/>
  <c r="Q76" i="2" s="1"/>
  <c r="Q46" i="2"/>
  <c r="P46" i="2"/>
  <c r="L46" i="2"/>
  <c r="K46" i="2"/>
  <c r="J46" i="2"/>
  <c r="I46" i="2"/>
  <c r="H46" i="2"/>
  <c r="G46" i="2"/>
  <c r="F46" i="2"/>
  <c r="E46" i="2"/>
  <c r="AE45" i="2"/>
  <c r="AD45" i="2"/>
  <c r="AC45" i="2"/>
  <c r="AB45" i="2"/>
  <c r="AA45" i="2"/>
  <c r="Z45" i="2"/>
  <c r="Y45" i="2"/>
  <c r="X45" i="2"/>
  <c r="U75" i="2" s="1"/>
  <c r="W45" i="2"/>
  <c r="V45" i="2"/>
  <c r="U45" i="2"/>
  <c r="T45" i="2"/>
  <c r="S45" i="2"/>
  <c r="R45" i="2"/>
  <c r="Q75" i="2" s="1"/>
  <c r="Q45" i="2"/>
  <c r="P45" i="2"/>
  <c r="L45" i="2"/>
  <c r="K45" i="2"/>
  <c r="J45" i="2"/>
  <c r="I45" i="2"/>
  <c r="H45" i="2"/>
  <c r="G45" i="2"/>
  <c r="F45" i="2"/>
  <c r="E45" i="2"/>
  <c r="AE44" i="2"/>
  <c r="AD44" i="2"/>
  <c r="AC44" i="2"/>
  <c r="AB44" i="2"/>
  <c r="AA44" i="2"/>
  <c r="Z44" i="2"/>
  <c r="Y44" i="2"/>
  <c r="X44" i="2"/>
  <c r="W44" i="2"/>
  <c r="V44" i="2"/>
  <c r="U44" i="2"/>
  <c r="U74" i="2" s="1"/>
  <c r="T44" i="2"/>
  <c r="S44" i="2"/>
  <c r="R44" i="2"/>
  <c r="Q74" i="2" s="1"/>
  <c r="Q44" i="2"/>
  <c r="P44" i="2"/>
  <c r="L44" i="2"/>
  <c r="K44" i="2"/>
  <c r="J44" i="2"/>
  <c r="I44" i="2"/>
  <c r="H44" i="2"/>
  <c r="G44" i="2"/>
  <c r="F44" i="2"/>
  <c r="E44" i="2"/>
  <c r="F74" i="2" s="1"/>
  <c r="K74" i="2" s="1"/>
  <c r="AE43" i="2"/>
  <c r="AD43" i="2"/>
  <c r="AC43" i="2"/>
  <c r="AB43" i="2"/>
  <c r="AA43" i="2"/>
  <c r="Z43" i="2"/>
  <c r="Y43" i="2"/>
  <c r="X43" i="2"/>
  <c r="W43" i="2"/>
  <c r="V43" i="2"/>
  <c r="U43" i="2"/>
  <c r="U73" i="2" s="1"/>
  <c r="T43" i="2"/>
  <c r="S43" i="2"/>
  <c r="R43" i="2"/>
  <c r="Q43" i="2"/>
  <c r="P43" i="2"/>
  <c r="L43" i="2"/>
  <c r="F73" i="2" s="1"/>
  <c r="K73" i="2" s="1"/>
  <c r="K43" i="2"/>
  <c r="J43" i="2"/>
  <c r="I43" i="2"/>
  <c r="H43" i="2"/>
  <c r="G43" i="2"/>
  <c r="F43" i="2"/>
  <c r="E43" i="2"/>
  <c r="AE42" i="2"/>
  <c r="AD42" i="2"/>
  <c r="AC42" i="2"/>
  <c r="AB42" i="2"/>
  <c r="AA42" i="2"/>
  <c r="Z42" i="2"/>
  <c r="Y42" i="2"/>
  <c r="X42" i="2"/>
  <c r="U72" i="2" s="1"/>
  <c r="W42" i="2"/>
  <c r="V42" i="2"/>
  <c r="U42" i="2"/>
  <c r="T42" i="2"/>
  <c r="S42" i="2"/>
  <c r="R42" i="2"/>
  <c r="Q72" i="2" s="1"/>
  <c r="Q42" i="2"/>
  <c r="P42" i="2"/>
  <c r="L42" i="2"/>
  <c r="K42" i="2"/>
  <c r="J42" i="2"/>
  <c r="I42" i="2"/>
  <c r="H42" i="2"/>
  <c r="G42" i="2"/>
  <c r="F42" i="2"/>
  <c r="E42" i="2"/>
  <c r="AE41" i="2"/>
  <c r="AD41" i="2"/>
  <c r="AC41" i="2"/>
  <c r="AB41" i="2"/>
  <c r="AA41" i="2"/>
  <c r="Z41" i="2"/>
  <c r="Y41" i="2"/>
  <c r="X41" i="2"/>
  <c r="W41" i="2"/>
  <c r="V41" i="2"/>
  <c r="U41" i="2"/>
  <c r="U71" i="2" s="1"/>
  <c r="T41" i="2"/>
  <c r="S41" i="2"/>
  <c r="R41" i="2"/>
  <c r="Q71" i="2" s="1"/>
  <c r="Q41" i="2"/>
  <c r="P41" i="2"/>
  <c r="L41" i="2"/>
  <c r="K41" i="2"/>
  <c r="J41" i="2"/>
  <c r="I41" i="2"/>
  <c r="H41" i="2"/>
  <c r="G41" i="2"/>
  <c r="F41" i="2"/>
  <c r="E41" i="2"/>
  <c r="F71" i="2" s="1"/>
  <c r="K71" i="2" s="1"/>
  <c r="AE40" i="2"/>
  <c r="AD40" i="2"/>
  <c r="AC40" i="2"/>
  <c r="AB40" i="2"/>
  <c r="AA40" i="2"/>
  <c r="Z40" i="2"/>
  <c r="Y40" i="2"/>
  <c r="X40" i="2"/>
  <c r="U70" i="2" s="1"/>
  <c r="W40" i="2"/>
  <c r="V40" i="2"/>
  <c r="U40" i="2"/>
  <c r="T40" i="2"/>
  <c r="S40" i="2"/>
  <c r="R40" i="2"/>
  <c r="Q70" i="2" s="1"/>
  <c r="Q40" i="2"/>
  <c r="P40" i="2"/>
  <c r="L40" i="2"/>
  <c r="K40" i="2"/>
  <c r="J40" i="2"/>
  <c r="I40" i="2"/>
  <c r="H40" i="2"/>
  <c r="G40" i="2"/>
  <c r="F40" i="2"/>
  <c r="E40" i="2"/>
  <c r="F70" i="2" s="1"/>
  <c r="K70" i="2" s="1"/>
  <c r="AE39" i="2"/>
  <c r="AD39" i="2"/>
  <c r="AC39" i="2"/>
  <c r="AB39" i="2"/>
  <c r="AA39" i="2"/>
  <c r="Z39" i="2"/>
  <c r="Y39" i="2"/>
  <c r="X39" i="2"/>
  <c r="U69" i="2" s="1"/>
  <c r="W39" i="2"/>
  <c r="V39" i="2"/>
  <c r="U39" i="2"/>
  <c r="T39" i="2"/>
  <c r="S39" i="2"/>
  <c r="R39" i="2"/>
  <c r="Q39" i="2"/>
  <c r="P39" i="2"/>
  <c r="L39" i="2"/>
  <c r="K39" i="2"/>
  <c r="J39" i="2"/>
  <c r="I39" i="2"/>
  <c r="H39" i="2"/>
  <c r="G39" i="2"/>
  <c r="F39" i="2"/>
  <c r="E39" i="2"/>
  <c r="F69" i="2" s="1"/>
  <c r="K69" i="2" s="1"/>
  <c r="AE38" i="2"/>
  <c r="AD38" i="2"/>
  <c r="AC38" i="2"/>
  <c r="AB38" i="2"/>
  <c r="AA38" i="2"/>
  <c r="Z38" i="2"/>
  <c r="Y38" i="2"/>
  <c r="X38" i="2"/>
  <c r="U68" i="2" s="1"/>
  <c r="W38" i="2"/>
  <c r="V38" i="2"/>
  <c r="U38" i="2"/>
  <c r="T38" i="2"/>
  <c r="S38" i="2"/>
  <c r="R38" i="2"/>
  <c r="Q68" i="2" s="1"/>
  <c r="Q38" i="2"/>
  <c r="P38" i="2"/>
  <c r="L38" i="2"/>
  <c r="K38" i="2"/>
  <c r="J38" i="2"/>
  <c r="I38" i="2"/>
  <c r="H38" i="2"/>
  <c r="G38" i="2"/>
  <c r="F38" i="2"/>
  <c r="E38" i="2"/>
  <c r="AE37" i="2"/>
  <c r="AD37" i="2"/>
  <c r="AC37" i="2"/>
  <c r="AB37" i="2"/>
  <c r="AA37" i="2"/>
  <c r="Z37" i="2"/>
  <c r="Y37" i="2"/>
  <c r="X37" i="2"/>
  <c r="U67" i="2" s="1"/>
  <c r="W37" i="2"/>
  <c r="V37" i="2"/>
  <c r="U37" i="2"/>
  <c r="T37" i="2"/>
  <c r="S37" i="2"/>
  <c r="R37" i="2"/>
  <c r="Q67" i="2" s="1"/>
  <c r="Q37" i="2"/>
  <c r="P37" i="2"/>
  <c r="L37" i="2"/>
  <c r="K37" i="2"/>
  <c r="J37" i="2"/>
  <c r="I37" i="2"/>
  <c r="H37" i="2"/>
  <c r="G37" i="2"/>
  <c r="F37" i="2"/>
  <c r="E37" i="2"/>
  <c r="AE36" i="2"/>
  <c r="AD36" i="2"/>
  <c r="AC36" i="2"/>
  <c r="AB36" i="2"/>
  <c r="AA36" i="2"/>
  <c r="Z36" i="2"/>
  <c r="Y36" i="2"/>
  <c r="X36" i="2"/>
  <c r="W36" i="2"/>
  <c r="V36" i="2"/>
  <c r="U36" i="2"/>
  <c r="U66" i="2" s="1"/>
  <c r="T36" i="2"/>
  <c r="S36" i="2"/>
  <c r="R36" i="2"/>
  <c r="Q66" i="2" s="1"/>
  <c r="Q36" i="2"/>
  <c r="P36" i="2"/>
  <c r="L36" i="2"/>
  <c r="K36" i="2"/>
  <c r="J36" i="2"/>
  <c r="I36" i="2"/>
  <c r="H36" i="2"/>
  <c r="G36" i="2"/>
  <c r="F36" i="2"/>
  <c r="E36" i="2"/>
  <c r="F66" i="2" s="1"/>
  <c r="K66" i="2" s="1"/>
  <c r="AE35" i="2"/>
  <c r="AD35" i="2"/>
  <c r="AC35" i="2"/>
  <c r="AB35" i="2"/>
  <c r="AA35" i="2"/>
  <c r="Z35" i="2"/>
  <c r="Y35" i="2"/>
  <c r="X35" i="2"/>
  <c r="W35" i="2"/>
  <c r="V35" i="2"/>
  <c r="U35" i="2"/>
  <c r="U65" i="2" s="1"/>
  <c r="T35" i="2"/>
  <c r="S35" i="2"/>
  <c r="R35" i="2"/>
  <c r="Q35" i="2"/>
  <c r="P35" i="2"/>
  <c r="L35" i="2"/>
  <c r="K35" i="2"/>
  <c r="J35" i="2"/>
  <c r="I35" i="2"/>
  <c r="H35" i="2"/>
  <c r="G35" i="2"/>
  <c r="F35" i="2"/>
  <c r="E35" i="2"/>
  <c r="F65" i="2" s="1"/>
  <c r="K65" i="2" s="1"/>
  <c r="AE34" i="2"/>
  <c r="AD34" i="2"/>
  <c r="AC34" i="2"/>
  <c r="AB34" i="2"/>
  <c r="AA34" i="2"/>
  <c r="Z34" i="2"/>
  <c r="Y34" i="2"/>
  <c r="X34" i="2"/>
  <c r="U64" i="2" s="1"/>
  <c r="W34" i="2"/>
  <c r="V34" i="2"/>
  <c r="U34" i="2"/>
  <c r="T34" i="2"/>
  <c r="S34" i="2"/>
  <c r="R34" i="2"/>
  <c r="Q64" i="2" s="1"/>
  <c r="Q34" i="2"/>
  <c r="P34" i="2"/>
  <c r="L34" i="2"/>
  <c r="F64" i="2" s="1"/>
  <c r="K64" i="2" s="1"/>
  <c r="K34" i="2"/>
  <c r="J34" i="2"/>
  <c r="I34" i="2"/>
  <c r="H34" i="2"/>
  <c r="G34" i="2"/>
  <c r="F34" i="2"/>
  <c r="E34" i="2"/>
  <c r="AE33" i="2"/>
  <c r="AD33" i="2"/>
  <c r="AC33" i="2"/>
  <c r="AB33" i="2"/>
  <c r="AA33" i="2"/>
  <c r="Z33" i="2"/>
  <c r="Y33" i="2"/>
  <c r="X33" i="2"/>
  <c r="W33" i="2"/>
  <c r="V33" i="2"/>
  <c r="U33" i="2"/>
  <c r="U63" i="2" s="1"/>
  <c r="T33" i="2"/>
  <c r="S33" i="2"/>
  <c r="R33" i="2"/>
  <c r="Q63" i="2" s="1"/>
  <c r="Q33" i="2"/>
  <c r="P33" i="2"/>
  <c r="L33" i="2"/>
  <c r="K33" i="2"/>
  <c r="J33" i="2"/>
  <c r="I33" i="2"/>
  <c r="H33" i="2"/>
  <c r="G33" i="2"/>
  <c r="F33" i="2"/>
  <c r="E33" i="2"/>
  <c r="F63" i="2" s="1"/>
  <c r="K63" i="2" s="1"/>
  <c r="AE32" i="2"/>
  <c r="AD32" i="2"/>
  <c r="AC32" i="2"/>
  <c r="AB32" i="2"/>
  <c r="AA32" i="2"/>
  <c r="Z32" i="2"/>
  <c r="Y32" i="2"/>
  <c r="X32" i="2"/>
  <c r="U62" i="2" s="1"/>
  <c r="W32" i="2"/>
  <c r="V32" i="2"/>
  <c r="U32" i="2"/>
  <c r="T32" i="2"/>
  <c r="S32" i="2"/>
  <c r="R32" i="2"/>
  <c r="Q62" i="2" s="1"/>
  <c r="Q32" i="2"/>
  <c r="P32" i="2"/>
  <c r="L32" i="2"/>
  <c r="K32" i="2"/>
  <c r="J32" i="2"/>
  <c r="I32" i="2"/>
  <c r="H32" i="2"/>
  <c r="G32" i="2"/>
  <c r="F32" i="2"/>
  <c r="E32" i="2"/>
  <c r="AE31" i="2"/>
  <c r="AD31" i="2"/>
  <c r="AC31" i="2"/>
  <c r="AB31" i="2"/>
  <c r="AA31" i="2"/>
  <c r="Z31" i="2"/>
  <c r="Y31" i="2"/>
  <c r="X31" i="2"/>
  <c r="U61" i="2" s="1"/>
  <c r="W31" i="2"/>
  <c r="V31" i="2"/>
  <c r="U31" i="2"/>
  <c r="T31" i="2"/>
  <c r="S31" i="2"/>
  <c r="R31" i="2"/>
  <c r="Q61" i="2" s="1"/>
  <c r="Q31" i="2"/>
  <c r="P31" i="2"/>
  <c r="L31" i="2"/>
  <c r="K31" i="2"/>
  <c r="J31" i="2"/>
  <c r="I31" i="2"/>
  <c r="H31" i="2"/>
  <c r="G31" i="2"/>
  <c r="F31" i="2"/>
  <c r="E31" i="2"/>
  <c r="F61" i="2" s="1"/>
  <c r="K61" i="2" s="1"/>
  <c r="D29" i="2"/>
  <c r="AG28" i="2"/>
  <c r="AH28" i="2" s="1"/>
  <c r="AF28" i="2"/>
  <c r="N28" i="2"/>
  <c r="O28" i="2" s="1"/>
  <c r="M28" i="2"/>
  <c r="AH27" i="2"/>
  <c r="AG27" i="2"/>
  <c r="AF27" i="2"/>
  <c r="N27" i="2"/>
  <c r="O27" i="2" s="1"/>
  <c r="M27" i="2"/>
  <c r="AH26" i="2"/>
  <c r="AG26" i="2"/>
  <c r="AF26" i="2"/>
  <c r="N26" i="2"/>
  <c r="O26" i="2" s="1"/>
  <c r="M26" i="2"/>
  <c r="AG25" i="2"/>
  <c r="AH25" i="2" s="1"/>
  <c r="AF25" i="2"/>
  <c r="N25" i="2"/>
  <c r="O25" i="2" s="1"/>
  <c r="M25" i="2"/>
  <c r="AG24" i="2"/>
  <c r="AH24" i="2" s="1"/>
  <c r="AF24" i="2"/>
  <c r="N24" i="2"/>
  <c r="O24" i="2" s="1"/>
  <c r="M24" i="2"/>
  <c r="AH23" i="2"/>
  <c r="AG23" i="2"/>
  <c r="AF23" i="2"/>
  <c r="N23" i="2"/>
  <c r="O23" i="2" s="1"/>
  <c r="M23" i="2"/>
  <c r="AH22" i="2"/>
  <c r="AG22" i="2"/>
  <c r="AF22" i="2"/>
  <c r="N22" i="2"/>
  <c r="O22" i="2" s="1"/>
  <c r="M22" i="2"/>
  <c r="AG21" i="2"/>
  <c r="AH21" i="2" s="1"/>
  <c r="AF21" i="2"/>
  <c r="N21" i="2"/>
  <c r="O21" i="2" s="1"/>
  <c r="M21" i="2"/>
  <c r="AG20" i="2"/>
  <c r="AH20" i="2" s="1"/>
  <c r="AF20" i="2"/>
  <c r="N20" i="2"/>
  <c r="O20" i="2" s="1"/>
  <c r="M20" i="2"/>
  <c r="AG19" i="2"/>
  <c r="AH19" i="2" s="1"/>
  <c r="AF19" i="2"/>
  <c r="N19" i="2"/>
  <c r="O19" i="2" s="1"/>
  <c r="M19" i="2"/>
  <c r="AH18" i="2"/>
  <c r="AG18" i="2"/>
  <c r="AF18" i="2"/>
  <c r="N18" i="2"/>
  <c r="O18" i="2" s="1"/>
  <c r="M18" i="2"/>
  <c r="AH17" i="2"/>
  <c r="AG17" i="2"/>
  <c r="AF17" i="2"/>
  <c r="N17" i="2"/>
  <c r="O17" i="2" s="1"/>
  <c r="M17" i="2"/>
  <c r="AG16" i="2"/>
  <c r="AH16" i="2" s="1"/>
  <c r="AF16" i="2"/>
  <c r="N16" i="2"/>
  <c r="O16" i="2" s="1"/>
  <c r="M16" i="2"/>
  <c r="AH15" i="2"/>
  <c r="AG15" i="2"/>
  <c r="AF15" i="2"/>
  <c r="N15" i="2"/>
  <c r="O15" i="2" s="1"/>
  <c r="M15" i="2"/>
  <c r="AH14" i="2"/>
  <c r="AG14" i="2"/>
  <c r="AF14" i="2"/>
  <c r="N14" i="2"/>
  <c r="O14" i="2" s="1"/>
  <c r="M14" i="2"/>
  <c r="AG13" i="2"/>
  <c r="AH13" i="2" s="1"/>
  <c r="AF13" i="2"/>
  <c r="N13" i="2"/>
  <c r="O13" i="2" s="1"/>
  <c r="M13" i="2"/>
  <c r="AG12" i="2"/>
  <c r="AH12" i="2" s="1"/>
  <c r="AF12" i="2"/>
  <c r="N12" i="2"/>
  <c r="O12" i="2" s="1"/>
  <c r="M12" i="2"/>
  <c r="AH11" i="2"/>
  <c r="AG11" i="2"/>
  <c r="AF11" i="2"/>
  <c r="N11" i="2"/>
  <c r="O11" i="2" s="1"/>
  <c r="M11" i="2"/>
  <c r="AH10" i="2"/>
  <c r="AG10" i="2"/>
  <c r="AF10" i="2"/>
  <c r="N10" i="2"/>
  <c r="O10" i="2" s="1"/>
  <c r="M10" i="2"/>
  <c r="AG9" i="2"/>
  <c r="AH9" i="2" s="1"/>
  <c r="AF9" i="2"/>
  <c r="N9" i="2"/>
  <c r="O9" i="2" s="1"/>
  <c r="M9" i="2"/>
  <c r="AG8" i="2"/>
  <c r="AH8" i="2" s="1"/>
  <c r="AF8" i="2"/>
  <c r="N8" i="2"/>
  <c r="O8" i="2" s="1"/>
  <c r="M8" i="2"/>
  <c r="AG7" i="2"/>
  <c r="AH7" i="2" s="1"/>
  <c r="AF7" i="2"/>
  <c r="N7" i="2"/>
  <c r="O7" i="2" s="1"/>
  <c r="M7" i="2"/>
  <c r="AH6" i="2"/>
  <c r="AG6" i="2"/>
  <c r="AF6" i="2"/>
  <c r="N6" i="2"/>
  <c r="O6" i="2" s="1"/>
  <c r="M6" i="2"/>
  <c r="AH5" i="2"/>
  <c r="AG5" i="2"/>
  <c r="AF5" i="2"/>
  <c r="N5" i="2"/>
  <c r="O5" i="2" s="1"/>
  <c r="M5" i="2"/>
  <c r="AG4" i="2"/>
  <c r="AH4" i="2" s="1"/>
  <c r="AF4" i="2"/>
  <c r="N4" i="2"/>
  <c r="O4" i="2" s="1"/>
  <c r="M4" i="2"/>
  <c r="AH3" i="2"/>
  <c r="AG3" i="2"/>
  <c r="AF3" i="2"/>
  <c r="N3" i="2"/>
  <c r="O3" i="2" s="1"/>
  <c r="M3" i="2"/>
  <c r="AH2" i="2"/>
  <c r="AG2" i="2"/>
  <c r="AF2" i="2"/>
  <c r="N2" i="2"/>
  <c r="O2" i="2" s="1"/>
  <c r="O29" i="2" s="1"/>
  <c r="M2" i="2"/>
  <c r="I55" i="29" l="1"/>
  <c r="AU19" i="29"/>
  <c r="AI19" i="29"/>
  <c r="U19" i="29"/>
  <c r="AV19" i="29"/>
  <c r="AJ19" i="29"/>
  <c r="I30" i="29"/>
  <c r="I54" i="29"/>
  <c r="S19" i="29"/>
  <c r="AB19" i="29"/>
  <c r="AT19" i="29"/>
  <c r="AH19" i="29"/>
  <c r="I32" i="29"/>
  <c r="I44" i="29"/>
  <c r="I56" i="29"/>
  <c r="AA19" i="29"/>
  <c r="AS19" i="29"/>
  <c r="AG19" i="29"/>
  <c r="Q19" i="29"/>
  <c r="Z19" i="29"/>
  <c r="I22" i="29"/>
  <c r="I34" i="29"/>
  <c r="AC19" i="29"/>
  <c r="I43" i="29"/>
  <c r="P19" i="29"/>
  <c r="Y19" i="29"/>
  <c r="I23" i="29"/>
  <c r="I35" i="29"/>
  <c r="O19" i="29"/>
  <c r="I24" i="29"/>
  <c r="I36" i="29"/>
  <c r="N19" i="29"/>
  <c r="BA19" i="29"/>
  <c r="AO19" i="29"/>
  <c r="I25" i="29"/>
  <c r="I49" i="29"/>
  <c r="I61" i="29"/>
  <c r="AN19" i="29"/>
  <c r="I50" i="29"/>
  <c r="I62" i="29"/>
  <c r="AY19" i="29"/>
  <c r="AM19" i="29"/>
  <c r="R115" i="10"/>
  <c r="H54" i="3"/>
  <c r="S28" i="3"/>
  <c r="E56" i="3"/>
  <c r="E58" i="3"/>
  <c r="H60" i="3"/>
  <c r="S37" i="3"/>
  <c r="S41" i="3"/>
  <c r="J22" i="5"/>
  <c r="J28" i="5"/>
  <c r="AD28" i="3"/>
  <c r="G55" i="3"/>
  <c r="W63" i="3"/>
  <c r="AB63" i="3" s="1"/>
  <c r="S38" i="3"/>
  <c r="S44" i="3"/>
  <c r="E73" i="3"/>
  <c r="E74" i="3"/>
  <c r="H76" i="3"/>
  <c r="H66" i="3"/>
  <c r="S40" i="3"/>
  <c r="S49" i="3"/>
  <c r="AD34" i="3"/>
  <c r="W69" i="3"/>
  <c r="AB69" i="3" s="1"/>
  <c r="AD43" i="3"/>
  <c r="AD44" i="3"/>
  <c r="S46" i="3"/>
  <c r="E76" i="3"/>
  <c r="E60" i="3"/>
  <c r="J20" i="5"/>
  <c r="J26" i="5"/>
  <c r="G63" i="3"/>
  <c r="AD40" i="3"/>
  <c r="G67" i="3"/>
  <c r="W75" i="3"/>
  <c r="AB75" i="3" s="1"/>
  <c r="H59" i="3"/>
  <c r="G73" i="3"/>
  <c r="AD50" i="3"/>
  <c r="W72" i="3"/>
  <c r="AB72" i="3" s="1"/>
  <c r="G75" i="3"/>
  <c r="W60" i="3"/>
  <c r="AB60" i="3" s="1"/>
  <c r="W66" i="3"/>
  <c r="AB66" i="3" s="1"/>
  <c r="W76" i="3"/>
  <c r="AB76" i="3" s="1"/>
  <c r="Q21" i="5"/>
  <c r="S47" i="3"/>
  <c r="W57" i="3"/>
  <c r="AB57" i="3" s="1"/>
  <c r="AD31" i="3"/>
  <c r="AH29" i="2"/>
  <c r="AD29" i="3"/>
  <c r="I59" i="3"/>
  <c r="Q20" i="5"/>
  <c r="Q26" i="5"/>
  <c r="K83" i="10"/>
  <c r="R113" i="10"/>
  <c r="S29" i="3"/>
  <c r="AD33" i="3"/>
  <c r="I61" i="3"/>
  <c r="AD35" i="3"/>
  <c r="J23" i="5"/>
  <c r="J29" i="5"/>
  <c r="R102" i="10"/>
  <c r="H56" i="3"/>
  <c r="S31" i="3"/>
  <c r="S35" i="3"/>
  <c r="AD36" i="3"/>
  <c r="AD37" i="3"/>
  <c r="I65" i="3"/>
  <c r="I71" i="3"/>
  <c r="W58" i="3"/>
  <c r="AB58" i="3" s="1"/>
  <c r="W64" i="3"/>
  <c r="AB64" i="3" s="1"/>
  <c r="W70" i="3"/>
  <c r="AB70" i="3" s="1"/>
  <c r="Q25" i="5"/>
  <c r="R23" i="9"/>
  <c r="F81" i="10"/>
  <c r="M86" i="10"/>
  <c r="R86" i="10" s="1"/>
  <c r="R46" i="10"/>
  <c r="F93" i="10"/>
  <c r="M98" i="10"/>
  <c r="R98" i="10" s="1"/>
  <c r="R58" i="10"/>
  <c r="F107" i="10"/>
  <c r="K107" i="10" s="1"/>
  <c r="R75" i="10"/>
  <c r="R105" i="10"/>
  <c r="M115" i="10"/>
  <c r="C93" i="14"/>
  <c r="J11" i="14"/>
  <c r="K11" i="14" s="1"/>
  <c r="C105" i="14"/>
  <c r="J23" i="14"/>
  <c r="K23" i="14" s="1"/>
  <c r="C117" i="14"/>
  <c r="J35" i="14"/>
  <c r="K35" i="14" s="1"/>
  <c r="F82" i="10"/>
  <c r="K82" i="10" s="1"/>
  <c r="L42" i="10"/>
  <c r="M87" i="10"/>
  <c r="R47" i="10"/>
  <c r="F94" i="10"/>
  <c r="K94" i="10" s="1"/>
  <c r="L54" i="10"/>
  <c r="M99" i="10"/>
  <c r="R99" i="10" s="1"/>
  <c r="R59" i="10"/>
  <c r="H110" i="10"/>
  <c r="L70" i="10"/>
  <c r="H83" i="10"/>
  <c r="K61" i="11"/>
  <c r="Y12" i="13"/>
  <c r="Z12" i="13" s="1"/>
  <c r="V53" i="13"/>
  <c r="P84" i="14"/>
  <c r="P122" i="14" s="1"/>
  <c r="P123" i="14" s="1"/>
  <c r="T2" i="14"/>
  <c r="U2" i="14" s="1"/>
  <c r="P125" i="14"/>
  <c r="L44" i="10"/>
  <c r="H84" i="10"/>
  <c r="K84" i="10" s="1"/>
  <c r="R44" i="10"/>
  <c r="L56" i="10"/>
  <c r="H96" i="10"/>
  <c r="R56" i="10"/>
  <c r="K60" i="11"/>
  <c r="P60" i="11" s="1"/>
  <c r="AE22" i="11"/>
  <c r="S80" i="13"/>
  <c r="S86" i="14"/>
  <c r="T4" i="14"/>
  <c r="U4" i="14" s="1"/>
  <c r="Q84" i="14"/>
  <c r="Q125" i="14"/>
  <c r="Q85" i="14"/>
  <c r="T3" i="14"/>
  <c r="U3" i="14" s="1"/>
  <c r="D75" i="16"/>
  <c r="H16" i="16"/>
  <c r="I16" i="16" s="1"/>
  <c r="H17" i="16"/>
  <c r="I17" i="16" s="1"/>
  <c r="F76" i="16"/>
  <c r="K105" i="10"/>
  <c r="F112" i="10"/>
  <c r="K112" i="10" s="1"/>
  <c r="L72" i="10"/>
  <c r="L73" i="10"/>
  <c r="H113" i="10"/>
  <c r="H114" i="10"/>
  <c r="L74" i="10"/>
  <c r="R74" i="10"/>
  <c r="M81" i="10"/>
  <c r="R81" i="10" s="1"/>
  <c r="H85" i="10"/>
  <c r="K85" i="10" s="1"/>
  <c r="R103" i="10"/>
  <c r="V51" i="13"/>
  <c r="Y10" i="13"/>
  <c r="Z10" i="13" s="1"/>
  <c r="T79" i="13"/>
  <c r="T80" i="13" s="1"/>
  <c r="L51" i="10"/>
  <c r="R63" i="10"/>
  <c r="M103" i="10"/>
  <c r="R64" i="10"/>
  <c r="H95" i="10"/>
  <c r="K95" i="10" s="1"/>
  <c r="H97" i="10"/>
  <c r="K97" i="10" s="1"/>
  <c r="N52" i="11"/>
  <c r="AE15" i="11"/>
  <c r="P41" i="11"/>
  <c r="U79" i="13"/>
  <c r="U80" i="13" s="1"/>
  <c r="S88" i="14"/>
  <c r="T6" i="14"/>
  <c r="U6" i="14" s="1"/>
  <c r="K81" i="10"/>
  <c r="R87" i="10"/>
  <c r="R51" i="10"/>
  <c r="M91" i="10"/>
  <c r="R91" i="10" s="1"/>
  <c r="K93" i="10"/>
  <c r="R61" i="10"/>
  <c r="R65" i="10"/>
  <c r="R108" i="10"/>
  <c r="P73" i="11"/>
  <c r="N41" i="11"/>
  <c r="X78" i="13"/>
  <c r="X79" i="13" s="1"/>
  <c r="X80" i="13" s="1"/>
  <c r="Y37" i="13"/>
  <c r="Z37" i="13" s="1"/>
  <c r="R29" i="9"/>
  <c r="R40" i="10"/>
  <c r="R48" i="10"/>
  <c r="R52" i="10"/>
  <c r="R60" i="10"/>
  <c r="K109" i="10"/>
  <c r="R93" i="10"/>
  <c r="P101" i="10"/>
  <c r="R101" i="10" s="1"/>
  <c r="AE11" i="11"/>
  <c r="K48" i="11"/>
  <c r="L48" i="10"/>
  <c r="L49" i="10"/>
  <c r="R49" i="10"/>
  <c r="L60" i="10"/>
  <c r="L61" i="10"/>
  <c r="H101" i="10"/>
  <c r="K101" i="10" s="1"/>
  <c r="L62" i="10"/>
  <c r="H102" i="10"/>
  <c r="K102" i="10" s="1"/>
  <c r="L69" i="10"/>
  <c r="K110" i="10"/>
  <c r="K111" i="10"/>
  <c r="H89" i="10"/>
  <c r="K89" i="10" s="1"/>
  <c r="M93" i="10"/>
  <c r="R106" i="10"/>
  <c r="P113" i="10"/>
  <c r="N47" i="11"/>
  <c r="AE10" i="11"/>
  <c r="AE24" i="11"/>
  <c r="W49" i="13"/>
  <c r="W82" i="13"/>
  <c r="Y8" i="13"/>
  <c r="Z8" i="13" s="1"/>
  <c r="Y33" i="13"/>
  <c r="Z33" i="13" s="1"/>
  <c r="W74" i="13"/>
  <c r="R27" i="9"/>
  <c r="L50" i="10"/>
  <c r="H90" i="10"/>
  <c r="K90" i="10" s="1"/>
  <c r="R50" i="10"/>
  <c r="K96" i="10"/>
  <c r="R104" i="10"/>
  <c r="M109" i="10"/>
  <c r="R109" i="10" s="1"/>
  <c r="R69" i="10"/>
  <c r="M110" i="10"/>
  <c r="R110" i="10" s="1"/>
  <c r="R70" i="10"/>
  <c r="L71" i="10"/>
  <c r="M80" i="10"/>
  <c r="R80" i="10" s="1"/>
  <c r="M104" i="10"/>
  <c r="P40" i="11"/>
  <c r="R26" i="9"/>
  <c r="H104" i="10"/>
  <c r="K104" i="10" s="1"/>
  <c r="L64" i="10"/>
  <c r="P107" i="10"/>
  <c r="R107" i="10" s="1"/>
  <c r="R67" i="10"/>
  <c r="M111" i="10"/>
  <c r="R111" i="10" s="1"/>
  <c r="R71" i="10"/>
  <c r="R112" i="10"/>
  <c r="R82" i="10"/>
  <c r="F100" i="10"/>
  <c r="K100" i="10" s="1"/>
  <c r="M42" i="11"/>
  <c r="P42" i="11" s="1"/>
  <c r="AE5" i="11"/>
  <c r="N74" i="11"/>
  <c r="AE36" i="11"/>
  <c r="P43" i="11"/>
  <c r="Y16" i="13"/>
  <c r="Z16" i="13" s="1"/>
  <c r="V57" i="13"/>
  <c r="R25" i="9"/>
  <c r="R92" i="10"/>
  <c r="F105" i="10"/>
  <c r="R66" i="10"/>
  <c r="K115" i="10"/>
  <c r="P67" i="11"/>
  <c r="V47" i="13"/>
  <c r="Y6" i="13"/>
  <c r="Z6" i="13" s="1"/>
  <c r="V72" i="13"/>
  <c r="Y31" i="13"/>
  <c r="Z31" i="13" s="1"/>
  <c r="R24" i="9"/>
  <c r="M85" i="10"/>
  <c r="R85" i="10" s="1"/>
  <c r="R45" i="10"/>
  <c r="K87" i="10"/>
  <c r="M97" i="10"/>
  <c r="R97" i="10" s="1"/>
  <c r="R57" i="10"/>
  <c r="K99" i="10"/>
  <c r="F106" i="10"/>
  <c r="K106" i="10" s="1"/>
  <c r="L66" i="10"/>
  <c r="L67" i="10"/>
  <c r="L68" i="10"/>
  <c r="R68" i="10"/>
  <c r="L75" i="10"/>
  <c r="F88" i="10"/>
  <c r="K88" i="10" s="1"/>
  <c r="M69" i="11"/>
  <c r="AE31" i="11"/>
  <c r="P68" i="11"/>
  <c r="J12" i="14"/>
  <c r="K12" i="14" s="1"/>
  <c r="C94" i="14"/>
  <c r="D95" i="14"/>
  <c r="J13" i="14"/>
  <c r="K13" i="14" s="1"/>
  <c r="E96" i="14"/>
  <c r="J14" i="14"/>
  <c r="K14" i="14" s="1"/>
  <c r="J15" i="14"/>
  <c r="K15" i="14" s="1"/>
  <c r="F97" i="14"/>
  <c r="J24" i="14"/>
  <c r="K24" i="14" s="1"/>
  <c r="C106" i="14"/>
  <c r="D107" i="14"/>
  <c r="J25" i="14"/>
  <c r="K25" i="14" s="1"/>
  <c r="E108" i="14"/>
  <c r="J26" i="14"/>
  <c r="K26" i="14" s="1"/>
  <c r="J27" i="14"/>
  <c r="K27" i="14" s="1"/>
  <c r="F109" i="14"/>
  <c r="J36" i="14"/>
  <c r="K36" i="14" s="1"/>
  <c r="C118" i="14"/>
  <c r="D119" i="14"/>
  <c r="J37" i="14"/>
  <c r="K37" i="14" s="1"/>
  <c r="E120" i="14"/>
  <c r="J38" i="14"/>
  <c r="K38" i="14" s="1"/>
  <c r="F121" i="14"/>
  <c r="J39" i="14"/>
  <c r="K39" i="14" s="1"/>
  <c r="F113" i="10"/>
  <c r="K113" i="10" s="1"/>
  <c r="K47" i="11"/>
  <c r="P47" i="11" s="1"/>
  <c r="AE21" i="11"/>
  <c r="M59" i="11"/>
  <c r="M64" i="11"/>
  <c r="P64" i="11" s="1"/>
  <c r="AE26" i="11"/>
  <c r="K74" i="11"/>
  <c r="P74" i="11" s="1"/>
  <c r="Y14" i="13"/>
  <c r="Z14" i="13" s="1"/>
  <c r="Y29" i="13"/>
  <c r="Z29" i="13" s="1"/>
  <c r="S94" i="14"/>
  <c r="T12" i="14"/>
  <c r="U12" i="14" s="1"/>
  <c r="R122" i="14"/>
  <c r="R123" i="14" s="1"/>
  <c r="J22" i="14"/>
  <c r="K22" i="14" s="1"/>
  <c r="C104" i="14"/>
  <c r="J34" i="14"/>
  <c r="K34" i="14" s="1"/>
  <c r="C116" i="14"/>
  <c r="C90" i="14"/>
  <c r="E61" i="16"/>
  <c r="H2" i="16"/>
  <c r="I2" i="16" s="1"/>
  <c r="E85" i="16"/>
  <c r="G62" i="16"/>
  <c r="H3" i="16"/>
  <c r="I3" i="16" s="1"/>
  <c r="N63" i="16"/>
  <c r="R4" i="16"/>
  <c r="S4" i="16" s="1"/>
  <c r="R5" i="16"/>
  <c r="S5" i="16" s="1"/>
  <c r="P64" i="16"/>
  <c r="P85" i="16"/>
  <c r="K67" i="16"/>
  <c r="R8" i="16"/>
  <c r="S8" i="16" s="1"/>
  <c r="O68" i="16"/>
  <c r="R9" i="16"/>
  <c r="S9" i="16" s="1"/>
  <c r="R22" i="16"/>
  <c r="S22" i="16" s="1"/>
  <c r="N81" i="16"/>
  <c r="P52" i="11"/>
  <c r="V82" i="13"/>
  <c r="Y4" i="13"/>
  <c r="Z4" i="13" s="1"/>
  <c r="Z39" i="13" s="1"/>
  <c r="V45" i="13"/>
  <c r="V79" i="13" s="1"/>
  <c r="V70" i="13"/>
  <c r="S125" i="14"/>
  <c r="S84" i="14"/>
  <c r="S87" i="14"/>
  <c r="T5" i="14"/>
  <c r="U5" i="14" s="1"/>
  <c r="K51" i="11"/>
  <c r="P51" i="11" s="1"/>
  <c r="AE14" i="11"/>
  <c r="P69" i="11"/>
  <c r="X82" i="13"/>
  <c r="C125" i="14"/>
  <c r="C84" i="14"/>
  <c r="J3" i="14"/>
  <c r="K3" i="14" s="1"/>
  <c r="C85" i="14"/>
  <c r="J5" i="14"/>
  <c r="K5" i="14" s="1"/>
  <c r="C87" i="14"/>
  <c r="J20" i="14"/>
  <c r="K20" i="14" s="1"/>
  <c r="C102" i="14"/>
  <c r="J32" i="14"/>
  <c r="K32" i="14" s="1"/>
  <c r="C114" i="14"/>
  <c r="AE13" i="11"/>
  <c r="M50" i="11"/>
  <c r="M58" i="11"/>
  <c r="P58" i="11" s="1"/>
  <c r="AE20" i="11"/>
  <c r="P59" i="11"/>
  <c r="Y27" i="13"/>
  <c r="Z27" i="13" s="1"/>
  <c r="J21" i="14"/>
  <c r="K21" i="14" s="1"/>
  <c r="J33" i="14"/>
  <c r="K33" i="14" s="1"/>
  <c r="S25" i="15"/>
  <c r="T25" i="15" s="1"/>
  <c r="R94" i="15"/>
  <c r="Y11" i="13"/>
  <c r="Z11" i="13" s="1"/>
  <c r="Y17" i="13"/>
  <c r="Z17" i="13" s="1"/>
  <c r="Y25" i="13"/>
  <c r="Z25" i="13" s="1"/>
  <c r="C79" i="13"/>
  <c r="J2" i="14"/>
  <c r="K2" i="14" s="1"/>
  <c r="S91" i="14"/>
  <c r="T9" i="14"/>
  <c r="U9" i="14" s="1"/>
  <c r="K45" i="11"/>
  <c r="P45" i="11" s="1"/>
  <c r="AE8" i="11"/>
  <c r="K72" i="11"/>
  <c r="P72" i="11" s="1"/>
  <c r="AE34" i="11"/>
  <c r="P63" i="11"/>
  <c r="J10" i="14"/>
  <c r="K10" i="14" s="1"/>
  <c r="S103" i="14"/>
  <c r="T21" i="14"/>
  <c r="U21" i="14" s="1"/>
  <c r="S115" i="14"/>
  <c r="T33" i="14"/>
  <c r="U33" i="14" s="1"/>
  <c r="J18" i="14"/>
  <c r="K18" i="14" s="1"/>
  <c r="J30" i="14"/>
  <c r="K30" i="14" s="1"/>
  <c r="C88" i="14"/>
  <c r="AE7" i="11"/>
  <c r="M44" i="11"/>
  <c r="M49" i="11"/>
  <c r="P49" i="11" s="1"/>
  <c r="AE12" i="11"/>
  <c r="N57" i="11"/>
  <c r="K62" i="11"/>
  <c r="P62" i="11" s="1"/>
  <c r="AE33" i="11"/>
  <c r="M71" i="11"/>
  <c r="P50" i="11"/>
  <c r="Y5" i="13"/>
  <c r="Z5" i="13" s="1"/>
  <c r="Y19" i="13"/>
  <c r="Z19" i="13" s="1"/>
  <c r="Y34" i="13"/>
  <c r="Z34" i="13" s="1"/>
  <c r="E79" i="13"/>
  <c r="E80" i="13" s="1"/>
  <c r="W50" i="13"/>
  <c r="V58" i="13"/>
  <c r="G125" i="14"/>
  <c r="G122" i="14"/>
  <c r="G123" i="14" s="1"/>
  <c r="K108" i="10"/>
  <c r="K114" i="10"/>
  <c r="N61" i="11"/>
  <c r="P61" i="11" s="1"/>
  <c r="Y15" i="13"/>
  <c r="Z15" i="13" s="1"/>
  <c r="Y28" i="13"/>
  <c r="Z28" i="13" s="1"/>
  <c r="V69" i="13"/>
  <c r="Y32" i="13"/>
  <c r="Z32" i="13" s="1"/>
  <c r="F79" i="13"/>
  <c r="F80" i="13" s="1"/>
  <c r="H122" i="14"/>
  <c r="H123" i="14" s="1"/>
  <c r="R125" i="14"/>
  <c r="AE9" i="11"/>
  <c r="K66" i="11"/>
  <c r="P66" i="11" s="1"/>
  <c r="AE28" i="11"/>
  <c r="AE35" i="11"/>
  <c r="P57" i="11"/>
  <c r="Y7" i="13"/>
  <c r="Z7" i="13" s="1"/>
  <c r="Y26" i="13"/>
  <c r="Z26" i="13" s="1"/>
  <c r="G79" i="13"/>
  <c r="G80" i="13" s="1"/>
  <c r="J7" i="14"/>
  <c r="K7" i="14" s="1"/>
  <c r="I125" i="14"/>
  <c r="I122" i="14"/>
  <c r="I123" i="14" s="1"/>
  <c r="M43" i="11"/>
  <c r="AE6" i="11"/>
  <c r="N48" i="11"/>
  <c r="P48" i="11" s="1"/>
  <c r="K53" i="11"/>
  <c r="P53" i="11" s="1"/>
  <c r="AE27" i="11"/>
  <c r="M65" i="11"/>
  <c r="P65" i="11" s="1"/>
  <c r="M70" i="11"/>
  <c r="P70" i="11" s="1"/>
  <c r="AE32" i="11"/>
  <c r="P44" i="11"/>
  <c r="P71" i="11"/>
  <c r="H79" i="13"/>
  <c r="H80" i="13" s="1"/>
  <c r="W43" i="13"/>
  <c r="W55" i="13"/>
  <c r="D125" i="14"/>
  <c r="R81" i="15"/>
  <c r="S12" i="15"/>
  <c r="T12" i="15" s="1"/>
  <c r="J17" i="14"/>
  <c r="K17" i="14" s="1"/>
  <c r="J29" i="14"/>
  <c r="K29" i="14" s="1"/>
  <c r="E125" i="14"/>
  <c r="S13" i="15"/>
  <c r="T13" i="15" s="1"/>
  <c r="R82" i="15"/>
  <c r="P82" i="16"/>
  <c r="P83" i="16" s="1"/>
  <c r="F125" i="14"/>
  <c r="E83" i="15"/>
  <c r="E102" i="15" s="1"/>
  <c r="E103" i="15" s="1"/>
  <c r="I14" i="15"/>
  <c r="J14" i="15" s="1"/>
  <c r="S16" i="15"/>
  <c r="T16" i="15" s="1"/>
  <c r="I20" i="15"/>
  <c r="J20" i="15" s="1"/>
  <c r="C89" i="15"/>
  <c r="S30" i="15"/>
  <c r="T30" i="15" s="1"/>
  <c r="L99" i="15"/>
  <c r="O100" i="15"/>
  <c r="S31" i="15"/>
  <c r="T31" i="15" s="1"/>
  <c r="T24" i="14"/>
  <c r="U24" i="14" s="1"/>
  <c r="T36" i="14"/>
  <c r="U36" i="14" s="1"/>
  <c r="S8" i="15"/>
  <c r="T8" i="15" s="1"/>
  <c r="D82" i="15"/>
  <c r="I13" i="15"/>
  <c r="J13" i="15" s="1"/>
  <c r="H125" i="14"/>
  <c r="D84" i="14"/>
  <c r="D122" i="14" s="1"/>
  <c r="D123" i="14" s="1"/>
  <c r="P102" i="15"/>
  <c r="P103" i="15" s="1"/>
  <c r="E74" i="15"/>
  <c r="E105" i="15"/>
  <c r="I105" i="15" s="1"/>
  <c r="R79" i="15"/>
  <c r="R102" i="15" s="1"/>
  <c r="R103" i="15" s="1"/>
  <c r="S10" i="15"/>
  <c r="T10" i="15" s="1"/>
  <c r="T10" i="14"/>
  <c r="U10" i="14" s="1"/>
  <c r="T22" i="14"/>
  <c r="U22" i="14" s="1"/>
  <c r="T34" i="14"/>
  <c r="U34" i="14" s="1"/>
  <c r="E84" i="14"/>
  <c r="E122" i="14" s="1"/>
  <c r="E123" i="14" s="1"/>
  <c r="S32" i="15"/>
  <c r="T32" i="15" s="1"/>
  <c r="I4" i="15"/>
  <c r="J4" i="15" s="1"/>
  <c r="D73" i="15"/>
  <c r="D102" i="15" s="1"/>
  <c r="D103" i="15" s="1"/>
  <c r="T15" i="14"/>
  <c r="U15" i="14" s="1"/>
  <c r="T27" i="14"/>
  <c r="U27" i="14" s="1"/>
  <c r="T39" i="14"/>
  <c r="U39" i="14" s="1"/>
  <c r="L125" i="14"/>
  <c r="T125" i="14" s="1"/>
  <c r="L84" i="14"/>
  <c r="L122" i="14" s="1"/>
  <c r="F84" i="14"/>
  <c r="F122" i="14" s="1"/>
  <c r="F123" i="14" s="1"/>
  <c r="S15" i="15"/>
  <c r="T15" i="15" s="1"/>
  <c r="S21" i="15"/>
  <c r="T21" i="15" s="1"/>
  <c r="I25" i="15"/>
  <c r="J25" i="15" s="1"/>
  <c r="O105" i="15"/>
  <c r="S17" i="15"/>
  <c r="T17" i="15" s="1"/>
  <c r="I28" i="15"/>
  <c r="J28" i="15" s="1"/>
  <c r="D97" i="15"/>
  <c r="D71" i="16"/>
  <c r="H12" i="16"/>
  <c r="I12" i="16" s="1"/>
  <c r="K77" i="16"/>
  <c r="R18" i="16"/>
  <c r="S18" i="16" s="1"/>
  <c r="S6" i="15"/>
  <c r="T6" i="15" s="1"/>
  <c r="L75" i="15"/>
  <c r="F85" i="16"/>
  <c r="H20" i="16"/>
  <c r="I20" i="16" s="1"/>
  <c r="E79" i="16"/>
  <c r="G80" i="16"/>
  <c r="H21" i="16"/>
  <c r="I21" i="16" s="1"/>
  <c r="I19" i="15"/>
  <c r="J19" i="15" s="1"/>
  <c r="S29" i="15"/>
  <c r="T29" i="15" s="1"/>
  <c r="G82" i="16"/>
  <c r="G83" i="16" s="1"/>
  <c r="D65" i="16"/>
  <c r="D82" i="16" s="1"/>
  <c r="D83" i="16" s="1"/>
  <c r="H6" i="16"/>
  <c r="I6" i="16" s="1"/>
  <c r="C101" i="15"/>
  <c r="K61" i="16"/>
  <c r="R2" i="16"/>
  <c r="S2" i="16" s="1"/>
  <c r="K85" i="16"/>
  <c r="O62" i="16"/>
  <c r="R3" i="16"/>
  <c r="S3" i="16" s="1"/>
  <c r="H10" i="16"/>
  <c r="I10" i="16" s="1"/>
  <c r="D69" i="16"/>
  <c r="F70" i="16"/>
  <c r="H11" i="16"/>
  <c r="I11" i="16" s="1"/>
  <c r="D105" i="15"/>
  <c r="S5" i="15"/>
  <c r="T5" i="15" s="1"/>
  <c r="O74" i="15"/>
  <c r="I9" i="15"/>
  <c r="J9" i="15" s="1"/>
  <c r="C78" i="15"/>
  <c r="C102" i="15" s="1"/>
  <c r="Q102" i="15"/>
  <c r="Q103" i="15" s="1"/>
  <c r="E33" i="16"/>
  <c r="E34" i="16" s="1"/>
  <c r="N85" i="16"/>
  <c r="R17" i="16"/>
  <c r="S17" i="16" s="1"/>
  <c r="P76" i="16"/>
  <c r="K79" i="16"/>
  <c r="R20" i="16"/>
  <c r="S20" i="16" s="1"/>
  <c r="O80" i="16"/>
  <c r="R21" i="16"/>
  <c r="S21" i="16" s="1"/>
  <c r="S4" i="15"/>
  <c r="T4" i="15" s="1"/>
  <c r="L73" i="15"/>
  <c r="O85" i="16"/>
  <c r="R7" i="16"/>
  <c r="S7" i="16" s="1"/>
  <c r="O66" i="16"/>
  <c r="E73" i="16"/>
  <c r="H14" i="16"/>
  <c r="I14" i="16" s="1"/>
  <c r="S9" i="15"/>
  <c r="T9" i="15" s="1"/>
  <c r="S23" i="15"/>
  <c r="T23" i="15" s="1"/>
  <c r="F102" i="15"/>
  <c r="F103" i="15" s="1"/>
  <c r="I16" i="15"/>
  <c r="J16" i="15" s="1"/>
  <c r="D85" i="15"/>
  <c r="R105" i="15"/>
  <c r="R13" i="16"/>
  <c r="S13" i="16" s="1"/>
  <c r="K65" i="16"/>
  <c r="R6" i="16"/>
  <c r="S6" i="16" s="1"/>
  <c r="H13" i="16"/>
  <c r="I13" i="16" s="1"/>
  <c r="C72" i="16"/>
  <c r="C82" i="16" s="1"/>
  <c r="D77" i="16"/>
  <c r="H18" i="16"/>
  <c r="I18" i="16" s="1"/>
  <c r="I10" i="15"/>
  <c r="J10" i="15" s="1"/>
  <c r="S20" i="15"/>
  <c r="T20" i="15" s="1"/>
  <c r="I24" i="15"/>
  <c r="J24" i="15" s="1"/>
  <c r="G105" i="15"/>
  <c r="G71" i="15"/>
  <c r="G102" i="15" s="1"/>
  <c r="G103" i="15" s="1"/>
  <c r="S18" i="15"/>
  <c r="T18" i="15" s="1"/>
  <c r="L87" i="15"/>
  <c r="S26" i="15"/>
  <c r="T26" i="15" s="1"/>
  <c r="L95" i="15"/>
  <c r="L33" i="16"/>
  <c r="L34" i="16" s="1"/>
  <c r="Q85" i="16"/>
  <c r="Q61" i="16"/>
  <c r="Q82" i="16" s="1"/>
  <c r="Q83" i="16" s="1"/>
  <c r="H5" i="16"/>
  <c r="I5" i="16" s="1"/>
  <c r="F64" i="16"/>
  <c r="F82" i="16" s="1"/>
  <c r="F83" i="16" s="1"/>
  <c r="H22" i="16"/>
  <c r="I22" i="16" s="1"/>
  <c r="D81" i="16"/>
  <c r="I3" i="15"/>
  <c r="J3" i="15" s="1"/>
  <c r="J34" i="15" s="1"/>
  <c r="H105" i="15"/>
  <c r="H71" i="15"/>
  <c r="H102" i="15" s="1"/>
  <c r="H103" i="15" s="1"/>
  <c r="I7" i="15"/>
  <c r="J7" i="15" s="1"/>
  <c r="G100" i="15"/>
  <c r="I31" i="15"/>
  <c r="J31" i="15" s="1"/>
  <c r="R10" i="16"/>
  <c r="S10" i="16" s="1"/>
  <c r="N69" i="16"/>
  <c r="P70" i="16"/>
  <c r="R11" i="16"/>
  <c r="S11" i="16" s="1"/>
  <c r="K73" i="16"/>
  <c r="R14" i="16"/>
  <c r="S14" i="16" s="1"/>
  <c r="O74" i="16"/>
  <c r="R15" i="16"/>
  <c r="S15" i="16" s="1"/>
  <c r="I18" i="15"/>
  <c r="J18" i="15" s="1"/>
  <c r="S24" i="15"/>
  <c r="T24" i="15" s="1"/>
  <c r="L105" i="15"/>
  <c r="S2" i="15"/>
  <c r="T2" i="15" s="1"/>
  <c r="I5" i="15"/>
  <c r="J5" i="15" s="1"/>
  <c r="I21" i="15"/>
  <c r="J21" i="15" s="1"/>
  <c r="C90" i="15"/>
  <c r="E98" i="15"/>
  <c r="I29" i="15"/>
  <c r="J29" i="15" s="1"/>
  <c r="H8" i="16"/>
  <c r="I8" i="16" s="1"/>
  <c r="E67" i="16"/>
  <c r="G68" i="16"/>
  <c r="H9" i="16"/>
  <c r="I9" i="16" s="1"/>
  <c r="R19" i="16"/>
  <c r="S19" i="16" s="1"/>
  <c r="O78" i="16"/>
  <c r="L85" i="15"/>
  <c r="L102" i="15" s="1"/>
  <c r="O86" i="15"/>
  <c r="L97" i="15"/>
  <c r="O98" i="15"/>
  <c r="P105" i="15"/>
  <c r="N61" i="16"/>
  <c r="C85" i="16"/>
  <c r="O61" i="16"/>
  <c r="D85" i="16"/>
  <c r="O71" i="15"/>
  <c r="O102" i="15" s="1"/>
  <c r="O103" i="15" s="1"/>
  <c r="G85" i="16"/>
  <c r="F105" i="15"/>
  <c r="S102" i="15" l="1"/>
  <c r="L103" i="15"/>
  <c r="S103" i="15" s="1"/>
  <c r="I102" i="15"/>
  <c r="C103" i="15"/>
  <c r="I103" i="15" s="1"/>
  <c r="V80" i="13"/>
  <c r="Y80" i="13" s="1"/>
  <c r="C83" i="16"/>
  <c r="H82" i="16"/>
  <c r="S105" i="15"/>
  <c r="L123" i="14"/>
  <c r="T123" i="14" s="1"/>
  <c r="S122" i="14"/>
  <c r="S123" i="14" s="1"/>
  <c r="U41" i="14"/>
  <c r="C122" i="14"/>
  <c r="K41" i="14"/>
  <c r="J125" i="14"/>
  <c r="O82" i="16"/>
  <c r="O83" i="16" s="1"/>
  <c r="C80" i="13"/>
  <c r="J80" i="13" s="1"/>
  <c r="J79" i="13"/>
  <c r="H85" i="16"/>
  <c r="R85" i="16"/>
  <c r="Y82" i="13"/>
  <c r="K82" i="16"/>
  <c r="T34" i="15"/>
  <c r="N82" i="16"/>
  <c r="N83" i="16" s="1"/>
  <c r="S24" i="16"/>
  <c r="W79" i="13"/>
  <c r="W80" i="13" s="1"/>
  <c r="I24" i="16"/>
  <c r="E82" i="16"/>
  <c r="E83" i="16" s="1"/>
  <c r="Q122" i="14"/>
  <c r="Q123" i="14" s="1"/>
  <c r="AD51" i="3"/>
  <c r="S51" i="3"/>
  <c r="H83" i="16" l="1"/>
  <c r="Y79" i="13"/>
  <c r="T122" i="14"/>
  <c r="J122" i="14"/>
  <c r="C123" i="14"/>
  <c r="J123" i="14" s="1"/>
  <c r="R82" i="16"/>
  <c r="K83" i="16"/>
  <c r="R83" i="1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K28" authorId="0" shapeId="0" xr:uid="{00000000-0006-0000-0E00-000001000000}">
      <text>
        <r>
          <rPr>
            <sz val="10"/>
            <rFont val="Arial"/>
            <family val="2"/>
          </rPr>
          <t>Ve clanku jako:
70+A55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F65AA5-DC73-49C7-968F-7A750DA5D58F}" keepAlive="1" name="Dotaz – data_23_24_wide" description="Připojení k dotazu produktu data_23_24_wide v sešitě" type="5" refreshedVersion="8" background="1" saveData="1">
    <dbPr connection="Provider=Microsoft.Mashup.OleDb.1;Data Source=$Workbook$;Location=data_23_24_wide;Extended Properties=&quot;&quot;" command="SELECT * FROM [data_23_24_wide]"/>
  </connection>
  <connection id="2" xr16:uid="{5B13B117-BD40-4E7E-A73A-01560FC16FEC}" keepAlive="1" name="Dotaz – Table001 (Page 1)" description="Připojení k dotazu produktu Table001 (Page 1) v sešitě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3" xr16:uid="{93C166E5-E15A-4A89-A941-05A4BD6FFF32}" keepAlive="1" name="Dotaz – Table001 (Page 1) (2)" description="Připojení k dotazu produktu Table001 (Page 1) (2) v sešitě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4" xr16:uid="{43F25722-54F7-4844-B293-69229DAC77BC}" keepAlive="1" name="Dotaz – Table007 (Page 4)" description="Připojení k dotazu produktu Table007 (Page 4) v sešitě" type="5" refreshedVersion="8" background="1" saveData="1">
    <dbPr connection="Provider=Microsoft.Mashup.OleDb.1;Data Source=$Workbook$;Location=&quot;Table007 (Page 4)&quot;;Extended Properties=&quot;&quot;" command="SELECT * FROM [Table007 (Page 4)]"/>
  </connection>
  <connection id="5" xr16:uid="{47FAED65-94C4-422F-B79E-3688B8EB5906}" keepAlive="1" name="Dotaz – Table007 (Page 4) (2)" description="Připojení k dotazu produktu Table007 (Page 4) (2) v sešitě" type="5" refreshedVersion="8" background="1" saveData="1">
    <dbPr connection="Provider=Microsoft.Mashup.OleDb.1;Data Source=$Workbook$;Location=&quot;Table007 (Page 4) (2)&quot;;Extended Properties=&quot;&quot;" command="SELECT * FROM [Table007 (Page 4) (2)]"/>
  </connection>
  <connection id="6" xr16:uid="{2FBD51F1-DC7A-4A30-9C50-D68CBE7B3579}" keepAlive="1" name="Dotaz – Table009 (Page 5)" description="Připojení k dotazu produktu Table009 (Page 5) v sešitě" type="5" refreshedVersion="8" background="1" saveData="1">
    <dbPr connection="Provider=Microsoft.Mashup.OleDb.1;Data Source=$Workbook$;Location=&quot;Table009 (Page 5)&quot;;Extended Properties=&quot;&quot;" command="SELECT * FROM [Table009 (Page 5)]"/>
  </connection>
  <connection id="7" xr16:uid="{5901A4D3-B768-46A7-B9CF-219B73EDE205}" keepAlive="1" name="Dotaz – Table009 (Page 5) (2)" description="Připojení k dotazu produktu Table009 (Page 5) (2) v sešitě" type="5" refreshedVersion="8" background="1" saveData="1">
    <dbPr connection="Provider=Microsoft.Mashup.OleDb.1;Data Source=$Workbook$;Location=&quot;Table009 (Page 5) (2)&quot;;Extended Properties=&quot;&quot;" command="SELECT * FROM [Table009 (Page 5) (2)]"/>
  </connection>
  <connection id="8" xr16:uid="{B412623F-4311-4F5A-AC3D-186D0DD8603B}" name="Dotaz – Table016 (Page 6)" description="Připojení k dotazu produktu Table016 (Page 6) v sešitě" type="100" refreshedVersion="8" minRefreshableVersion="5">
    <extLst>
      <ext xmlns:x15="http://schemas.microsoft.com/office/spreadsheetml/2010/11/main" uri="{DE250136-89BD-433C-8126-D09CA5730AF9}">
        <x15:connection id="52823591-7794-4942-9c57-2f86646c7be5"/>
      </ext>
    </extLst>
  </connection>
  <connection id="9" xr16:uid="{9ECA1340-7C2C-496B-995F-15E054E50DE6}" name="Dotaz – Table017 (Page 7)" description="Připojení k dotazu produktu Table017 (Page 7) v sešitě" type="100" refreshedVersion="8" minRefreshableVersion="5">
    <extLst>
      <ext xmlns:x15="http://schemas.microsoft.com/office/spreadsheetml/2010/11/main" uri="{DE250136-89BD-433C-8126-D09CA5730AF9}">
        <x15:connection id="960a5b8a-acaf-450e-a652-8d59583ab50b"/>
      </ext>
    </extLst>
  </connection>
  <connection id="10" xr16:uid="{F675B095-4F56-4646-B388-4A66FB8382D6}" name="Dotaz – Table027 (Page 7)" description="Připojení k dotazu produktu Table027 (Page 7) v sešitě" type="100" refreshedVersion="8" minRefreshableVersion="5">
    <extLst>
      <ext xmlns:x15="http://schemas.microsoft.com/office/spreadsheetml/2010/11/main" uri="{DE250136-89BD-433C-8126-D09CA5730AF9}">
        <x15:connection id="425f04b0-176a-4b88-9367-e4392ecdc81f">
          <x15:oledbPr connection="Provider=Microsoft.Mashup.OleDb.1;Data Source=$Workbook$;Location=&quot;Table027 (Page 7)&quot;;Extended Properties=&quot;&quot;">
            <x15:dbTables>
              <x15:dbTable name="Table027 (Page 7)"/>
            </x15:dbTables>
          </x15:oledbPr>
        </x15:connection>
      </ext>
    </extLst>
  </connection>
  <connection id="11" xr16:uid="{2A96C0C4-08C8-4DBC-A045-208EFCA6E4A4}" name="Dotaz – Table031 (Page 13)" description="Připojení k dotazu produktu Table031 (Page 13) v sešitě" type="100" refreshedVersion="8" minRefreshableVersion="5">
    <extLst>
      <ext xmlns:x15="http://schemas.microsoft.com/office/spreadsheetml/2010/11/main" uri="{DE250136-89BD-433C-8126-D09CA5730AF9}">
        <x15:connection id="d3179d03-e450-4714-b20b-e1aa6310e5bd"/>
      </ext>
    </extLst>
  </connection>
  <connection id="12" xr16:uid="{1B4480BC-805B-4684-8144-84570A980A85}" keepAlive="1" name="Dotaz – tabula-kornan_Supplement 4-12" description="Připojení k dotazu produktu tabula-kornan_Supplement 4-12 v sešitě" type="5" refreshedVersion="0" background="1">
    <dbPr connection="Provider=Microsoft.Mashup.OleDb.1;Data Source=$Workbook$;Location=&quot;tabula-kornan_Supplement 4-12&quot;;Extended Properties=&quot;&quot;" command="SELECT * FROM [tabula-kornan_Supplement 4-12]"/>
  </connection>
  <connection id="13" xr16:uid="{4022DF9D-778B-45DF-BFA7-DC70C9ADDEB0}" keepAlive="1" name="Dotaz – tabula-kornan_Supplement 4-12 (2)" description="Připojení k dotazu produktu tabula-kornan_Supplement 4-12 (2) v sešitě" type="5" refreshedVersion="8" background="1" saveData="1">
    <dbPr connection="Provider=Microsoft.Mashup.OleDb.1;Data Source=$Workbook$;Location=&quot;tabula-kornan_Supplement 4-12 (2)&quot;;Extended Properties=&quot;&quot;" command="SELECT * FROM [tabula-kornan_Supplement 4-12 (2)]"/>
  </connection>
  <connection id="14" xr16:uid="{54C0497C-2667-4585-90DC-AFAE3326B159}" keepAlive="1" name="ModelConnection_ExternalData_1" description="Datový Model" type="5" refreshedVersion="8" minRefreshableVersion="5" saveData="1">
    <dbPr connection="Data Model Connection" command="Table016  Page 6" commandType="3"/>
    <extLst>
      <ext xmlns:x15="http://schemas.microsoft.com/office/spreadsheetml/2010/11/main" uri="{DE250136-89BD-433C-8126-D09CA5730AF9}">
        <x15:connection id="" model="1"/>
      </ext>
    </extLst>
  </connection>
  <connection id="15" xr16:uid="{0A64F8F4-8D91-45CF-8237-FE6BC53F4003}" keepAlive="1" name="ModelConnection_ExternalData_2" description="Datový Model" type="5" refreshedVersion="8" minRefreshableVersion="5" saveData="1">
    <dbPr connection="Data Model Connection" command="Table017  Page 7" commandType="3"/>
    <extLst>
      <ext xmlns:x15="http://schemas.microsoft.com/office/spreadsheetml/2010/11/main" uri="{DE250136-89BD-433C-8126-D09CA5730AF9}">
        <x15:connection id="" model="1"/>
      </ext>
    </extLst>
  </connection>
  <connection id="16" xr16:uid="{155656BA-2C4B-4C1B-AFDE-BEA0D623C69A}" keepAlive="1" name="ModelConnection_ExternalData_3" description="Datový Model" type="5" refreshedVersion="8" minRefreshableVersion="5" saveData="1">
    <dbPr connection="Data Model Connection" command="Table031  Page 13" commandType="3"/>
    <extLst>
      <ext xmlns:x15="http://schemas.microsoft.com/office/spreadsheetml/2010/11/main" uri="{DE250136-89BD-433C-8126-D09CA5730AF9}">
        <x15:connection id="" model="1"/>
      </ext>
    </extLst>
  </connection>
  <connection id="17" xr16:uid="{76F45843-462D-44F9-9714-443D289847DC}" keepAlive="1" name="ThisWorkbookDataModel" description="Datový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<sst xmlns="http://schemas.openxmlformats.org/spreadsheetml/2006/main" count="9409" uniqueCount="2478">
  <si>
    <t>Paper</t>
  </si>
  <si>
    <t>Year</t>
  </si>
  <si>
    <t>Continent</t>
  </si>
  <si>
    <t>Location</t>
  </si>
  <si>
    <t>Habitat</t>
  </si>
  <si>
    <t>N_species</t>
  </si>
  <si>
    <t>Issues</t>
  </si>
  <si>
    <t>Method</t>
  </si>
  <si>
    <t>Substrate</t>
  </si>
  <si>
    <t>Birdlife_names</t>
  </si>
  <si>
    <t>Overall_Status</t>
  </si>
  <si>
    <t>Crome 78</t>
  </si>
  <si>
    <t>10.1111/j.1442-9993.1978.tb01170.x</t>
  </si>
  <si>
    <t>Australia</t>
  </si>
  <si>
    <t>Australia, Northern Queensland</t>
  </si>
  <si>
    <t>lowland rainforest</t>
  </si>
  <si>
    <t>done</t>
  </si>
  <si>
    <t>Frith 84</t>
  </si>
  <si>
    <t>https://doi.org/10.1071/WR9840325</t>
  </si>
  <si>
    <t>upland rainforest</t>
  </si>
  <si>
    <t>Holmes 79</t>
  </si>
  <si>
    <t>10.2307/1936071</t>
  </si>
  <si>
    <t>North America</t>
  </si>
  <si>
    <t>USA, New Hampshire</t>
  </si>
  <si>
    <t>Beech-maple forest</t>
  </si>
  <si>
    <t>Antos 06</t>
  </si>
  <si>
    <t>https://doi.org/10.1071/MU05039</t>
  </si>
  <si>
    <t>Australia, Victoria</t>
  </si>
  <si>
    <t>Woodland</t>
  </si>
  <si>
    <t>ground foragers, nothing above 8m</t>
  </si>
  <si>
    <t>Mohd-Azlan 14</t>
  </si>
  <si>
    <t>10.1111/btp.12108</t>
  </si>
  <si>
    <t>North Australia</t>
  </si>
  <si>
    <t>Mangrove</t>
  </si>
  <si>
    <t>problem separating flower and leaf</t>
  </si>
  <si>
    <t>Landres 80</t>
  </si>
  <si>
    <t>10.1093/auk/97.2.351</t>
  </si>
  <si>
    <t>Mexico, Sonora</t>
  </si>
  <si>
    <t>Oak woodland</t>
  </si>
  <si>
    <t>Only 3 method categories</t>
  </si>
  <si>
    <t>Landres 83</t>
  </si>
  <si>
    <t>10.2307/1942494</t>
  </si>
  <si>
    <t>California &amp; Mexico</t>
  </si>
  <si>
    <t>Noske 96</t>
  </si>
  <si>
    <t>10.1071/WR9960443</t>
  </si>
  <si>
    <t>Northern territory</t>
  </si>
  <si>
    <t>Thivyanathan 2016</t>
  </si>
  <si>
    <t>10.11648/j.jenr.20160502.11</t>
  </si>
  <si>
    <t>Asia</t>
  </si>
  <si>
    <t>India</t>
  </si>
  <si>
    <t>Tropical Mixed Dry Deciduous Forest</t>
  </si>
  <si>
    <t>includes non-passerines</t>
  </si>
  <si>
    <t>Carrascal 87</t>
  </si>
  <si>
    <t>10.1111/j.1600-0587.1987.tb00757.x</t>
  </si>
  <si>
    <t>Europe</t>
  </si>
  <si>
    <t>Spain</t>
  </si>
  <si>
    <t>Mediterranean montane forest</t>
  </si>
  <si>
    <t>Airola</t>
  </si>
  <si>
    <t>https://doi.org/10.2307/1366884</t>
  </si>
  <si>
    <t>California, Sierra Nevada</t>
  </si>
  <si>
    <t>mixed-conifer forest</t>
  </si>
  <si>
    <t>data in graphs, usable</t>
  </si>
  <si>
    <t>Kent 20</t>
  </si>
  <si>
    <t>10.1002/ecy.3077</t>
  </si>
  <si>
    <t>Central America</t>
  </si>
  <si>
    <t>Jamaica</t>
  </si>
  <si>
    <t>data not easily accessible, only 5 species</t>
  </si>
  <si>
    <t>Sabo 1980</t>
  </si>
  <si>
    <t>10.2307/1942481</t>
  </si>
  <si>
    <t>New Hampshire</t>
  </si>
  <si>
    <t>Subalpine forest</t>
  </si>
  <si>
    <t>lot of work but usable</t>
  </si>
  <si>
    <t>de Casenave 01</t>
  </si>
  <si>
    <t>https://bibliotecadigital.exactas.uba.ar/greenstone3/exa/collection/tesis/document/tesis_n3319_LopezdeCasenave</t>
  </si>
  <si>
    <t>South America</t>
  </si>
  <si>
    <t>Argentina</t>
  </si>
  <si>
    <t>Shrubland</t>
  </si>
  <si>
    <t>Brooker 1990</t>
  </si>
  <si>
    <t>Sp_BirdLife</t>
  </si>
  <si>
    <t>Species_original</t>
  </si>
  <si>
    <t>Name_original</t>
  </si>
  <si>
    <t>n</t>
  </si>
  <si>
    <t>Flitting</t>
  </si>
  <si>
    <t>Searching</t>
  </si>
  <si>
    <t>Hovering</t>
  </si>
  <si>
    <t>Sallying</t>
  </si>
  <si>
    <t>Hawking</t>
  </si>
  <si>
    <t>Spiraling</t>
  </si>
  <si>
    <t>Probing</t>
  </si>
  <si>
    <t>Scratching</t>
  </si>
  <si>
    <t>CHECKSUM</t>
  </si>
  <si>
    <t>B</t>
  </si>
  <si>
    <t>Levins_method</t>
  </si>
  <si>
    <t>Air</t>
  </si>
  <si>
    <t>Leaves</t>
  </si>
  <si>
    <t>Trunks</t>
  </si>
  <si>
    <t>Branches</t>
  </si>
  <si>
    <t>Large_leaves</t>
  </si>
  <si>
    <t>Dead_leaves</t>
  </si>
  <si>
    <t>Dead_branches</t>
  </si>
  <si>
    <t>Vines</t>
  </si>
  <si>
    <t>Tangles</t>
  </si>
  <si>
    <t>Lawyer_tangles</t>
  </si>
  <si>
    <t>Epiphytes</t>
  </si>
  <si>
    <t>Mistletoes</t>
  </si>
  <si>
    <t>Litter</t>
  </si>
  <si>
    <t>Fan_palm_leaves</t>
  </si>
  <si>
    <t>Flowers</t>
  </si>
  <si>
    <t>Fruits and seeds</t>
  </si>
  <si>
    <t>Levins_substrate</t>
  </si>
  <si>
    <t>Note</t>
  </si>
  <si>
    <t>Ailuroedus_melanotis</t>
  </si>
  <si>
    <t>Ailuroedus_maculosus</t>
  </si>
  <si>
    <t>Spotted catbird</t>
  </si>
  <si>
    <t>Aplonis_metallica</t>
  </si>
  <si>
    <t>Shining starling</t>
  </si>
  <si>
    <t>Arses_kaupi</t>
  </si>
  <si>
    <t>Pied flycatcher</t>
  </si>
  <si>
    <t>Cacatua_alba</t>
  </si>
  <si>
    <t>White cockatoo</t>
  </si>
  <si>
    <t>Monarcha_leucotis</t>
  </si>
  <si>
    <t>Carterornis_leucotis</t>
  </si>
  <si>
    <t>White-eared flycatcher</t>
  </si>
  <si>
    <t>Colluricincla_rufogaster</t>
  </si>
  <si>
    <t>Rufous shrike-thrush</t>
  </si>
  <si>
    <t>Coracina_lineata</t>
  </si>
  <si>
    <t>Barred cuckoo-shrike</t>
  </si>
  <si>
    <t>Cyclopsitta sp.</t>
  </si>
  <si>
    <t>Cyclopsitta</t>
  </si>
  <si>
    <t>Fig parrot</t>
  </si>
  <si>
    <t>Dicaeum_hirundinaceum</t>
  </si>
  <si>
    <t>Misteltoebird</t>
  </si>
  <si>
    <t>Eudynamys_orientalis</t>
  </si>
  <si>
    <t>Koel</t>
  </si>
  <si>
    <t>Gerygone_palpebrosa</t>
  </si>
  <si>
    <t>Fairy warbler</t>
  </si>
  <si>
    <t>Lalage_leucomela</t>
  </si>
  <si>
    <t>Varied triller</t>
  </si>
  <si>
    <t>Ptiloris_victoriae</t>
  </si>
  <si>
    <t>Lophorina_victoriae</t>
  </si>
  <si>
    <t>Victoria riflebird</t>
  </si>
  <si>
    <t>Megarynchus_pitangua</t>
  </si>
  <si>
    <t>Boat-billed flycatcher</t>
  </si>
  <si>
    <t>Meliphaga_gracilis</t>
  </si>
  <si>
    <t>Microptilotis_gracilis</t>
  </si>
  <si>
    <t>Lesser lewin/graceful honeyeater</t>
  </si>
  <si>
    <t>Myzomela_obscura</t>
  </si>
  <si>
    <t>Dusky honeyeater</t>
  </si>
  <si>
    <t>Orthonyx_spaldingii</t>
  </si>
  <si>
    <t>Northern chowchilla</t>
  </si>
  <si>
    <t>Pachycephala_simplex</t>
  </si>
  <si>
    <t>Grey whistler</t>
  </si>
  <si>
    <t>Pitta_versicolor</t>
  </si>
  <si>
    <t>Noisy pitta</t>
  </si>
  <si>
    <t>Rhipidura_fuliginosa</t>
  </si>
  <si>
    <t>Rhipidura_albiscapa</t>
  </si>
  <si>
    <t>Grey fantail</t>
  </si>
  <si>
    <t>Rhipidura_rufifrons</t>
  </si>
  <si>
    <t>Rufous fantail</t>
  </si>
  <si>
    <t>Sericornis_magnirostra</t>
  </si>
  <si>
    <t>Large-billed scrubwren</t>
  </si>
  <si>
    <t>Sphecotheres_vieilloti</t>
  </si>
  <si>
    <t>Sphecotheres_vieilotti</t>
  </si>
  <si>
    <t>Figbird</t>
  </si>
  <si>
    <t>Monarcha_trivirgatus</t>
  </si>
  <si>
    <t>Symposiachrus_trivirgatus</t>
  </si>
  <si>
    <t>Spectacled flycatcher</t>
  </si>
  <si>
    <t>Tregellasia_capito</t>
  </si>
  <si>
    <t>Pale yellow robin</t>
  </si>
  <si>
    <t>Xanthotis_macleayanus</t>
  </si>
  <si>
    <t>Maclay honeyeater</t>
  </si>
  <si>
    <t>Zosterops_lateralis</t>
  </si>
  <si>
    <t>Silvereye</t>
  </si>
  <si>
    <t>SUM:</t>
  </si>
  <si>
    <t>AVG LEVINS:</t>
  </si>
  <si>
    <t>&gt;Gleaning</t>
  </si>
  <si>
    <t>&gt;gleaning</t>
  </si>
  <si>
    <t>&gt;hovering</t>
  </si>
  <si>
    <t>&gt;pouncing</t>
  </si>
  <si>
    <t>&gt;flycatching</t>
  </si>
  <si>
    <t>snatching??</t>
  </si>
  <si>
    <t>&gt;probing</t>
  </si>
  <si>
    <t>&gt; air</t>
  </si>
  <si>
    <t>&gt;bark</t>
  </si>
  <si>
    <t>&gt;leaf</t>
  </si>
  <si>
    <t>&gt;other</t>
  </si>
  <si>
    <t>&gt;ground</t>
  </si>
  <si>
    <t>&gt;Flowers</t>
  </si>
  <si>
    <t>Flycatching</t>
  </si>
  <si>
    <t>Gleaning</t>
  </si>
  <si>
    <t>Pouncing</t>
  </si>
  <si>
    <t>Snatching</t>
  </si>
  <si>
    <t>N_beh</t>
  </si>
  <si>
    <t>Bark</t>
  </si>
  <si>
    <t>Flower</t>
  </si>
  <si>
    <t>Ground</t>
  </si>
  <si>
    <t>Leaf</t>
  </si>
  <si>
    <t>Other</t>
  </si>
  <si>
    <t>N_sub</t>
  </si>
  <si>
    <t>Sp_birdlife</t>
  </si>
  <si>
    <t>Scientific_name</t>
  </si>
  <si>
    <t>N</t>
  </si>
  <si>
    <t>Leaves/Twigs</t>
  </si>
  <si>
    <t>Treetrunks</t>
  </si>
  <si>
    <t>Dead leaves</t>
  </si>
  <si>
    <t>Dead branch</t>
  </si>
  <si>
    <t>Pendant vine</t>
  </si>
  <si>
    <t>Lawyer vine</t>
  </si>
  <si>
    <t>Mistletoe</t>
  </si>
  <si>
    <t>Fruits/Seeds</t>
  </si>
  <si>
    <t>SUM</t>
  </si>
  <si>
    <t>Spiralling</t>
  </si>
  <si>
    <t>Ptilinopus_magnificus</t>
  </si>
  <si>
    <t>Macropygia_amboinensis</t>
  </si>
  <si>
    <t>Platycercus_elegans</t>
  </si>
  <si>
    <t>Meliphaga_lewinii</t>
  </si>
  <si>
    <t>Lichenostomus_frenatus</t>
  </si>
  <si>
    <t>Acanthorhynchus_tenuirostris</t>
  </si>
  <si>
    <t>Neochmia_temporalis</t>
  </si>
  <si>
    <t>Emblema_temporalis</t>
  </si>
  <si>
    <t>Tregellasia _capito</t>
  </si>
  <si>
    <t>Pachycephala_pectoralis</t>
  </si>
  <si>
    <t>Colluricincla_bowerii</t>
  </si>
  <si>
    <t>Rhipidura_fuligunosa</t>
  </si>
  <si>
    <t>Sericornis_magnirostris</t>
  </si>
  <si>
    <t>Gerygone_mouki</t>
  </si>
  <si>
    <t>Climacteris_picumnus</t>
  </si>
  <si>
    <t>Climacteris_minor</t>
  </si>
  <si>
    <t>Alectura _lathami</t>
  </si>
  <si>
    <t>Heteromyias_albispecularis</t>
  </si>
  <si>
    <t>Poecilodryas_albispecularis</t>
  </si>
  <si>
    <t>Psophodes_olivaceus</t>
  </si>
  <si>
    <t>Oreoscopus_gutturalis</t>
  </si>
  <si>
    <t>Crateroscelis_gutturalis</t>
  </si>
  <si>
    <t>Sericornis_citreogularis</t>
  </si>
  <si>
    <t>name_orig</t>
  </si>
  <si>
    <t>&gt;air</t>
  </si>
  <si>
    <t>&gt;Flower</t>
  </si>
  <si>
    <t>snatching?</t>
  </si>
  <si>
    <t>sp_orig</t>
  </si>
  <si>
    <t>Hover</t>
  </si>
  <si>
    <t>Glean</t>
  </si>
  <si>
    <t>Probe</t>
  </si>
  <si>
    <t>Hawk</t>
  </si>
  <si>
    <t>sum</t>
  </si>
  <si>
    <t>Branch</t>
  </si>
  <si>
    <t>Twig</t>
  </si>
  <si>
    <t>Trunk</t>
  </si>
  <si>
    <t>Dead Wood</t>
  </si>
  <si>
    <t>Junco_hyemalis</t>
  </si>
  <si>
    <t>Catharus_guttatus</t>
  </si>
  <si>
    <t>Catharus_ustulatus</t>
  </si>
  <si>
    <t>Troglodytes_troglodytes</t>
  </si>
  <si>
    <t>Seiurus_aurocapillus</t>
  </si>
  <si>
    <t>Catharus_fuscescens</t>
  </si>
  <si>
    <t>Hylocichla mustelina</t>
  </si>
  <si>
    <t>Picoides_villosus</t>
  </si>
  <si>
    <t>Dendrocopus_villosus</t>
  </si>
  <si>
    <t>Sphyrapicus_varius</t>
  </si>
  <si>
    <t xml:space="preserve"> </t>
  </si>
  <si>
    <t>Picoides_pubescens</t>
  </si>
  <si>
    <t>Dendrocopus_pubescens</t>
  </si>
  <si>
    <t>Sitta_carolinensis</t>
  </si>
  <si>
    <t>Vireo_solitarius</t>
  </si>
  <si>
    <t>Dendroica_fusca</t>
  </si>
  <si>
    <t>Parus_atricapillus</t>
  </si>
  <si>
    <t>Dendroica_virens</t>
  </si>
  <si>
    <t>Vireo_olivaceus</t>
  </si>
  <si>
    <t>Vireo_philadelphicus</t>
  </si>
  <si>
    <t>Pheucticus_ludovicianus</t>
  </si>
  <si>
    <t>Piranga_olivacea</t>
  </si>
  <si>
    <t>Empidonax_minimus</t>
  </si>
  <si>
    <t>Setophaga_ruticilla</t>
  </si>
  <si>
    <t>Dendroica_caerulescens</t>
  </si>
  <si>
    <t>&gt;hover/snatch</t>
  </si>
  <si>
    <t>&gt;glean</t>
  </si>
  <si>
    <t>&gt;flycatch</t>
  </si>
  <si>
    <t>sp_birdlife</t>
  </si>
  <si>
    <t>scientific_name</t>
  </si>
  <si>
    <t>common_name</t>
  </si>
  <si>
    <t>Pounce</t>
  </si>
  <si>
    <t>Snatch</t>
  </si>
  <si>
    <t>Wing-flush</t>
  </si>
  <si>
    <t>Checksum</t>
  </si>
  <si>
    <t>litter</t>
  </si>
  <si>
    <t>bare</t>
  </si>
  <si>
    <t>grass</t>
  </si>
  <si>
    <t>herbs</t>
  </si>
  <si>
    <t>timber</t>
  </si>
  <si>
    <t>trunk</t>
  </si>
  <si>
    <t>Canopy</t>
  </si>
  <si>
    <t>Shrubs</t>
  </si>
  <si>
    <t>Brown Treecreeper</t>
  </si>
  <si>
    <t>Acanthiza_uropygialis</t>
  </si>
  <si>
    <t>Chestnut-rumped Thornbill</t>
  </si>
  <si>
    <t>99 – rounding error</t>
  </si>
  <si>
    <t>Stagonopleura_guttata</t>
  </si>
  <si>
    <t>Diamond Firetail</t>
  </si>
  <si>
    <t>Melanodryas_cucullata</t>
  </si>
  <si>
    <t>Hooded Robin</t>
  </si>
  <si>
    <t>Microeca_fascinans</t>
  </si>
  <si>
    <t>Jacky Winter</t>
  </si>
  <si>
    <t>Petroica_goodenovii</t>
  </si>
  <si>
    <t>Red-capped Robin</t>
  </si>
  <si>
    <t>Petroica_multicolor</t>
  </si>
  <si>
    <t>Scarlet Robin</t>
  </si>
  <si>
    <t>Aphelocephala_leucopsis</t>
  </si>
  <si>
    <t>Southern Whiteface</t>
  </si>
  <si>
    <t>Malurus_cyaneus</t>
  </si>
  <si>
    <t>Superb Fairy-wren</t>
  </si>
  <si>
    <t>Pomatostomus_superciliosus</t>
  </si>
  <si>
    <t>White-browed Babbler</t>
  </si>
  <si>
    <t>Rhipidura_leucophrys</t>
  </si>
  <si>
    <t>Willie Wagtail</t>
  </si>
  <si>
    <t>Corcorax_melanorhamphos</t>
  </si>
  <si>
    <t>White-winged Chough</t>
  </si>
  <si>
    <t>Acanthiza_chrysorrhoa</t>
  </si>
  <si>
    <t>Yellow-rumped Thornbill</t>
  </si>
  <si>
    <t>CHECKED</t>
  </si>
  <si>
    <t>&gt;pounce</t>
  </si>
  <si>
    <t>&gt;probe</t>
  </si>
  <si>
    <t>&gt;snatch</t>
  </si>
  <si>
    <t>&gt;Air</t>
  </si>
  <si>
    <t>Drill</t>
  </si>
  <si>
    <t>Dead_branch</t>
  </si>
  <si>
    <t>Foliage</t>
  </si>
  <si>
    <t>Root</t>
  </si>
  <si>
    <t>Gerygone_chloronota</t>
  </si>
  <si>
    <t>Green-backed Gerygone (GBG)</t>
  </si>
  <si>
    <t>Gerygone_magnirostris</t>
  </si>
  <si>
    <t>Large-billed Gerygone (LBG)</t>
  </si>
  <si>
    <t>Mangrove Gerygone (MG)</t>
  </si>
  <si>
    <t>Conopophila_albogularis</t>
  </si>
  <si>
    <t>Rufous-banded Honeyeater (RBHE)</t>
  </si>
  <si>
    <t>Lichenostomus_unicolor</t>
  </si>
  <si>
    <t>White-gaped Honeyeater (WGHE)</t>
  </si>
  <si>
    <t>Zosterops_luteus</t>
  </si>
  <si>
    <t>Yellow White-eye (YWE)</t>
  </si>
  <si>
    <t>Varied Triller (VT)</t>
  </si>
  <si>
    <t>Arafura Fantail (AF)</t>
  </si>
  <si>
    <t>Myiagra_ruficollis</t>
  </si>
  <si>
    <t>Broad-billed Flycatcher (BBFC)</t>
  </si>
  <si>
    <t>Grey Whistler (GW)</t>
  </si>
  <si>
    <t>Microeca_flavigaster</t>
  </si>
  <si>
    <t>Lemon-bellied Flycatcher (LBFC)</t>
  </si>
  <si>
    <t>Chrysococcyx_minutillus</t>
  </si>
  <si>
    <t>Little Bronze-cuckoo (LBC)</t>
  </si>
  <si>
    <t>Pachycephala_melanura</t>
  </si>
  <si>
    <t>Mangrove Golden Whistler (MGW)</t>
  </si>
  <si>
    <t>Eopsaltria_pulverulenta</t>
  </si>
  <si>
    <t>Mangrove Robin (MR)</t>
  </si>
  <si>
    <t>Rhipidura_rufiventris</t>
  </si>
  <si>
    <t>Northern Fantail (NF)</t>
  </si>
  <si>
    <t>Myiagra_alecto</t>
  </si>
  <si>
    <t>Shining Flycatcher (SF)</t>
  </si>
  <si>
    <t>Merops_ornatus</t>
  </si>
  <si>
    <t>Rainbow Bee-eater (RBE)</t>
  </si>
  <si>
    <t>Lichmera_indistincta</t>
  </si>
  <si>
    <t>Brown Honeyeater (BHE)</t>
  </si>
  <si>
    <t>Philemon_buceroides</t>
  </si>
  <si>
    <t>Helmeted Friarbird (HF)</t>
  </si>
  <si>
    <t>Myzomela_erythrocephala</t>
  </si>
  <si>
    <t>Red-headed Honeyeater (RHHE)</t>
  </si>
  <si>
    <t>&gt;hover</t>
  </si>
  <si>
    <t>probably fine since it’s just a few observations</t>
  </si>
  <si>
    <t>foliage probably includes flower probing</t>
  </si>
  <si>
    <t>Common name</t>
  </si>
  <si>
    <t>Scientific name</t>
  </si>
  <si>
    <t>CODE</t>
  </si>
  <si>
    <t>Sally</t>
  </si>
  <si>
    <t>Melanerpes_formicivorus</t>
  </si>
  <si>
    <t>Acorn Woodpecker</t>
  </si>
  <si>
    <t>Melanerpesf ormicivorus</t>
  </si>
  <si>
    <t>AW</t>
  </si>
  <si>
    <t>White-breasted Nuthatch</t>
  </si>
  <si>
    <t>Sitta carolinensis</t>
  </si>
  <si>
    <t>WN</t>
  </si>
  <si>
    <t>Thryomanes_bewickii</t>
  </si>
  <si>
    <t>Bewick's Wren</t>
  </si>
  <si>
    <t>Thryomanesb ewickii</t>
  </si>
  <si>
    <t>BW</t>
  </si>
  <si>
    <t>Icterus_parisorum</t>
  </si>
  <si>
    <t>Scott'sO riole</t>
  </si>
  <si>
    <t>Icterus parisorum</t>
  </si>
  <si>
    <t>SO</t>
  </si>
  <si>
    <t>Baeolophus_wollweberi</t>
  </si>
  <si>
    <t>Bridled Titmouse</t>
  </si>
  <si>
    <t>Parus wollweberi</t>
  </si>
  <si>
    <t>BT</t>
  </si>
  <si>
    <t>Psaltriparus_minimus</t>
  </si>
  <si>
    <t>Bushtit</t>
  </si>
  <si>
    <t>Psaltriparus minimus</t>
  </si>
  <si>
    <t>BU</t>
  </si>
  <si>
    <t>Vermivora_luciae</t>
  </si>
  <si>
    <t>Lucy's Warbler</t>
  </si>
  <si>
    <t>Vermivora luciae</t>
  </si>
  <si>
    <t>LW</t>
  </si>
  <si>
    <t>Myiarchus_cinerascens</t>
  </si>
  <si>
    <t>Ash-throated Flycatcher</t>
  </si>
  <si>
    <t>Myiarchus cinerascens</t>
  </si>
  <si>
    <t>AF</t>
  </si>
  <si>
    <t>Sialia_sialis</t>
  </si>
  <si>
    <t>Eastern Bluebird</t>
  </si>
  <si>
    <t>Sialia sialis</t>
  </si>
  <si>
    <t>EB</t>
  </si>
  <si>
    <t>Empidonax_oberholseri</t>
  </si>
  <si>
    <t>Dusky Flycatcher</t>
  </si>
  <si>
    <t>Empidonax oberholseri</t>
  </si>
  <si>
    <t>DF</t>
  </si>
  <si>
    <t>Pyrocephalus_rubinus</t>
  </si>
  <si>
    <t>Vermilion Flycatcher</t>
  </si>
  <si>
    <t>Pyrocephalusr ubinus</t>
  </si>
  <si>
    <t>VF</t>
  </si>
  <si>
    <t>Tyrannus_vociferans</t>
  </si>
  <si>
    <t>Cassin'sK ingbird</t>
  </si>
  <si>
    <t>Tyrannus vociferans</t>
  </si>
  <si>
    <t>CK</t>
  </si>
  <si>
    <t>Species (abbreviation)</t>
  </si>
  <si>
    <t>Purica</t>
  </si>
  <si>
    <t>plus sign means &lt;1%, for now replaced with 0.1</t>
  </si>
  <si>
    <t>Acorn Woodpecker (AW)</t>
  </si>
  <si>
    <t>Melanerpes formicivorus</t>
  </si>
  <si>
    <t>scientific orig</t>
  </si>
  <si>
    <t>common name</t>
  </si>
  <si>
    <t>abbreviation</t>
  </si>
  <si>
    <t>glean</t>
  </si>
  <si>
    <t>probe</t>
  </si>
  <si>
    <t>sally</t>
  </si>
  <si>
    <t>Melanerpes_uropygialis</t>
  </si>
  <si>
    <t>Gila Woodpecker (GW)</t>
  </si>
  <si>
    <t>Melanerpes uropygialis</t>
  </si>
  <si>
    <t>1252</t>
  </si>
  <si>
    <t>Picoides_scalaris</t>
  </si>
  <si>
    <t>Ladder-backed Woodpecker (LB)</t>
  </si>
  <si>
    <t>Picoides scalaris</t>
  </si>
  <si>
    <t>Picoides arizonae</t>
  </si>
  <si>
    <t>Arizona Woodpecker (ZW)</t>
  </si>
  <si>
    <t>ZW</t>
  </si>
  <si>
    <t>295</t>
  </si>
  <si>
    <t>LB</t>
  </si>
  <si>
    <t>252</t>
  </si>
  <si>
    <t>Picoides_nuttallii</t>
  </si>
  <si>
    <t>Nuttall’s Woodpecker (NW)</t>
  </si>
  <si>
    <t>Picoides nuttallii</t>
  </si>
  <si>
    <t>GW</t>
  </si>
  <si>
    <t>897</t>
  </si>
  <si>
    <t>White-breasted Nuthatch (WN)</t>
  </si>
  <si>
    <t>1346</t>
  </si>
  <si>
    <t>Scott’s Oriole (SO)</t>
  </si>
  <si>
    <t>713</t>
  </si>
  <si>
    <t>0</t>
  </si>
  <si>
    <t>Icterus_bullockii</t>
  </si>
  <si>
    <t>Northern Oriole (NO)</t>
  </si>
  <si>
    <t>Icterus galbula</t>
  </si>
  <si>
    <t>Thryomanes bewickii</t>
  </si>
  <si>
    <t>Bewick's Wren (BW)</t>
  </si>
  <si>
    <t>1339</t>
  </si>
  <si>
    <t>Parus wolbweberi</t>
  </si>
  <si>
    <t>Bridled Titmouse (BT)</t>
  </si>
  <si>
    <t>1356</t>
  </si>
  <si>
    <t>Psaltriparus minumus</t>
  </si>
  <si>
    <t>Bushtit (BU)</t>
  </si>
  <si>
    <t>825</t>
  </si>
  <si>
    <t>Baeolophus_inornatus</t>
  </si>
  <si>
    <t>Plain Titmouse (PT)</t>
  </si>
  <si>
    <t>Parus inornatus</t>
  </si>
  <si>
    <t>Lucy Warbler (LW)</t>
  </si>
  <si>
    <t>1154</t>
  </si>
  <si>
    <t>Kingbird (CK)</t>
  </si>
  <si>
    <t>1168</t>
  </si>
  <si>
    <t>Polioptila_caerulea</t>
  </si>
  <si>
    <t>Blue-gray Gnatcatcher (BG)</t>
  </si>
  <si>
    <t>Polioptila caerulea</t>
  </si>
  <si>
    <t>Dusky Flycatcher (DF)*</t>
  </si>
  <si>
    <t>1199</t>
  </si>
  <si>
    <t>Vireo_gilvus</t>
  </si>
  <si>
    <t>Warbling Vireo (WV)</t>
  </si>
  <si>
    <t>Vireo gilvus</t>
  </si>
  <si>
    <t>e thented Flycatcher (AF)</t>
  </si>
  <si>
    <t>1140</t>
  </si>
  <si>
    <t>Eastern Bluebird (EB)</t>
  </si>
  <si>
    <t>1015</t>
  </si>
  <si>
    <t>Pyrocephalus rubinus</t>
  </si>
  <si>
    <t>Vermilion Flycatcher (VF)</t>
  </si>
  <si>
    <t>1175</t>
  </si>
  <si>
    <t>Ash-throated Flycatcher (AF)</t>
  </si>
  <si>
    <t>Carmel</t>
  </si>
  <si>
    <t>1257</t>
  </si>
  <si>
    <t>Sialia mexicana</t>
  </si>
  <si>
    <t>Western Bluebird (WB)</t>
  </si>
  <si>
    <t>NW</t>
  </si>
  <si>
    <t>666</t>
  </si>
  <si>
    <t>1403</t>
  </si>
  <si>
    <t>NO</t>
  </si>
  <si>
    <t>996</t>
  </si>
  <si>
    <t>PT</t>
  </si>
  <si>
    <t>1291</t>
  </si>
  <si>
    <t>BG</t>
  </si>
  <si>
    <t>1285</t>
  </si>
  <si>
    <t>270</t>
  </si>
  <si>
    <t>WV</t>
  </si>
  <si>
    <t>902</t>
  </si>
  <si>
    <t>WB</t>
  </si>
  <si>
    <t>1348</t>
  </si>
  <si>
    <t>596</t>
  </si>
  <si>
    <t>Separate data for 2 locations</t>
  </si>
  <si>
    <t>COMBINED DATA</t>
  </si>
  <si>
    <t>orig</t>
  </si>
  <si>
    <t>Species</t>
  </si>
  <si>
    <t>Leaf/twig</t>
  </si>
  <si>
    <t>branch</t>
  </si>
  <si>
    <t>RedÂ­headed honeyeater</t>
  </si>
  <si>
    <t>Brown honeyeater</t>
  </si>
  <si>
    <t>Yellow whiteÂ­eye</t>
  </si>
  <si>
    <t>LargeÂ­billed gerygone</t>
  </si>
  <si>
    <t>Gerygone levigaster</t>
  </si>
  <si>
    <t>Mangrove gerygone</t>
  </si>
  <si>
    <t>GreenÂ­backed gerygone</t>
  </si>
  <si>
    <t>Shining flycatcher</t>
  </si>
  <si>
    <t>Mangrove robin</t>
  </si>
  <si>
    <t>Northern fantail</t>
  </si>
  <si>
    <t>Rhipidura_phasiana</t>
  </si>
  <si>
    <t>Mangrove fantail</t>
  </si>
  <si>
    <t>BroadÂ­billed flycatcher</t>
  </si>
  <si>
    <t>Myiagra_rubecula</t>
  </si>
  <si>
    <t>Leaden flycatcher</t>
  </si>
  <si>
    <t>Name of the bird species</t>
  </si>
  <si>
    <t>Twigs</t>
  </si>
  <si>
    <t>Fruit</t>
  </si>
  <si>
    <t>hover</t>
  </si>
  <si>
    <t>Dicrurus leucophaeus</t>
  </si>
  <si>
    <t>ASHY DRONGO</t>
  </si>
  <si>
    <t>Terpsiphone paradisi</t>
  </si>
  <si>
    <t>Terpsiphone paradise</t>
  </si>
  <si>
    <t>ASIAN PARADISE FLYCATCHER</t>
  </si>
  <si>
    <t>Hypsipetes leucocephalus</t>
  </si>
  <si>
    <t>BLACK BULBUL</t>
  </si>
  <si>
    <t>Dicrurus macrocercus</t>
  </si>
  <si>
    <t>BLACK DRONGO</t>
  </si>
  <si>
    <t>Oriolus xanthornus</t>
  </si>
  <si>
    <t>BLACK-HOODED ORIOLE</t>
  </si>
  <si>
    <t>Psittacula roseate</t>
  </si>
  <si>
    <t>BLOSSOM-HEADED PARAKEET</t>
  </si>
  <si>
    <t>Phaenicophaeus viridirostris</t>
  </si>
  <si>
    <t>BLUE-FACED MALKOHA</t>
  </si>
  <si>
    <t>Chloropsis cochinchinensis</t>
  </si>
  <si>
    <t>BLUE-WINGED LEAFBIRD</t>
  </si>
  <si>
    <t>Phylloscopus reguloides</t>
  </si>
  <si>
    <t>BLYTH'S REED WARBLER</t>
  </si>
  <si>
    <t>Megalaima zeylanica</t>
  </si>
  <si>
    <t>Megalaima zylanica</t>
  </si>
  <si>
    <t>BROWN-HEADED BARBET</t>
  </si>
  <si>
    <t>Merops leschenaulti</t>
  </si>
  <si>
    <t>Merops leschenaultia</t>
  </si>
  <si>
    <t>CHESTNUT-HEADED BEE-EATER</t>
  </si>
  <si>
    <t>Upupa epops</t>
  </si>
  <si>
    <t>COMMON HOOPOE</t>
  </si>
  <si>
    <t>Aegithina tiphia</t>
  </si>
  <si>
    <t>Aegithina typhia</t>
  </si>
  <si>
    <t>COMMON IORA</t>
  </si>
  <si>
    <t>Orthotomus sutorius</t>
  </si>
  <si>
    <t>COMMON TAILORBIRD</t>
  </si>
  <si>
    <t>Merops orientalis</t>
  </si>
  <si>
    <t>GREEN BEE-EATER</t>
  </si>
  <si>
    <t>Phylloscopus trochiloides</t>
  </si>
  <si>
    <t>GREENISH WARBLER</t>
  </si>
  <si>
    <t>Gallus sonneratii</t>
  </si>
  <si>
    <t>GREY JUNGLEFOWL</t>
  </si>
  <si>
    <t>Pavo cristatus</t>
  </si>
  <si>
    <t>INDIAN PEAFOWL</t>
  </si>
  <si>
    <t>Turdoides striata</t>
  </si>
  <si>
    <t>Turdoides striatus</t>
  </si>
  <si>
    <t>JUNGLE BABBLER</t>
  </si>
  <si>
    <t>Acridotheres fuscus</t>
  </si>
  <si>
    <t>JUNGLE MYNA</t>
  </si>
  <si>
    <t>Phylloscopus magnirostris</t>
  </si>
  <si>
    <t>LARGE-BILLED LEAF WARBLER</t>
  </si>
  <si>
    <t>Nectarinia lotenia</t>
  </si>
  <si>
    <t>LOTENâ€™S SUNBIRD</t>
  </si>
  <si>
    <t>Psittacula columboides</t>
  </si>
  <si>
    <t>MALABAR PARAKEET</t>
  </si>
  <si>
    <t>Dicaeum erythrorhynchos</t>
  </si>
  <si>
    <t>Dicaeum erythrorynchos</t>
  </si>
  <si>
    <t>PALE-BILLED FLOWERPECKER</t>
  </si>
  <si>
    <t>Dicaeum concolor</t>
  </si>
  <si>
    <t>PLAIN FLOWERPECKER</t>
  </si>
  <si>
    <t>Nectarinia asiatica</t>
  </si>
  <si>
    <t>PURPLE SUNBIRD</t>
  </si>
  <si>
    <t>Nectarinia zeylonica</t>
  </si>
  <si>
    <t>PURPLE-RUMPED SUNBIRD</t>
  </si>
  <si>
    <t>Hirundo daurica</t>
  </si>
  <si>
    <t>RED-RUMPED SWALLOW</t>
  </si>
  <si>
    <t>Pycnonotus cafer</t>
  </si>
  <si>
    <t>RED-VENTED BULBUL</t>
  </si>
  <si>
    <t>Pycnonotus jocosus</t>
  </si>
  <si>
    <t>RED-WHISKERED BULBUL</t>
  </si>
  <si>
    <t>Picus xanthopygaeus</t>
  </si>
  <si>
    <t>STREAK-THROATED WOODPECKER</t>
  </si>
  <si>
    <t>Dumetia hyperythra</t>
  </si>
  <si>
    <t>TAWNY-BELLIED BABBLER</t>
  </si>
  <si>
    <t>Loriculus vernalis</t>
  </si>
  <si>
    <t>VERNAL HANGING PARROT</t>
  </si>
  <si>
    <t>Dicrurus caerulescens</t>
  </si>
  <si>
    <t>WHITE-BELLIED DRONGO</t>
  </si>
  <si>
    <t>Pycnonotus luteolus</t>
  </si>
  <si>
    <t>WHITE-BROWED BULBUL</t>
  </si>
  <si>
    <t>Turdoides affinis</t>
  </si>
  <si>
    <t>YELLOW-BILLED BABBLER</t>
  </si>
  <si>
    <t>&gt;flower</t>
  </si>
  <si>
    <t>Dicrurus_leucophaeus</t>
  </si>
  <si>
    <t>Terpsiphone_paradisi</t>
  </si>
  <si>
    <t>Hypsipetes_leucocephalus</t>
  </si>
  <si>
    <t>Dicrurus_macrocercus</t>
  </si>
  <si>
    <t>Oriolus_xanthornus</t>
  </si>
  <si>
    <t>Phaenicophaeus_viridirostris</t>
  </si>
  <si>
    <t>Chloropsis_cochinchinensis</t>
  </si>
  <si>
    <t>Phylloscopus_reguloides</t>
  </si>
  <si>
    <t>Megalaima_zeylanica</t>
  </si>
  <si>
    <t>Merops_leschenaulti</t>
  </si>
  <si>
    <t>Upupa_epops</t>
  </si>
  <si>
    <t>Aegithina_tiphia</t>
  </si>
  <si>
    <t>Orthotomus_sutorius</t>
  </si>
  <si>
    <t>Merops_orientalis</t>
  </si>
  <si>
    <t>Phylloscopus_trochiloides</t>
  </si>
  <si>
    <t>Gallus_sonneratii</t>
  </si>
  <si>
    <t>Pavo_cristatus</t>
  </si>
  <si>
    <t>Turdoides_striata</t>
  </si>
  <si>
    <t>Acridotheres_fuscus</t>
  </si>
  <si>
    <t>Phylloscopus_magnirostris</t>
  </si>
  <si>
    <t>Nectarinia_lotenia</t>
  </si>
  <si>
    <t>Psittacula_columboides</t>
  </si>
  <si>
    <t>Dicaeum_erythrorhynchos</t>
  </si>
  <si>
    <t>Dicaeum_concolor</t>
  </si>
  <si>
    <t>Nectarinia_asiatica</t>
  </si>
  <si>
    <t>Nectarinia_zeylonica</t>
  </si>
  <si>
    <t>Hirundo_daurica</t>
  </si>
  <si>
    <t>Pycnonotus_cafer</t>
  </si>
  <si>
    <t>Pycnonotus_jocosus</t>
  </si>
  <si>
    <t>Picus_xanthopygaeus</t>
  </si>
  <si>
    <t>Dumetia_hyperythra</t>
  </si>
  <si>
    <t>Loriculus_vernalis</t>
  </si>
  <si>
    <t>Dicrurus_caerulescens</t>
  </si>
  <si>
    <t>Pycnonotus_luteolus</t>
  </si>
  <si>
    <t>Turdoides_affinis</t>
  </si>
  <si>
    <t>sp_common</t>
  </si>
  <si>
    <t>Shrub</t>
  </si>
  <si>
    <t>Cones</t>
  </si>
  <si>
    <t>height</t>
  </si>
  <si>
    <t>&gt; convert to absolute values</t>
  </si>
  <si>
    <t>Oakwood</t>
  </si>
  <si>
    <t>Prunella_modularis</t>
  </si>
  <si>
    <t>Prunella modularis</t>
  </si>
  <si>
    <t>Pmod</t>
  </si>
  <si>
    <t>0,5</t>
  </si>
  <si>
    <t>Sylvia_borin</t>
  </si>
  <si>
    <t>Sylvia borin</t>
  </si>
  <si>
    <t>Sbor</t>
  </si>
  <si>
    <t>3,0</t>
  </si>
  <si>
    <t>Sylvia_atricapilla</t>
  </si>
  <si>
    <t>Sylvia atricapilla</t>
  </si>
  <si>
    <t>Satr</t>
  </si>
  <si>
    <t>3,6</t>
  </si>
  <si>
    <t>Phylloscopus_bonelli</t>
  </si>
  <si>
    <t>Phylloscopus bonelli</t>
  </si>
  <si>
    <t>Pbon</t>
  </si>
  <si>
    <t>4,5</t>
  </si>
  <si>
    <t>Regulus_ignicapilla</t>
  </si>
  <si>
    <t>Rign</t>
  </si>
  <si>
    <t>Ficedula_hypoleuca</t>
  </si>
  <si>
    <t>Ficedula hypoleuca</t>
  </si>
  <si>
    <t>Fhyp</t>
  </si>
  <si>
    <t>5,1</t>
  </si>
  <si>
    <t>Erithacus_rubecula</t>
  </si>
  <si>
    <t>Erithacus rubecula</t>
  </si>
  <si>
    <t>Erub</t>
  </si>
  <si>
    <t>0,7</t>
  </si>
  <si>
    <t>Turdus_merula</t>
  </si>
  <si>
    <t>Turdus merula</t>
  </si>
  <si>
    <t>Tmer</t>
  </si>
  <si>
    <t>0,1</t>
  </si>
  <si>
    <t>Aegithalos_caudatus</t>
  </si>
  <si>
    <t>Aegithalos caudatus</t>
  </si>
  <si>
    <t>Acau</t>
  </si>
  <si>
    <t>3,8</t>
  </si>
  <si>
    <t>Parus_caeruleus</t>
  </si>
  <si>
    <t>Parus caeruleus</t>
  </si>
  <si>
    <t>Pcae</t>
  </si>
  <si>
    <t>5,0</t>
  </si>
  <si>
    <t>Parus_major</t>
  </si>
  <si>
    <t>Parus major</t>
  </si>
  <si>
    <t>Pmaj</t>
  </si>
  <si>
    <t>3,4</t>
  </si>
  <si>
    <t>Sitta_europaea</t>
  </si>
  <si>
    <t>Sitta europaea</t>
  </si>
  <si>
    <t>Seur</t>
  </si>
  <si>
    <t>Certhia_brachydactyla</t>
  </si>
  <si>
    <t>Certhia brachydactyla</t>
  </si>
  <si>
    <t>Cbra</t>
  </si>
  <si>
    <t>3,9</t>
  </si>
  <si>
    <t>Fringilla_coelebs</t>
  </si>
  <si>
    <t>Fringilla coelebs</t>
  </si>
  <si>
    <t>Fcoe</t>
  </si>
  <si>
    <t>4,0</t>
  </si>
  <si>
    <t>Pinewood</t>
  </si>
  <si>
    <t>Dendrocopos_major</t>
  </si>
  <si>
    <t>Dendrocopos major</t>
  </si>
  <si>
    <t>Dmaj</t>
  </si>
  <si>
    <t>12,4</t>
  </si>
  <si>
    <t>Phylloscopus_collybita</t>
  </si>
  <si>
    <t>Phyltoscopus collybita</t>
  </si>
  <si>
    <t>Pcol</t>
  </si>
  <si>
    <t>13,9</t>
  </si>
  <si>
    <t>Regulus_regulus</t>
  </si>
  <si>
    <t>Regulus regulus</t>
  </si>
  <si>
    <t>Rreg</t>
  </si>
  <si>
    <t>11,9</t>
  </si>
  <si>
    <t>Eicedula hypoleuca</t>
  </si>
  <si>
    <t>11,1</t>
  </si>
  <si>
    <t>Turdus_philomelos</t>
  </si>
  <si>
    <t>Turdus philomelos</t>
  </si>
  <si>
    <t>Tphi</t>
  </si>
  <si>
    <t>Turdus_viscivorus</t>
  </si>
  <si>
    <t>Turdus viscivorus</t>
  </si>
  <si>
    <t>Tvis</t>
  </si>
  <si>
    <t>Parus_ater</t>
  </si>
  <si>
    <t>Parus ater</t>
  </si>
  <si>
    <t>Pate</t>
  </si>
  <si>
    <t>13,8</t>
  </si>
  <si>
    <t>Parus_cristatus</t>
  </si>
  <si>
    <t>Parus cristatus</t>
  </si>
  <si>
    <t>Peri</t>
  </si>
  <si>
    <t>11,7</t>
  </si>
  <si>
    <t>6,6</t>
  </si>
  <si>
    <t>5,9</t>
  </si>
  <si>
    <t>Troglodytes troglodytes</t>
  </si>
  <si>
    <t>Ttro</t>
  </si>
  <si>
    <t>0,3</t>
  </si>
  <si>
    <t>1,8</t>
  </si>
  <si>
    <t>Carduelis_spinus</t>
  </si>
  <si>
    <t>Carduelis spinus</t>
  </si>
  <si>
    <t>Cspi</t>
  </si>
  <si>
    <t>4,8</t>
  </si>
  <si>
    <t>Carduelis_citrinella</t>
  </si>
  <si>
    <t>Serinus citrinella</t>
  </si>
  <si>
    <t>Scit</t>
  </si>
  <si>
    <t>0,8</t>
  </si>
  <si>
    <t>Loxia_curvirostra</t>
  </si>
  <si>
    <t>Loxia curvirostra</t>
  </si>
  <si>
    <t>Lcur</t>
  </si>
  <si>
    <t>14,9</t>
  </si>
  <si>
    <t>oakwood</t>
  </si>
  <si>
    <t>pinewood</t>
  </si>
  <si>
    <t>Tear</t>
  </si>
  <si>
    <t>Bare</t>
  </si>
  <si>
    <t>Ground_litter</t>
  </si>
  <si>
    <t>Grass</t>
  </si>
  <si>
    <t>Acanthiza_lineata</t>
  </si>
  <si>
    <t>Acanthiza_pusilla</t>
  </si>
  <si>
    <t>Acanthiza_reguloides</t>
  </si>
  <si>
    <t>Anthochaera_carunculata</t>
  </si>
  <si>
    <t>Artamus_cyanopterus</t>
  </si>
  <si>
    <t>Artamus_superciliosus</t>
  </si>
  <si>
    <t>Climacteris_leucophaea</t>
  </si>
  <si>
    <t>Colluricincla_harmonica</t>
  </si>
  <si>
    <t>Coracina_novaehollandiae</t>
  </si>
  <si>
    <t>Daphoenositta_chrysoptera</t>
  </si>
  <si>
    <t>Emblema_guttata</t>
  </si>
  <si>
    <t>Eopsaltria_australis</t>
  </si>
  <si>
    <t>Falcunculus_frontatus</t>
  </si>
  <si>
    <t>Gerygone_olivacea</t>
  </si>
  <si>
    <t>Gymnorhina_tibicen</t>
  </si>
  <si>
    <t>Lichenostomus_fuscus</t>
  </si>
  <si>
    <t>Melithreptus_brevirostris</t>
  </si>
  <si>
    <t>Melithreptus_lunatus</t>
  </si>
  <si>
    <t>Myiagra_inquieta</t>
  </si>
  <si>
    <t>Myzomela_sanguinolenta</t>
  </si>
  <si>
    <t>Pachycephala_rufiventris</t>
  </si>
  <si>
    <t>Pardalotus_punctatus</t>
  </si>
  <si>
    <t>Pardalotus_striatus</t>
  </si>
  <si>
    <t>Philemon_corniculatus</t>
  </si>
  <si>
    <t>Sericornis_sagittatus</t>
  </si>
  <si>
    <t>SUMA</t>
  </si>
  <si>
    <t>Average Levins:</t>
  </si>
  <si>
    <t>Ford, H. A., Noske, S., &amp; Bridges, L. (1986). Foraging of birds in eucalypt woodland in north-eastern New South Wales. Emu, 86(3), 168-179.</t>
  </si>
  <si>
    <t>GRAND SUM:</t>
  </si>
  <si>
    <t>Váž. prům.</t>
  </si>
  <si>
    <t>Norm. prům.</t>
  </si>
  <si>
    <t>Probe/Prize</t>
  </si>
  <si>
    <t>Hang-glean</t>
  </si>
  <si>
    <t>Tree trunks</t>
  </si>
  <si>
    <t>Bark-branches</t>
  </si>
  <si>
    <t>Loose bark</t>
  </si>
  <si>
    <t>Climacteris_erythrops</t>
  </si>
  <si>
    <t>Meliphaga_chrysops</t>
  </si>
  <si>
    <t>Meliphaga_leucotis</t>
  </si>
  <si>
    <t>Menura_novaehollandiae</t>
  </si>
  <si>
    <t>Monarcha_melanops</t>
  </si>
  <si>
    <t>Myiagra_cyanoleuca</t>
  </si>
  <si>
    <t>Neositta_chrysoptera</t>
  </si>
  <si>
    <t>Petroica_phoenicea</t>
  </si>
  <si>
    <t>Petroica_rosea</t>
  </si>
  <si>
    <t>Phylidonyris_pyrrhoptera</t>
  </si>
  <si>
    <t>Sericornis_frontalis</t>
  </si>
  <si>
    <t>Zoothera_dauma</t>
  </si>
  <si>
    <t>Recher, H. F., Holmes, R. T., Schulz, M., Shields, J., &amp; Kavanagh, R. (1985). Foraging patterns of breeding birds in eucalypt forest and woodland of southeastern Australia. Australian Journal of Ecology, 10(4), 399-419.</t>
  </si>
  <si>
    <t>n_method</t>
  </si>
  <si>
    <t>n_substrate</t>
  </si>
  <si>
    <t>Bark-branch</t>
  </si>
  <si>
    <t>Bark-trunk</t>
  </si>
  <si>
    <t>Acanthorhynchus_superciliosus</t>
  </si>
  <si>
    <t>Acanthiza_apicalis</t>
  </si>
  <si>
    <t>Acanthiza_inornata</t>
  </si>
  <si>
    <t>Anthochaera_chrysoptera</t>
  </si>
  <si>
    <t>Climacteris_rufa</t>
  </si>
  <si>
    <t>Daphoenositta_pileata</t>
  </si>
  <si>
    <t>Eopsaltria_griseogularis</t>
  </si>
  <si>
    <t>Gerygone_fusca</t>
  </si>
  <si>
    <t>Lichenostomus_ornatus</t>
  </si>
  <si>
    <t>Malurus_pulcherrimus</t>
  </si>
  <si>
    <t>Malurus_splendens</t>
  </si>
  <si>
    <t>Microeca_leucophaea</t>
  </si>
  <si>
    <t>Phylidonyris_novaehollandiae</t>
  </si>
  <si>
    <t>Sericornis_maculatus</t>
  </si>
  <si>
    <t>Smicrornis_brevirostris</t>
  </si>
  <si>
    <t>Strepera_ versicolor</t>
  </si>
  <si>
    <t>RECHER JR, H. F., &amp; DAVIS, W. E. (1998). The foraging profile of a wandoo woodland avifauna in early spring. Australian Journal of Ecology, 23(6), 514-527.</t>
  </si>
  <si>
    <t>Gleaning/ Pecking</t>
  </si>
  <si>
    <t>Bark-main stem</t>
  </si>
  <si>
    <t>Nectar or fruit</t>
  </si>
  <si>
    <t>Acanthagenys_rufogularis</t>
  </si>
  <si>
    <t>Acanthiza_robustirostris</t>
  </si>
  <si>
    <t>Climacteris_affinis</t>
  </si>
  <si>
    <t>Ephthianura_tricolor</t>
  </si>
  <si>
    <t>Meliphaga_virescens</t>
  </si>
  <si>
    <t>Oreoica_gutturalis</t>
  </si>
  <si>
    <t>Taeniopygia_guttata</t>
  </si>
  <si>
    <r>
      <rPr>
        <sz val="11"/>
        <color rgb="FF000000"/>
        <rFont val="Calibri"/>
        <family val="2"/>
        <charset val="238"/>
      </rPr>
      <t xml:space="preserve">Recher, H. F., &amp; Davis Jr, W. E. (1997). Foraging ecology of a mulga bird community. </t>
    </r>
    <r>
      <rPr>
        <i/>
        <sz val="11"/>
        <color rgb="FF000000"/>
        <rFont val="Calibri"/>
        <family val="2"/>
        <charset val="238"/>
      </rPr>
      <t>Wildlife Research</t>
    </r>
    <r>
      <rPr>
        <sz val="11"/>
        <color rgb="FF000000"/>
        <rFont val="Calibri"/>
        <family val="2"/>
        <charset val="238"/>
      </rPr>
      <t xml:space="preserve">, </t>
    </r>
    <r>
      <rPr>
        <i/>
        <sz val="11"/>
        <color rgb="FF000000"/>
        <rFont val="Calibri"/>
        <family val="2"/>
        <charset val="238"/>
      </rPr>
      <t>24</t>
    </r>
    <r>
      <rPr>
        <sz val="11"/>
        <color rgb="FF000000"/>
        <rFont val="Calibri"/>
        <family val="2"/>
        <charset val="238"/>
      </rPr>
      <t>(1), 27-43.</t>
    </r>
  </si>
  <si>
    <t>32 males</t>
  </si>
  <si>
    <t>62 females</t>
  </si>
  <si>
    <t>váž. průměry</t>
  </si>
  <si>
    <t>name</t>
  </si>
  <si>
    <t>flycatch123</t>
  </si>
  <si>
    <t>glean123</t>
  </si>
  <si>
    <t>hang_glean123</t>
  </si>
  <si>
    <t>hover_snatch123</t>
  </si>
  <si>
    <t>manip123</t>
  </si>
  <si>
    <t>pouncing123</t>
  </si>
  <si>
    <t>probing123</t>
  </si>
  <si>
    <t>snatching123</t>
  </si>
  <si>
    <t>air123</t>
  </si>
  <si>
    <t>bark123</t>
  </si>
  <si>
    <t>bud123</t>
  </si>
  <si>
    <t>flower123</t>
  </si>
  <si>
    <t>fruit123</t>
  </si>
  <si>
    <t>ground123</t>
  </si>
  <si>
    <t>leaf123</t>
  </si>
  <si>
    <t>other_new</t>
  </si>
  <si>
    <t>Acanthiza_nana</t>
  </si>
  <si>
    <t>Cormobates_leucophaea</t>
  </si>
  <si>
    <t>Cracticus_tibicen</t>
  </si>
  <si>
    <t>Entomyzon_cyanotis</t>
  </si>
  <si>
    <t>Lichenostomus_chrysops</t>
  </si>
  <si>
    <t>Lichenostomus_leucotis</t>
  </si>
  <si>
    <t>Lichenostomus_melanops</t>
  </si>
  <si>
    <t>Lichenostomus_penicillatus</t>
  </si>
  <si>
    <t>Manorina_melanocephala</t>
  </si>
  <si>
    <t>Melithreptus_albogularis</t>
  </si>
  <si>
    <t>Philemon_citreogularis</t>
  </si>
  <si>
    <t>Strepera_graculina</t>
  </si>
  <si>
    <t>Average Levins</t>
  </si>
  <si>
    <t>Levins_method_my</t>
  </si>
  <si>
    <t>Levins_substrate_my</t>
  </si>
  <si>
    <t>Levins_method_Ford</t>
  </si>
  <si>
    <t>Levins_substrate_Ford</t>
  </si>
  <si>
    <t>Levins_method_RecherE</t>
  </si>
  <si>
    <t>Levins_substrate_RecherE</t>
  </si>
  <si>
    <t>Levins_method_RecherW</t>
  </si>
  <si>
    <t>Levins_substrate_RecherW</t>
  </si>
  <si>
    <t>RECHER West</t>
  </si>
  <si>
    <t>FORD</t>
  </si>
  <si>
    <t>RECHER East</t>
  </si>
  <si>
    <t>Acathiza_apicalis</t>
  </si>
  <si>
    <t>Acanthorhynchus_tenuitostris</t>
  </si>
  <si>
    <t>Fancunculus_frontatus</t>
  </si>
  <si>
    <t>Petroica_multicolor (boodang)</t>
  </si>
  <si>
    <t>Myiagra_inquineta</t>
  </si>
  <si>
    <t>source</t>
  </si>
  <si>
    <t>my</t>
  </si>
  <si>
    <t>Ford</t>
  </si>
  <si>
    <t>RecherE</t>
  </si>
  <si>
    <t>RecherW</t>
  </si>
  <si>
    <t>species</t>
  </si>
  <si>
    <t>studie</t>
  </si>
  <si>
    <t>This study</t>
  </si>
  <si>
    <t>Ford et al. 1986</t>
  </si>
  <si>
    <t>Recher et al. 1985</t>
  </si>
  <si>
    <t>Recher and Davis 1998</t>
  </si>
  <si>
    <t>Species mean</t>
  </si>
  <si>
    <t>Individual mean</t>
  </si>
  <si>
    <t>Probe/Prize in Recher et al. 1985</t>
  </si>
  <si>
    <t>Hover-snatch</t>
  </si>
  <si>
    <t>Flycatch</t>
  </si>
  <si>
    <t>Manipulation</t>
  </si>
  <si>
    <t>Bud</t>
  </si>
  <si>
    <t>Jones 20</t>
  </si>
  <si>
    <t>https://doi.org/10.1093/auk/ukz079</t>
  </si>
  <si>
    <t>Florida</t>
  </si>
  <si>
    <t>Subtropical Hardwood forest</t>
  </si>
  <si>
    <t>Kornan 2013</t>
  </si>
  <si>
    <t>10.1556/ComEc.14.2013.1.10</t>
  </si>
  <si>
    <t>Slovakia</t>
  </si>
  <si>
    <t>Aeg cau</t>
  </si>
  <si>
    <t>Cer fam</t>
  </si>
  <si>
    <t>Cin cin</t>
  </si>
  <si>
    <t>Del urb</t>
  </si>
  <si>
    <t>Den leu</t>
  </si>
  <si>
    <t>Eri rub</t>
  </si>
  <si>
    <t>Fic alb</t>
  </si>
  <si>
    <t>Fic par</t>
  </si>
  <si>
    <t>Fri coe</t>
  </si>
  <si>
    <t>Mot cin</t>
  </si>
  <si>
    <t>Mus str</t>
  </si>
  <si>
    <t>Per ate</t>
  </si>
  <si>
    <t>Poe pal</t>
  </si>
  <si>
    <t>Phy col</t>
  </si>
  <si>
    <t>Phy sib</t>
  </si>
  <si>
    <t>Phy tro</t>
  </si>
  <si>
    <t>Pic tri</t>
  </si>
  <si>
    <t>Pru mod</t>
  </si>
  <si>
    <t>Pyr pyr</t>
  </si>
  <si>
    <t>Reg reg</t>
  </si>
  <si>
    <t>Sit eur</t>
  </si>
  <si>
    <t>Syl atr</t>
  </si>
  <si>
    <t>Tro tro</t>
  </si>
  <si>
    <t>Tur mer</t>
  </si>
  <si>
    <t>Tur phi</t>
  </si>
  <si>
    <t>Tur tor</t>
  </si>
  <si>
    <t>Certhia familiaris</t>
  </si>
  <si>
    <t>Cinclus cinclus</t>
  </si>
  <si>
    <t>Delichon urbica</t>
  </si>
  <si>
    <t>Dendrocopos leucotos</t>
  </si>
  <si>
    <t>Ficedula albicollis</t>
  </si>
  <si>
    <t>Ficedula parva</t>
  </si>
  <si>
    <t>Motacilla cinerea</t>
  </si>
  <si>
    <t>Muscicapa striata</t>
  </si>
  <si>
    <t>Periparus ater</t>
  </si>
  <si>
    <t>Phylloscopus collybita</t>
  </si>
  <si>
    <t>Phylloscopus sibilatrix</t>
  </si>
  <si>
    <t>Phylloscopus trochilus</t>
  </si>
  <si>
    <t>Picoides tridactylus</t>
  </si>
  <si>
    <t>Poecile palustris</t>
  </si>
  <si>
    <t>Pyrrhula pyrrhula</t>
  </si>
  <si>
    <t>Turdus torquatus</t>
  </si>
  <si>
    <t>SD height</t>
  </si>
  <si>
    <t>Mean height</t>
  </si>
  <si>
    <t>foraging on tree species</t>
  </si>
  <si>
    <t>bare ground</t>
  </si>
  <si>
    <t>dead tree</t>
  </si>
  <si>
    <t xml:space="preserve">dead tree </t>
  </si>
  <si>
    <t>water</t>
  </si>
  <si>
    <t>rock</t>
  </si>
  <si>
    <t>air</t>
  </si>
  <si>
    <t>horizontal</t>
  </si>
  <si>
    <t>vertical</t>
  </si>
  <si>
    <t>glean trunk</t>
  </si>
  <si>
    <t>glean leaf</t>
  </si>
  <si>
    <t>glean branch</t>
  </si>
  <si>
    <t>glean twig</t>
  </si>
  <si>
    <t>glean other</t>
  </si>
  <si>
    <t>hover trunk</t>
  </si>
  <si>
    <t>hoverleaf</t>
  </si>
  <si>
    <t>hoverbranch</t>
  </si>
  <si>
    <t>hover twig</t>
  </si>
  <si>
    <t>hover other</t>
  </si>
  <si>
    <t>probe trunk</t>
  </si>
  <si>
    <t>probe branch</t>
  </si>
  <si>
    <t>probe other</t>
  </si>
  <si>
    <t>hawk/sally trunk</t>
  </si>
  <si>
    <t>hawk leaf</t>
  </si>
  <si>
    <t>hawk branch</t>
  </si>
  <si>
    <t>hawk twig</t>
  </si>
  <si>
    <t>hawk other</t>
  </si>
  <si>
    <t>Guild1</t>
  </si>
  <si>
    <t>n2</t>
  </si>
  <si>
    <t>Foraging</t>
  </si>
  <si>
    <t>substrates</t>
  </si>
  <si>
    <t>(%)</t>
  </si>
  <si>
    <t>tactics</t>
  </si>
  <si>
    <t>Bole</t>
  </si>
  <si>
    <t>Peck</t>
  </si>
  <si>
    <t>GO</t>
  </si>
  <si>
    <t>TF</t>
  </si>
  <si>
    <t>TI</t>
  </si>
  <si>
    <t>CA</t>
  </si>
  <si>
    <t>BP</t>
  </si>
  <si>
    <t>SI</t>
  </si>
  <si>
    <t>Taiwan</t>
  </si>
  <si>
    <t>Flamecrest</t>
  </si>
  <si>
    <t>GI</t>
  </si>
  <si>
    <t>FI</t>
  </si>
  <si>
    <t>GH</t>
  </si>
  <si>
    <t>Collared Owlet</t>
  </si>
  <si>
    <t>White-backed Woodpecker</t>
  </si>
  <si>
    <t>Grey-headed Woodpecker</t>
  </si>
  <si>
    <t>Eurasian Nutcracker</t>
  </si>
  <si>
    <t>Large-billed Crow</t>
  </si>
  <si>
    <t>Eurasian Jay</t>
  </si>
  <si>
    <t>Green-backed Tit</t>
  </si>
  <si>
    <t>Coal Tit</t>
  </si>
  <si>
    <t>Black-throated Tit</t>
  </si>
  <si>
    <t>Rufous-faced Warbler</t>
  </si>
  <si>
    <t>Scaly-breasted Wren-Babbler</t>
  </si>
  <si>
    <t>Rufous-capped Babbler</t>
  </si>
  <si>
    <t>Steere’s Liocichla</t>
  </si>
  <si>
    <t>Taiwan Barwing</t>
  </si>
  <si>
    <t>Streak-throated Fulvetta</t>
  </si>
  <si>
    <t>Grey-cheeked Fulvetta</t>
  </si>
  <si>
    <t>White-eared Sibia</t>
  </si>
  <si>
    <t>Taiwan Yuhina</t>
  </si>
  <si>
    <t>Golden Parrotbill</t>
  </si>
  <si>
    <t>Eurasian Nuthatch</t>
  </si>
  <si>
    <t>White-browed Shortwing</t>
  </si>
  <si>
    <t>Ferruginous Flycatcher</t>
  </si>
  <si>
    <t>Snowy-browed Flycatcher</t>
  </si>
  <si>
    <t>Vivid Niltava</t>
  </si>
  <si>
    <t>Vinaceous Rosefinch</t>
  </si>
  <si>
    <t>Brown Bullfinch</t>
  </si>
  <si>
    <t>Grey-headed Bullfinch</t>
  </si>
  <si>
    <t>Collared Bush Robin</t>
  </si>
  <si>
    <t>White-browed Bush Robin</t>
  </si>
  <si>
    <t>Taiwan Whistling Thrush</t>
  </si>
  <si>
    <t xml:space="preserve">White-whiskered Laughing-thrush </t>
  </si>
  <si>
    <t>Yellowish-bellied Bush Warbler</t>
  </si>
  <si>
    <t>Taiwan Bush Warbler</t>
  </si>
  <si>
    <t>Mikado Pheasant</t>
  </si>
  <si>
    <t>Ashy Woodpigeon</t>
  </si>
  <si>
    <t>Himalayan Cuckoo</t>
  </si>
  <si>
    <t>CHEClSUM1</t>
  </si>
  <si>
    <t>CHECKSUM2</t>
  </si>
  <si>
    <t>montane coniferous forests</t>
  </si>
  <si>
    <t>Ding 2008</t>
  </si>
  <si>
    <t>10.1111/j.1474-919X.1993.tb02814.x</t>
  </si>
  <si>
    <t>in progress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</si>
  <si>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</si>
  <si>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</si>
  <si>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</si>
  <si>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</si>
  <si>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</si>
  <si>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</si>
  <si>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</si>
  <si>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</si>
  <si>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</si>
  <si>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Art
(%)</t>
  </si>
  <si>
    <t>Fruits
(%)</t>
  </si>
  <si>
    <t>COLUMBIDAE</t>
  </si>
  <si>
    <t>Leptotila rufaxilla (Richard &amp; Bernard, 1792)</t>
  </si>
  <si>
    <t>1</t>
  </si>
  <si>
    <t>100</t>
  </si>
  <si>
    <t>-</t>
  </si>
  <si>
    <t>CUCULIDAE</t>
  </si>
  <si>
    <t>Coccyzus americanus (Linnaeus, 1758)</t>
  </si>
  <si>
    <t>Coccyzus melacoryphus Vieillot, 1817</t>
  </si>
  <si>
    <t>EMBERIZIDAE</t>
  </si>
  <si>
    <t>Cacicus haemorrhous (Linnaeus, 1766)</t>
  </si>
  <si>
    <t>2</t>
  </si>
  <si>
    <t>50</t>
  </si>
  <si>
    <t>Coereba flaveola (Linnaeus, 1758)</t>
  </si>
  <si>
    <t>Coryphospingus pileatus (Wied, 1821)</t>
  </si>
  <si>
    <t>11</t>
  </si>
  <si>
    <t>64</t>
  </si>
  <si>
    <t>9</t>
  </si>
  <si>
    <t>33</t>
  </si>
  <si>
    <t>67</t>
  </si>
  <si>
    <t>Cyanerpes cyaneus (Linnaeus, 1766)</t>
  </si>
  <si>
    <t>5</t>
  </si>
  <si>
    <t>20</t>
  </si>
  <si>
    <t>Euphonia chlorotica (Linnaeus, 1766)</t>
  </si>
  <si>
    <t>14</t>
  </si>
  <si>
    <t>7</t>
  </si>
  <si>
    <t>6</t>
  </si>
  <si>
    <t>17</t>
  </si>
  <si>
    <t>83</t>
  </si>
  <si>
    <t>Nemosia pileata (Boddaert, 1783)</t>
  </si>
  <si>
    <t>Ramphocelus bresilius (Linnaeus, 1766)</t>
  </si>
  <si>
    <t>Schistochlamys ruficapillus (Vieillot, 1817)</t>
  </si>
  <si>
    <t>Tachyphonus coronatus (Vieillot, 1822)</t>
  </si>
  <si>
    <t>Tangara peruviana (Desmarest, 1806)</t>
  </si>
  <si>
    <t>19</t>
  </si>
  <si>
    <t>95</t>
  </si>
  <si>
    <t>Thraupis sayaca (Linnaeus, 1766)</t>
  </si>
  <si>
    <t>3</t>
  </si>
  <si>
    <t>Volatinia jacarina (Linnaeus, 1766)</t>
  </si>
  <si>
    <t>Zonotrichia capensis (Statius Muller, 1776)</t>
  </si>
  <si>
    <t>37</t>
  </si>
  <si>
    <t>84</t>
  </si>
  <si>
    <t>54</t>
  </si>
  <si>
    <t>58</t>
  </si>
  <si>
    <t>27</t>
  </si>
  <si>
    <t>MIMIDAE</t>
  </si>
  <si>
    <t>Mimus gilvus (Vieillot, 1807)</t>
  </si>
  <si>
    <t>35</t>
  </si>
  <si>
    <t>43</t>
  </si>
  <si>
    <t>80</t>
  </si>
  <si>
    <t>65</t>
  </si>
  <si>
    <t>Mimus saturninus (Lichtenstein, 1823)</t>
  </si>
  <si>
    <t>MUSCICAPIDAE</t>
  </si>
  <si>
    <t>Platycichla flavipes (Vieillot, 1818)</t>
  </si>
  <si>
    <t>Turdus albicollis Vieillot, 1818</t>
  </si>
  <si>
    <t>Turdus amaurochalinus Cabanis, 1850</t>
  </si>
  <si>
    <t>77</t>
  </si>
  <si>
    <t>25</t>
  </si>
  <si>
    <t>88</t>
  </si>
  <si>
    <t>PICIDAE</t>
  </si>
  <si>
    <t>Celeus flavescens (Gmelin, 1788)</t>
  </si>
  <si>
    <t>Picumnus cirratus Temminck, 1825</t>
  </si>
  <si>
    <t>THAMNOPHILIDAE</t>
  </si>
  <si>
    <t>Formicivora rufa (Wied, 1831)</t>
  </si>
  <si>
    <t>TROGLODYTIDAE</t>
  </si>
  <si>
    <t>Troglodytes aedon Vieillot, 1809</t>
  </si>
  <si>
    <t>TYRANNIDAE</t>
  </si>
  <si>
    <t>Camptostoma obsoletum (Temminck, 1824)</t>
  </si>
  <si>
    <t>Elaenia albiceps (d’Orbigny &amp; Lafresnaye, 1837)</t>
  </si>
  <si>
    <t>Elaenia chiriquensis Lawrence, 1865</t>
  </si>
  <si>
    <t>93</t>
  </si>
  <si>
    <t>Elaenia cristata Pelzeln, 1868</t>
  </si>
  <si>
    <t>Elaenia flavogaster (Thunberg, 1822)</t>
  </si>
  <si>
    <t>30</t>
  </si>
  <si>
    <t>90</t>
  </si>
  <si>
    <t>8</t>
  </si>
  <si>
    <t>63</t>
  </si>
  <si>
    <t>38</t>
  </si>
  <si>
    <t>Elaenia obscura (d’Orbigny &amp; Lafresnaye, 1837)</t>
  </si>
  <si>
    <t>Myiarchus tyrannulus (Statius Muller, 1776)</t>
  </si>
  <si>
    <t>Myiodynastes maculates (Statius Muller, 1776)</t>
  </si>
  <si>
    <t>Parula pitiayumi (Vieillot, 1817)</t>
  </si>
  <si>
    <t>Pitangus sulphuratus (Linnaeus, 1766)</t>
  </si>
  <si>
    <t>Satrapa icterophrys (Vieillot, 1818)</t>
  </si>
  <si>
    <t>Todirostrum cinereum (Linnaeus, 1766)</t>
  </si>
  <si>
    <t>Tolmomyias flaviventris</t>
  </si>
  <si>
    <t>(Wied, 1831)</t>
  </si>
  <si>
    <t>Tolmomyias sulphurescens (Spix, 1825)</t>
  </si>
  <si>
    <t>Tyrannus melancholicus Vieillot, 1819</t>
  </si>
  <si>
    <t>4</t>
  </si>
  <si>
    <t>75</t>
  </si>
  <si>
    <t>VIREONIDAE</t>
  </si>
  <si>
    <t>Hylophilus toracicus Temminck, 1822</t>
  </si>
  <si>
    <t>Vireo chivi (Linnaeus, 1766)</t>
  </si>
  <si>
    <t>Total</t>
  </si>
  <si>
    <t>42</t>
  </si>
  <si>
    <t>331</t>
  </si>
  <si>
    <t>162</t>
  </si>
  <si>
    <t>Column10</t>
  </si>
  <si>
    <t>Column11</t>
  </si>
  <si>
    <t>Column12</t>
  </si>
  <si>
    <t>Column13</t>
  </si>
  <si>
    <t>Column14</t>
  </si>
  <si>
    <t>Column15</t>
  </si>
  <si>
    <t>Column16</t>
  </si>
  <si>
    <t>Reach</t>
  </si>
  <si>
    <t>Hang</t>
  </si>
  <si>
    <t>Sally-strike</t>
  </si>
  <si>
    <t>Sally-pounce</t>
  </si>
  <si>
    <t>Sally-hover</t>
  </si>
  <si>
    <t>Leap</t>
  </si>
  <si>
    <t>Lunge</t>
  </si>
  <si>
    <t>]0-2]</t>
  </si>
  <si>
    <t>]2-4]</t>
  </si>
  <si>
    <t>]4-5</t>
  </si>
  <si>
    <t>0-50]</t>
  </si>
  <si>
    <t>]50-99</t>
  </si>
  <si>
    <t>top</t>
  </si>
  <si>
    <t>10</t>
  </si>
  <si>
    <t>18</t>
  </si>
  <si>
    <t>16</t>
  </si>
  <si>
    <t>Gomes 2008</t>
  </si>
  <si>
    <t>Brazil</t>
  </si>
  <si>
    <t>shrubland, only methods</t>
  </si>
  <si>
    <t>canceled</t>
  </si>
  <si>
    <t>Chettri 2022</t>
  </si>
  <si>
    <t>10.1007/s12595-021-00396-0</t>
  </si>
  <si>
    <t>10.1590/S1676-06032008000400001</t>
  </si>
  <si>
    <t>sub-tropical forest</t>
  </si>
  <si>
    <t>SUMA METOD</t>
  </si>
  <si>
    <t>&gt;tree</t>
  </si>
  <si>
    <t>Syrmaticus mikado</t>
  </si>
  <si>
    <t>Columba pulchricollis</t>
  </si>
  <si>
    <t>Cuculus saturatus</t>
  </si>
  <si>
    <t>Glaucidium brodiei</t>
  </si>
  <si>
    <t>Picus canus</t>
  </si>
  <si>
    <t>Nucifraga caryocatactes</t>
  </si>
  <si>
    <t>Corvus macrorhynchos</t>
  </si>
  <si>
    <t>Garrulus glandarius</t>
  </si>
  <si>
    <t>Parus monticolus</t>
  </si>
  <si>
    <t>Aegithalos concinnus</t>
  </si>
  <si>
    <t>Cettia acanthizoides</t>
  </si>
  <si>
    <t>Bradypterus alishanensis</t>
  </si>
  <si>
    <t>Abroscopus albogularis</t>
  </si>
  <si>
    <t>Pnoepyga albiventer</t>
  </si>
  <si>
    <t>Stachyris ruficeps</t>
  </si>
  <si>
    <t>Garrulax morrisonianus</t>
  </si>
  <si>
    <t>Liocichla steerii</t>
  </si>
  <si>
    <t>Actinodura morrisoniana</t>
  </si>
  <si>
    <t>Alcippe manipurensis</t>
  </si>
  <si>
    <t>Alcippe morrisonia</t>
  </si>
  <si>
    <t>Heterophasia auricularis</t>
  </si>
  <si>
    <t>Yuhina brunneiceps</t>
  </si>
  <si>
    <t>Paradoxornis verreauxi</t>
  </si>
  <si>
    <t>Regulus goodfellowi</t>
  </si>
  <si>
    <t>Myophonus insularis</t>
  </si>
  <si>
    <t>Brachypteryx montana</t>
  </si>
  <si>
    <t>Tarsiger indicus</t>
  </si>
  <si>
    <t>Tarsiger johnstoniae</t>
  </si>
  <si>
    <t>Muscicapa ferruginea</t>
  </si>
  <si>
    <t>Ficedula hyperythra</t>
  </si>
  <si>
    <t>Niltava vivida</t>
  </si>
  <si>
    <t>Carpodacus vinaceus</t>
  </si>
  <si>
    <t>Pyrrhula nipalensis</t>
  </si>
  <si>
    <t>Pyrrhula erythaca</t>
  </si>
  <si>
    <t>Nectar/seed/fruit</t>
  </si>
  <si>
    <t>BlueWhistlingThrush</t>
  </si>
  <si>
    <t>Blue-wingedSiva</t>
  </si>
  <si>
    <t>Chestnut-belliedNuthatch</t>
  </si>
  <si>
    <t>CommonGreenMagpie</t>
  </si>
  <si>
    <t>60</t>
  </si>
  <si>
    <t>40</t>
  </si>
  <si>
    <t>CommonTailorbird</t>
  </si>
  <si>
    <t>GreatBarbet</t>
  </si>
  <si>
    <t>Green-backedTit</t>
  </si>
  <si>
    <t>Green-crownedWarbler</t>
  </si>
  <si>
    <t>Green-tailedSunbird</t>
  </si>
  <si>
    <t>Grey-headedCanaryFlycatcher</t>
  </si>
  <si>
    <t>70</t>
  </si>
  <si>
    <t>Grey-backedShrike</t>
  </si>
  <si>
    <t>GreyTreepie</t>
  </si>
  <si>
    <t>Grey-hoodedWarbler</t>
  </si>
  <si>
    <t>LesserYellownape</t>
  </si>
  <si>
    <t>Red-ventedBulbul</t>
  </si>
  <si>
    <t>Red-tailedMinla</t>
  </si>
  <si>
    <t>34</t>
  </si>
  <si>
    <t>Red-billedLeothrix</t>
  </si>
  <si>
    <t>RufousSibia</t>
  </si>
  <si>
    <t>Rufous-VentedYuhina</t>
  </si>
  <si>
    <t>Short-billedMinivet</t>
  </si>
  <si>
    <t>SpangledDrongo</t>
  </si>
  <si>
    <t>SpottedDove</t>
  </si>
  <si>
    <t>Velvet-frontedNuthatch</t>
  </si>
  <si>
    <t>WhiskeredYuhina</t>
  </si>
  <si>
    <t>White-crestedLaughingthrush</t>
  </si>
  <si>
    <t>Yellow-belliedWarbler</t>
  </si>
  <si>
    <t>Foliage gleaning</t>
  </si>
  <si>
    <t>Salliying</t>
  </si>
  <si>
    <t>Wood gleaning</t>
  </si>
  <si>
    <t>Ground carnivore</t>
  </si>
  <si>
    <t>Nectar gleaning</t>
  </si>
  <si>
    <t>Fruit gleaning</t>
  </si>
  <si>
    <t>Grain gleaning</t>
  </si>
  <si>
    <t>Grey-headedCanary
Flycatcher</t>
  </si>
  <si>
    <t>22</t>
  </si>
  <si>
    <t>White-crested
Laughingthrush</t>
  </si>
  <si>
    <t>Sl.no</t>
  </si>
  <si>
    <t>Nameofspecies</t>
  </si>
  <si>
    <t>Scientificname</t>
  </si>
  <si>
    <t>Migratorystatus</t>
  </si>
  <si>
    <t>Totalno.ofobservations</t>
  </si>
  <si>
    <t>R</t>
  </si>
  <si>
    <t>Myophonuscaeruleus</t>
  </si>
  <si>
    <t>Sivacyanouroptera</t>
  </si>
  <si>
    <t>AIM</t>
  </si>
  <si>
    <t>SV</t>
  </si>
  <si>
    <t>Chestnut-belliedNuthatch(S)</t>
  </si>
  <si>
    <t>Sitta(castanea)cinnamoventris</t>
  </si>
  <si>
    <t>Cissachinensis</t>
  </si>
  <si>
    <t>Orthotomussutorius</t>
  </si>
  <si>
    <t>GreatBarbet(S)</t>
  </si>
  <si>
    <t>Megalaimavirens</t>
  </si>
  <si>
    <t>Parusmonticolus</t>
  </si>
  <si>
    <t>Green-crownedWarbler(S)</t>
  </si>
  <si>
    <t>Seicerusburkii</t>
  </si>
  <si>
    <t>Culicicapaceylonensis</t>
  </si>
  <si>
    <t>Green-tailedSunbird(S)</t>
  </si>
  <si>
    <t>Aethopyganipalensis</t>
  </si>
  <si>
    <t>Laniustephronotus</t>
  </si>
  <si>
    <t>Dendrocittaformosae</t>
  </si>
  <si>
    <t>Phylloscopusxanthoschistos</t>
  </si>
  <si>
    <t>LesserYellownape(S)</t>
  </si>
  <si>
    <t>Picuschlorolophus</t>
  </si>
  <si>
    <t>Pycnonotuscafer</t>
  </si>
  <si>
    <t>Leiothrixlutea</t>
  </si>
  <si>
    <t>Minlaignotincta</t>
  </si>
  <si>
    <t>Heterophasiacapistrata</t>
  </si>
  <si>
    <t>Rufous-ventedYuhina</t>
  </si>
  <si>
    <t>Yuhinaoccipitalis</t>
  </si>
  <si>
    <t>Dicrurushottentottus</t>
  </si>
  <si>
    <t>SpottedDove(S)</t>
  </si>
  <si>
    <t>Stigmatopellachinensis</t>
  </si>
  <si>
    <t>M</t>
  </si>
  <si>
    <t>Pericrocotusbrevirostris</t>
  </si>
  <si>
    <t>Velvet-frontedNuthatch(S)</t>
  </si>
  <si>
    <t>Sittafrontalis</t>
  </si>
  <si>
    <t>Yuhinaflavicollis</t>
  </si>
  <si>
    <t>Garrulaxleucolophus</t>
  </si>
  <si>
    <t>Abroscopussuperciliaris</t>
  </si>
  <si>
    <t>Sloupec1</t>
  </si>
  <si>
    <t>N_obs</t>
  </si>
  <si>
    <t>Sp_orig</t>
  </si>
  <si>
    <t>Myophonus caeruleus</t>
  </si>
  <si>
    <t>Minla cyanouroptera</t>
  </si>
  <si>
    <t>Sitta castanea</t>
  </si>
  <si>
    <t>Cissa chinensis</t>
  </si>
  <si>
    <t>Megalaima virens</t>
  </si>
  <si>
    <t>Seicercus burkii</t>
  </si>
  <si>
    <t>Aethopyga nipalensis</t>
  </si>
  <si>
    <t>Culicicapa ceylonensis</t>
  </si>
  <si>
    <t>Lanius tephronotus</t>
  </si>
  <si>
    <t>Dendrocitta formosae</t>
  </si>
  <si>
    <t>Phylloscopus xanthoschistos</t>
  </si>
  <si>
    <t>Minla ignotincta</t>
  </si>
  <si>
    <t>Leiothrix lutea</t>
  </si>
  <si>
    <t>Heterophasia capistrata</t>
  </si>
  <si>
    <t>Yuhina occipitalis</t>
  </si>
  <si>
    <t>Pericrocotus brevirostris</t>
  </si>
  <si>
    <t>Dicrurus bracteatus</t>
  </si>
  <si>
    <t>Stigmatopelia chinensis</t>
  </si>
  <si>
    <t>Sitta frontalis</t>
  </si>
  <si>
    <t>Yuhina flavicollis</t>
  </si>
  <si>
    <t>Garrulax leucolophus</t>
  </si>
  <si>
    <t>Abroscopus superciliaris</t>
  </si>
  <si>
    <t>not decipherable!</t>
  </si>
  <si>
    <t xml:space="preserve">Sastranegara 2020 </t>
  </si>
  <si>
    <t>Indonesia</t>
  </si>
  <si>
    <t>tropical rainforest</t>
  </si>
  <si>
    <t>English Name</t>
  </si>
  <si>
    <t>Latin Name</t>
  </si>
  <si>
    <t>Alpha Code</t>
  </si>
  <si>
    <t>Family</t>
  </si>
  <si>
    <t>Wood Duck</t>
  </si>
  <si>
    <t>Aix sponsa</t>
  </si>
  <si>
    <t>WODU</t>
  </si>
  <si>
    <t>Anatidae</t>
  </si>
  <si>
    <t>Red-shouldered Hawk</t>
  </si>
  <si>
    <t>Buteo lineatus</t>
  </si>
  <si>
    <t>RSHA</t>
  </si>
  <si>
    <t>Accipitridae</t>
  </si>
  <si>
    <t>Sharp-shinned Hawk</t>
  </si>
  <si>
    <t>Accipiter striatus</t>
  </si>
  <si>
    <t>SSHA</t>
  </si>
  <si>
    <t>Cooper's Hawk</t>
  </si>
  <si>
    <t>Accipiter cooperii</t>
  </si>
  <si>
    <t>COHA</t>
  </si>
  <si>
    <t>Barred Owl</t>
  </si>
  <si>
    <t>Strix varia</t>
  </si>
  <si>
    <t>BAOW</t>
  </si>
  <si>
    <t>Strigidae</t>
  </si>
  <si>
    <t>Belted Kingfisher</t>
  </si>
  <si>
    <t>Megaceryle alcyon</t>
  </si>
  <si>
    <t>BEKI</t>
  </si>
  <si>
    <t>Alcedinidae</t>
  </si>
  <si>
    <t>Red-bellied Woodpecker</t>
  </si>
  <si>
    <t>Melanerpes carolinus</t>
  </si>
  <si>
    <t>RBWO</t>
  </si>
  <si>
    <t>Picidae</t>
  </si>
  <si>
    <t>Yellow-bellied Sapsucker</t>
  </si>
  <si>
    <t>Sphyrapicus varius</t>
  </si>
  <si>
    <t>YBSA</t>
  </si>
  <si>
    <t>Downy Woodpecker</t>
  </si>
  <si>
    <t>Picoides pubescens</t>
  </si>
  <si>
    <t>DOWO</t>
  </si>
  <si>
    <t>Northern Flicker</t>
  </si>
  <si>
    <t>Colaptes auratus</t>
  </si>
  <si>
    <t>NOFL</t>
  </si>
  <si>
    <t>Pileated Woodpecker</t>
  </si>
  <si>
    <t>Dryocopus pileatus</t>
  </si>
  <si>
    <t>PIWO</t>
  </si>
  <si>
    <t>Eastern Phoebe</t>
  </si>
  <si>
    <t>Sayornis phoebe</t>
  </si>
  <si>
    <t>EAPH</t>
  </si>
  <si>
    <t>Tyrannidae</t>
  </si>
  <si>
    <t>White-eyed Vireo</t>
  </si>
  <si>
    <t>Vireo griseus</t>
  </si>
  <si>
    <t>WEVI</t>
  </si>
  <si>
    <t>Vireonidae</t>
  </si>
  <si>
    <t>Blue-headed Vireo</t>
  </si>
  <si>
    <t>Vireo solitarius</t>
  </si>
  <si>
    <t>BHVI</t>
  </si>
  <si>
    <t>American Crow</t>
  </si>
  <si>
    <t>Corvus brachyrynchos</t>
  </si>
  <si>
    <t>AMCR</t>
  </si>
  <si>
    <t>Corvidae</t>
  </si>
  <si>
    <t>Blue Jay</t>
  </si>
  <si>
    <t>Cyanocitta cristata</t>
  </si>
  <si>
    <t>BLJA</t>
  </si>
  <si>
    <t>Carolina Chickadee</t>
  </si>
  <si>
    <t>Poecile carolinensis</t>
  </si>
  <si>
    <t>CACH</t>
  </si>
  <si>
    <t>Paridae</t>
  </si>
  <si>
    <t>Tufted Titmouse</t>
  </si>
  <si>
    <t>Baeolophus bicolor</t>
  </si>
  <si>
    <t>TUTI</t>
  </si>
  <si>
    <t>Carolina Wren</t>
  </si>
  <si>
    <t>Thryothorus ludovicianus</t>
  </si>
  <si>
    <t>CAWR</t>
  </si>
  <si>
    <t>Troglodytidae</t>
  </si>
  <si>
    <t>House Wren</t>
  </si>
  <si>
    <t>Troglodytes aedon</t>
  </si>
  <si>
    <t>HOWR</t>
  </si>
  <si>
    <t>Blue-gray Gnatcatcher</t>
  </si>
  <si>
    <t>BGGN</t>
  </si>
  <si>
    <t>Polioptilidae</t>
  </si>
  <si>
    <t>Ruby-crowned Kinglet</t>
  </si>
  <si>
    <t>Regulus calendula</t>
  </si>
  <si>
    <t>RCKI</t>
  </si>
  <si>
    <t>Regulidae</t>
  </si>
  <si>
    <t>Golden-crowned Kinglet</t>
  </si>
  <si>
    <t>Regulus satrapa</t>
  </si>
  <si>
    <t>GCKI</t>
  </si>
  <si>
    <t>Hermit Thrush</t>
  </si>
  <si>
    <t>Catharus guttatus</t>
  </si>
  <si>
    <t>HETH</t>
  </si>
  <si>
    <t>Turdidae</t>
  </si>
  <si>
    <t>EABL</t>
  </si>
  <si>
    <t>American Robin</t>
  </si>
  <si>
    <t>Turdus migratorius</t>
  </si>
  <si>
    <t>AMRO</t>
  </si>
  <si>
    <t>Gray Catbird</t>
  </si>
  <si>
    <t>Dumetella carolinensis</t>
  </si>
  <si>
    <t>GRCA</t>
  </si>
  <si>
    <t>Mimidae</t>
  </si>
  <si>
    <t>Cedar Waxwing</t>
  </si>
  <si>
    <t>Bombycilla cedrorum</t>
  </si>
  <si>
    <t>CEWA</t>
  </si>
  <si>
    <t>Bombycillidae</t>
  </si>
  <si>
    <t>Black-and-white Warbler</t>
  </si>
  <si>
    <t>Mniotilta varia</t>
  </si>
  <si>
    <t>BAWW</t>
  </si>
  <si>
    <t>Parulidae</t>
  </si>
  <si>
    <t>Yellow-rumped Warbler</t>
  </si>
  <si>
    <t>Setophaga coronata</t>
  </si>
  <si>
    <t>MYWA</t>
  </si>
  <si>
    <t>Orange-crowned Warbler</t>
  </si>
  <si>
    <t>Leiothlypis celata</t>
  </si>
  <si>
    <t>OCWA</t>
  </si>
  <si>
    <t>Ovenbird</t>
  </si>
  <si>
    <t>Seiurus aurocapilla</t>
  </si>
  <si>
    <t>OVEN</t>
  </si>
  <si>
    <t>Pine Warbler</t>
  </si>
  <si>
    <t>Setophaga pinus</t>
  </si>
  <si>
    <t>PIWA</t>
  </si>
  <si>
    <t>Prairie Warbler</t>
  </si>
  <si>
    <t>Setophaga discolor</t>
  </si>
  <si>
    <t>PRWA</t>
  </si>
  <si>
    <t>Palm Warbler</t>
  </si>
  <si>
    <t>Setophaga palmarum</t>
  </si>
  <si>
    <t>PAWA</t>
  </si>
  <si>
    <t>Yellow-throated Warbler</t>
  </si>
  <si>
    <t>Setophaga dominica</t>
  </si>
  <si>
    <t>YTWA</t>
  </si>
  <si>
    <t>Northern Parula</t>
  </si>
  <si>
    <t>Parula americana</t>
  </si>
  <si>
    <t>NOPA</t>
  </si>
  <si>
    <t>American Redstart</t>
  </si>
  <si>
    <t>Setophaga ruticilla</t>
  </si>
  <si>
    <t>AMRE</t>
  </si>
  <si>
    <t>Bay-breasted Warbler</t>
  </si>
  <si>
    <t>Setophaga castanea</t>
  </si>
  <si>
    <t>BBWA</t>
  </si>
  <si>
    <t>Northern Cardinal</t>
  </si>
  <si>
    <t>Cardinalis cardinalis</t>
  </si>
  <si>
    <t>NOCA</t>
  </si>
  <si>
    <t>Cardinalidae</t>
  </si>
  <si>
    <t>American Goldfinch</t>
  </si>
  <si>
    <t>Spinus tristis</t>
  </si>
  <si>
    <t>AMGO</t>
  </si>
  <si>
    <t>Fringillidae</t>
  </si>
  <si>
    <t>Purple Finch</t>
  </si>
  <si>
    <t>Haemorhous purpureus</t>
  </si>
  <si>
    <t>PUFI</t>
  </si>
  <si>
    <t>Pine Siskin</t>
  </si>
  <si>
    <t>Spinus pinus</t>
  </si>
  <si>
    <t>PISI</t>
  </si>
  <si>
    <t>Baltimore Oriole</t>
  </si>
  <si>
    <t>BAOR</t>
  </si>
  <si>
    <t>Icteridae</t>
  </si>
  <si>
    <t>Red-winged Blackbird</t>
  </si>
  <si>
    <t>Agelaius phoeniceus</t>
  </si>
  <si>
    <t>RWBB</t>
  </si>
  <si>
    <t>Dead Branch</t>
  </si>
  <si>
    <t>Dead Leaf</t>
  </si>
  <si>
    <t>Epiphyte</t>
  </si>
  <si>
    <t>Fruiting Body</t>
  </si>
  <si>
    <t>Live Leaf</t>
  </si>
  <si>
    <t>Pine Cone</t>
  </si>
  <si>
    <t>Pine Needles</t>
  </si>
  <si>
    <t>Vine</t>
  </si>
  <si>
    <t>Flake</t>
  </si>
  <si>
    <t>Flush-pursue</t>
  </si>
  <si>
    <t>Gape</t>
  </si>
  <si>
    <t>Hammer</t>
  </si>
  <si>
    <t>Hang-down probe</t>
  </si>
  <si>
    <t>Reach-down probe</t>
  </si>
  <si>
    <t>Alpha code</t>
  </si>
  <si>
    <t>Total detections</t>
  </si>
  <si>
    <t>&gt;leaf;</t>
  </si>
  <si>
    <t>NOTE:</t>
  </si>
  <si>
    <t xml:space="preserve">foraging sites and techniques according to Robinson and Remsen (1990) </t>
  </si>
  <si>
    <t>?</t>
  </si>
  <si>
    <t>shrubland</t>
  </si>
  <si>
    <t>Mowbray 2018</t>
  </si>
  <si>
    <t>https://digitalcommons.georgiasouthern.edu/cgi/viewcontent.cgi?article=3007&amp;context=etd</t>
  </si>
  <si>
    <t>Link</t>
  </si>
  <si>
    <t>Georgia</t>
  </si>
  <si>
    <t>mixed forest</t>
  </si>
  <si>
    <t>Mansor &amp; Ramli 2017</t>
  </si>
  <si>
    <t>10.1371/journal.pone.0172836</t>
  </si>
  <si>
    <t>Malaysia</t>
  </si>
  <si>
    <t>Lu 2013</t>
  </si>
  <si>
    <t>种名 Species name</t>
  </si>
  <si>
    <t>学名 Scientific name</t>
  </si>
  <si>
    <t>缩写 Abbr.</t>
  </si>
  <si>
    <t>取食变量
Feeding variable</t>
  </si>
  <si>
    <t>Lny</t>
  </si>
  <si>
    <t>Gga</t>
  </si>
  <si>
    <t>Cin</t>
  </si>
  <si>
    <t>Her</t>
  </si>
  <si>
    <t>Mvi</t>
  </si>
  <si>
    <t>Soc</t>
  </si>
  <si>
    <t>Cbr</t>
  </si>
  <si>
    <t>Bpy</t>
  </si>
  <si>
    <t>Pda</t>
  </si>
  <si>
    <t>Pfl</t>
  </si>
  <si>
    <t>Pso</t>
  </si>
  <si>
    <t>Apa</t>
  </si>
  <si>
    <t>Hca</t>
  </si>
  <si>
    <t>Hmc</t>
  </si>
  <si>
    <t>Hle</t>
  </si>
  <si>
    <t>Lophura nycthemera</t>
  </si>
  <si>
    <t>Niltava davidi</t>
  </si>
  <si>
    <t>Nda</t>
  </si>
  <si>
    <t>拾取 Glean</t>
  </si>
  <si>
    <t>90.5</t>
  </si>
  <si>
    <t>63.5</t>
  </si>
  <si>
    <t>60.8</t>
  </si>
  <si>
    <t>84.9</t>
  </si>
  <si>
    <t>93.6</t>
  </si>
  <si>
    <t>23.4</t>
  </si>
  <si>
    <t>33.5</t>
  </si>
  <si>
    <t>38.7</t>
  </si>
  <si>
    <t>72.4</t>
  </si>
  <si>
    <t>65.2</t>
  </si>
  <si>
    <t>55.3</t>
  </si>
  <si>
    <t>95.6</t>
  </si>
  <si>
    <t>96.9</t>
  </si>
  <si>
    <t>89.8</t>
  </si>
  <si>
    <t>Gallus gallus</t>
  </si>
  <si>
    <t>Cce</t>
  </si>
  <si>
    <t>探取 Probe</t>
  </si>
  <si>
    <t>8.5</t>
  </si>
  <si>
    <t>35.0</t>
  </si>
  <si>
    <t>39.2</t>
  </si>
  <si>
    <t>15.1</t>
  </si>
  <si>
    <t>6.4</t>
  </si>
  <si>
    <t>76.6</t>
  </si>
  <si>
    <t>66.5</t>
  </si>
  <si>
    <t>61.3</t>
  </si>
  <si>
    <t>27.6</t>
  </si>
  <si>
    <t>0.0</t>
  </si>
  <si>
    <t>6.3</t>
  </si>
  <si>
    <t>Chalcophaps indica</t>
  </si>
  <si>
    <t>Rhipidura albicollis</t>
  </si>
  <si>
    <t>Ral</t>
  </si>
  <si>
    <t>出击 Attack</t>
  </si>
  <si>
    <t>30.1</t>
  </si>
  <si>
    <t>35.3</t>
  </si>
  <si>
    <t>2.1</t>
  </si>
  <si>
    <t>Harpactes erythrocephalus</t>
  </si>
  <si>
    <t>Garrulax canorus</t>
  </si>
  <si>
    <t>Gca</t>
  </si>
  <si>
    <t>飞取 Hover</t>
  </si>
  <si>
    <t>5.5</t>
  </si>
  <si>
    <t>4.4</t>
  </si>
  <si>
    <t>3.1</t>
  </si>
  <si>
    <t>1.8</t>
  </si>
  <si>
    <t>Pellorneum tickelli</t>
  </si>
  <si>
    <t>Pti</t>
  </si>
  <si>
    <t>追捕 Pursue</t>
  </si>
  <si>
    <t>1.0</t>
  </si>
  <si>
    <t>1.5</t>
  </si>
  <si>
    <t>4.7</t>
  </si>
  <si>
    <t>3.9</t>
  </si>
  <si>
    <t>Sasia ochracea</t>
  </si>
  <si>
    <t>Pomatorhinus ruficollis</t>
  </si>
  <si>
    <t>Pru</t>
  </si>
  <si>
    <t>叶层 Foliage layer</t>
  </si>
  <si>
    <t>81.6</t>
  </si>
  <si>
    <t>51.4</t>
  </si>
  <si>
    <t>2.5</t>
  </si>
  <si>
    <t>7.3</t>
  </si>
  <si>
    <t>5.6</t>
  </si>
  <si>
    <t>79.7</t>
  </si>
  <si>
    <t>32.0</t>
  </si>
  <si>
    <t>54.3</t>
  </si>
  <si>
    <t>58.2</t>
  </si>
  <si>
    <t>60.9</t>
  </si>
  <si>
    <t>74.5</t>
  </si>
  <si>
    <t>Celeus brachyurus</t>
  </si>
  <si>
    <t>Sru</t>
  </si>
  <si>
    <t>小枝 Sprig</t>
  </si>
  <si>
    <t>1.2</t>
  </si>
  <si>
    <t>11.3</t>
  </si>
  <si>
    <t>26.3</t>
  </si>
  <si>
    <t>30.7</t>
  </si>
  <si>
    <t>8.4</t>
  </si>
  <si>
    <t>7.1</t>
  </si>
  <si>
    <t>18.8</t>
  </si>
  <si>
    <t>30.3</t>
  </si>
  <si>
    <t>25.3</t>
  </si>
  <si>
    <t>35.1</t>
  </si>
  <si>
    <t>31.5</t>
  </si>
  <si>
    <t>21.3</t>
  </si>
  <si>
    <t>Blythipicus pyrrhotis</t>
  </si>
  <si>
    <t>Stachyris nigriceps</t>
  </si>
  <si>
    <t>Sni</t>
  </si>
  <si>
    <t>粗枝 Asperata</t>
  </si>
  <si>
    <t>33.9</t>
  </si>
  <si>
    <t>16.1</t>
  </si>
  <si>
    <t>34.5</t>
  </si>
  <si>
    <t>27.3</t>
  </si>
  <si>
    <t>18.4</t>
  </si>
  <si>
    <t>8.7</t>
  </si>
  <si>
    <t>8.9</t>
  </si>
  <si>
    <t>12.2</t>
  </si>
  <si>
    <t>6.7</t>
  </si>
  <si>
    <t>7.6</t>
  </si>
  <si>
    <t>0.6</t>
  </si>
  <si>
    <t>Psarisomus dalhousiae</t>
  </si>
  <si>
    <t>Stachyris nonggangensis</t>
  </si>
  <si>
    <t>Sno</t>
  </si>
  <si>
    <t>树干 Trunk</t>
  </si>
  <si>
    <t>2.3</t>
  </si>
  <si>
    <t>6.2</t>
  </si>
  <si>
    <t>32.3</t>
  </si>
  <si>
    <t>57.0</t>
  </si>
  <si>
    <t>68.9</t>
  </si>
  <si>
    <t>Pericrocotus flammeus</t>
  </si>
  <si>
    <t>Macronous gularis</t>
  </si>
  <si>
    <t>Mgu</t>
  </si>
  <si>
    <t>地面 Ground</t>
  </si>
  <si>
    <t>100.0</t>
  </si>
  <si>
    <t>62.6</t>
  </si>
  <si>
    <t>Pericrocotus solaris</t>
  </si>
  <si>
    <t>Llu</t>
  </si>
  <si>
    <t>空中 Air</t>
  </si>
  <si>
    <t>33.4</t>
  </si>
  <si>
    <t>33.8</t>
  </si>
  <si>
    <t>3.6</t>
  </si>
  <si>
    <t>Alophoixus pallidus</t>
  </si>
  <si>
    <t>Amo</t>
  </si>
  <si>
    <t>0−1.5 m</t>
  </si>
  <si>
    <t>Hemixos castanonotus</t>
  </si>
  <si>
    <t>Yuhina castaniceps</t>
  </si>
  <si>
    <t>Yca</t>
  </si>
  <si>
    <t>1.6−4 m</t>
  </si>
  <si>
    <t>6.0</t>
  </si>
  <si>
    <t>2.9</t>
  </si>
  <si>
    <t>2.4</t>
  </si>
  <si>
    <t>3.2</t>
  </si>
  <si>
    <t>Hypsipetes mcclellandii</t>
  </si>
  <si>
    <t>Erpornis zantholeuca</t>
  </si>
  <si>
    <t>Eza</t>
  </si>
  <si>
    <t>4.1−7 m</t>
  </si>
  <si>
    <t>38.9</t>
  </si>
  <si>
    <t>40.5</t>
  </si>
  <si>
    <t>31.7</t>
  </si>
  <si>
    <t>2.6</t>
  </si>
  <si>
    <t>29.1</t>
  </si>
  <si>
    <t>11.0</t>
  </si>
  <si>
    <t>9.7</t>
  </si>
  <si>
    <t>4.0</t>
  </si>
  <si>
    <t>Napothera brevicaudata</t>
  </si>
  <si>
    <t>Nbr</t>
  </si>
  <si>
    <t>7.1−10 m</t>
  </si>
  <si>
    <t>20.6</t>
  </si>
  <si>
    <t>33.2</t>
  </si>
  <si>
    <t>17.3</t>
  </si>
  <si>
    <t>24.3</t>
  </si>
  <si>
    <t>28.9</t>
  </si>
  <si>
    <t>29.9</t>
  </si>
  <si>
    <t>28.6</t>
  </si>
  <si>
    <t>31.3</t>
  </si>
  <si>
    <t>30.2</t>
  </si>
  <si>
    <t>22.3</t>
  </si>
  <si>
    <t>29.8</t>
  </si>
  <si>
    <t>38.6</t>
  </si>
  <si>
    <t>Chloropsis hardwickii</t>
  </si>
  <si>
    <t>Cha</t>
  </si>
  <si>
    <t>Pma</t>
  </si>
  <si>
    <t>10.1−15 m</t>
  </si>
  <si>
    <t>7.0</t>
  </si>
  <si>
    <t>12.6</t>
  </si>
  <si>
    <t>58.8</t>
  </si>
  <si>
    <t>18.0</t>
  </si>
  <si>
    <t>27.1</t>
  </si>
  <si>
    <t>27.2</t>
  </si>
  <si>
    <t>38.1</t>
  </si>
  <si>
    <t>56.2</t>
  </si>
  <si>
    <t>49.8</t>
  </si>
  <si>
    <t>28.0</t>
  </si>
  <si>
    <t>41.6</t>
  </si>
  <si>
    <t>40.4</t>
  </si>
  <si>
    <t>37.3</t>
  </si>
  <si>
    <t>Tephrodornis gularis</t>
  </si>
  <si>
    <t>Tgu</t>
  </si>
  <si>
    <t>Parus spilonotus</t>
  </si>
  <si>
    <t>Psp</t>
  </si>
  <si>
    <t>&gt;15 m</t>
  </si>
  <si>
    <t>8.6</t>
  </si>
  <si>
    <t>23.9</t>
  </si>
  <si>
    <t>5.0</t>
  </si>
  <si>
    <t>5.2</t>
  </si>
  <si>
    <t>4.6</t>
  </si>
  <si>
    <t>12.0</t>
  </si>
  <si>
    <t>12.5</t>
  </si>
  <si>
    <t>17.4</t>
  </si>
  <si>
    <t>18.2</t>
  </si>
  <si>
    <t>15.2</t>
  </si>
  <si>
    <t>20.1</t>
  </si>
  <si>
    <t>16.9</t>
  </si>
  <si>
    <t>Urocissa whiteheadi</t>
  </si>
  <si>
    <t>Uwh</t>
  </si>
  <si>
    <t>Melanochlora sultanea</t>
  </si>
  <si>
    <t>Msu</t>
  </si>
  <si>
    <t>Cinclidium leucurum</t>
  </si>
  <si>
    <t>Cle</t>
  </si>
  <si>
    <t>Sfr</t>
  </si>
  <si>
    <t>Ficedula hodgsonii</t>
  </si>
  <si>
    <t>Fho</t>
  </si>
  <si>
    <t>Dco</t>
  </si>
  <si>
    <t>Eth</t>
  </si>
  <si>
    <t>Nma</t>
  </si>
  <si>
    <t>Eumyias thalassina</t>
  </si>
  <si>
    <t>Cinnyris jugularis</t>
  </si>
  <si>
    <t>Cju</t>
  </si>
  <si>
    <t>98.0</t>
  </si>
  <si>
    <t>93.4</t>
  </si>
  <si>
    <t>87.9</t>
  </si>
  <si>
    <t>71.8</t>
  </si>
  <si>
    <t>3.8</t>
  </si>
  <si>
    <t>3.5</t>
  </si>
  <si>
    <t>80.6</t>
  </si>
  <si>
    <t>90.7</t>
  </si>
  <si>
    <t>97.2</t>
  </si>
  <si>
    <t>58.6</t>
  </si>
  <si>
    <t>99.3</t>
  </si>
  <si>
    <t>Niltava macgrigoriae</t>
  </si>
  <si>
    <t>Aethopyga christinae</t>
  </si>
  <si>
    <t>Ach</t>
  </si>
  <si>
    <t>11.2</t>
  </si>
  <si>
    <t>28.2</t>
  </si>
  <si>
    <t>0.9</t>
  </si>
  <si>
    <t>18.7</t>
  </si>
  <si>
    <t>9.3</t>
  </si>
  <si>
    <t>2.8</t>
  </si>
  <si>
    <t>41.4</t>
  </si>
  <si>
    <t>0.7</t>
  </si>
  <si>
    <t>2.0</t>
  </si>
  <si>
    <t>92.2</t>
  </si>
  <si>
    <t>88.1</t>
  </si>
  <si>
    <t>89.2</t>
  </si>
  <si>
    <t>92.0</t>
  </si>
  <si>
    <t>3.7</t>
  </si>
  <si>
    <t>0.8</t>
  </si>
  <si>
    <t>61.0</t>
  </si>
  <si>
    <t>88.7</t>
  </si>
  <si>
    <t>70.2</t>
  </si>
  <si>
    <t>48.2</t>
  </si>
  <si>
    <t>3.3</t>
  </si>
  <si>
    <t>9.4</t>
  </si>
  <si>
    <t>7.2</t>
  </si>
  <si>
    <t>56.8</t>
  </si>
  <si>
    <t>70.1</t>
  </si>
  <si>
    <t>77.7</t>
  </si>
  <si>
    <t>22.6</t>
  </si>
  <si>
    <t>10.2</t>
  </si>
  <si>
    <t>31.0</t>
  </si>
  <si>
    <t>4.2</t>
  </si>
  <si>
    <t>1.7</t>
  </si>
  <si>
    <t>1.3</t>
  </si>
  <si>
    <t>37.9</t>
  </si>
  <si>
    <t>33.7</t>
  </si>
  <si>
    <t>10.3</t>
  </si>
  <si>
    <t>29.2</t>
  </si>
  <si>
    <t>16.4</t>
  </si>
  <si>
    <t>1.1</t>
  </si>
  <si>
    <t>5.3</t>
  </si>
  <si>
    <t>0.5</t>
  </si>
  <si>
    <t>39.1</t>
  </si>
  <si>
    <t>27.7</t>
  </si>
  <si>
    <t>15.3</t>
  </si>
  <si>
    <t>43.2</t>
  </si>
  <si>
    <t>22.5</t>
  </si>
  <si>
    <t>94.4</t>
  </si>
  <si>
    <t>90.3</t>
  </si>
  <si>
    <t>88.5</t>
  </si>
  <si>
    <t>91.1</t>
  </si>
  <si>
    <t>93.5</t>
  </si>
  <si>
    <t>63.2</t>
  </si>
  <si>
    <t>5.7</t>
  </si>
  <si>
    <t>23.6</t>
  </si>
  <si>
    <t>10.1</t>
  </si>
  <si>
    <t>18.6</t>
  </si>
  <si>
    <t>53.9</t>
  </si>
  <si>
    <t>22.9</t>
  </si>
  <si>
    <t>19.9</t>
  </si>
  <si>
    <t>33.6</t>
  </si>
  <si>
    <t>80.2</t>
  </si>
  <si>
    <t>23.8</t>
  </si>
  <si>
    <t>78.2</t>
  </si>
  <si>
    <t>74.9</t>
  </si>
  <si>
    <t>5.1</t>
  </si>
  <si>
    <t>26.1</t>
  </si>
  <si>
    <t>40.7</t>
  </si>
  <si>
    <t>49.4</t>
  </si>
  <si>
    <t>54.5</t>
  </si>
  <si>
    <t>30.8</t>
  </si>
  <si>
    <t>14.1</t>
  </si>
  <si>
    <t>11.7</t>
  </si>
  <si>
    <t>6.5</t>
  </si>
  <si>
    <t>40.0</t>
  </si>
  <si>
    <t>50.1</t>
  </si>
  <si>
    <t>13.4</t>
  </si>
  <si>
    <t>8.8</t>
  </si>
  <si>
    <t>44.6</t>
  </si>
  <si>
    <t>45.8</t>
  </si>
  <si>
    <t>10.7</t>
  </si>
  <si>
    <t>11.9</t>
  </si>
  <si>
    <t>39.8</t>
  </si>
  <si>
    <t>12.1</t>
  </si>
  <si>
    <t>36.0</t>
  </si>
  <si>
    <t>40.1</t>
  </si>
  <si>
    <t>38.4</t>
  </si>
  <si>
    <t>34.9</t>
  </si>
  <si>
    <t>8.0</t>
  </si>
  <si>
    <t>5.8</t>
  </si>
  <si>
    <t>8.2</t>
  </si>
  <si>
    <t>18.9</t>
  </si>
  <si>
    <t>37.8</t>
  </si>
  <si>
    <t>12.3</t>
  </si>
  <si>
    <t>12.9</t>
  </si>
  <si>
    <t>13.0</t>
  </si>
  <si>
    <t>86.0</t>
  </si>
  <si>
    <t>95.7</t>
  </si>
  <si>
    <t>98.9</t>
  </si>
  <si>
    <t>97.8</t>
  </si>
  <si>
    <t>98.7</t>
  </si>
  <si>
    <t>96.3</t>
  </si>
  <si>
    <t>98.1</t>
  </si>
  <si>
    <t>51.2</t>
  </si>
  <si>
    <t>92.1</t>
  </si>
  <si>
    <t>90.0</t>
  </si>
  <si>
    <t>89.6</t>
  </si>
  <si>
    <t>14.0</t>
  </si>
  <si>
    <t>4.3</t>
  </si>
  <si>
    <t>2.2</t>
  </si>
  <si>
    <t>1.9</t>
  </si>
  <si>
    <t>48.8</t>
  </si>
  <si>
    <t>7.9</t>
  </si>
  <si>
    <t>10.0</t>
  </si>
  <si>
    <t>10.4</t>
  </si>
  <si>
    <t>90.9</t>
  </si>
  <si>
    <t>96.5</t>
  </si>
  <si>
    <t>66.8</t>
  </si>
  <si>
    <t>70.0</t>
  </si>
  <si>
    <t>76.0</t>
  </si>
  <si>
    <t>89.9</t>
  </si>
  <si>
    <t>97.0</t>
  </si>
  <si>
    <t>95.2</t>
  </si>
  <si>
    <t>9.1</t>
  </si>
  <si>
    <t>20.2</t>
  </si>
  <si>
    <t>26.5</t>
  </si>
  <si>
    <t>7.8</t>
  </si>
  <si>
    <t>1.4</t>
  </si>
  <si>
    <t>13.7</t>
  </si>
  <si>
    <t>0.4</t>
  </si>
  <si>
    <t>82.6</t>
  </si>
  <si>
    <t>34.7</t>
  </si>
  <si>
    <t>32.1</t>
  </si>
  <si>
    <t>68.1</t>
  </si>
  <si>
    <t>12.8</t>
  </si>
  <si>
    <t>49.2</t>
  </si>
  <si>
    <t>56.3</t>
  </si>
  <si>
    <t>16.7</t>
  </si>
  <si>
    <t>14.2</t>
  </si>
  <si>
    <t>15.6</t>
  </si>
  <si>
    <t>11.6</t>
  </si>
  <si>
    <t>35.9</t>
  </si>
  <si>
    <t>34.8</t>
  </si>
  <si>
    <t>57.8</t>
  </si>
  <si>
    <t>43.8</t>
  </si>
  <si>
    <t>47.1</t>
  </si>
  <si>
    <t>26.2</t>
  </si>
  <si>
    <t>5.4</t>
  </si>
  <si>
    <t>30.6</t>
  </si>
  <si>
    <t>51.0</t>
  </si>
  <si>
    <t>50.2</t>
  </si>
  <si>
    <t>12.4</t>
  </si>
  <si>
    <t>48.5</t>
  </si>
  <si>
    <t>49.9</t>
  </si>
  <si>
    <t>13.3</t>
  </si>
  <si>
    <t>Foraging Height</t>
  </si>
  <si>
    <t>Attack manoeuvre</t>
  </si>
  <si>
    <t>G</t>
  </si>
  <si>
    <t>&gt; 0-2</t>
  </si>
  <si>
    <t>&gt; 2-4</t>
  </si>
  <si>
    <t>&gt; 4-6</t>
  </si>
  <si>
    <t>&gt; 6-8</t>
  </si>
  <si>
    <t>&gt; 8-10</t>
  </si>
  <si>
    <t>Stretch</t>
  </si>
  <si>
    <t>Pellorneum capistratum</t>
  </si>
  <si>
    <t>55.56</t>
  </si>
  <si>
    <t>44.44</t>
  </si>
  <si>
    <t>0.00</t>
  </si>
  <si>
    <t>100.00</t>
  </si>
  <si>
    <t>P. bicolor</t>
  </si>
  <si>
    <t>84.62</t>
  </si>
  <si>
    <t>46.15</t>
  </si>
  <si>
    <t>30.77</t>
  </si>
  <si>
    <t>P. malaccense</t>
  </si>
  <si>
    <t>33.33</t>
  </si>
  <si>
    <t>66.67</t>
  </si>
  <si>
    <t>Malacopteron cinereum</t>
  </si>
  <si>
    <t>42.86</t>
  </si>
  <si>
    <t>26.19</t>
  </si>
  <si>
    <t>59.52</t>
  </si>
  <si>
    <t>M. magnum</t>
  </si>
  <si>
    <t>38.46</t>
  </si>
  <si>
    <t>43.59</t>
  </si>
  <si>
    <t>35.90</t>
  </si>
  <si>
    <t>S. nigricollis</t>
  </si>
  <si>
    <t>75.68</t>
  </si>
  <si>
    <t>24.32</t>
  </si>
  <si>
    <t>62.16</t>
  </si>
  <si>
    <t>29.73</t>
  </si>
  <si>
    <t>S. maculata</t>
  </si>
  <si>
    <t>16.13</t>
  </si>
  <si>
    <t>45.16</t>
  </si>
  <si>
    <t>25.81</t>
  </si>
  <si>
    <t>Cyanoderma erythropterum</t>
  </si>
  <si>
    <t>75.00</t>
  </si>
  <si>
    <t>17.19</t>
  </si>
  <si>
    <t>26.56</t>
  </si>
  <si>
    <t>51.56</t>
  </si>
  <si>
    <t>7.69</t>
  </si>
  <si>
    <t>23.08</t>
  </si>
  <si>
    <t>9.52</t>
  </si>
  <si>
    <t>19.05</t>
  </si>
  <si>
    <t>7.14</t>
  </si>
  <si>
    <t>4.76</t>
  </si>
  <si>
    <t>2.38</t>
  </si>
  <si>
    <t>10.26</t>
  </si>
  <si>
    <t>5.13</t>
  </si>
  <si>
    <t>12.82</t>
  </si>
  <si>
    <t>2.56</t>
  </si>
  <si>
    <t>11.11</t>
  </si>
  <si>
    <t>8.11</t>
  </si>
  <si>
    <t>6.45</t>
  </si>
  <si>
    <t>12.90</t>
  </si>
  <si>
    <t>3.13</t>
  </si>
  <si>
    <t>4.69</t>
  </si>
  <si>
    <t>9.38</t>
  </si>
  <si>
    <t>12.50</t>
  </si>
  <si>
    <t>Foraging substrate</t>
  </si>
  <si>
    <t>Foliage Density</t>
  </si>
  <si>
    <t>Live green-leaf</t>
  </si>
  <si>
    <t>Aerial leaf
litter</t>
  </si>
  <si>
    <t>Floor leaf
litter</t>
  </si>
  <si>
    <t>Scale
1</t>
  </si>
  <si>
    <t>Scale
2</t>
  </si>
  <si>
    <t>Scale
3</t>
  </si>
  <si>
    <t>Scale
4</t>
  </si>
  <si>
    <t>Scale
5</t>
  </si>
  <si>
    <t>Surface</t>
  </si>
  <si>
    <t>Underside</t>
  </si>
  <si>
    <t/>
  </si>
  <si>
    <t>22.22</t>
  </si>
  <si>
    <t>15.38</t>
  </si>
  <si>
    <t>16.67</t>
  </si>
  <si>
    <t>26.67</t>
  </si>
  <si>
    <t>6.67</t>
  </si>
  <si>
    <t>21.43</t>
  </si>
  <si>
    <t>28.57</t>
  </si>
  <si>
    <t>23.81</t>
  </si>
  <si>
    <t>45.24</t>
  </si>
  <si>
    <t>48.72</t>
  </si>
  <si>
    <t>17.95</t>
  </si>
  <si>
    <t>61.54</t>
  </si>
  <si>
    <t>77.78</t>
  </si>
  <si>
    <t>16.22</t>
  </si>
  <si>
    <t>70.27</t>
  </si>
  <si>
    <t>32.26</t>
  </si>
  <si>
    <t>67.74</t>
  </si>
  <si>
    <t>1.56</t>
  </si>
  <si>
    <t>89.06</t>
  </si>
  <si>
    <t>54.69</t>
  </si>
  <si>
    <t>32.81</t>
  </si>
  <si>
    <t>Sloupec2</t>
  </si>
  <si>
    <t>Sloupec3</t>
  </si>
  <si>
    <t>Sloupec4</t>
  </si>
  <si>
    <t>Sloupec5</t>
  </si>
  <si>
    <t>Sloupec6</t>
  </si>
  <si>
    <t>Sloupec7</t>
  </si>
  <si>
    <t>Sloupec8</t>
  </si>
  <si>
    <t>Sloupec9</t>
  </si>
  <si>
    <t>Sloupec10</t>
  </si>
  <si>
    <t>Sloupec11</t>
  </si>
  <si>
    <t>Sloupec12</t>
  </si>
  <si>
    <t>Sloupec13</t>
  </si>
  <si>
    <t>https://pubmed.ncbi.nlm.nih.gov/24415693/</t>
  </si>
  <si>
    <t>China</t>
  </si>
  <si>
    <t>Mansor &amp; Sah 2012</t>
  </si>
  <si>
    <t>10.3161/000164512X653890</t>
  </si>
  <si>
    <t>White-bellied Erpornis</t>
  </si>
  <si>
    <t>Asian Paradise-flycatcher</t>
  </si>
  <si>
    <t>56</t>
  </si>
  <si>
    <t>Black-naped Monarch</t>
  </si>
  <si>
    <t>39</t>
  </si>
  <si>
    <t>Green Iora</t>
  </si>
  <si>
    <t>71</t>
  </si>
  <si>
    <t>Asian Brown Flycatcher</t>
  </si>
  <si>
    <t>91</t>
  </si>
  <si>
    <t>Arctic Warbler</t>
  </si>
  <si>
    <t>Pin-striped Tit-babbler</t>
  </si>
  <si>
    <t>Chestnut-winged Babbler</t>
  </si>
  <si>
    <t>99</t>
  </si>
  <si>
    <t>Abbott’s Babbler</t>
  </si>
  <si>
    <t>31</t>
  </si>
  <si>
    <t>Rufescent Prinia</t>
  </si>
  <si>
    <t>Leaf litter</t>
  </si>
  <si>
    <t>Dead (leaves, branches)</t>
  </si>
  <si>
    <t>&lt; 2-cm branch underside</t>
  </si>
  <si>
    <t>surface</t>
  </si>
  <si>
    <t>&gt; 2-cm branch under</t>
  </si>
  <si>
    <t>leaf underside</t>
  </si>
  <si>
    <t>leaf surface</t>
  </si>
  <si>
    <t>Malacocincla abbotti</t>
  </si>
  <si>
    <t>%</t>
  </si>
  <si>
    <t>JapaneseWhite-eye</t>
  </si>
  <si>
    <t>43.6</t>
  </si>
  <si>
    <t>6.1</t>
  </si>
  <si>
    <t>4.9</t>
  </si>
  <si>
    <t>GreatTit</t>
  </si>
  <si>
    <t>48.1</t>
  </si>
  <si>
    <t>24.0</t>
  </si>
  <si>
    <t>Yellow-cheekedTit</t>
  </si>
  <si>
    <t>17.6</t>
  </si>
  <si>
    <t>VelvetFrontedNuthatch</t>
  </si>
  <si>
    <t>33.0</t>
  </si>
  <si>
    <t>67.0</t>
  </si>
  <si>
    <t>Blue-wingedMinla</t>
  </si>
  <si>
    <t>80.0</t>
  </si>
  <si>
    <t>7.5</t>
  </si>
  <si>
    <t>56.1</t>
  </si>
  <si>
    <t>24.4</t>
  </si>
  <si>
    <t>Fork-tailedSunbird</t>
  </si>
  <si>
    <t>75.0</t>
  </si>
  <si>
    <t>Yellow-browedWarbler</t>
  </si>
  <si>
    <t>52.5</t>
  </si>
  <si>
    <t>20.8</t>
  </si>
  <si>
    <t>19.2</t>
  </si>
  <si>
    <t>Lemon-rumpedWarbler</t>
  </si>
  <si>
    <t>35.2</t>
  </si>
  <si>
    <t>41.9</t>
  </si>
  <si>
    <t>21.2</t>
  </si>
  <si>
    <t>Microhabitats</t>
  </si>
  <si>
    <t xml:space="preserve"> leaf Surface</t>
  </si>
  <si>
    <t>Underneath</t>
  </si>
  <si>
    <r>
      <t>Branch(diameter&lt;2cm)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charset val="238"/>
      </rPr>
      <t>Surface</t>
    </r>
  </si>
  <si>
    <t>Branch(diameter&gt;2cm) Surface</t>
  </si>
  <si>
    <t>Dead(leaves,branches,treeholes)</t>
  </si>
  <si>
    <t>Buds,floralparts</t>
  </si>
  <si>
    <t>Climber</t>
  </si>
  <si>
    <t>Understoreyplantsandlitter</t>
  </si>
  <si>
    <t>JWE</t>
  </si>
  <si>
    <t>355(48.7)</t>
  </si>
  <si>
    <t>189(25.9)</t>
  </si>
  <si>
    <t>125(17.1)</t>
  </si>
  <si>
    <t>6(0.8)</t>
  </si>
  <si>
    <t>11(1.5)</t>
  </si>
  <si>
    <t>0(0.0)</t>
  </si>
  <si>
    <t>18(2.5)</t>
  </si>
  <si>
    <t>16(2.2)</t>
  </si>
  <si>
    <t>9(1.2)</t>
  </si>
  <si>
    <t>GT</t>
  </si>
  <si>
    <t>190(24.7)</t>
  </si>
  <si>
    <t>105(13.7)</t>
  </si>
  <si>
    <t>335(43.6)</t>
  </si>
  <si>
    <t>19(2.5)</t>
  </si>
  <si>
    <t>51(6.6)</t>
  </si>
  <si>
    <t>3(0.4)</t>
  </si>
  <si>
    <t>17(2.2)</t>
  </si>
  <si>
    <t>33(4.3)</t>
  </si>
  <si>
    <t>4(0.5)</t>
  </si>
  <si>
    <t>11(1.4)</t>
  </si>
  <si>
    <t>YCT</t>
  </si>
  <si>
    <t>13(17.3)</t>
  </si>
  <si>
    <t>12(16.0)</t>
  </si>
  <si>
    <t>23(30.7)</t>
  </si>
  <si>
    <t>1(1.3)</t>
  </si>
  <si>
    <t>10(13.3)</t>
  </si>
  <si>
    <t>2(2.7)</t>
  </si>
  <si>
    <t>4(5.3)</t>
  </si>
  <si>
    <t>8(10.7)</t>
  </si>
  <si>
    <t>VFN</t>
  </si>
  <si>
    <t>27(10.5)</t>
  </si>
  <si>
    <t>17(6.6)</t>
  </si>
  <si>
    <t>100(38.8)</t>
  </si>
  <si>
    <t>49(19.0)</t>
  </si>
  <si>
    <t>56(21.7)</t>
  </si>
  <si>
    <t>6(2.3)</t>
  </si>
  <si>
    <t>3(1.2)</t>
  </si>
  <si>
    <t>CTB</t>
  </si>
  <si>
    <t>65(27.4)</t>
  </si>
  <si>
    <t>60(25.3)</t>
  </si>
  <si>
    <t>59(24.9)</t>
  </si>
  <si>
    <t>6(2.5)</t>
  </si>
  <si>
    <t>1(0.4)</t>
  </si>
  <si>
    <t>8(3.4)</t>
  </si>
  <si>
    <t>10(4.2)</t>
  </si>
  <si>
    <t>27(11.4)</t>
  </si>
  <si>
    <t>BWM</t>
  </si>
  <si>
    <t>106(41.7)</t>
  </si>
  <si>
    <t>62(24.4)</t>
  </si>
  <si>
    <t>67(26.4)</t>
  </si>
  <si>
    <t>2(0.8)</t>
  </si>
  <si>
    <t>6(2.4)</t>
  </si>
  <si>
    <t>7(2.8)</t>
  </si>
  <si>
    <t>FTSB</t>
  </si>
  <si>
    <t>13(25.0)</t>
  </si>
  <si>
    <t>19(36.5)</t>
  </si>
  <si>
    <t>1(1.9)</t>
  </si>
  <si>
    <t>YBW</t>
  </si>
  <si>
    <t>153(39.4)</t>
  </si>
  <si>
    <t>124(32.1)</t>
  </si>
  <si>
    <t>4(1.0)</t>
  </si>
  <si>
    <t>84(21.8)</t>
  </si>
  <si>
    <t>1(0.3)</t>
  </si>
  <si>
    <t>13(3.4)</t>
  </si>
  <si>
    <t>7(1.8)</t>
  </si>
  <si>
    <t>LRW</t>
  </si>
  <si>
    <t>94(45.0)</t>
  </si>
  <si>
    <t>82(39.2)</t>
  </si>
  <si>
    <t>3(1.4)</t>
  </si>
  <si>
    <t>18(8.6)</t>
  </si>
  <si>
    <t>1(0.5)</t>
  </si>
  <si>
    <t>2(1.0)</t>
  </si>
  <si>
    <t>7(3.3)</t>
  </si>
  <si>
    <t>&gt;??</t>
  </si>
  <si>
    <t>??</t>
  </si>
  <si>
    <t>Great Tit</t>
  </si>
  <si>
    <t>Japanese White-eye</t>
  </si>
  <si>
    <t>Yellow-cheeked Tit</t>
  </si>
  <si>
    <t>Velvet-Fronted Nuthatch</t>
  </si>
  <si>
    <t>Blue-winged Minla</t>
  </si>
  <si>
    <t>Common Tailorbird</t>
  </si>
  <si>
    <t>Fork-tailed Sunbird</t>
  </si>
  <si>
    <t>Yellow-browed Warbler</t>
  </si>
  <si>
    <t>Lemon-rumped Warbler</t>
  </si>
  <si>
    <t>Phylloscopus inornatus</t>
  </si>
  <si>
    <t>Zosterops japonicus</t>
  </si>
  <si>
    <t>Phylloscopus proregulus</t>
  </si>
  <si>
    <t>Kwok 2009</t>
  </si>
  <si>
    <t>10.1016/j.chnaes.2009.09.014</t>
  </si>
  <si>
    <t>Hong Kong</t>
  </si>
  <si>
    <t>weird substrates</t>
  </si>
  <si>
    <t>https://www.researchgate.net/publication/340995372_Guild_Composition_and_Niche_Overlap_of_Insectivorous_Birds_in_Evergreen_Rainforest</t>
  </si>
  <si>
    <t>monsoon forest</t>
  </si>
  <si>
    <t>canceled?</t>
  </si>
  <si>
    <t>https://www.wesca.net/Podoces/Podoces3/PODOCES%203_1-2_%20Foraging%20Behaviour%20in%20southern%20India.pdf</t>
  </si>
  <si>
    <t>montane wet temperate forests</t>
  </si>
  <si>
    <t>Somasundaram 2008</t>
  </si>
  <si>
    <t>Black-chinnedYuhina</t>
  </si>
  <si>
    <t>Yuhinanigrimenta</t>
  </si>
  <si>
    <t>Blue-throatedBarbet</t>
  </si>
  <si>
    <t>Megalaimaasiatica</t>
  </si>
  <si>
    <t>Blyth’sLeafWarbler</t>
  </si>
  <si>
    <t>Phylloscopusreguloides</t>
  </si>
  <si>
    <t>Chestnut-wingedCuckoo</t>
  </si>
  <si>
    <t>Clamatorcoromandus</t>
  </si>
  <si>
    <t>Grey-headedWoodpecker</t>
  </si>
  <si>
    <t>Picuscanus</t>
  </si>
  <si>
    <t>HimalayanBulbul</t>
  </si>
  <si>
    <t>Pycnonotusleucogenys</t>
  </si>
  <si>
    <t>LesserNecklacedLaughingthrush</t>
  </si>
  <si>
    <t>Garrulaxmonileger</t>
  </si>
  <si>
    <t>Long-tailedSibia</t>
  </si>
  <si>
    <t>Heterophasiapicaoides</t>
  </si>
  <si>
    <t>IndianWhite-eye</t>
  </si>
  <si>
    <t>Zosteropspalpebrosus</t>
  </si>
  <si>
    <t>PygmyBlueFlycatcher</t>
  </si>
  <si>
    <t>Muscicapellahodgsoni</t>
  </si>
  <si>
    <t>Rufous-breastedAccentor</t>
  </si>
  <si>
    <t>Prunellastrophiata</t>
  </si>
  <si>
    <t>Tickell’sLeafWarbler</t>
  </si>
  <si>
    <t>Phylloscopusaffinis</t>
  </si>
  <si>
    <t>VerditerFlycatcher</t>
  </si>
  <si>
    <t>Eumyiasthalassinus</t>
  </si>
  <si>
    <t>White-browedShrike-babbler</t>
  </si>
  <si>
    <t>Pteruthiusflaviscapis</t>
  </si>
  <si>
    <t>White-rumpedMunia</t>
  </si>
  <si>
    <t>Lonchurastriata</t>
  </si>
  <si>
    <t>White-tailedRobin</t>
  </si>
  <si>
    <t>Myiomelaleucura</t>
  </si>
  <si>
    <t>29.4</t>
  </si>
  <si>
    <t>66.6</t>
  </si>
  <si>
    <t>33.3</t>
  </si>
  <si>
    <t>61.1</t>
  </si>
  <si>
    <t>32.9</t>
  </si>
  <si>
    <t>63.9</t>
  </si>
  <si>
    <t>10.6</t>
  </si>
  <si>
    <t>18.1</t>
  </si>
  <si>
    <t>5.26</t>
  </si>
  <si>
    <t>68.4</t>
  </si>
  <si>
    <t>86.6</t>
  </si>
  <si>
    <t>86.2</t>
  </si>
  <si>
    <t>36.3</t>
  </si>
  <si>
    <t>63.6</t>
  </si>
  <si>
    <t>5.9</t>
  </si>
  <si>
    <t>94.1</t>
  </si>
  <si>
    <t>58.3</t>
  </si>
  <si>
    <t>62.1</t>
  </si>
  <si>
    <t>32.4</t>
  </si>
  <si>
    <t>5.88</t>
  </si>
  <si>
    <t>41.2</t>
  </si>
  <si>
    <t>23.5</t>
  </si>
  <si>
    <t>55.6</t>
  </si>
  <si>
    <t>17.5</t>
  </si>
  <si>
    <t>26.8</t>
  </si>
  <si>
    <t>21.4</t>
  </si>
  <si>
    <t>64.2</t>
  </si>
  <si>
    <t>57.9</t>
  </si>
  <si>
    <t>10.5</t>
  </si>
  <si>
    <t>17.2</t>
  </si>
  <si>
    <t>82.7</t>
  </si>
  <si>
    <t>77.2</t>
  </si>
  <si>
    <t>9.09</t>
  </si>
  <si>
    <t>13.6</t>
  </si>
  <si>
    <t>72.72</t>
  </si>
  <si>
    <t>79.2</t>
  </si>
  <si>
    <t>88.2</t>
  </si>
  <si>
    <t>11.8</t>
  </si>
  <si>
    <t>22.2</t>
  </si>
  <si>
    <t>55.5</t>
  </si>
  <si>
    <t>67.5</t>
  </si>
  <si>
    <t>Trunk/main branch</t>
  </si>
  <si>
    <t>Hemipus picatus</t>
  </si>
  <si>
    <t>Ficedula nigrorufa</t>
  </si>
  <si>
    <t>Parus nuchalis</t>
  </si>
  <si>
    <t>Acrocephalus dumetorum</t>
  </si>
  <si>
    <t>Alcippe poioicephala</t>
  </si>
  <si>
    <t>Nectarinia minima</t>
  </si>
  <si>
    <t>Dinopium javanense</t>
  </si>
  <si>
    <t>Garrulax jerdoni</t>
  </si>
  <si>
    <t>Pomatorhinus horsfieldii</t>
  </si>
  <si>
    <t>Lanius schach</t>
  </si>
  <si>
    <t>Eumyias albicaudata</t>
  </si>
  <si>
    <t>Columba elphinstonii</t>
  </si>
  <si>
    <t>Zosterops palpebrosus</t>
  </si>
  <si>
    <t>Phylloscopus affinis</t>
  </si>
  <si>
    <t>Brachypteryx major</t>
  </si>
  <si>
    <t>Megalaima viridis</t>
  </si>
  <si>
    <t>Iole indica</t>
  </si>
  <si>
    <t>Glean
Foliage</t>
  </si>
  <si>
    <t>Wood</t>
  </si>
  <si>
    <t>Probe
Wood</t>
  </si>
  <si>
    <t>Bar-winged Flycatchershrike</t>
  </si>
  <si>
    <t>Black-and-orange Flycatcher ¤</t>
  </si>
  <si>
    <t>Black Bulbul</t>
  </si>
  <si>
    <t>Black-lored Tit</t>
  </si>
  <si>
    <t>Blyth's Reed Warbler</t>
  </si>
  <si>
    <t>Brown-cheeked Fulvetta</t>
  </si>
  <si>
    <t>Crimson-backed Sunbird¤</t>
  </si>
  <si>
    <t>Eurasian Blackbird</t>
  </si>
  <si>
    <t>Common Flameback</t>
  </si>
  <si>
    <t>Grey-breasted Laughingthrush ¤</t>
  </si>
  <si>
    <t>Grey-headed Canary Flycatcher</t>
  </si>
  <si>
    <t>Grey Junglefowl</t>
  </si>
  <si>
    <t>Indian Scimitar Babbler</t>
  </si>
  <si>
    <t>Long-tailed Shrike</t>
  </si>
  <si>
    <t>Nilgiri Flycatcher ¤</t>
  </si>
  <si>
    <t>Nilgiri Wood-pigeon ¤*</t>
  </si>
  <si>
    <t>Oriental White-eye</t>
  </si>
  <si>
    <t>Plain Flowerpecker</t>
  </si>
  <si>
    <t>Red-whiskered Bulbul</t>
  </si>
  <si>
    <t>Scarlet Minivet</t>
  </si>
  <si>
    <t>Tytler’s Leaf Warbler</t>
  </si>
  <si>
    <t>Tickell’s Leaf Warbler</t>
  </si>
  <si>
    <t>Velvet-fronted Nuthatch</t>
  </si>
  <si>
    <t>White-cheeked Barbet</t>
  </si>
  <si>
    <t>White-bellied Shortwing¤*</t>
  </si>
  <si>
    <t>Yellow-browed Bulbul</t>
  </si>
  <si>
    <t>sp_english</t>
  </si>
  <si>
    <t>White-bellied Shortwing</t>
  </si>
  <si>
    <t>Nilgiri Wood-pigeon</t>
  </si>
  <si>
    <t>Nilgiri Flycatcher</t>
  </si>
  <si>
    <t>Grey-breasted Laughingthrush</t>
  </si>
  <si>
    <t>Crimson-backed Sunbird</t>
  </si>
  <si>
    <t>Black-and-orange Flycatcher</t>
  </si>
  <si>
    <t>Strophocincla cachinnans</t>
  </si>
  <si>
    <t>Myiomela major</t>
  </si>
  <si>
    <t>Parus xanthogenys</t>
  </si>
  <si>
    <t>Eumyias albicaudatus</t>
  </si>
  <si>
    <t>Foraging behavior</t>
  </si>
  <si>
    <t>Liana</t>
  </si>
  <si>
    <t>Red junglefowl</t>
  </si>
  <si>
    <t>Phasianidae</t>
  </si>
  <si>
    <t>Gallus varius</t>
  </si>
  <si>
    <t>Green junglefowl</t>
  </si>
  <si>
    <t>Pavo muticus</t>
  </si>
  <si>
    <t>Green p eafowl</t>
  </si>
  <si>
    <t>Rhampococcyx curvirostris</t>
  </si>
  <si>
    <t>Chestnut-breasted malkoha</t>
  </si>
  <si>
    <t>Cuculidae</t>
  </si>
  <si>
    <t>Centropus bengalensis</t>
  </si>
  <si>
    <t>Lesser coucal</t>
  </si>
  <si>
    <t>Picus puniceus</t>
  </si>
  <si>
    <t>Crimson-winged woodpecker</t>
  </si>
  <si>
    <t>Dendrocopos macei</t>
  </si>
  <si>
    <t>Fulvous-breasted woodpecker</t>
  </si>
  <si>
    <t>Dendrocopos moluccensis</t>
  </si>
  <si>
    <t>Pitta guajana</t>
  </si>
  <si>
    <t>Banded pitta</t>
  </si>
  <si>
    <t>Pittidae</t>
  </si>
  <si>
    <t>Lalage nigra</t>
  </si>
  <si>
    <t>Pied triller</t>
  </si>
  <si>
    <t>Campephagidae</t>
  </si>
  <si>
    <t>Pericrocotus cinnamomeus</t>
  </si>
  <si>
    <t>Small minivet</t>
  </si>
  <si>
    <t>Scarlet minivet</t>
  </si>
  <si>
    <t>Hemipus hirundinaceus</t>
  </si>
  <si>
    <t>Black-winged flycatcher-shrike</t>
  </si>
  <si>
    <t>Common iora</t>
  </si>
  <si>
    <t>Aegithinidae</t>
  </si>
  <si>
    <t>Pycnonotus aurigaster</t>
  </si>
  <si>
    <t>Sooty-headed bulbul</t>
  </si>
  <si>
    <t>Pycnonotidae</t>
  </si>
  <si>
    <t>Pycnonotus goiavier</t>
  </si>
  <si>
    <t>Yellow-vented bulbul</t>
  </si>
  <si>
    <t>Long-tailed shrike</t>
  </si>
  <si>
    <t>Laniidae</t>
  </si>
  <si>
    <t>Black-capped babbler</t>
  </si>
  <si>
    <t>Timaliidae</t>
  </si>
  <si>
    <t>Malacocincla sepiarium</t>
  </si>
  <si>
    <t>Horsfield's babbler</t>
  </si>
  <si>
    <t>Prinia familiaris</t>
  </si>
  <si>
    <t>Bar-winged pinia</t>
  </si>
  <si>
    <t>Sylviidae</t>
  </si>
  <si>
    <t>Common tailorbird</t>
  </si>
  <si>
    <t>Orthotomus ruficeps</t>
  </si>
  <si>
    <t>Ashy tailorbird</t>
  </si>
  <si>
    <t>Hypothymis azurea</t>
  </si>
  <si>
    <t>Black-naped monarch</t>
  </si>
  <si>
    <t>Monarchidae</t>
  </si>
  <si>
    <t>Rhipidura javanica</t>
  </si>
  <si>
    <t>Pied fantail</t>
  </si>
  <si>
    <t>Rhipiduridae</t>
  </si>
  <si>
    <t>Great tit</t>
  </si>
  <si>
    <t>Ashy drongo</t>
  </si>
  <si>
    <t>Dicruridae</t>
  </si>
  <si>
    <t>Crypsirina temia</t>
  </si>
  <si>
    <t>Racket-tailed treepie</t>
  </si>
  <si>
    <t>check</t>
  </si>
  <si>
    <t>?? Missing even in original</t>
  </si>
  <si>
    <t>Sunda-pygmy woodpecker</t>
  </si>
  <si>
    <t>At a</t>
  </si>
  <si>
    <t>Gleaning/</t>
  </si>
  <si>
    <t>Probing /</t>
  </si>
  <si>
    <t>Hawking/</t>
  </si>
  <si>
    <t>n_obs</t>
  </si>
  <si>
    <t>flower</t>
  </si>
  <si>
    <t>hover gleaning</t>
  </si>
  <si>
    <t>bark-probing</t>
  </si>
  <si>
    <t>sallying</t>
  </si>
  <si>
    <t>Brown Honeyeater</t>
  </si>
  <si>
    <t>White-fronted Honeyeater</t>
  </si>
  <si>
    <t>Red Wattlebird</t>
  </si>
  <si>
    <t>Yellow-plumed Honeyeater</t>
  </si>
  <si>
    <t>White-eared Honeyeater</t>
  </si>
  <si>
    <t>Brown-headed Honeyeater</t>
  </si>
  <si>
    <t>Yellow-throated Miner</t>
  </si>
  <si>
    <t>Singing Honeyeater</t>
  </si>
  <si>
    <t>Spiny-cheeked Honeyeater</t>
  </si>
  <si>
    <t>Redthroat</t>
  </si>
  <si>
    <t>Weebill</t>
  </si>
  <si>
    <t>Inland Thornbill</t>
  </si>
  <si>
    <t>Striated Pardalote</t>
  </si>
  <si>
    <t>Ground-feeding</t>
  </si>
  <si>
    <t>/ pouncing</t>
  </si>
  <si>
    <t>Lichmera indistincta</t>
  </si>
  <si>
    <t>Phylidonyris albifrons</t>
  </si>
  <si>
    <t>Anthochaera carunculata</t>
  </si>
  <si>
    <t>Lichenostomus ornatus</t>
  </si>
  <si>
    <t>Lichenostomus leucotis</t>
  </si>
  <si>
    <t>Melithreptus brevirostris</t>
  </si>
  <si>
    <t>Manorina flavigula</t>
  </si>
  <si>
    <t>Lichenostomus virescens</t>
  </si>
  <si>
    <t>Acanthagenys rufogularis</t>
  </si>
  <si>
    <t>Petroica goodenovii</t>
  </si>
  <si>
    <t>Pyrrholaemus brunneus</t>
  </si>
  <si>
    <t>Pomatostomus superciliosus</t>
  </si>
  <si>
    <t>Smicrornis brevirostris</t>
  </si>
  <si>
    <t>Acanthiza uropygialis</t>
  </si>
  <si>
    <t>Acanthiza apicalis</t>
  </si>
  <si>
    <t>Pardalotus striatus</t>
  </si>
  <si>
    <t>Morris Wooler 2001</t>
  </si>
  <si>
    <t>10.1071/MU00062</t>
  </si>
  <si>
    <t>South-Western Australia</t>
  </si>
  <si>
    <t>semi-arid woodland</t>
  </si>
  <si>
    <t>Woinarski 1989</t>
  </si>
  <si>
    <t>Eumyias thalassinus</t>
  </si>
  <si>
    <t>Nectarinia jugularis</t>
  </si>
  <si>
    <t xml:space="preserve"> Glean</t>
  </si>
  <si>
    <t>Attack</t>
  </si>
  <si>
    <t xml:space="preserve"> Pursue</t>
  </si>
  <si>
    <t>Foliage layer</t>
  </si>
  <si>
    <t>Sprig</t>
  </si>
  <si>
    <t xml:space="preserve"> Asperata</t>
  </si>
  <si>
    <t>Popisky řádků</t>
  </si>
  <si>
    <t>Celkový součet</t>
  </si>
  <si>
    <t>Součet z n</t>
  </si>
  <si>
    <t>Součet z Air</t>
  </si>
  <si>
    <t>Součet z Bark</t>
  </si>
  <si>
    <t>Součet z Flower</t>
  </si>
  <si>
    <t>Součet z Ground</t>
  </si>
  <si>
    <t>Součet z Leaf</t>
  </si>
  <si>
    <t>Součet z Other</t>
  </si>
  <si>
    <t>Součet z N_sub</t>
  </si>
  <si>
    <t>druh</t>
  </si>
  <si>
    <t>hang_glean</t>
  </si>
  <si>
    <t>hover_snatch</t>
  </si>
  <si>
    <t>snatch</t>
  </si>
  <si>
    <t>manipulation</t>
  </si>
  <si>
    <t>flycatch</t>
  </si>
  <si>
    <t>pounce</t>
  </si>
  <si>
    <t>bark</t>
  </si>
  <si>
    <t>leaf</t>
  </si>
  <si>
    <t>ground</t>
  </si>
  <si>
    <t>other</t>
  </si>
  <si>
    <t>Certhia_familiaris</t>
  </si>
  <si>
    <t>Chloris_chloris</t>
  </si>
  <si>
    <t>Coccothraustes_coccothraustes</t>
  </si>
  <si>
    <t>Cyanistes_caeruleus</t>
  </si>
  <si>
    <t>Dendrocopos_medius</t>
  </si>
  <si>
    <t>Dryocoptes_martius</t>
  </si>
  <si>
    <t>Ficedula_albicollis</t>
  </si>
  <si>
    <t>Muscicapa_striata</t>
  </si>
  <si>
    <t>Oriolus_oriolus</t>
  </si>
  <si>
    <t>Phoenicorus_phoenicorus</t>
  </si>
  <si>
    <t>Phylloscopus_sibilatrix</t>
  </si>
  <si>
    <t>Poecile_palustris</t>
  </si>
  <si>
    <t>Sturnus_vulgaris</t>
  </si>
  <si>
    <t>Study</t>
  </si>
  <si>
    <t>N_BEH</t>
  </si>
  <si>
    <t>N_SUB</t>
  </si>
  <si>
    <t>zdroj_dat</t>
  </si>
  <si>
    <t>Ulicny 25?</t>
  </si>
  <si>
    <t>Uličný</t>
  </si>
  <si>
    <t>Carduelis_chloris</t>
  </si>
  <si>
    <t>Dryocopus_martius</t>
  </si>
  <si>
    <t>Phoenicurus_phoenicurus</t>
  </si>
  <si>
    <t>Parus_palustris</t>
  </si>
  <si>
    <t>Seiurus_aurocapilla</t>
  </si>
  <si>
    <t>Psittacula_roseata</t>
  </si>
  <si>
    <t>Picus chlorolophus</t>
  </si>
  <si>
    <t>no method</t>
  </si>
  <si>
    <t>only percentages</t>
  </si>
  <si>
    <t>Winter (though it's Georgia, USA)</t>
  </si>
  <si>
    <t>non-breeding, flush-chase method!</t>
  </si>
  <si>
    <t>n species includes non-passerines</t>
  </si>
  <si>
    <t>Delichon_urbica</t>
  </si>
  <si>
    <t>Ficedula_parva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</si>
</sst>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General"/>
    <numFmt numFmtId="165" formatCode="0.000"/>
    <numFmt numFmtId="166" formatCode="0.0"/>
  </numFmts>
  <fonts count="15" x14ac:knownFonts="1"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Arial"/>
      <charset val="1"/>
    </font>
    <font>
      <sz val="11"/>
      <color rgb="FF333333"/>
      <name val="Arial"/>
      <family val="2"/>
      <charset val="238"/>
    </font>
    <font>
      <b/>
      <sz val="11"/>
      <color rgb="FF000000"/>
      <name val="Calibri"/>
      <family val="2"/>
      <charset val="1"/>
    </font>
    <font>
      <sz val="10"/>
      <name val="Arial"/>
      <family val="2"/>
    </font>
    <font>
      <i/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1"/>
      <color rgb="FF9C5700"/>
      <name val="Calibri"/>
      <family val="2"/>
      <charset val="238"/>
      <scheme val="minor"/>
    </font>
    <font>
      <sz val="8"/>
      <name val="Calibri"/>
      <family val="2"/>
      <charset val="238"/>
    </font>
    <font>
      <b/>
      <sz val="11"/>
      <color rgb="FF9C5700"/>
      <name val="Calibri"/>
      <family val="2"/>
      <charset val="238"/>
      <scheme val="minor"/>
    </font>
    <font>
      <sz val="12"/>
      <color rgb="FF212529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C000"/>
        <bgColor rgb="FFFF972F"/>
      </patternFill>
    </fill>
    <fill>
      <patternFill patternType="solid">
        <fgColor rgb="FF92D050"/>
        <bgColor rgb="FF81D41A"/>
      </patternFill>
    </fill>
    <fill>
      <patternFill patternType="solid">
        <fgColor rgb="FFF10D0C"/>
        <bgColor rgb="FFFF0000"/>
      </patternFill>
    </fill>
    <fill>
      <patternFill patternType="solid">
        <fgColor rgb="FFF79646"/>
        <bgColor rgb="FFFF972F"/>
      </patternFill>
    </fill>
    <fill>
      <patternFill patternType="solid">
        <fgColor rgb="FFFF0000"/>
        <bgColor rgb="FFF10D0C"/>
      </patternFill>
    </fill>
    <fill>
      <patternFill patternType="solid">
        <fgColor rgb="FFFFFF00"/>
        <bgColor rgb="FFFFFF00"/>
      </patternFill>
    </fill>
    <fill>
      <patternFill patternType="solid">
        <fgColor rgb="FF95B3D7"/>
        <bgColor rgb="FF9999FF"/>
      </patternFill>
    </fill>
    <fill>
      <patternFill patternType="solid">
        <fgColor rgb="FFFAC090"/>
        <bgColor rgb="FFFFC7CE"/>
      </patternFill>
    </fill>
    <fill>
      <patternFill patternType="solid">
        <fgColor rgb="FF00B050"/>
        <bgColor rgb="FF3FAF46"/>
      </patternFill>
    </fill>
    <fill>
      <patternFill patternType="solid">
        <fgColor rgb="FFFF972F"/>
        <bgColor rgb="FFF79646"/>
      </patternFill>
    </fill>
    <fill>
      <patternFill patternType="solid">
        <fgColor rgb="FF81D41A"/>
        <bgColor rgb="FF92D050"/>
      </patternFill>
    </fill>
    <fill>
      <patternFill patternType="solid">
        <fgColor rgb="FF3FAF46"/>
        <bgColor rgb="FF00B050"/>
      </patternFill>
    </fill>
    <fill>
      <patternFill patternType="solid">
        <fgColor rgb="FFFFD966"/>
        <bgColor rgb="FFFAC090"/>
      </patternFill>
    </fill>
    <fill>
      <patternFill patternType="solid">
        <fgColor theme="9" tint="0.79979857783745845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3D69B"/>
        <bgColor rgb="FFA9D18E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81D41A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1D41A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5">
    <border>
      <left/>
      <right/>
      <top/>
      <bottom/>
      <diagonal/>
    </border>
    <border>
      <left style="medium">
        <color rgb="FFF79646"/>
      </left>
      <right/>
      <top style="medium">
        <color rgb="FFF79646"/>
      </top>
      <bottom/>
      <diagonal/>
    </border>
    <border>
      <left/>
      <right/>
      <top style="medium">
        <color rgb="FFF79646"/>
      </top>
      <bottom/>
      <diagonal/>
    </border>
    <border>
      <left/>
      <right style="medium">
        <color rgb="FFF79646"/>
      </right>
      <top style="medium">
        <color rgb="FFF79646"/>
      </top>
      <bottom/>
      <diagonal/>
    </border>
    <border>
      <left style="medium">
        <color rgb="FFC0504D"/>
      </left>
      <right/>
      <top style="medium">
        <color rgb="FFC0504D"/>
      </top>
      <bottom/>
      <diagonal/>
    </border>
    <border>
      <left/>
      <right/>
      <top style="medium">
        <color rgb="FFC0504D"/>
      </top>
      <bottom/>
      <diagonal/>
    </border>
    <border>
      <left/>
      <right style="medium">
        <color rgb="FFC0504D"/>
      </right>
      <top style="medium">
        <color rgb="FFC0504D"/>
      </top>
      <bottom/>
      <diagonal/>
    </border>
    <border>
      <left style="medium">
        <color rgb="FFF79646"/>
      </left>
      <right/>
      <top/>
      <bottom/>
      <diagonal/>
    </border>
    <border>
      <left/>
      <right style="medium">
        <color rgb="FFF79646"/>
      </right>
      <top/>
      <bottom/>
      <diagonal/>
    </border>
    <border>
      <left style="medium">
        <color rgb="FFC0504D"/>
      </left>
      <right/>
      <top/>
      <bottom/>
      <diagonal/>
    </border>
    <border>
      <left/>
      <right style="medium">
        <color rgb="FFC0504D"/>
      </right>
      <top/>
      <bottom/>
      <diagonal/>
    </border>
    <border>
      <left style="medium">
        <color rgb="FFF79646"/>
      </left>
      <right/>
      <top/>
      <bottom style="medium">
        <color rgb="FFF79646"/>
      </bottom>
      <diagonal/>
    </border>
    <border>
      <left/>
      <right/>
      <top/>
      <bottom style="medium">
        <color rgb="FFF79646"/>
      </bottom>
      <diagonal/>
    </border>
    <border>
      <left/>
      <right style="medium">
        <color rgb="FFF79646"/>
      </right>
      <top/>
      <bottom style="medium">
        <color rgb="FFF79646"/>
      </bottom>
      <diagonal/>
    </border>
    <border>
      <left style="medium">
        <color rgb="FFC0504D"/>
      </left>
      <right/>
      <top/>
      <bottom style="medium">
        <color rgb="FFC0504D"/>
      </bottom>
      <diagonal/>
    </border>
    <border>
      <left/>
      <right/>
      <top/>
      <bottom style="medium">
        <color rgb="FFC0504D"/>
      </bottom>
      <diagonal/>
    </border>
    <border>
      <left/>
      <right style="medium">
        <color rgb="FFC0504D"/>
      </right>
      <top/>
      <bottom style="medium">
        <color rgb="FFC0504D"/>
      </bottom>
      <diagonal/>
    </border>
    <border>
      <left/>
      <right/>
      <top style="thin">
        <color theme="9" tint="0.39967040009765925"/>
      </top>
      <bottom style="thin">
        <color theme="9" tint="0.39967040009765925"/>
      </bottom>
      <diagonal/>
    </border>
    <border>
      <left/>
      <right style="thin">
        <color theme="9" tint="0.39967040009765925"/>
      </right>
      <top style="thin">
        <color theme="9" tint="0.39967040009765925"/>
      </top>
      <bottom style="thin">
        <color theme="9" tint="0.3996704000976592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/>
      <bottom/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20" borderId="0" applyNumberFormat="0" applyBorder="0" applyAlignment="0" applyProtection="0"/>
  </cellStyleXfs>
  <cellXfs count="91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1" fillId="4" borderId="0" xfId="0" applyFont="1" applyFill="1"/>
    <xf numFmtId="0" fontId="1" fillId="0" borderId="0" xfId="0" applyFont="1"/>
    <xf numFmtId="0" fontId="0" fillId="4" borderId="0" xfId="0" applyFill="1"/>
    <xf numFmtId="0" fontId="0" fillId="5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8" borderId="0" xfId="0" applyFill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1" fontId="0" fillId="0" borderId="7" xfId="0" applyNumberFormat="1" applyBorder="1"/>
    <xf numFmtId="1" fontId="0" fillId="0" borderId="0" xfId="0" applyNumberFormat="1"/>
    <xf numFmtId="1" fontId="0" fillId="0" borderId="8" xfId="0" applyNumberFormat="1" applyBorder="1"/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1" fontId="0" fillId="0" borderId="15" xfId="0" applyNumberFormat="1" applyBorder="1"/>
    <xf numFmtId="1" fontId="0" fillId="0" borderId="16" xfId="0" applyNumberFormat="1" applyBorder="1"/>
    <xf numFmtId="0" fontId="0" fillId="0" borderId="0" xfId="0" applyAlignment="1">
      <alignment horizontal="left"/>
    </xf>
    <xf numFmtId="0" fontId="0" fillId="10" borderId="0" xfId="0" applyFill="1"/>
    <xf numFmtId="0" fontId="0" fillId="11" borderId="0" xfId="0" applyFill="1"/>
    <xf numFmtId="0" fontId="0" fillId="9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2" fillId="0" borderId="17" xfId="0" applyFont="1" applyBorder="1"/>
    <xf numFmtId="0" fontId="2" fillId="0" borderId="18" xfId="0" applyFont="1" applyBorder="1"/>
    <xf numFmtId="0" fontId="2" fillId="15" borderId="17" xfId="0" applyFont="1" applyFill="1" applyBorder="1"/>
    <xf numFmtId="0" fontId="2" fillId="15" borderId="18" xfId="0" applyFont="1" applyFill="1" applyBorder="1"/>
    <xf numFmtId="164" fontId="0" fillId="0" borderId="0" xfId="0" applyNumberFormat="1"/>
    <xf numFmtId="1" fontId="0" fillId="14" borderId="0" xfId="0" applyNumberFormat="1" applyFill="1"/>
    <xf numFmtId="49" fontId="0" fillId="0" borderId="0" xfId="0" applyNumberFormat="1"/>
    <xf numFmtId="0" fontId="3" fillId="14" borderId="0" xfId="0" applyFont="1" applyFill="1"/>
    <xf numFmtId="0" fontId="4" fillId="0" borderId="0" xfId="0" applyFont="1" applyAlignment="1">
      <alignment wrapText="1"/>
    </xf>
    <xf numFmtId="1" fontId="0" fillId="2" borderId="0" xfId="0" applyNumberFormat="1" applyFill="1"/>
    <xf numFmtId="0" fontId="0" fillId="0" borderId="19" xfId="0" applyBorder="1"/>
    <xf numFmtId="0" fontId="5" fillId="16" borderId="19" xfId="0" applyFont="1" applyFill="1" applyBorder="1" applyAlignment="1">
      <alignment vertical="top" wrapText="1"/>
    </xf>
    <xf numFmtId="0" fontId="0" fillId="10" borderId="19" xfId="0" applyFill="1" applyBorder="1"/>
    <xf numFmtId="1" fontId="0" fillId="10" borderId="0" xfId="0" applyNumberFormat="1" applyFill="1"/>
    <xf numFmtId="1" fontId="0" fillId="0" borderId="19" xfId="0" applyNumberFormat="1" applyBorder="1"/>
    <xf numFmtId="1" fontId="0" fillId="2" borderId="19" xfId="0" applyNumberFormat="1" applyFill="1" applyBorder="1"/>
    <xf numFmtId="165" fontId="0" fillId="0" borderId="0" xfId="0" applyNumberFormat="1"/>
    <xf numFmtId="0" fontId="6" fillId="0" borderId="0" xfId="0" applyFont="1"/>
    <xf numFmtId="165" fontId="6" fillId="0" borderId="0" xfId="0" applyNumberFormat="1" applyFont="1"/>
    <xf numFmtId="0" fontId="6" fillId="7" borderId="0" xfId="0" applyFont="1" applyFill="1"/>
    <xf numFmtId="0" fontId="0" fillId="17" borderId="0" xfId="0" applyFill="1"/>
    <xf numFmtId="165" fontId="0" fillId="7" borderId="0" xfId="0" applyNumberFormat="1" applyFill="1"/>
    <xf numFmtId="165" fontId="6" fillId="7" borderId="0" xfId="0" applyNumberFormat="1" applyFont="1" applyFill="1"/>
    <xf numFmtId="0" fontId="0" fillId="0" borderId="20" xfId="0" applyBorder="1"/>
    <xf numFmtId="0" fontId="0" fillId="0" borderId="21" xfId="0" applyBorder="1"/>
    <xf numFmtId="165" fontId="0" fillId="0" borderId="21" xfId="0" applyNumberFormat="1" applyBorder="1"/>
    <xf numFmtId="0" fontId="9" fillId="0" borderId="0" xfId="1" applyAlignment="1">
      <alignment wrapText="1"/>
    </xf>
    <xf numFmtId="0" fontId="0" fillId="0" borderId="22" xfId="0" applyBorder="1"/>
    <xf numFmtId="0" fontId="0" fillId="18" borderId="0" xfId="0" applyFill="1"/>
    <xf numFmtId="0" fontId="0" fillId="19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10" fillId="20" borderId="0" xfId="2" applyBorder="1"/>
    <xf numFmtId="0" fontId="10" fillId="20" borderId="23" xfId="2" applyBorder="1"/>
    <xf numFmtId="0" fontId="12" fillId="20" borderId="23" xfId="2" applyFont="1" applyBorder="1"/>
    <xf numFmtId="0" fontId="0" fillId="23" borderId="23" xfId="0" applyFill="1" applyBorder="1"/>
    <xf numFmtId="0" fontId="0" fillId="0" borderId="23" xfId="0" applyBorder="1"/>
    <xf numFmtId="0" fontId="0" fillId="9" borderId="23" xfId="0" applyFill="1" applyBorder="1"/>
    <xf numFmtId="0" fontId="0" fillId="14" borderId="23" xfId="0" applyFill="1" applyBorder="1"/>
    <xf numFmtId="0" fontId="0" fillId="7" borderId="23" xfId="0" applyFill="1" applyBorder="1"/>
    <xf numFmtId="0" fontId="13" fillId="0" borderId="0" xfId="0" applyFont="1"/>
    <xf numFmtId="0" fontId="0" fillId="24" borderId="0" xfId="0" applyFill="1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166" fontId="0" fillId="0" borderId="0" xfId="0" applyNumberFormat="1"/>
    <xf numFmtId="0" fontId="0" fillId="7" borderId="24" xfId="0" applyFill="1" applyBorder="1"/>
    <xf numFmtId="0" fontId="0" fillId="25" borderId="0" xfId="0" applyFill="1"/>
    <xf numFmtId="0" fontId="0" fillId="26" borderId="0" xfId="0" applyFill="1"/>
    <xf numFmtId="0" fontId="0" fillId="0" borderId="0" xfId="0" pivotButton="1"/>
    <xf numFmtId="0" fontId="0" fillId="27" borderId="0" xfId="0" applyFill="1"/>
    <xf numFmtId="0" fontId="0" fillId="28" borderId="0" xfId="0" applyFill="1"/>
    <xf numFmtId="0" fontId="0" fillId="0" borderId="0" xfId="0" applyAlignment="1">
      <alignment vertical="top"/>
    </xf>
    <xf numFmtId="0" fontId="0" fillId="0" borderId="20" xfId="0" applyBorder="1" applyAlignment="1">
      <alignment horizontal="center"/>
    </xf>
  </cellXfs>
  <cellStyles count="3">
    <cellStyle name="Hyperlink" xfId="1" builtinId="8"/>
    <cellStyle name="Neutral" xfId="2" builtinId="28"/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z val="11"/>
        <color rgb="FFFFFFFF"/>
        <name val="Calibri"/>
        <family val="2"/>
        <charset val="238"/>
      </font>
      <fill>
        <patternFill>
          <bgColor rgb="FFCC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B050"/>
      <rgbColor rgb="FFBFBFBF"/>
      <rgbColor rgb="FF4F81BD"/>
      <rgbColor rgb="FF9999FF"/>
      <rgbColor rgb="FFC0504D"/>
      <rgbColor rgb="FFFFFFCC"/>
      <rgbColor rgb="FFC3D69B"/>
      <rgbColor rgb="FF660066"/>
      <rgbColor rgb="FFF79646"/>
      <rgbColor rgb="FF0066CC"/>
      <rgbColor rgb="FFD9D9D9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E2F0D9"/>
      <rgbColor rgb="FFFFD966"/>
      <rgbColor rgb="FF95B3D7"/>
      <rgbColor rgb="FFFFC7CE"/>
      <rgbColor rgb="FFCC99FF"/>
      <rgbColor rgb="FFFAC090"/>
      <rgbColor rgb="FF3366FF"/>
      <rgbColor rgb="FF92D050"/>
      <rgbColor rgb="FF81D41A"/>
      <rgbColor rgb="FFFFC000"/>
      <rgbColor rgb="FFFF972F"/>
      <rgbColor rgb="FFFF6600"/>
      <rgbColor rgb="FF595959"/>
      <rgbColor rgb="FFA9D18E"/>
      <rgbColor rgb="FF003366"/>
      <rgbColor rgb="FF3FAF46"/>
      <rgbColor rgb="FF003300"/>
      <rgbColor rgb="FF212529"/>
      <rgbColor rgb="FFF10D0C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1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44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844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0"/>
            <c:trendlineLbl>
              <c:numFmt formatCode="General" sourceLinked="0"/>
            </c:trendlineLbl>
          </c:trendline>
          <c:xVal>
            <c:numRef>
              <c:f>'Crome 1978'!$O$2:$O$28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0.99711429154399978</c:v>
                </c:pt>
                <c:pt idx="3">
                  <c:v>1</c:v>
                </c:pt>
                <c:pt idx="4">
                  <c:v>0.88545688545688539</c:v>
                </c:pt>
                <c:pt idx="5">
                  <c:v>0.9781613360123852</c:v>
                </c:pt>
                <c:pt idx="6">
                  <c:v>1</c:v>
                </c:pt>
                <c:pt idx="7">
                  <c:v>1</c:v>
                </c:pt>
                <c:pt idx="8">
                  <c:v>0.93442827962816299</c:v>
                </c:pt>
                <c:pt idx="9">
                  <c:v>1</c:v>
                </c:pt>
                <c:pt idx="10">
                  <c:v>0.99414056690758745</c:v>
                </c:pt>
                <c:pt idx="11">
                  <c:v>0.99417152373022477</c:v>
                </c:pt>
                <c:pt idx="12">
                  <c:v>0.91428571428571426</c:v>
                </c:pt>
                <c:pt idx="13">
                  <c:v>0.77102699486874393</c:v>
                </c:pt>
                <c:pt idx="14">
                  <c:v>0.9881158702649171</c:v>
                </c:pt>
                <c:pt idx="15">
                  <c:v>0.94383632527962424</c:v>
                </c:pt>
                <c:pt idx="16">
                  <c:v>0.96864111498257843</c:v>
                </c:pt>
                <c:pt idx="17">
                  <c:v>0.95146225692849484</c:v>
                </c:pt>
                <c:pt idx="18">
                  <c:v>1</c:v>
                </c:pt>
                <c:pt idx="19">
                  <c:v>0.90380569898642193</c:v>
                </c:pt>
                <c:pt idx="20">
                  <c:v>0.9672706840848434</c:v>
                </c:pt>
                <c:pt idx="21">
                  <c:v>1</c:v>
                </c:pt>
                <c:pt idx="22">
                  <c:v>1</c:v>
                </c:pt>
                <c:pt idx="23">
                  <c:v>0.84879138975474921</c:v>
                </c:pt>
                <c:pt idx="24">
                  <c:v>0.86460014469363911</c:v>
                </c:pt>
                <c:pt idx="25">
                  <c:v>0.91745931569219674</c:v>
                </c:pt>
                <c:pt idx="26">
                  <c:v>0.99417152373022477</c:v>
                </c:pt>
              </c:numCache>
            </c:numRef>
          </c:xVal>
          <c:yVal>
            <c:numRef>
              <c:f>'Crome 1978'!$AH$2:$AH$28</c:f>
              <c:numCache>
                <c:formatCode>General</c:formatCode>
                <c:ptCount val="27"/>
                <c:pt idx="0">
                  <c:v>0.98486707566462173</c:v>
                </c:pt>
                <c:pt idx="1">
                  <c:v>0.9930018416206261</c:v>
                </c:pt>
                <c:pt idx="2">
                  <c:v>0.91671914829809564</c:v>
                </c:pt>
                <c:pt idx="3">
                  <c:v>1</c:v>
                </c:pt>
                <c:pt idx="4">
                  <c:v>0.9930018416206261</c:v>
                </c:pt>
                <c:pt idx="5">
                  <c:v>0.65666256662566624</c:v>
                </c:pt>
                <c:pt idx="6">
                  <c:v>0.98536585365853657</c:v>
                </c:pt>
                <c:pt idx="7">
                  <c:v>1</c:v>
                </c:pt>
                <c:pt idx="8">
                  <c:v>0.8846167849990898</c:v>
                </c:pt>
                <c:pt idx="9">
                  <c:v>1</c:v>
                </c:pt>
                <c:pt idx="10">
                  <c:v>0.98099888631885546</c:v>
                </c:pt>
                <c:pt idx="11">
                  <c:v>0.88240280081076106</c:v>
                </c:pt>
                <c:pt idx="12">
                  <c:v>0.70708378281193807</c:v>
                </c:pt>
                <c:pt idx="13">
                  <c:v>0.99293666592936669</c:v>
                </c:pt>
                <c:pt idx="14">
                  <c:v>0.82857142857142851</c:v>
                </c:pt>
                <c:pt idx="15">
                  <c:v>0.92783562404553654</c:v>
                </c:pt>
                <c:pt idx="16">
                  <c:v>0.98504733920992493</c:v>
                </c:pt>
                <c:pt idx="17">
                  <c:v>0.9638811799773872</c:v>
                </c:pt>
                <c:pt idx="18">
                  <c:v>1</c:v>
                </c:pt>
                <c:pt idx="19">
                  <c:v>0.95510932619366351</c:v>
                </c:pt>
                <c:pt idx="20">
                  <c:v>0.93846153846153846</c:v>
                </c:pt>
                <c:pt idx="21">
                  <c:v>0.77605347282766635</c:v>
                </c:pt>
                <c:pt idx="22">
                  <c:v>0.99002069441250862</c:v>
                </c:pt>
                <c:pt idx="23">
                  <c:v>0.95092592592592584</c:v>
                </c:pt>
                <c:pt idx="24">
                  <c:v>0.95755591925804684</c:v>
                </c:pt>
                <c:pt idx="25">
                  <c:v>0.73761105626850942</c:v>
                </c:pt>
                <c:pt idx="26">
                  <c:v>0.96766656766656767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FE-466D-B7DA-39F7F1E6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27749"/>
        <c:axId val="76575437"/>
      </c:scatterChart>
      <c:valAx>
        <c:axId val="12627749"/>
        <c:scaling>
          <c:orientation val="minMax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76575437"/>
        <c:crosses val="autoZero"/>
        <c:crossBetween val="midCat"/>
      </c:valAx>
      <c:valAx>
        <c:axId val="76575437"/>
        <c:scaling>
          <c:orientation val="minMax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2627749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Arial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trendline>
            <c:name>1</c:nam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0"/>
            <c:dispEq val="0"/>
          </c:trendline>
          <c:xVal>
            <c:numRef>
              <c:f>'Ford et al. 1986'!$Z$2:$Z$37</c:f>
              <c:numCache>
                <c:formatCode>0.000</c:formatCode>
                <c:ptCount val="36"/>
                <c:pt idx="0">
                  <c:v>0.82867449792150549</c:v>
                </c:pt>
                <c:pt idx="1">
                  <c:v>0.95565774491645938</c:v>
                </c:pt>
                <c:pt idx="2">
                  <c:v>0.87821913598620205</c:v>
                </c:pt>
                <c:pt idx="3">
                  <c:v>0.75625667001692887</c:v>
                </c:pt>
                <c:pt idx="4">
                  <c:v>0.77974276054372882</c:v>
                </c:pt>
                <c:pt idx="5">
                  <c:v>0.6462625490749816</c:v>
                </c:pt>
                <c:pt idx="6">
                  <c:v>0.81196618673351195</c:v>
                </c:pt>
                <c:pt idx="7">
                  <c:v>0.87248014410873653</c:v>
                </c:pt>
                <c:pt idx="8">
                  <c:v>0.99636159257452905</c:v>
                </c:pt>
                <c:pt idx="9">
                  <c:v>0.70810882600333491</c:v>
                </c:pt>
                <c:pt idx="10">
                  <c:v>0.76166112898559624</c:v>
                </c:pt>
                <c:pt idx="11">
                  <c:v>0.95333521620784967</c:v>
                </c:pt>
                <c:pt idx="12">
                  <c:v>0.80920860835277519</c:v>
                </c:pt>
                <c:pt idx="13">
                  <c:v>0.9606733694078341</c:v>
                </c:pt>
                <c:pt idx="14">
                  <c:v>0.78899661744216154</c:v>
                </c:pt>
                <c:pt idx="15">
                  <c:v>0.95047160865963332</c:v>
                </c:pt>
                <c:pt idx="16">
                  <c:v>0.60674647904035306</c:v>
                </c:pt>
                <c:pt idx="17">
                  <c:v>0.84201588017555551</c:v>
                </c:pt>
                <c:pt idx="18">
                  <c:v>0.96171328150597202</c:v>
                </c:pt>
                <c:pt idx="19">
                  <c:v>0.93806149792151805</c:v>
                </c:pt>
                <c:pt idx="20">
                  <c:v>0.71643515999951646</c:v>
                </c:pt>
                <c:pt idx="21">
                  <c:v>0.81789402290725333</c:v>
                </c:pt>
                <c:pt idx="22">
                  <c:v>0.95362600920945972</c:v>
                </c:pt>
                <c:pt idx="23">
                  <c:v>0.88766641523813095</c:v>
                </c:pt>
                <c:pt idx="24">
                  <c:v>0.53785577836708609</c:v>
                </c:pt>
                <c:pt idx="25">
                  <c:v>0.9541789577187807</c:v>
                </c:pt>
                <c:pt idx="26">
                  <c:v>0.91871672946315686</c:v>
                </c:pt>
                <c:pt idx="27">
                  <c:v>0.91801715301658193</c:v>
                </c:pt>
                <c:pt idx="28">
                  <c:v>0.98111504374415848</c:v>
                </c:pt>
                <c:pt idx="29">
                  <c:v>0.96873399205601263</c:v>
                </c:pt>
                <c:pt idx="30">
                  <c:v>0.53029286293104039</c:v>
                </c:pt>
                <c:pt idx="31">
                  <c:v>0.71223081237958208</c:v>
                </c:pt>
                <c:pt idx="32">
                  <c:v>0.88551580125856577</c:v>
                </c:pt>
                <c:pt idx="33">
                  <c:v>0.78661201677528436</c:v>
                </c:pt>
                <c:pt idx="34">
                  <c:v>0.75925196243063731</c:v>
                </c:pt>
                <c:pt idx="35">
                  <c:v>0.8410431286680905</c:v>
                </c:pt>
              </c:numCache>
            </c:numRef>
          </c:xVal>
          <c:yVal>
            <c:numRef>
              <c:f>'Ford et al. 1986'!$K$2:$K$37</c:f>
              <c:numCache>
                <c:formatCode>0.000</c:formatCode>
                <c:ptCount val="36"/>
                <c:pt idx="0">
                  <c:v>0.99561035287549082</c:v>
                </c:pt>
                <c:pt idx="1">
                  <c:v>0.87234039422060927</c:v>
                </c:pt>
                <c:pt idx="2">
                  <c:v>0.90933277955080827</c:v>
                </c:pt>
                <c:pt idx="3">
                  <c:v>0.86437011980012157</c:v>
                </c:pt>
                <c:pt idx="4">
                  <c:v>0.82246908073085534</c:v>
                </c:pt>
                <c:pt idx="5">
                  <c:v>0.74717788924992901</c:v>
                </c:pt>
                <c:pt idx="6">
                  <c:v>0.83561362667281103</c:v>
                </c:pt>
                <c:pt idx="7">
                  <c:v>0.89373345342394717</c:v>
                </c:pt>
                <c:pt idx="8">
                  <c:v>0.89025940821205962</c:v>
                </c:pt>
                <c:pt idx="9">
                  <c:v>0.96957565121827871</c:v>
                </c:pt>
                <c:pt idx="10">
                  <c:v>0.92811921075142922</c:v>
                </c:pt>
                <c:pt idx="11">
                  <c:v>0.92527820020759399</c:v>
                </c:pt>
                <c:pt idx="12">
                  <c:v>0.80519179133935115</c:v>
                </c:pt>
                <c:pt idx="13">
                  <c:v>0.89245320684414853</c:v>
                </c:pt>
                <c:pt idx="14">
                  <c:v>0.93791683937278625</c:v>
                </c:pt>
                <c:pt idx="15">
                  <c:v>0.99561035287549082</c:v>
                </c:pt>
                <c:pt idx="16">
                  <c:v>0.82494264162239639</c:v>
                </c:pt>
                <c:pt idx="17">
                  <c:v>0.82839730683466473</c:v>
                </c:pt>
                <c:pt idx="18">
                  <c:v>0.77961883529566578</c:v>
                </c:pt>
                <c:pt idx="19">
                  <c:v>0.93575540771077348</c:v>
                </c:pt>
                <c:pt idx="20">
                  <c:v>0.80550276543199184</c:v>
                </c:pt>
                <c:pt idx="21">
                  <c:v>0.91439254156594629</c:v>
                </c:pt>
                <c:pt idx="22">
                  <c:v>0.96188476348918872</c:v>
                </c:pt>
                <c:pt idx="23">
                  <c:v>0.93223064003848499</c:v>
                </c:pt>
                <c:pt idx="24">
                  <c:v>0.61063477712573766</c:v>
                </c:pt>
                <c:pt idx="25">
                  <c:v>0.97031102733270502</c:v>
                </c:pt>
                <c:pt idx="26">
                  <c:v>0.82740783864307321</c:v>
                </c:pt>
                <c:pt idx="27">
                  <c:v>0.89659537324662975</c:v>
                </c:pt>
                <c:pt idx="28">
                  <c:v>0.90531608001300479</c:v>
                </c:pt>
                <c:pt idx="29">
                  <c:v>0.91720226673332361</c:v>
                </c:pt>
                <c:pt idx="30">
                  <c:v>0.6953162855327486</c:v>
                </c:pt>
                <c:pt idx="31">
                  <c:v>0.72827206768812602</c:v>
                </c:pt>
                <c:pt idx="32">
                  <c:v>0.90496192195964509</c:v>
                </c:pt>
                <c:pt idx="33">
                  <c:v>0.8014331034553287</c:v>
                </c:pt>
                <c:pt idx="34">
                  <c:v>0.9628244861750157</c:v>
                </c:pt>
                <c:pt idx="35">
                  <c:v>0.98721167864349257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0D-447D-BA40-EC09A433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06093"/>
        <c:axId val="55673383"/>
      </c:scatterChart>
      <c:valAx>
        <c:axId val="36206093"/>
        <c:scaling>
          <c:orientation val="minMax"/>
          <c:max val="1"/>
          <c:min val="0.5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673383"/>
        <c:crosses val="autoZero"/>
        <c:crossBetween val="midCat"/>
      </c:valAx>
      <c:valAx>
        <c:axId val="55673383"/>
        <c:scaling>
          <c:orientation val="minMax"/>
          <c:max val="1"/>
          <c:min val="0.5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36206093"/>
        <c:crosses val="autoZero"/>
        <c:crossBetween val="midCat"/>
        <c:majorUnit val="0.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al. 1985'!$U$2:$U$39</c:f>
              <c:numCache>
                <c:formatCode>0.000</c:formatCode>
                <c:ptCount val="38"/>
                <c:pt idx="0">
                  <c:v>0.96158283341024464</c:v>
                </c:pt>
                <c:pt idx="1">
                  <c:v>0.88694452512343891</c:v>
                </c:pt>
                <c:pt idx="2">
                  <c:v>0.73218724109362066</c:v>
                </c:pt>
                <c:pt idx="3">
                  <c:v>0.66121055110692417</c:v>
                </c:pt>
                <c:pt idx="4">
                  <c:v>0.89407744874715256</c:v>
                </c:pt>
                <c:pt idx="5">
                  <c:v>0.73538493207081113</c:v>
                </c:pt>
                <c:pt idx="6">
                  <c:v>0.75495049504950507</c:v>
                </c:pt>
                <c:pt idx="7">
                  <c:v>0.98980016652789338</c:v>
                </c:pt>
                <c:pt idx="8">
                  <c:v>0.98443807095814739</c:v>
                </c:pt>
                <c:pt idx="9">
                  <c:v>0.63026772434308376</c:v>
                </c:pt>
                <c:pt idx="10">
                  <c:v>0.66451990632318503</c:v>
                </c:pt>
                <c:pt idx="11">
                  <c:v>1</c:v>
                </c:pt>
                <c:pt idx="12">
                  <c:v>0.84177008491182237</c:v>
                </c:pt>
                <c:pt idx="13">
                  <c:v>0.97920277296360481</c:v>
                </c:pt>
                <c:pt idx="14">
                  <c:v>0.98974599208827807</c:v>
                </c:pt>
                <c:pt idx="15">
                  <c:v>0.90874965874965863</c:v>
                </c:pt>
                <c:pt idx="16">
                  <c:v>0.73791478902089314</c:v>
                </c:pt>
                <c:pt idx="17">
                  <c:v>0.85317460317460325</c:v>
                </c:pt>
                <c:pt idx="18">
                  <c:v>0.71921443736730362</c:v>
                </c:pt>
                <c:pt idx="19">
                  <c:v>0.85355217253409454</c:v>
                </c:pt>
                <c:pt idx="20">
                  <c:v>1</c:v>
                </c:pt>
                <c:pt idx="21">
                  <c:v>0.73304383788254757</c:v>
                </c:pt>
                <c:pt idx="22">
                  <c:v>0.72720618987871188</c:v>
                </c:pt>
                <c:pt idx="23">
                  <c:v>1</c:v>
                </c:pt>
                <c:pt idx="24">
                  <c:v>0.75337703615415186</c:v>
                </c:pt>
                <c:pt idx="25">
                  <c:v>0.6694147700882489</c:v>
                </c:pt>
                <c:pt idx="26">
                  <c:v>0.94512195121951215</c:v>
                </c:pt>
                <c:pt idx="27">
                  <c:v>0.95602069614299157</c:v>
                </c:pt>
                <c:pt idx="28">
                  <c:v>0.75573349149861624</c:v>
                </c:pt>
                <c:pt idx="29">
                  <c:v>0.70817078456870397</c:v>
                </c:pt>
                <c:pt idx="30">
                  <c:v>0.37770411723656672</c:v>
                </c:pt>
                <c:pt idx="31">
                  <c:v>0.90190754664438866</c:v>
                </c:pt>
                <c:pt idx="32">
                  <c:v>0.72412705090450147</c:v>
                </c:pt>
                <c:pt idx="33">
                  <c:v>0.85392902408111537</c:v>
                </c:pt>
                <c:pt idx="34">
                  <c:v>0.61451448906964934</c:v>
                </c:pt>
                <c:pt idx="35">
                  <c:v>0.88736582535538144</c:v>
                </c:pt>
                <c:pt idx="36">
                  <c:v>0.98980016652789338</c:v>
                </c:pt>
                <c:pt idx="37">
                  <c:v>0.46185372005044134</c:v>
                </c:pt>
              </c:numCache>
            </c:numRef>
          </c:xVal>
          <c:yVal>
            <c:numRef>
              <c:f>'Recher et al. 1985'!$K$2:$K$39</c:f>
              <c:numCache>
                <c:formatCode>0.000</c:formatCode>
                <c:ptCount val="38"/>
                <c:pt idx="0">
                  <c:v>0.99316399472551875</c:v>
                </c:pt>
                <c:pt idx="1">
                  <c:v>0.79297458893871453</c:v>
                </c:pt>
                <c:pt idx="2">
                  <c:v>0.87950838502182405</c:v>
                </c:pt>
                <c:pt idx="3">
                  <c:v>0.96591182847506629</c:v>
                </c:pt>
                <c:pt idx="4">
                  <c:v>0.93079535805264646</c:v>
                </c:pt>
                <c:pt idx="5">
                  <c:v>0.82777551850345676</c:v>
                </c:pt>
                <c:pt idx="6">
                  <c:v>0.842790516906335</c:v>
                </c:pt>
                <c:pt idx="7">
                  <c:v>0.92019126491176184</c:v>
                </c:pt>
                <c:pt idx="8">
                  <c:v>0.95478430375455547</c:v>
                </c:pt>
                <c:pt idx="9">
                  <c:v>0.79179787074523922</c:v>
                </c:pt>
                <c:pt idx="10">
                  <c:v>0.87457646921369314</c:v>
                </c:pt>
                <c:pt idx="11">
                  <c:v>0.87931034482758619</c:v>
                </c:pt>
                <c:pt idx="12">
                  <c:v>0.88205828779599271</c:v>
                </c:pt>
                <c:pt idx="13">
                  <c:v>0.96256837292840236</c:v>
                </c:pt>
                <c:pt idx="14">
                  <c:v>0.83239737932878732</c:v>
                </c:pt>
                <c:pt idx="15">
                  <c:v>0.97049591964846205</c:v>
                </c:pt>
                <c:pt idx="16">
                  <c:v>0.87365213314580403</c:v>
                </c:pt>
                <c:pt idx="17">
                  <c:v>0.81871955462769652</c:v>
                </c:pt>
                <c:pt idx="18">
                  <c:v>0.93019296254256523</c:v>
                </c:pt>
                <c:pt idx="19">
                  <c:v>0.96296748961134193</c:v>
                </c:pt>
                <c:pt idx="20">
                  <c:v>1</c:v>
                </c:pt>
                <c:pt idx="21">
                  <c:v>0.84228623329440766</c:v>
                </c:pt>
                <c:pt idx="22">
                  <c:v>0.82666938664490686</c:v>
                </c:pt>
                <c:pt idx="23">
                  <c:v>0.99663334013466642</c:v>
                </c:pt>
                <c:pt idx="24">
                  <c:v>0.85802469135802473</c:v>
                </c:pt>
                <c:pt idx="25">
                  <c:v>0.78299570288520559</c:v>
                </c:pt>
                <c:pt idx="26">
                  <c:v>0.93835616438356162</c:v>
                </c:pt>
                <c:pt idx="27">
                  <c:v>0.94337263308324404</c:v>
                </c:pt>
                <c:pt idx="28">
                  <c:v>0.83558469076943453</c:v>
                </c:pt>
                <c:pt idx="29">
                  <c:v>0.68497109826589608</c:v>
                </c:pt>
                <c:pt idx="30">
                  <c:v>0.77744044838860338</c:v>
                </c:pt>
                <c:pt idx="31">
                  <c:v>0.97035728307813118</c:v>
                </c:pt>
                <c:pt idx="32">
                  <c:v>0.84956874682902073</c:v>
                </c:pt>
                <c:pt idx="33">
                  <c:v>0.90287010657381028</c:v>
                </c:pt>
                <c:pt idx="34">
                  <c:v>0.74685138539042817</c:v>
                </c:pt>
                <c:pt idx="35">
                  <c:v>0.98962538063876493</c:v>
                </c:pt>
                <c:pt idx="36">
                  <c:v>0.90236811502272973</c:v>
                </c:pt>
                <c:pt idx="37">
                  <c:v>0.9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5E-4E47-A1B1-ABA7AB96A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65"/>
        <c:axId val="17166859"/>
      </c:scatterChart>
      <c:valAx>
        <c:axId val="175065"/>
        <c:scaling>
          <c:orientation val="minMax"/>
          <c:max val="1"/>
          <c:min val="0.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166859"/>
        <c:crosses val="autoZero"/>
        <c:crossBetween val="midCat"/>
      </c:valAx>
      <c:valAx>
        <c:axId val="17166859"/>
        <c:scaling>
          <c:orientation val="minMax"/>
          <c:max val="1"/>
          <c:min val="0.3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175065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1998'!$T$2:$T$32</c:f>
              <c:numCache>
                <c:formatCode>0.000</c:formatCode>
                <c:ptCount val="31"/>
                <c:pt idx="0">
                  <c:v>0.90287420161066367</c:v>
                </c:pt>
                <c:pt idx="1">
                  <c:v>0.51253687315634222</c:v>
                </c:pt>
                <c:pt idx="2">
                  <c:v>0.8133187772925764</c:v>
                </c:pt>
                <c:pt idx="3">
                  <c:v>0.71397941680960553</c:v>
                </c:pt>
                <c:pt idx="4">
                  <c:v>1</c:v>
                </c:pt>
                <c:pt idx="5">
                  <c:v>0.94385255939260349</c:v>
                </c:pt>
                <c:pt idx="6">
                  <c:v>0.81461163357715083</c:v>
                </c:pt>
                <c:pt idx="7">
                  <c:v>0.61772888214466382</c:v>
                </c:pt>
                <c:pt idx="8">
                  <c:v>1</c:v>
                </c:pt>
                <c:pt idx="9">
                  <c:v>0.97920277296360481</c:v>
                </c:pt>
                <c:pt idx="10">
                  <c:v>0.70343244425010931</c:v>
                </c:pt>
                <c:pt idx="11">
                  <c:v>0.59640522875817004</c:v>
                </c:pt>
                <c:pt idx="12">
                  <c:v>0.88789107763615305</c:v>
                </c:pt>
                <c:pt idx="13">
                  <c:v>0.82497449846990811</c:v>
                </c:pt>
                <c:pt idx="14">
                  <c:v>1</c:v>
                </c:pt>
                <c:pt idx="15">
                  <c:v>0.87406015037593987</c:v>
                </c:pt>
                <c:pt idx="16">
                  <c:v>0.67475839852738151</c:v>
                </c:pt>
                <c:pt idx="17">
                  <c:v>0.7594191522762952</c:v>
                </c:pt>
                <c:pt idx="18">
                  <c:v>0.43725617685305584</c:v>
                </c:pt>
                <c:pt idx="19">
                  <c:v>0.5724932249322493</c:v>
                </c:pt>
                <c:pt idx="20">
                  <c:v>0.47839506172839508</c:v>
                </c:pt>
                <c:pt idx="21">
                  <c:v>1</c:v>
                </c:pt>
                <c:pt idx="22">
                  <c:v>0.84009673717002786</c:v>
                </c:pt>
                <c:pt idx="23">
                  <c:v>0.7465767217076118</c:v>
                </c:pt>
                <c:pt idx="24">
                  <c:v>0.8952894438138479</c:v>
                </c:pt>
                <c:pt idx="25">
                  <c:v>0.84533829718355447</c:v>
                </c:pt>
                <c:pt idx="26">
                  <c:v>0.58262146289375338</c:v>
                </c:pt>
                <c:pt idx="27">
                  <c:v>0.94998799951998092</c:v>
                </c:pt>
                <c:pt idx="28">
                  <c:v>0.91442953020134221</c:v>
                </c:pt>
                <c:pt idx="29">
                  <c:v>0.87586052080215504</c:v>
                </c:pt>
                <c:pt idx="30">
                  <c:v>0.52219796215429404</c:v>
                </c:pt>
              </c:numCache>
            </c:numRef>
          </c:xVal>
          <c:yVal>
            <c:numRef>
              <c:f>'Recher et Davis 1998'!$J$2:$J$32</c:f>
              <c:numCache>
                <c:formatCode>0.000</c:formatCode>
                <c:ptCount val="31"/>
                <c:pt idx="0">
                  <c:v>0.95130564536185025</c:v>
                </c:pt>
                <c:pt idx="1">
                  <c:v>0.52341001353179961</c:v>
                </c:pt>
                <c:pt idx="2">
                  <c:v>0.79967974379503604</c:v>
                </c:pt>
                <c:pt idx="3">
                  <c:v>0.94358974358974357</c:v>
                </c:pt>
                <c:pt idx="4">
                  <c:v>1</c:v>
                </c:pt>
                <c:pt idx="5">
                  <c:v>0.95508204751408277</c:v>
                </c:pt>
                <c:pt idx="6">
                  <c:v>0.8954933008526188</c:v>
                </c:pt>
                <c:pt idx="7">
                  <c:v>0.90938680616099976</c:v>
                </c:pt>
                <c:pt idx="8">
                  <c:v>0.80143483459545639</c:v>
                </c:pt>
                <c:pt idx="9">
                  <c:v>0.98764068804417071</c:v>
                </c:pt>
                <c:pt idx="10">
                  <c:v>0.40571882446386032</c:v>
                </c:pt>
                <c:pt idx="11">
                  <c:v>0.5880048959608325</c:v>
                </c:pt>
                <c:pt idx="12">
                  <c:v>0.80722702278083269</c:v>
                </c:pt>
                <c:pt idx="13">
                  <c:v>0.92137085539147401</c:v>
                </c:pt>
                <c:pt idx="14">
                  <c:v>1</c:v>
                </c:pt>
                <c:pt idx="15">
                  <c:v>0.89924812030075185</c:v>
                </c:pt>
                <c:pt idx="16">
                  <c:v>0.79464937170652628</c:v>
                </c:pt>
                <c:pt idx="17">
                  <c:v>0.80753532182103616</c:v>
                </c:pt>
                <c:pt idx="18">
                  <c:v>0.425406661502711</c:v>
                </c:pt>
                <c:pt idx="19">
                  <c:v>0.77210098416773643</c:v>
                </c:pt>
                <c:pt idx="20">
                  <c:v>0.84936886395511924</c:v>
                </c:pt>
                <c:pt idx="21">
                  <c:v>1</c:v>
                </c:pt>
                <c:pt idx="22">
                  <c:v>0.7217599234815878</c:v>
                </c:pt>
                <c:pt idx="23">
                  <c:v>0.79726137736608949</c:v>
                </c:pt>
                <c:pt idx="24">
                  <c:v>0.90068841664172405</c:v>
                </c:pt>
                <c:pt idx="25">
                  <c:v>0.87616580310880832</c:v>
                </c:pt>
                <c:pt idx="26">
                  <c:v>0.76178790534618757</c:v>
                </c:pt>
                <c:pt idx="27">
                  <c:v>1</c:v>
                </c:pt>
                <c:pt idx="28">
                  <c:v>0.71807228915662658</c:v>
                </c:pt>
                <c:pt idx="29">
                  <c:v>1</c:v>
                </c:pt>
                <c:pt idx="30">
                  <c:v>0.87405475880052153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BD-48B5-BBAE-6983BE50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7568"/>
        <c:axId val="50754121"/>
      </c:scatterChart>
      <c:valAx>
        <c:axId val="85067568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Substrate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0754121"/>
        <c:crosses val="autoZero"/>
        <c:crossBetween val="midCat"/>
      </c:valAx>
      <c:valAx>
        <c:axId val="50754121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300" b="0" u="none" strike="noStrike">
                    <a:uFillTx/>
                    <a:latin typeface="Arial"/>
                  </a:defRPr>
                </a:pPr>
                <a:r>
                  <a:rPr lang="en-US" sz="1400" b="0" u="none" strike="noStrike">
                    <a:solidFill>
                      <a:srgbClr val="595959"/>
                    </a:solidFill>
                    <a:uFillTx/>
                    <a:latin typeface="Calibri"/>
                  </a:rPr>
                  <a:t>Levins Method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85067568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Levins</c:v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u="none" strike="noStrike">
                    <a:solidFill>
                      <a:srgbClr val="000000"/>
                    </a:solidFill>
                    <a:uFillTx/>
                    <a:latin typeface="Calibri"/>
                  </a:defRPr>
                </a:pPr>
                <a:endParaRPr lang="cs-CZ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560">
                      <a:solidFill>
                        <a:srgbClr val="000000"/>
                      </a:solidFill>
                    </a:ln>
                  </c:spPr>
                </c15:leaderLines>
              </c:ext>
            </c:extLst>
          </c:dLbls>
          <c:trendline>
            <c:spPr>
              <a:ln w="19080" cap="rnd">
                <a:solidFill>
                  <a:srgbClr val="4F81BD"/>
                </a:solidFill>
                <a:prstDash val="sysDot"/>
                <a:round/>
              </a:ln>
            </c:spPr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'Recher et Davis 1997'!$S$2:$S$22</c:f>
              <c:numCache>
                <c:formatCode>0.000</c:formatCode>
                <c:ptCount val="21"/>
                <c:pt idx="0">
                  <c:v>0.74000407996736028</c:v>
                </c:pt>
                <c:pt idx="1">
                  <c:v>0.95602069614299157</c:v>
                </c:pt>
                <c:pt idx="2">
                  <c:v>0.55284439486893477</c:v>
                </c:pt>
                <c:pt idx="3">
                  <c:v>0.92070600632244459</c:v>
                </c:pt>
                <c:pt idx="4">
                  <c:v>0.81400418555981857</c:v>
                </c:pt>
                <c:pt idx="5">
                  <c:v>0.99495001020199958</c:v>
                </c:pt>
                <c:pt idx="6">
                  <c:v>0.90171356923934254</c:v>
                </c:pt>
                <c:pt idx="7">
                  <c:v>0.88789107763615305</c:v>
                </c:pt>
                <c:pt idx="8">
                  <c:v>0.89203894616265755</c:v>
                </c:pt>
                <c:pt idx="9">
                  <c:v>0.89357000285144006</c:v>
                </c:pt>
                <c:pt idx="10">
                  <c:v>0.93679528940115264</c:v>
                </c:pt>
                <c:pt idx="11">
                  <c:v>0.80389007851534622</c:v>
                </c:pt>
                <c:pt idx="12">
                  <c:v>0.90316315205327402</c:v>
                </c:pt>
                <c:pt idx="13">
                  <c:v>0.75159489633173848</c:v>
                </c:pt>
                <c:pt idx="14">
                  <c:v>0.75</c:v>
                </c:pt>
                <c:pt idx="15">
                  <c:v>0.89295241404253123</c:v>
                </c:pt>
                <c:pt idx="16">
                  <c:v>0.85304858685296936</c:v>
                </c:pt>
                <c:pt idx="17">
                  <c:v>0.51210153482880749</c:v>
                </c:pt>
                <c:pt idx="18">
                  <c:v>0.9080962800875273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xVal>
          <c:yVal>
            <c:numRef>
              <c:f>'Recher et Davis 1997'!$I$2:$I$22</c:f>
              <c:numCache>
                <c:formatCode>0.000</c:formatCode>
                <c:ptCount val="21"/>
                <c:pt idx="0">
                  <c:v>0.99495001020199958</c:v>
                </c:pt>
                <c:pt idx="1">
                  <c:v>0.89265294453973709</c:v>
                </c:pt>
                <c:pt idx="2">
                  <c:v>0.90044742729306493</c:v>
                </c:pt>
                <c:pt idx="3">
                  <c:v>0.65105414470531875</c:v>
                </c:pt>
                <c:pt idx="4">
                  <c:v>0.71535500427716003</c:v>
                </c:pt>
                <c:pt idx="5">
                  <c:v>1</c:v>
                </c:pt>
                <c:pt idx="6">
                  <c:v>1</c:v>
                </c:pt>
                <c:pt idx="7">
                  <c:v>0.92691910054277593</c:v>
                </c:pt>
                <c:pt idx="8">
                  <c:v>1</c:v>
                </c:pt>
                <c:pt idx="9">
                  <c:v>0.96751412429378536</c:v>
                </c:pt>
                <c:pt idx="10">
                  <c:v>0.63362919132149909</c:v>
                </c:pt>
                <c:pt idx="11">
                  <c:v>0.95636598543575291</c:v>
                </c:pt>
                <c:pt idx="12">
                  <c:v>0.77362804878048774</c:v>
                </c:pt>
                <c:pt idx="13">
                  <c:v>0.99495001020199958</c:v>
                </c:pt>
                <c:pt idx="14">
                  <c:v>1</c:v>
                </c:pt>
                <c:pt idx="15">
                  <c:v>0.67109889842641601</c:v>
                </c:pt>
                <c:pt idx="16">
                  <c:v>0.8487158908507223</c:v>
                </c:pt>
                <c:pt idx="17">
                  <c:v>1</c:v>
                </c:pt>
                <c:pt idx="18">
                  <c:v>0.90200445434298437</c:v>
                </c:pt>
                <c:pt idx="19">
                  <c:v>0.8952894438138479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DE-4599-8105-D830A60D3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03690"/>
        <c:axId val="55459150"/>
      </c:scatterChart>
      <c:valAx>
        <c:axId val="52303690"/>
        <c:scaling>
          <c:orientation val="minMax"/>
          <c:max val="1"/>
          <c:min val="0.4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5459150"/>
        <c:crosses val="autoZero"/>
        <c:crossBetween val="midCat"/>
      </c:valAx>
      <c:valAx>
        <c:axId val="55459150"/>
        <c:scaling>
          <c:orientation val="minMax"/>
          <c:max val="1"/>
          <c:min val="0.4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u="none" strike="noStrike">
                <a:solidFill>
                  <a:srgbClr val="595959"/>
                </a:solidFill>
                <a:uFillTx/>
                <a:latin typeface="Calibri"/>
              </a:defRPr>
            </a:pPr>
            <a:endParaRPr lang="cs-CZ"/>
          </a:p>
        </c:txPr>
        <c:crossAx val="52303690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168480</xdr:colOff>
      <xdr:row>30</xdr:row>
      <xdr:rowOff>6480</xdr:rowOff>
    </xdr:from>
    <xdr:to>
      <xdr:col>42</xdr:col>
      <xdr:colOff>174960</xdr:colOff>
      <xdr:row>57</xdr:row>
      <xdr:rowOff>134640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68040</xdr:colOff>
      <xdr:row>90</xdr:row>
      <xdr:rowOff>27360</xdr:rowOff>
    </xdr:from>
    <xdr:to>
      <xdr:col>5</xdr:col>
      <xdr:colOff>406080</xdr:colOff>
      <xdr:row>117</xdr:row>
      <xdr:rowOff>128880</xdr:rowOff>
    </xdr:to>
    <xdr:pic>
      <xdr:nvPicPr>
        <xdr:cNvPr id="3" name="Obrázek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517760" y="17210520"/>
          <a:ext cx="6087240" cy="5244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380880</xdr:colOff>
      <xdr:row>90</xdr:row>
      <xdr:rowOff>54360</xdr:rowOff>
    </xdr:from>
    <xdr:to>
      <xdr:col>13</xdr:col>
      <xdr:colOff>1800</xdr:colOff>
      <xdr:row>138</xdr:row>
      <xdr:rowOff>138240</xdr:rowOff>
    </xdr:to>
    <xdr:pic>
      <xdr:nvPicPr>
        <xdr:cNvPr id="4" name="Obrázek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7579800" y="17237520"/>
          <a:ext cx="6577920" cy="922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14</xdr:col>
      <xdr:colOff>554040</xdr:colOff>
      <xdr:row>89</xdr:row>
      <xdr:rowOff>155880</xdr:rowOff>
    </xdr:from>
    <xdr:to>
      <xdr:col>21</xdr:col>
      <xdr:colOff>476280</xdr:colOff>
      <xdr:row>136</xdr:row>
      <xdr:rowOff>21960</xdr:rowOff>
    </xdr:to>
    <xdr:pic>
      <xdr:nvPicPr>
        <xdr:cNvPr id="5" name="Obrázek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/>
        <a:stretch/>
      </xdr:blipFill>
      <xdr:spPr>
        <a:xfrm>
          <a:off x="15465240" y="17148600"/>
          <a:ext cx="5086440" cy="8819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576000</xdr:colOff>
      <xdr:row>27</xdr:row>
      <xdr:rowOff>106920</xdr:rowOff>
    </xdr:from>
    <xdr:to>
      <xdr:col>24</xdr:col>
      <xdr:colOff>451440</xdr:colOff>
      <xdr:row>48</xdr:row>
      <xdr:rowOff>6840</xdr:rowOff>
    </xdr:to>
    <xdr:graphicFrame macro="">
      <xdr:nvGraphicFramePr>
        <xdr:cNvPr id="13" name="Chart 1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618480</xdr:colOff>
      <xdr:row>26</xdr:row>
      <xdr:rowOff>68040</xdr:rowOff>
    </xdr:from>
    <xdr:to>
      <xdr:col>25</xdr:col>
      <xdr:colOff>353880</xdr:colOff>
      <xdr:row>43</xdr:row>
      <xdr:rowOff>147960</xdr:rowOff>
    </xdr:to>
    <xdr:pic>
      <xdr:nvPicPr>
        <xdr:cNvPr id="4" name="Obrázek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03400" y="5020920"/>
          <a:ext cx="6257880" cy="33184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33</xdr:row>
      <xdr:rowOff>0</xdr:rowOff>
    </xdr:from>
    <xdr:to>
      <xdr:col>10</xdr:col>
      <xdr:colOff>252720</xdr:colOff>
      <xdr:row>44</xdr:row>
      <xdr:rowOff>74880</xdr:rowOff>
    </xdr:to>
    <xdr:pic>
      <xdr:nvPicPr>
        <xdr:cNvPr id="5" name="Image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796200" y="6286680"/>
          <a:ext cx="7098480" cy="2170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16</xdr:col>
      <xdr:colOff>329040</xdr:colOff>
      <xdr:row>42</xdr:row>
      <xdr:rowOff>55800</xdr:rowOff>
    </xdr:to>
    <xdr:pic>
      <xdr:nvPicPr>
        <xdr:cNvPr id="6" name="Image 2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1457360" y="6286680"/>
          <a:ext cx="3399120" cy="1770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0</xdr:rowOff>
    </xdr:from>
    <xdr:to>
      <xdr:col>10</xdr:col>
      <xdr:colOff>326160</xdr:colOff>
      <xdr:row>35</xdr:row>
      <xdr:rowOff>39960</xdr:rowOff>
    </xdr:to>
    <xdr:pic>
      <xdr:nvPicPr>
        <xdr:cNvPr id="7" name="Image 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954320" y="5905440"/>
          <a:ext cx="6033600" cy="8020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11</xdr:col>
      <xdr:colOff>345240</xdr:colOff>
      <xdr:row>43</xdr:row>
      <xdr:rowOff>126720</xdr:rowOff>
    </xdr:to>
    <xdr:pic>
      <xdr:nvPicPr>
        <xdr:cNvPr id="8" name="Image 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4954320" y="6858000"/>
          <a:ext cx="6868080" cy="1460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457200</xdr:colOff>
      <xdr:row>66</xdr:row>
      <xdr:rowOff>9360</xdr:rowOff>
    </xdr:from>
    <xdr:to>
      <xdr:col>26</xdr:col>
      <xdr:colOff>209520</xdr:colOff>
      <xdr:row>75</xdr:row>
      <xdr:rowOff>94680</xdr:rowOff>
    </xdr:to>
    <xdr:pic>
      <xdr:nvPicPr>
        <xdr:cNvPr id="9" name="Picture 1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474320" y="12582360"/>
          <a:ext cx="4664880" cy="1800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175260</xdr:colOff>
      <xdr:row>8</xdr:row>
      <xdr:rowOff>38100</xdr:rowOff>
    </xdr:from>
    <xdr:to>
      <xdr:col>35</xdr:col>
      <xdr:colOff>528840</xdr:colOff>
      <xdr:row>25</xdr:row>
      <xdr:rowOff>72829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161627F-A96F-E5EF-44E6-35FB19E266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887700" y="1501140"/>
          <a:ext cx="8278380" cy="314368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145080</xdr:colOff>
      <xdr:row>2</xdr:row>
      <xdr:rowOff>127080</xdr:rowOff>
    </xdr:from>
    <xdr:to>
      <xdr:col>34</xdr:col>
      <xdr:colOff>115560</xdr:colOff>
      <xdr:row>26</xdr:row>
      <xdr:rowOff>52200</xdr:rowOff>
    </xdr:to>
    <xdr:graphicFrame macro="">
      <xdr:nvGraphicFramePr>
        <xdr:cNvPr id="10" name="Chart 2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9000</xdr:colOff>
      <xdr:row>3</xdr:row>
      <xdr:rowOff>16200</xdr:rowOff>
    </xdr:from>
    <xdr:to>
      <xdr:col>29</xdr:col>
      <xdr:colOff>623880</xdr:colOff>
      <xdr:row>28</xdr:row>
      <xdr:rowOff>160920</xdr:rowOff>
    </xdr:to>
    <xdr:graphicFrame macro="">
      <xdr:nvGraphicFramePr>
        <xdr:cNvPr id="11" name="Chart 2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172440</xdr:colOff>
      <xdr:row>1</xdr:row>
      <xdr:rowOff>170640</xdr:rowOff>
    </xdr:from>
    <xdr:to>
      <xdr:col>28</xdr:col>
      <xdr:colOff>261000</xdr:colOff>
      <xdr:row>24</xdr:row>
      <xdr:rowOff>124920</xdr:rowOff>
    </xdr:to>
    <xdr:graphicFrame macro="">
      <xdr:nvGraphicFramePr>
        <xdr:cNvPr id="12" name="Chart 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YNC\DP\SongbirdGuildsMasters\resources\BirdLife_Checklist_Version_3\BirdLife_Checklist_Version_3.xls" TargetMode="External"/><Relationship Id="rId1" Type="http://schemas.openxmlformats.org/officeDocument/2006/relationships/externalLinkPath" Target="file:///E:\SYNC\DP\SongbirdGuildsMasters\resources\BirdLife_Checklist_Version_3\BirdLife_Checklist_Version_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sheetDataSet>
      <sheetData sheetId="0">
        <row r="1">
          <cell r="D1" t="str">
            <v>Scientific name</v>
          </cell>
        </row>
        <row r="2">
          <cell r="D2" t="str">
            <v>Nothocercus julius</v>
          </cell>
        </row>
        <row r="3">
          <cell r="D3" t="str">
            <v>Nothocercus bonapartei</v>
          </cell>
        </row>
        <row r="4">
          <cell r="D4" t="str">
            <v>Nothocercus nigrocapillus</v>
          </cell>
        </row>
        <row r="5">
          <cell r="D5" t="str">
            <v>Tinamus tao</v>
          </cell>
        </row>
        <row r="6">
          <cell r="D6" t="str">
            <v>Tinamus solitarius</v>
          </cell>
        </row>
        <row r="7">
          <cell r="D7" t="str">
            <v>Tinamus osgoodi</v>
          </cell>
        </row>
        <row r="8">
          <cell r="D8" t="str">
            <v>Tinamus major</v>
          </cell>
        </row>
        <row r="9">
          <cell r="D9" t="str">
            <v>Tinamus guttatus</v>
          </cell>
        </row>
        <row r="10">
          <cell r="D10" t="str">
            <v>Crypturellus berlepschi</v>
          </cell>
        </row>
        <row r="11">
          <cell r="D11" t="str">
            <v>Crypturellus cinereus</v>
          </cell>
        </row>
        <row r="12">
          <cell r="D12" t="str">
            <v>Crypturellus soui</v>
          </cell>
        </row>
        <row r="13">
          <cell r="D13" t="str">
            <v>Crypturellus ptaritepui</v>
          </cell>
        </row>
        <row r="14">
          <cell r="D14" t="str">
            <v>Crypturellus obsoletus</v>
          </cell>
        </row>
        <row r="15">
          <cell r="D15" t="str">
            <v>Crypturellus cinnamomeus</v>
          </cell>
        </row>
        <row r="16">
          <cell r="D16" t="str">
            <v>Crypturellus undulatus</v>
          </cell>
        </row>
        <row r="17">
          <cell r="D17" t="str">
            <v>Crypturellus transfasciatus</v>
          </cell>
        </row>
        <row r="18">
          <cell r="D18" t="str">
            <v>Crypturellus strigulosus</v>
          </cell>
        </row>
        <row r="19">
          <cell r="D19" t="str">
            <v>Crypturellus boucardi</v>
          </cell>
        </row>
        <row r="20">
          <cell r="D20" t="str">
            <v>Crypturellus kerriae</v>
          </cell>
        </row>
        <row r="21">
          <cell r="D21" t="str">
            <v>Crypturellus erythropus</v>
          </cell>
        </row>
        <row r="22">
          <cell r="D22" t="str">
            <v>Crypturellus erythropus</v>
          </cell>
        </row>
        <row r="23">
          <cell r="D23" t="str">
            <v>Crypturellus columbianus</v>
          </cell>
        </row>
        <row r="24">
          <cell r="D24" t="str">
            <v>Crypturellus saltuarius</v>
          </cell>
        </row>
        <row r="25">
          <cell r="D25" t="str">
            <v>Crypturellus idoneus</v>
          </cell>
        </row>
        <row r="26">
          <cell r="D26" t="str">
            <v>Crypturellus duidae</v>
          </cell>
        </row>
        <row r="27">
          <cell r="D27" t="str">
            <v>Crypturellus noctivagus</v>
          </cell>
        </row>
        <row r="28">
          <cell r="D28" t="str">
            <v>Crypturellus atrocapillus</v>
          </cell>
        </row>
        <row r="29">
          <cell r="D29" t="str">
            <v>Crypturellus variegatus</v>
          </cell>
        </row>
        <row r="30">
          <cell r="D30" t="str">
            <v>Crypturellus brevirostris</v>
          </cell>
        </row>
        <row r="31">
          <cell r="D31" t="str">
            <v>Crypturellus bartletti</v>
          </cell>
        </row>
        <row r="32">
          <cell r="D32" t="str">
            <v>Crypturellus parvirostris</v>
          </cell>
        </row>
        <row r="33">
          <cell r="D33" t="str">
            <v>Crypturellus casiquiare</v>
          </cell>
        </row>
        <row r="34">
          <cell r="D34" t="str">
            <v>Crypturellus tataupa</v>
          </cell>
        </row>
        <row r="35">
          <cell r="D35" t="str">
            <v>Rhynchotus rufescens</v>
          </cell>
        </row>
        <row r="36">
          <cell r="D36" t="str">
            <v>Rhynchotus rufescens</v>
          </cell>
        </row>
        <row r="37">
          <cell r="D37" t="str">
            <v>Rhynchotus maculicollis</v>
          </cell>
        </row>
        <row r="38">
          <cell r="D38" t="str">
            <v>Nothoprocta taczanowskii</v>
          </cell>
        </row>
        <row r="39">
          <cell r="D39" t="str">
            <v>Nothoprocta kalinowskii</v>
          </cell>
        </row>
        <row r="40">
          <cell r="D40" t="str">
            <v>Nothoprocta ornata</v>
          </cell>
        </row>
        <row r="41">
          <cell r="D41" t="str">
            <v>Nothoprocta pentlandii</v>
          </cell>
        </row>
        <row r="42">
          <cell r="D42" t="str">
            <v>Nothoprocta cinerascens</v>
          </cell>
        </row>
        <row r="43">
          <cell r="D43" t="str">
            <v>Nothoprocta perdicaria</v>
          </cell>
        </row>
        <row r="44">
          <cell r="D44" t="str">
            <v>Nothoprocta curvirostris</v>
          </cell>
        </row>
        <row r="45">
          <cell r="D45" t="str">
            <v>Nothura darwinii</v>
          </cell>
        </row>
        <row r="46">
          <cell r="D46" t="str">
            <v>Nothura chacoensis</v>
          </cell>
        </row>
        <row r="47">
          <cell r="D47" t="str">
            <v>Nothura maculosa</v>
          </cell>
        </row>
        <row r="48">
          <cell r="D48" t="str">
            <v>Nothura minor</v>
          </cell>
        </row>
        <row r="49">
          <cell r="D49" t="str">
            <v>Nothura boraquira</v>
          </cell>
        </row>
        <row r="50">
          <cell r="D50" t="str">
            <v>Taoniscus nanus</v>
          </cell>
        </row>
        <row r="51">
          <cell r="D51" t="str">
            <v>Eudromia elegans</v>
          </cell>
        </row>
        <row r="52">
          <cell r="D52" t="str">
            <v>Eudromia formosa</v>
          </cell>
        </row>
        <row r="53">
          <cell r="D53" t="str">
            <v>Tinamotis pentlandii</v>
          </cell>
        </row>
        <row r="54">
          <cell r="D54" t="str">
            <v>Tinamotis ingoufi</v>
          </cell>
        </row>
        <row r="55">
          <cell r="D55" t="str">
            <v>Struthio camelus</v>
          </cell>
        </row>
        <row r="56">
          <cell r="D56" t="str">
            <v>Struthio molybdophanes</v>
          </cell>
        </row>
        <row r="57">
          <cell r="D57" t="str">
            <v>Rhea americana</v>
          </cell>
        </row>
        <row r="58">
          <cell r="D58" t="str">
            <v>Rhea nana</v>
          </cell>
        </row>
        <row r="59">
          <cell r="D59" t="str">
            <v>Rhea pennata</v>
          </cell>
        </row>
        <row r="60">
          <cell r="D60" t="str">
            <v>Pterocnemia tarapacensis</v>
          </cell>
        </row>
        <row r="61">
          <cell r="D61" t="str">
            <v>Casuarius casuarius</v>
          </cell>
        </row>
        <row r="62">
          <cell r="D62" t="str">
            <v>Casuarius bennetti</v>
          </cell>
        </row>
        <row r="63">
          <cell r="D63" t="str">
            <v>Casuarius unappendiculatus</v>
          </cell>
        </row>
        <row r="64">
          <cell r="D64" t="str">
            <v>Dromaius novaehollandiae</v>
          </cell>
        </row>
        <row r="65">
          <cell r="D65" t="str">
            <v>Dromaius novaehollandiae</v>
          </cell>
        </row>
        <row r="66">
          <cell r="D66" t="str">
            <v>Dromaius ater</v>
          </cell>
        </row>
        <row r="67">
          <cell r="D67" t="str">
            <v>Dromaius baudinianus</v>
          </cell>
        </row>
        <row r="68">
          <cell r="D68" t="str">
            <v>Apteryx australis</v>
          </cell>
        </row>
        <row r="69">
          <cell r="D69" t="str">
            <v>Apteryx australis</v>
          </cell>
        </row>
        <row r="70">
          <cell r="D70" t="str">
            <v>Apteryx mantelli</v>
          </cell>
        </row>
        <row r="71">
          <cell r="D71" t="str">
            <v>Apteryx rowi</v>
          </cell>
        </row>
        <row r="72">
          <cell r="D72" t="str">
            <v>Apteryx owenii</v>
          </cell>
        </row>
        <row r="73">
          <cell r="D73" t="str">
            <v>Apteryx haastii</v>
          </cell>
        </row>
        <row r="74">
          <cell r="D74" t="str">
            <v>Alectura lathami</v>
          </cell>
        </row>
        <row r="75">
          <cell r="D75" t="str">
            <v>Aepypodius arfakianus</v>
          </cell>
        </row>
        <row r="76">
          <cell r="D76" t="str">
            <v>Aepypodius bruijnii</v>
          </cell>
        </row>
        <row r="77">
          <cell r="D77" t="str">
            <v>Talegalla cuvieri</v>
          </cell>
        </row>
        <row r="78">
          <cell r="D78" t="str">
            <v>Talegalla fuscirostris</v>
          </cell>
        </row>
        <row r="79">
          <cell r="D79" t="str">
            <v>Talegalla jobiensis</v>
          </cell>
        </row>
        <row r="80">
          <cell r="D80" t="str">
            <v>Leipoa ocellata</v>
          </cell>
        </row>
        <row r="81">
          <cell r="D81" t="str">
            <v>Macrocephalon maleo</v>
          </cell>
        </row>
        <row r="82">
          <cell r="D82" t="str">
            <v>Eulipoa wallacei</v>
          </cell>
        </row>
        <row r="83">
          <cell r="D83" t="str">
            <v>Megapodius nicobariensis</v>
          </cell>
        </row>
        <row r="84">
          <cell r="D84" t="str">
            <v>Megapodius cumingii</v>
          </cell>
        </row>
        <row r="85">
          <cell r="D85" t="str">
            <v>Megapodius bernsteinii</v>
          </cell>
        </row>
        <row r="86">
          <cell r="D86" t="str">
            <v>Megapodius reinwardt</v>
          </cell>
        </row>
        <row r="87">
          <cell r="D87" t="str">
            <v>Megapodius reinwardt</v>
          </cell>
        </row>
        <row r="88">
          <cell r="D88" t="str">
            <v>Megapodius tenimberensis</v>
          </cell>
        </row>
        <row r="89">
          <cell r="D89" t="str">
            <v>Megapodius freycinet</v>
          </cell>
        </row>
        <row r="90">
          <cell r="D90" t="str">
            <v>Megapodius freycinet</v>
          </cell>
        </row>
        <row r="91">
          <cell r="D91" t="str">
            <v>Megapodius geelvinkianus</v>
          </cell>
        </row>
        <row r="92">
          <cell r="D92" t="str">
            <v>Megapodius affinis</v>
          </cell>
        </row>
        <row r="93">
          <cell r="D93" t="str">
            <v>Megapodius eremita</v>
          </cell>
        </row>
        <row r="94">
          <cell r="D94" t="str">
            <v>Megapodius layardi</v>
          </cell>
        </row>
        <row r="95">
          <cell r="D95" t="str">
            <v>Megapodius laperouse</v>
          </cell>
        </row>
        <row r="96">
          <cell r="D96" t="str">
            <v>Megapodius pritchardii</v>
          </cell>
        </row>
        <row r="97">
          <cell r="D97" t="str">
            <v>Megapodius stairi</v>
          </cell>
        </row>
        <row r="98">
          <cell r="D98" t="str">
            <v>Megapodius forstenii</v>
          </cell>
        </row>
        <row r="99">
          <cell r="D99" t="str">
            <v>Ortalis vetula</v>
          </cell>
        </row>
        <row r="100">
          <cell r="D100" t="str">
            <v>Ortalis cinereiceps</v>
          </cell>
        </row>
        <row r="101">
          <cell r="D101" t="str">
            <v>Ortalis garrula</v>
          </cell>
        </row>
        <row r="102">
          <cell r="D102" t="str">
            <v>Ortalis ruficauda</v>
          </cell>
        </row>
        <row r="103">
          <cell r="D103" t="str">
            <v>Ortalis erythroptera</v>
          </cell>
        </row>
        <row r="104">
          <cell r="D104" t="str">
            <v>Ortalis wagleri</v>
          </cell>
        </row>
        <row r="105">
          <cell r="D105" t="str">
            <v>Ortalis poliocephala</v>
          </cell>
        </row>
        <row r="106">
          <cell r="D106" t="str">
            <v>Ortalis canicollis</v>
          </cell>
        </row>
        <row r="107">
          <cell r="D107" t="str">
            <v>Ortalis leucogastra</v>
          </cell>
        </row>
        <row r="108">
          <cell r="D108" t="str">
            <v>Ortalis guttata</v>
          </cell>
        </row>
        <row r="109">
          <cell r="D109" t="str">
            <v>Ortalis guttata</v>
          </cell>
        </row>
        <row r="110">
          <cell r="D110" t="str">
            <v>Ortalis colombiana</v>
          </cell>
        </row>
        <row r="111">
          <cell r="D111" t="str">
            <v>Ortalis araucuan</v>
          </cell>
        </row>
        <row r="112">
          <cell r="D112" t="str">
            <v>Ortalis motmot</v>
          </cell>
        </row>
        <row r="113">
          <cell r="D113" t="str">
            <v>Ortalis superciliaris</v>
          </cell>
        </row>
        <row r="114">
          <cell r="D114" t="str">
            <v>Penelope argyrotis</v>
          </cell>
        </row>
        <row r="115">
          <cell r="D115" t="str">
            <v>Penelope barbata</v>
          </cell>
        </row>
        <row r="116">
          <cell r="D116" t="str">
            <v>Penelope ortoni</v>
          </cell>
        </row>
        <row r="117">
          <cell r="D117" t="str">
            <v>Penelope montagnii</v>
          </cell>
        </row>
        <row r="118">
          <cell r="D118" t="str">
            <v>Penelope marail</v>
          </cell>
        </row>
        <row r="119">
          <cell r="D119" t="str">
            <v>Penelope superciliaris</v>
          </cell>
        </row>
        <row r="120">
          <cell r="D120" t="str">
            <v>Penelope dabbenei</v>
          </cell>
        </row>
        <row r="121">
          <cell r="D121" t="str">
            <v>Penelope purpurascens</v>
          </cell>
        </row>
        <row r="122">
          <cell r="D122" t="str">
            <v>Penelope perspicax</v>
          </cell>
        </row>
        <row r="123">
          <cell r="D123" t="str">
            <v>Penelope albipennis</v>
          </cell>
        </row>
        <row r="124">
          <cell r="D124" t="str">
            <v>Penelope jacquacu</v>
          </cell>
        </row>
        <row r="125">
          <cell r="D125" t="str">
            <v>Penelope obscura</v>
          </cell>
        </row>
        <row r="126">
          <cell r="D126" t="str">
            <v>Penelope pileata</v>
          </cell>
        </row>
        <row r="127">
          <cell r="D127" t="str">
            <v>Penelope ochrogaster</v>
          </cell>
        </row>
        <row r="128">
          <cell r="D128" t="str">
            <v>Penelope jacucaca</v>
          </cell>
        </row>
        <row r="129">
          <cell r="D129" t="str">
            <v>Pipile pipile</v>
          </cell>
        </row>
        <row r="130">
          <cell r="D130" t="str">
            <v>Pipile cumanensis</v>
          </cell>
        </row>
        <row r="131">
          <cell r="D131" t="str">
            <v>Pipile cujubi</v>
          </cell>
        </row>
        <row r="132">
          <cell r="D132" t="str">
            <v>Pipile jacutinga</v>
          </cell>
        </row>
        <row r="133">
          <cell r="D133" t="str">
            <v>Aburria aburri</v>
          </cell>
        </row>
        <row r="134">
          <cell r="D134" t="str">
            <v>Chamaepetes unicolor</v>
          </cell>
        </row>
        <row r="135">
          <cell r="D135" t="str">
            <v>Chamaepetes goudotii</v>
          </cell>
        </row>
        <row r="136">
          <cell r="D136" t="str">
            <v>Penelopina nigra</v>
          </cell>
        </row>
        <row r="137">
          <cell r="D137" t="str">
            <v>Oreophasis derbianus</v>
          </cell>
        </row>
        <row r="138">
          <cell r="D138" t="str">
            <v>Nothocrax urumutum</v>
          </cell>
        </row>
        <row r="139">
          <cell r="D139" t="str">
            <v>Mitu tomentosum</v>
          </cell>
        </row>
        <row r="140">
          <cell r="D140" t="str">
            <v>Mitu salvini</v>
          </cell>
        </row>
        <row r="141">
          <cell r="D141" t="str">
            <v>Mitu tuberosum</v>
          </cell>
        </row>
        <row r="142">
          <cell r="D142" t="str">
            <v>Mitu mitu</v>
          </cell>
        </row>
        <row r="143">
          <cell r="D143" t="str">
            <v>Pauxi pauxi</v>
          </cell>
        </row>
        <row r="144">
          <cell r="D144" t="str">
            <v>Pauxi unicornis</v>
          </cell>
        </row>
        <row r="145">
          <cell r="D145" t="str">
            <v>Crax rubra</v>
          </cell>
        </row>
        <row r="146">
          <cell r="D146" t="str">
            <v>Crax alberti</v>
          </cell>
        </row>
        <row r="147">
          <cell r="D147" t="str">
            <v>Crax daubentoni</v>
          </cell>
        </row>
        <row r="148">
          <cell r="D148" t="str">
            <v>Crax alector</v>
          </cell>
        </row>
        <row r="149">
          <cell r="D149" t="str">
            <v>Crax globulosa</v>
          </cell>
        </row>
        <row r="150">
          <cell r="D150" t="str">
            <v>Crax fasciolata</v>
          </cell>
        </row>
        <row r="151">
          <cell r="D151" t="str">
            <v>Crax blumenbachii</v>
          </cell>
        </row>
        <row r="152">
          <cell r="D152" t="str">
            <v>Agelastes meleagrides</v>
          </cell>
        </row>
        <row r="153">
          <cell r="D153" t="str">
            <v>Agelastes niger</v>
          </cell>
        </row>
        <row r="154">
          <cell r="D154" t="str">
            <v>Numida meleagris</v>
          </cell>
        </row>
        <row r="155">
          <cell r="D155" t="str">
            <v>Guttera plumifera</v>
          </cell>
        </row>
        <row r="156">
          <cell r="D156" t="str">
            <v>Guttera pucherani</v>
          </cell>
        </row>
        <row r="157">
          <cell r="D157" t="str">
            <v>Acryllium vulturinum</v>
          </cell>
        </row>
        <row r="158">
          <cell r="D158" t="str">
            <v>Dendrortyx barbatus</v>
          </cell>
        </row>
        <row r="159">
          <cell r="D159" t="str">
            <v>Dendrortyx macroura</v>
          </cell>
        </row>
        <row r="160">
          <cell r="D160" t="str">
            <v>Dendrortyx leucophrys</v>
          </cell>
        </row>
        <row r="161">
          <cell r="D161" t="str">
            <v>Oreortyx pictus</v>
          </cell>
        </row>
        <row r="162">
          <cell r="D162" t="str">
            <v>Callipepla squamata</v>
          </cell>
        </row>
        <row r="163">
          <cell r="D163" t="str">
            <v>Callipepla douglasii</v>
          </cell>
        </row>
        <row r="164">
          <cell r="D164" t="str">
            <v>Callipepla californica</v>
          </cell>
        </row>
        <row r="165">
          <cell r="D165" t="str">
            <v>Callipepla gambelii</v>
          </cell>
        </row>
        <row r="166">
          <cell r="D166" t="str">
            <v>Philortyx fasciatus</v>
          </cell>
        </row>
        <row r="167">
          <cell r="D167" t="str">
            <v>Colinus virginianus</v>
          </cell>
        </row>
        <row r="168">
          <cell r="D168" t="str">
            <v>Colinus ridgwayi</v>
          </cell>
        </row>
        <row r="169">
          <cell r="D169" t="str">
            <v>Colinus nigrogularis</v>
          </cell>
        </row>
        <row r="170">
          <cell r="D170" t="str">
            <v>Colinus cristatus</v>
          </cell>
        </row>
        <row r="171">
          <cell r="D171" t="str">
            <v>Odontophorus gujanensis</v>
          </cell>
        </row>
        <row r="172">
          <cell r="D172" t="str">
            <v>Odontophorus capueira</v>
          </cell>
        </row>
        <row r="173">
          <cell r="D173" t="str">
            <v>Odontophorus melanotis</v>
          </cell>
        </row>
        <row r="174">
          <cell r="D174" t="str">
            <v>Odontophorus erythrops</v>
          </cell>
        </row>
        <row r="175">
          <cell r="D175" t="str">
            <v>Odontophorus atrifrons</v>
          </cell>
        </row>
        <row r="176">
          <cell r="D176" t="str">
            <v>Odontophorus hyperythrus</v>
          </cell>
        </row>
        <row r="177">
          <cell r="D177" t="str">
            <v>Odontophorus melanonotus</v>
          </cell>
        </row>
        <row r="178">
          <cell r="D178" t="str">
            <v>Odontophorus speciosus</v>
          </cell>
        </row>
        <row r="179">
          <cell r="D179" t="str">
            <v>Odontophorus dialeucos</v>
          </cell>
        </row>
        <row r="180">
          <cell r="D180" t="str">
            <v>Odontophorus strophium</v>
          </cell>
        </row>
        <row r="181">
          <cell r="D181" t="str">
            <v>Odontophorus columbianus</v>
          </cell>
        </row>
        <row r="182">
          <cell r="D182" t="str">
            <v>Odontophorus leucolaemus</v>
          </cell>
        </row>
        <row r="183">
          <cell r="D183" t="str">
            <v>Odontophorus balliviani</v>
          </cell>
        </row>
        <row r="184">
          <cell r="D184" t="str">
            <v>Odontophorus stellatus</v>
          </cell>
        </row>
        <row r="185">
          <cell r="D185" t="str">
            <v>Odontophorus guttatus</v>
          </cell>
        </row>
        <row r="186">
          <cell r="D186" t="str">
            <v>Dactylortyx thoracicus</v>
          </cell>
        </row>
        <row r="187">
          <cell r="D187" t="str">
            <v>Cyrtonyx montezumae</v>
          </cell>
        </row>
        <row r="188">
          <cell r="D188" t="str">
            <v>Cyrtonyx sallei</v>
          </cell>
        </row>
        <row r="189">
          <cell r="D189" t="str">
            <v>Cyrtonyx ocellatus</v>
          </cell>
        </row>
        <row r="190">
          <cell r="D190" t="str">
            <v>Rhynchortyx cinctus</v>
          </cell>
        </row>
        <row r="191">
          <cell r="D191" t="str">
            <v>Meleagris gallopavo</v>
          </cell>
        </row>
        <row r="192">
          <cell r="D192" t="str">
            <v>Meleagris ocellata</v>
          </cell>
        </row>
        <row r="193">
          <cell r="D193" t="str">
            <v>Bonasa bonasia</v>
          </cell>
        </row>
        <row r="194">
          <cell r="D194" t="str">
            <v>Bonasa sewerzowi</v>
          </cell>
        </row>
        <row r="195">
          <cell r="D195" t="str">
            <v>Bonasa umbellus</v>
          </cell>
        </row>
        <row r="196">
          <cell r="D196" t="str">
            <v>Tetrao tetrix</v>
          </cell>
        </row>
        <row r="197">
          <cell r="D197" t="str">
            <v>Tetrao mlokosiewiczi</v>
          </cell>
        </row>
        <row r="198">
          <cell r="D198" t="str">
            <v>Tetrao urogallus</v>
          </cell>
        </row>
        <row r="199">
          <cell r="D199" t="str">
            <v>Tetrao parvirostris</v>
          </cell>
        </row>
        <row r="200">
          <cell r="D200" t="str">
            <v>Centrocercus urophasianus</v>
          </cell>
        </row>
        <row r="201">
          <cell r="D201" t="str">
            <v>Centrocercus urophasianus</v>
          </cell>
        </row>
        <row r="202">
          <cell r="D202" t="str">
            <v>Centrocercus minimus</v>
          </cell>
        </row>
        <row r="203">
          <cell r="D203" t="str">
            <v>Dendragapus falcipennis</v>
          </cell>
        </row>
        <row r="204">
          <cell r="D204" t="str">
            <v>Dendragapus canadensis</v>
          </cell>
        </row>
        <row r="205">
          <cell r="D205" t="str">
            <v>Dendragapus obscurus</v>
          </cell>
        </row>
        <row r="206">
          <cell r="D206" t="str">
            <v>Dendragapus obscurus</v>
          </cell>
        </row>
        <row r="207">
          <cell r="D207" t="str">
            <v>Dendragapus fuliginosus</v>
          </cell>
        </row>
        <row r="208">
          <cell r="D208" t="str">
            <v>Tympanuchus phasianellus</v>
          </cell>
        </row>
        <row r="209">
          <cell r="D209" t="str">
            <v>Tympanuchus cupido</v>
          </cell>
        </row>
        <row r="210">
          <cell r="D210" t="str">
            <v>Tympanuchus pallidicinctus</v>
          </cell>
        </row>
        <row r="211">
          <cell r="D211" t="str">
            <v>Lagopus lagopus</v>
          </cell>
        </row>
        <row r="212">
          <cell r="D212" t="str">
            <v>Lagopus muta</v>
          </cell>
        </row>
        <row r="213">
          <cell r="D213" t="str">
            <v>Lagopus leucura</v>
          </cell>
        </row>
        <row r="214">
          <cell r="D214" t="str">
            <v>Lerwa lerwa</v>
          </cell>
        </row>
        <row r="215">
          <cell r="D215" t="str">
            <v>Tetraophasis obscurus</v>
          </cell>
        </row>
        <row r="216">
          <cell r="D216" t="str">
            <v>Tetraophasis szechenyii</v>
          </cell>
        </row>
        <row r="217">
          <cell r="D217" t="str">
            <v>Tetraogallus caucasicus</v>
          </cell>
        </row>
        <row r="218">
          <cell r="D218" t="str">
            <v>Tetraogallus caspius</v>
          </cell>
        </row>
        <row r="219">
          <cell r="D219" t="str">
            <v>Tetraogallus tibetanus</v>
          </cell>
        </row>
        <row r="220">
          <cell r="D220" t="str">
            <v>Tetraogallus altaicus</v>
          </cell>
        </row>
        <row r="221">
          <cell r="D221" t="str">
            <v>Tetraogallus himalayensis</v>
          </cell>
        </row>
        <row r="222">
          <cell r="D222" t="str">
            <v>Alectoris graeca</v>
          </cell>
        </row>
        <row r="223">
          <cell r="D223" t="str">
            <v>Alectoris chukar</v>
          </cell>
        </row>
        <row r="224">
          <cell r="D224" t="str">
            <v>Alectoris philbyi</v>
          </cell>
        </row>
        <row r="225">
          <cell r="D225" t="str">
            <v>Alectoris magna</v>
          </cell>
        </row>
        <row r="226">
          <cell r="D226" t="str">
            <v>Alectoris barbara</v>
          </cell>
        </row>
        <row r="227">
          <cell r="D227" t="str">
            <v>Alectoris rufa</v>
          </cell>
        </row>
        <row r="228">
          <cell r="D228" t="str">
            <v>Alectoris melanocephala</v>
          </cell>
        </row>
        <row r="229">
          <cell r="D229" t="str">
            <v>Ammoperdix griseogularis</v>
          </cell>
        </row>
        <row r="230">
          <cell r="D230" t="str">
            <v>Ammoperdix heyi</v>
          </cell>
        </row>
        <row r="231">
          <cell r="D231" t="str">
            <v>Ptilopachus petrosus</v>
          </cell>
        </row>
        <row r="232">
          <cell r="D232" t="str">
            <v>Francolinus francolinus</v>
          </cell>
        </row>
        <row r="233">
          <cell r="D233" t="str">
            <v>Francolinus pictus</v>
          </cell>
        </row>
        <row r="234">
          <cell r="D234" t="str">
            <v>Francolinus pintadeanus</v>
          </cell>
        </row>
        <row r="235">
          <cell r="D235" t="str">
            <v>Francolinus pondicerianus</v>
          </cell>
        </row>
        <row r="236">
          <cell r="D236" t="str">
            <v>Francolinus gularis</v>
          </cell>
        </row>
        <row r="237">
          <cell r="D237" t="str">
            <v>Francolinus coqui</v>
          </cell>
        </row>
        <row r="238">
          <cell r="D238" t="str">
            <v>Francolinus albogularis</v>
          </cell>
        </row>
        <row r="239">
          <cell r="D239" t="str">
            <v>Francolinus schlegelii</v>
          </cell>
        </row>
        <row r="240">
          <cell r="D240" t="str">
            <v>Francolinus lathami</v>
          </cell>
        </row>
        <row r="241">
          <cell r="D241" t="str">
            <v>Francolinus sephaena</v>
          </cell>
        </row>
        <row r="242">
          <cell r="D242" t="str">
            <v>Francolinus streptophorus</v>
          </cell>
        </row>
        <row r="243">
          <cell r="D243" t="str">
            <v>Francolinus finschi</v>
          </cell>
        </row>
        <row r="244">
          <cell r="D244" t="str">
            <v>Francolinus africanus</v>
          </cell>
        </row>
        <row r="245">
          <cell r="D245" t="str">
            <v>Francolinus levaillantii</v>
          </cell>
        </row>
        <row r="246">
          <cell r="D246" t="str">
            <v>Francolinus psilolaemus</v>
          </cell>
        </row>
        <row r="247">
          <cell r="D247" t="str">
            <v>Francolinus shelleyi</v>
          </cell>
        </row>
        <row r="248">
          <cell r="D248" t="str">
            <v>Francolinus levaillantoides</v>
          </cell>
        </row>
        <row r="249">
          <cell r="D249" t="str">
            <v>Francolinus nahani</v>
          </cell>
        </row>
        <row r="250">
          <cell r="D250" t="str">
            <v>Francolinus hartlaubi</v>
          </cell>
        </row>
        <row r="251">
          <cell r="D251" t="str">
            <v>Francolinus bicalcaratus</v>
          </cell>
        </row>
        <row r="252">
          <cell r="D252" t="str">
            <v>Francolinus clappertoni</v>
          </cell>
        </row>
        <row r="253">
          <cell r="D253" t="str">
            <v>Francolinus icterorhynchus</v>
          </cell>
        </row>
        <row r="254">
          <cell r="D254" t="str">
            <v>Francolinus harwoodi</v>
          </cell>
        </row>
        <row r="255">
          <cell r="D255" t="str">
            <v>Francolinus adspersus</v>
          </cell>
        </row>
        <row r="256">
          <cell r="D256" t="str">
            <v>Francolinus capensis</v>
          </cell>
        </row>
        <row r="257">
          <cell r="D257" t="str">
            <v>Francolinus hildebrandti</v>
          </cell>
        </row>
        <row r="258">
          <cell r="D258" t="str">
            <v>Francolinus natalensis</v>
          </cell>
        </row>
        <row r="259">
          <cell r="D259" t="str">
            <v>Francolinus ahantensis</v>
          </cell>
        </row>
        <row r="260">
          <cell r="D260" t="str">
            <v>Francolinus squamatus</v>
          </cell>
        </row>
        <row r="261">
          <cell r="D261" t="str">
            <v>Francolinus griseostriatus</v>
          </cell>
        </row>
        <row r="262">
          <cell r="D262" t="str">
            <v>Francolinus leucoscepus</v>
          </cell>
        </row>
        <row r="263">
          <cell r="D263" t="str">
            <v>Francolinus rufopictus</v>
          </cell>
        </row>
        <row r="264">
          <cell r="D264" t="str">
            <v>Francolinus afer</v>
          </cell>
        </row>
        <row r="265">
          <cell r="D265" t="str">
            <v>Francolinus swainsonii</v>
          </cell>
        </row>
        <row r="266">
          <cell r="D266" t="str">
            <v>Francolinus erckelii</v>
          </cell>
        </row>
        <row r="267">
          <cell r="D267" t="str">
            <v>Francolinus ochropectus</v>
          </cell>
        </row>
        <row r="268">
          <cell r="D268" t="str">
            <v>Francolinus castaneicollis</v>
          </cell>
        </row>
        <row r="269">
          <cell r="D269" t="str">
            <v>Francolinus nobilis</v>
          </cell>
        </row>
        <row r="270">
          <cell r="D270" t="str">
            <v>Francolinus jacksoni</v>
          </cell>
        </row>
        <row r="271">
          <cell r="D271" t="str">
            <v>Francolinus camerunensis</v>
          </cell>
        </row>
        <row r="272">
          <cell r="D272" t="str">
            <v>Francolinus swierstrai</v>
          </cell>
        </row>
        <row r="273">
          <cell r="D273" t="str">
            <v>Perdix perdix</v>
          </cell>
        </row>
        <row r="274">
          <cell r="D274" t="str">
            <v>Perdix dauurica</v>
          </cell>
        </row>
        <row r="275">
          <cell r="D275" t="str">
            <v>Perdix hodgsoniae</v>
          </cell>
        </row>
        <row r="276">
          <cell r="D276" t="str">
            <v>Rhizothera longirostris</v>
          </cell>
        </row>
        <row r="277">
          <cell r="D277" t="str">
            <v>Margaroperdix madagascariensis</v>
          </cell>
        </row>
        <row r="278">
          <cell r="D278" t="str">
            <v>Melanoperdix niger</v>
          </cell>
        </row>
        <row r="279">
          <cell r="D279" t="str">
            <v>Coturnix coturnix</v>
          </cell>
        </row>
        <row r="280">
          <cell r="D280" t="str">
            <v>Coturnix japonica</v>
          </cell>
        </row>
        <row r="281">
          <cell r="D281" t="str">
            <v>Coturnix pectoralis</v>
          </cell>
        </row>
        <row r="282">
          <cell r="D282" t="str">
            <v>Coturnix novaezelandiae</v>
          </cell>
        </row>
        <row r="283">
          <cell r="D283" t="str">
            <v>Coturnix coromandelica</v>
          </cell>
        </row>
        <row r="284">
          <cell r="D284" t="str">
            <v>Coturnix delegorguei</v>
          </cell>
        </row>
        <row r="285">
          <cell r="D285" t="str">
            <v>Coturnix ypsilophora</v>
          </cell>
        </row>
        <row r="286">
          <cell r="D286" t="str">
            <v>Coturnix adansonii</v>
          </cell>
        </row>
        <row r="287">
          <cell r="D287" t="str">
            <v>Coturnix chinensis</v>
          </cell>
        </row>
        <row r="288">
          <cell r="D288" t="str">
            <v>Coturnix chinensis</v>
          </cell>
        </row>
        <row r="289">
          <cell r="D289" t="str">
            <v>Anurophasis monorthonyx</v>
          </cell>
        </row>
        <row r="290">
          <cell r="D290" t="str">
            <v>Perdicula asiatica</v>
          </cell>
        </row>
        <row r="291">
          <cell r="D291" t="str">
            <v>Perdicula argoondah</v>
          </cell>
        </row>
        <row r="292">
          <cell r="D292" t="str">
            <v>Perdicula erythrorhyncha</v>
          </cell>
        </row>
        <row r="293">
          <cell r="D293" t="str">
            <v>Perdicula manipurensis</v>
          </cell>
        </row>
        <row r="294">
          <cell r="D294" t="str">
            <v>Ophrysia superciliosa</v>
          </cell>
        </row>
        <row r="295">
          <cell r="D295" t="str">
            <v>Xenoperdix udzungwensis</v>
          </cell>
        </row>
        <row r="296">
          <cell r="D296" t="str">
            <v>Xenoperdix obscurata</v>
          </cell>
        </row>
        <row r="297">
          <cell r="D297" t="str">
            <v>Arborophila torqueola</v>
          </cell>
        </row>
        <row r="298">
          <cell r="D298" t="str">
            <v>Arborophila rufogularis</v>
          </cell>
        </row>
        <row r="299">
          <cell r="D299" t="str">
            <v>Arborophila atrogularis</v>
          </cell>
        </row>
        <row r="300">
          <cell r="D300" t="str">
            <v>Arborophila crudigularis</v>
          </cell>
        </row>
        <row r="301">
          <cell r="D301" t="str">
            <v>Arborophila mandellii</v>
          </cell>
        </row>
        <row r="302">
          <cell r="D302" t="str">
            <v>Arborophila brunneopectus</v>
          </cell>
        </row>
        <row r="303">
          <cell r="D303" t="str">
            <v>Arborophila rufipectus</v>
          </cell>
        </row>
        <row r="304">
          <cell r="D304" t="str">
            <v>Arborophila orientalis</v>
          </cell>
        </row>
        <row r="305">
          <cell r="D305" t="str">
            <v>Arborophila orientalis</v>
          </cell>
        </row>
        <row r="306">
          <cell r="D306" t="str">
            <v>Arborophila sumatrana</v>
          </cell>
        </row>
        <row r="307">
          <cell r="D307" t="str">
            <v>Arborophila rolli</v>
          </cell>
        </row>
        <row r="308">
          <cell r="D308" t="str">
            <v>Arborophila campbelli</v>
          </cell>
        </row>
        <row r="309">
          <cell r="D309" t="str">
            <v>Arborophila javanica</v>
          </cell>
        </row>
        <row r="310">
          <cell r="D310" t="str">
            <v>Arborophila hyperythra</v>
          </cell>
        </row>
        <row r="311">
          <cell r="D311" t="str">
            <v>Arborophila gingica</v>
          </cell>
        </row>
        <row r="312">
          <cell r="D312" t="str">
            <v>Arborophila davidi</v>
          </cell>
        </row>
        <row r="313">
          <cell r="D313" t="str">
            <v>Arborophila cambodiana</v>
          </cell>
        </row>
        <row r="314">
          <cell r="D314" t="str">
            <v>Arborophila rubrirostris</v>
          </cell>
        </row>
        <row r="315">
          <cell r="D315" t="str">
            <v>Arborophila ardens</v>
          </cell>
        </row>
        <row r="316">
          <cell r="D316" t="str">
            <v>Arborophila merlini</v>
          </cell>
        </row>
        <row r="317">
          <cell r="D317" t="str">
            <v>Arborophila chloropus</v>
          </cell>
        </row>
        <row r="318">
          <cell r="D318" t="str">
            <v>Arborophila chloropus</v>
          </cell>
        </row>
        <row r="319">
          <cell r="D319" t="str">
            <v>Arborophila charltonii</v>
          </cell>
        </row>
        <row r="320">
          <cell r="D320" t="str">
            <v>Caloperdix oculeus</v>
          </cell>
        </row>
        <row r="321">
          <cell r="D321" t="str">
            <v>Haematortyx sanguiniceps</v>
          </cell>
        </row>
        <row r="322">
          <cell r="D322" t="str">
            <v>Rollulus rouloul</v>
          </cell>
        </row>
        <row r="323">
          <cell r="D323" t="str">
            <v>Bambusicola fytchii</v>
          </cell>
        </row>
        <row r="324">
          <cell r="D324" t="str">
            <v>Bambusicola thoracicus</v>
          </cell>
        </row>
        <row r="325">
          <cell r="D325" t="str">
            <v>Galloperdix spadicea</v>
          </cell>
        </row>
        <row r="326">
          <cell r="D326" t="str">
            <v>Galloperdix lunulata</v>
          </cell>
        </row>
        <row r="327">
          <cell r="D327" t="str">
            <v>Galloperdix bicalcarata</v>
          </cell>
        </row>
        <row r="328">
          <cell r="D328" t="str">
            <v>Ithaginis cruentus</v>
          </cell>
        </row>
        <row r="329">
          <cell r="D329" t="str">
            <v>Tragopan melanocephalus</v>
          </cell>
        </row>
        <row r="330">
          <cell r="D330" t="str">
            <v>Tragopan satyra</v>
          </cell>
        </row>
        <row r="331">
          <cell r="D331" t="str">
            <v>Tragopan blythii</v>
          </cell>
        </row>
        <row r="332">
          <cell r="D332" t="str">
            <v>Tragopan temminckii</v>
          </cell>
        </row>
        <row r="333">
          <cell r="D333" t="str">
            <v>Tragopan caboti</v>
          </cell>
        </row>
        <row r="334">
          <cell r="D334" t="str">
            <v>Pucrasia macrolopha</v>
          </cell>
        </row>
        <row r="335">
          <cell r="D335" t="str">
            <v>Lophophorus impejanus</v>
          </cell>
        </row>
        <row r="336">
          <cell r="D336" t="str">
            <v>Lophophorus sclateri</v>
          </cell>
        </row>
        <row r="337">
          <cell r="D337" t="str">
            <v>Lophophorus lhuysii</v>
          </cell>
        </row>
        <row r="338">
          <cell r="D338" t="str">
            <v>Gallus gallus</v>
          </cell>
        </row>
        <row r="339">
          <cell r="D339" t="str">
            <v>Gallus sonneratii</v>
          </cell>
        </row>
        <row r="340">
          <cell r="D340" t="str">
            <v>Gallus lafayetii</v>
          </cell>
        </row>
        <row r="341">
          <cell r="D341" t="str">
            <v>Gallus varius</v>
          </cell>
        </row>
        <row r="342">
          <cell r="D342" t="str">
            <v>Lophura leucomelanos</v>
          </cell>
        </row>
        <row r="343">
          <cell r="D343" t="str">
            <v>Lophura nycthemera</v>
          </cell>
        </row>
        <row r="344">
          <cell r="D344" t="str">
            <v>Lophura imperialis</v>
          </cell>
        </row>
        <row r="345">
          <cell r="D345" t="str">
            <v>Lophura edwardsi</v>
          </cell>
        </row>
        <row r="346">
          <cell r="D346" t="str">
            <v>Lophura hatinhensis</v>
          </cell>
        </row>
        <row r="347">
          <cell r="D347" t="str">
            <v>Lophura swinhoii</v>
          </cell>
        </row>
        <row r="348">
          <cell r="D348" t="str">
            <v>Lophura hoogerwerfi</v>
          </cell>
        </row>
        <row r="349">
          <cell r="D349" t="str">
            <v>Lophura inornata</v>
          </cell>
        </row>
        <row r="350">
          <cell r="D350" t="str">
            <v>Lophura erythrophthalma</v>
          </cell>
        </row>
        <row r="351">
          <cell r="D351" t="str">
            <v>Lophura ignita</v>
          </cell>
        </row>
        <row r="352">
          <cell r="D352" t="str">
            <v>Lophura diardi</v>
          </cell>
        </row>
        <row r="353">
          <cell r="D353" t="str">
            <v>Lophura bulweri</v>
          </cell>
        </row>
        <row r="354">
          <cell r="D354" t="str">
            <v>Crossoptilon harmani</v>
          </cell>
        </row>
        <row r="355">
          <cell r="D355" t="str">
            <v>Crossoptilon crossoptilon</v>
          </cell>
        </row>
        <row r="356">
          <cell r="D356" t="str">
            <v>Crossoptilon mantchuricum</v>
          </cell>
        </row>
        <row r="357">
          <cell r="D357" t="str">
            <v>Crossoptilon auritum</v>
          </cell>
        </row>
        <row r="358">
          <cell r="D358" t="str">
            <v>Catreus wallichi</v>
          </cell>
        </row>
        <row r="359">
          <cell r="D359" t="str">
            <v>Syrmaticus ellioti</v>
          </cell>
        </row>
        <row r="360">
          <cell r="D360" t="str">
            <v>Syrmaticus humiae</v>
          </cell>
        </row>
        <row r="361">
          <cell r="D361" t="str">
            <v>Syrmaticus mikado</v>
          </cell>
        </row>
        <row r="362">
          <cell r="D362" t="str">
            <v>Syrmaticus soemmerringii</v>
          </cell>
        </row>
        <row r="363">
          <cell r="D363" t="str">
            <v>Syrmaticus reevesii</v>
          </cell>
        </row>
        <row r="364">
          <cell r="D364" t="str">
            <v>Phasianus colchicus</v>
          </cell>
        </row>
        <row r="365">
          <cell r="D365" t="str">
            <v>Phasianus versicolor</v>
          </cell>
        </row>
        <row r="366">
          <cell r="D366" t="str">
            <v>Chrysolophus pictus</v>
          </cell>
        </row>
        <row r="367">
          <cell r="D367" t="str">
            <v>Chrysolophus amherstiae</v>
          </cell>
        </row>
        <row r="368">
          <cell r="D368" t="str">
            <v>Polyplectron chalcurum</v>
          </cell>
        </row>
        <row r="369">
          <cell r="D369" t="str">
            <v>Polyplectron inopinatum</v>
          </cell>
        </row>
        <row r="370">
          <cell r="D370" t="str">
            <v>Polyplectron germaini</v>
          </cell>
        </row>
        <row r="371">
          <cell r="D371" t="str">
            <v>Polyplectron bicalcaratum</v>
          </cell>
        </row>
        <row r="372">
          <cell r="D372" t="str">
            <v>Polyplectron bicalcaratum</v>
          </cell>
        </row>
        <row r="373">
          <cell r="D373" t="str">
            <v>Polyplectron katsumatae</v>
          </cell>
        </row>
        <row r="374">
          <cell r="D374" t="str">
            <v>Polyplectron malacense</v>
          </cell>
        </row>
        <row r="375">
          <cell r="D375" t="str">
            <v>Polyplectron schleiermacheri</v>
          </cell>
        </row>
        <row r="376">
          <cell r="D376" t="str">
            <v>Polyplectron napoleonis</v>
          </cell>
        </row>
        <row r="377">
          <cell r="D377" t="str">
            <v>Rheinardia ocellata</v>
          </cell>
        </row>
        <row r="378">
          <cell r="D378" t="str">
            <v>Argusianus bipunctatus</v>
          </cell>
        </row>
        <row r="379">
          <cell r="D379" t="str">
            <v>Argusianus argus</v>
          </cell>
        </row>
        <row r="380">
          <cell r="D380" t="str">
            <v>Pavo cristatus</v>
          </cell>
        </row>
        <row r="381">
          <cell r="D381" t="str">
            <v>Pavo muticus</v>
          </cell>
        </row>
        <row r="382">
          <cell r="D382" t="str">
            <v>Afropavo congensis</v>
          </cell>
        </row>
        <row r="383">
          <cell r="D383" t="str">
            <v>Anhima cornuta</v>
          </cell>
        </row>
        <row r="384">
          <cell r="D384" t="str">
            <v>Chauna chavaria</v>
          </cell>
        </row>
        <row r="385">
          <cell r="D385" t="str">
            <v>Chauna torquata</v>
          </cell>
        </row>
        <row r="386">
          <cell r="D386" t="str">
            <v>Anseranas semipalmata</v>
          </cell>
        </row>
        <row r="387">
          <cell r="D387" t="str">
            <v>Dendrocygna guttata</v>
          </cell>
        </row>
        <row r="388">
          <cell r="D388" t="str">
            <v>Dendrocygna eytoni</v>
          </cell>
        </row>
        <row r="389">
          <cell r="D389" t="str">
            <v>Dendrocygna bicolor</v>
          </cell>
        </row>
        <row r="390">
          <cell r="D390" t="str">
            <v>Dendrocygna arcuata</v>
          </cell>
        </row>
        <row r="391">
          <cell r="D391" t="str">
            <v>Dendrocygna javanica</v>
          </cell>
        </row>
        <row r="392">
          <cell r="D392" t="str">
            <v>Dendrocygna viduata</v>
          </cell>
        </row>
        <row r="393">
          <cell r="D393" t="str">
            <v>Dendrocygna arborea</v>
          </cell>
        </row>
        <row r="394">
          <cell r="D394" t="str">
            <v>Dendrocygna autumnalis</v>
          </cell>
        </row>
        <row r="395">
          <cell r="D395" t="str">
            <v>Thalassornis leuconotus</v>
          </cell>
        </row>
        <row r="396">
          <cell r="D396" t="str">
            <v>Cereopsis novaehollandiae</v>
          </cell>
        </row>
        <row r="397">
          <cell r="D397" t="str">
            <v>Anser cygnoides</v>
          </cell>
        </row>
        <row r="398">
          <cell r="D398" t="str">
            <v>Anser brachyrhynchus</v>
          </cell>
        </row>
        <row r="399">
          <cell r="D399" t="str">
            <v>Anser fabalis</v>
          </cell>
        </row>
        <row r="400">
          <cell r="D400" t="str">
            <v>Anser middendorfi</v>
          </cell>
        </row>
        <row r="401">
          <cell r="D401" t="str">
            <v>Anser serrirostris</v>
          </cell>
        </row>
        <row r="402">
          <cell r="D402" t="str">
            <v>Anser albifrons</v>
          </cell>
        </row>
        <row r="403">
          <cell r="D403" t="str">
            <v>Anser erythropus</v>
          </cell>
        </row>
        <row r="404">
          <cell r="D404" t="str">
            <v>Anser anser</v>
          </cell>
        </row>
        <row r="405">
          <cell r="D405" t="str">
            <v>Anser indicus</v>
          </cell>
        </row>
        <row r="406">
          <cell r="D406" t="str">
            <v>Chen caerulescens</v>
          </cell>
        </row>
        <row r="407">
          <cell r="D407" t="str">
            <v>Chen rossii</v>
          </cell>
        </row>
        <row r="408">
          <cell r="D408" t="str">
            <v>Chen canagica</v>
          </cell>
        </row>
        <row r="409">
          <cell r="D409" t="str">
            <v>Branta canadensis</v>
          </cell>
        </row>
        <row r="410">
          <cell r="D410" t="str">
            <v>Branta canadensis</v>
          </cell>
        </row>
        <row r="411">
          <cell r="D411" t="str">
            <v>Branta hutchinsii</v>
          </cell>
        </row>
        <row r="412">
          <cell r="D412" t="str">
            <v>Branta sandvicensis</v>
          </cell>
        </row>
        <row r="413">
          <cell r="D413" t="str">
            <v>Branta leucopsis</v>
          </cell>
        </row>
        <row r="414">
          <cell r="D414" t="str">
            <v>Branta bernicla</v>
          </cell>
        </row>
        <row r="415">
          <cell r="D415" t="str">
            <v>Branta hrota</v>
          </cell>
        </row>
        <row r="416">
          <cell r="D416" t="str">
            <v>Branta nigricans</v>
          </cell>
        </row>
        <row r="417">
          <cell r="D417" t="str">
            <v>Branta ruficollis</v>
          </cell>
        </row>
        <row r="418">
          <cell r="D418" t="str">
            <v>Coscoroba coscoroba</v>
          </cell>
        </row>
        <row r="419">
          <cell r="D419" t="str">
            <v>Cygnus olor</v>
          </cell>
        </row>
        <row r="420">
          <cell r="D420" t="str">
            <v>Cygnus atratus</v>
          </cell>
        </row>
        <row r="421">
          <cell r="D421" t="str">
            <v>Cygnus melancoryphus</v>
          </cell>
        </row>
        <row r="422">
          <cell r="D422" t="str">
            <v>Cygnus cygnus</v>
          </cell>
        </row>
        <row r="423">
          <cell r="D423" t="str">
            <v>Cygnus buccinator</v>
          </cell>
        </row>
        <row r="424">
          <cell r="D424" t="str">
            <v>Cygnus columbianus</v>
          </cell>
        </row>
        <row r="425">
          <cell r="D425" t="str">
            <v>Cygnus bewickii</v>
          </cell>
        </row>
        <row r="426">
          <cell r="D426" t="str">
            <v>Stictonetta naevosa</v>
          </cell>
        </row>
        <row r="427">
          <cell r="D427" t="str">
            <v>Hymenolaimus malacorhynchos</v>
          </cell>
        </row>
        <row r="428">
          <cell r="D428" t="str">
            <v>Tachyeres pteneres</v>
          </cell>
        </row>
        <row r="429">
          <cell r="D429" t="str">
            <v>Tachyeres leucocephalus</v>
          </cell>
        </row>
        <row r="430">
          <cell r="D430" t="str">
            <v>Tachyeres brachypterus</v>
          </cell>
        </row>
        <row r="431">
          <cell r="D431" t="str">
            <v>Tachyeres patachonicus</v>
          </cell>
        </row>
        <row r="432">
          <cell r="D432" t="str">
            <v>Merganetta armata</v>
          </cell>
        </row>
        <row r="433">
          <cell r="D433" t="str">
            <v>Plectropterus gambensis</v>
          </cell>
        </row>
        <row r="434">
          <cell r="D434" t="str">
            <v>Sarkidiornis melanotos</v>
          </cell>
        </row>
        <row r="435">
          <cell r="D435" t="str">
            <v>Sarkidiornis sylvicola</v>
          </cell>
        </row>
        <row r="436">
          <cell r="D436" t="str">
            <v>Cyanochen cyanoptera</v>
          </cell>
        </row>
        <row r="437">
          <cell r="D437" t="str">
            <v>Alopochen mauritianus</v>
          </cell>
        </row>
        <row r="438">
          <cell r="D438" t="str">
            <v>Alopochen aegyptiaca</v>
          </cell>
        </row>
        <row r="439">
          <cell r="D439" t="str">
            <v>Alopochen kervazoi</v>
          </cell>
        </row>
        <row r="440">
          <cell r="D440" t="str">
            <v>Neochen jubata</v>
          </cell>
        </row>
        <row r="441">
          <cell r="D441" t="str">
            <v>Chloephaga melanoptera</v>
          </cell>
        </row>
        <row r="442">
          <cell r="D442" t="str">
            <v>Chloephaga picta</v>
          </cell>
        </row>
        <row r="443">
          <cell r="D443" t="str">
            <v>Chloephaga hybrida</v>
          </cell>
        </row>
        <row r="444">
          <cell r="D444" t="str">
            <v>Chloephaga poliocephala</v>
          </cell>
        </row>
        <row r="445">
          <cell r="D445" t="str">
            <v>Chloephaga rubidiceps</v>
          </cell>
        </row>
        <row r="446">
          <cell r="D446" t="str">
            <v>Tadorna ferruginea</v>
          </cell>
        </row>
        <row r="447">
          <cell r="D447" t="str">
            <v>Tadorna cana</v>
          </cell>
        </row>
        <row r="448">
          <cell r="D448" t="str">
            <v>Tadorna tadornoides</v>
          </cell>
        </row>
        <row r="449">
          <cell r="D449" t="str">
            <v>Tadorna variegata</v>
          </cell>
        </row>
        <row r="450">
          <cell r="D450" t="str">
            <v>Tadorna cristata</v>
          </cell>
        </row>
        <row r="451">
          <cell r="D451" t="str">
            <v>Tadorna tadorna</v>
          </cell>
        </row>
        <row r="452">
          <cell r="D452" t="str">
            <v>Tadorna radjah</v>
          </cell>
        </row>
        <row r="453">
          <cell r="D453" t="str">
            <v>Malacorhynchus membranaceus</v>
          </cell>
        </row>
        <row r="454">
          <cell r="D454" t="str">
            <v>Salvadorina waigiuensis</v>
          </cell>
        </row>
        <row r="455">
          <cell r="D455" t="str">
            <v>Cairina moschata</v>
          </cell>
        </row>
        <row r="456">
          <cell r="D456" t="str">
            <v>Cairina scutulata</v>
          </cell>
        </row>
        <row r="457">
          <cell r="D457" t="str">
            <v>Pteronetta hartlaubii</v>
          </cell>
        </row>
        <row r="458">
          <cell r="D458" t="str">
            <v>Aix sponsa</v>
          </cell>
        </row>
        <row r="459">
          <cell r="D459" t="str">
            <v>Aix galericulata</v>
          </cell>
        </row>
        <row r="460">
          <cell r="D460" t="str">
            <v>Chenonetta jubata</v>
          </cell>
        </row>
        <row r="461">
          <cell r="D461" t="str">
            <v>Nettapus pulchellus</v>
          </cell>
        </row>
        <row r="462">
          <cell r="D462" t="str">
            <v>Nettapus coromandelianus</v>
          </cell>
        </row>
        <row r="463">
          <cell r="D463" t="str">
            <v>Nettapus auritus</v>
          </cell>
        </row>
        <row r="464">
          <cell r="D464" t="str">
            <v>Amazonetta brasiliensis</v>
          </cell>
        </row>
        <row r="465">
          <cell r="D465" t="str">
            <v>Callonetta leucophrys</v>
          </cell>
        </row>
        <row r="466">
          <cell r="D466" t="str">
            <v>Lophonetta specularioides</v>
          </cell>
        </row>
        <row r="467">
          <cell r="D467" t="str">
            <v>Speculanas specularis</v>
          </cell>
        </row>
        <row r="468">
          <cell r="D468" t="str">
            <v>Anas marecula</v>
          </cell>
        </row>
        <row r="469">
          <cell r="D469" t="str">
            <v>Anas theodori</v>
          </cell>
        </row>
        <row r="470">
          <cell r="D470" t="str">
            <v>Anas capensis</v>
          </cell>
        </row>
        <row r="471">
          <cell r="D471" t="str">
            <v>Anas strepera</v>
          </cell>
        </row>
        <row r="472">
          <cell r="D472" t="str">
            <v>Anas falcata</v>
          </cell>
        </row>
        <row r="473">
          <cell r="D473" t="str">
            <v>Anas penelope</v>
          </cell>
        </row>
        <row r="474">
          <cell r="D474" t="str">
            <v>Anas americana</v>
          </cell>
        </row>
        <row r="475">
          <cell r="D475" t="str">
            <v>Anas sibilatrix</v>
          </cell>
        </row>
        <row r="476">
          <cell r="D476" t="str">
            <v>Anas sparsa</v>
          </cell>
        </row>
        <row r="477">
          <cell r="D477" t="str">
            <v>Anas rubripes</v>
          </cell>
        </row>
        <row r="478">
          <cell r="D478" t="str">
            <v>Anas fulvigula</v>
          </cell>
        </row>
        <row r="479">
          <cell r="D479" t="str">
            <v>Anas platyrhynchos</v>
          </cell>
        </row>
        <row r="480">
          <cell r="D480" t="str">
            <v>Anas oustaleti</v>
          </cell>
        </row>
        <row r="481">
          <cell r="D481" t="str">
            <v>Anas diazi</v>
          </cell>
        </row>
        <row r="482">
          <cell r="D482" t="str">
            <v>Anas wyvilliana</v>
          </cell>
        </row>
        <row r="483">
          <cell r="D483" t="str">
            <v>Anas laysanensis</v>
          </cell>
        </row>
        <row r="484">
          <cell r="D484" t="str">
            <v>Anas poecilorhyncha</v>
          </cell>
        </row>
        <row r="485">
          <cell r="D485" t="str">
            <v>Anas zonorhyncha</v>
          </cell>
        </row>
        <row r="486">
          <cell r="D486" t="str">
            <v>Anas luzonica</v>
          </cell>
        </row>
        <row r="487">
          <cell r="D487" t="str">
            <v>Anas superciliosa</v>
          </cell>
        </row>
        <row r="488">
          <cell r="D488" t="str">
            <v>Anas undulata</v>
          </cell>
        </row>
        <row r="489">
          <cell r="D489" t="str">
            <v>Anas melleri</v>
          </cell>
        </row>
        <row r="490">
          <cell r="D490" t="str">
            <v>Anas discors</v>
          </cell>
        </row>
        <row r="491">
          <cell r="D491" t="str">
            <v>Anas cyanoptera</v>
          </cell>
        </row>
        <row r="492">
          <cell r="D492" t="str">
            <v>Anas smithii</v>
          </cell>
        </row>
        <row r="493">
          <cell r="D493" t="str">
            <v>Anas platalea</v>
          </cell>
        </row>
        <row r="494">
          <cell r="D494" t="str">
            <v>Anas rhynchotis</v>
          </cell>
        </row>
        <row r="495">
          <cell r="D495" t="str">
            <v>Anas clypeata</v>
          </cell>
        </row>
        <row r="496">
          <cell r="D496" t="str">
            <v>Anas bernieri</v>
          </cell>
        </row>
        <row r="497">
          <cell r="D497" t="str">
            <v>Anas gibberifrons</v>
          </cell>
        </row>
        <row r="498">
          <cell r="D498" t="str">
            <v>Anas gracilis</v>
          </cell>
        </row>
        <row r="499">
          <cell r="D499" t="str">
            <v>Anas castanea</v>
          </cell>
        </row>
        <row r="500">
          <cell r="D500" t="str">
            <v>Anas aucklandica</v>
          </cell>
        </row>
        <row r="501">
          <cell r="D501" t="str">
            <v>Anas aucklandica</v>
          </cell>
        </row>
        <row r="502">
          <cell r="D502" t="str">
            <v>Anas chlorotis</v>
          </cell>
        </row>
        <row r="503">
          <cell r="D503" t="str">
            <v>Anas nesiotis</v>
          </cell>
        </row>
        <row r="504">
          <cell r="D504" t="str">
            <v>Anas bahamensis</v>
          </cell>
        </row>
        <row r="505">
          <cell r="D505" t="str">
            <v>Anas erythrorhyncha</v>
          </cell>
        </row>
        <row r="506">
          <cell r="D506" t="str">
            <v>Anas flavirostris</v>
          </cell>
        </row>
        <row r="507">
          <cell r="D507" t="str">
            <v>Anas flavirostris</v>
          </cell>
        </row>
        <row r="508">
          <cell r="D508" t="str">
            <v>Anas andium</v>
          </cell>
        </row>
        <row r="509">
          <cell r="D509" t="str">
            <v>Anas acuta</v>
          </cell>
        </row>
        <row r="510">
          <cell r="D510" t="str">
            <v>Anas eatoni</v>
          </cell>
        </row>
        <row r="511">
          <cell r="D511" t="str">
            <v>Anas georgica</v>
          </cell>
        </row>
        <row r="512">
          <cell r="D512" t="str">
            <v>Anas querquedula</v>
          </cell>
        </row>
        <row r="513">
          <cell r="D513" t="str">
            <v>Anas formosa</v>
          </cell>
        </row>
        <row r="514">
          <cell r="D514" t="str">
            <v>Anas crecca</v>
          </cell>
        </row>
        <row r="515">
          <cell r="D515" t="str">
            <v>Anas crecca</v>
          </cell>
        </row>
        <row r="516">
          <cell r="D516" t="str">
            <v>Anas carolinensis</v>
          </cell>
        </row>
        <row r="517">
          <cell r="D517" t="str">
            <v>Anas puna</v>
          </cell>
        </row>
        <row r="518">
          <cell r="D518" t="str">
            <v>Anas versicolor</v>
          </cell>
        </row>
        <row r="519">
          <cell r="D519" t="str">
            <v>Anas hottentota</v>
          </cell>
        </row>
        <row r="520">
          <cell r="D520" t="str">
            <v>Marmaronetta angustirostris</v>
          </cell>
        </row>
        <row r="521">
          <cell r="D521" t="str">
            <v>Rhodonessa caryophyllacea</v>
          </cell>
        </row>
        <row r="522">
          <cell r="D522" t="str">
            <v>Netta rufina</v>
          </cell>
        </row>
        <row r="523">
          <cell r="D523" t="str">
            <v>Netta peposaca</v>
          </cell>
        </row>
        <row r="524">
          <cell r="D524" t="str">
            <v>Netta erythrophthalma</v>
          </cell>
        </row>
        <row r="525">
          <cell r="D525" t="str">
            <v>Aythya ferina</v>
          </cell>
        </row>
        <row r="526">
          <cell r="D526" t="str">
            <v>Aythya valisineria</v>
          </cell>
        </row>
        <row r="527">
          <cell r="D527" t="str">
            <v>Aythya americana</v>
          </cell>
        </row>
        <row r="528">
          <cell r="D528" t="str">
            <v>Aythya collaris</v>
          </cell>
        </row>
        <row r="529">
          <cell r="D529" t="str">
            <v>Aythya nyroca</v>
          </cell>
        </row>
        <row r="530">
          <cell r="D530" t="str">
            <v>Aythya innotata</v>
          </cell>
        </row>
        <row r="531">
          <cell r="D531" t="str">
            <v>Aythya baeri</v>
          </cell>
        </row>
        <row r="532">
          <cell r="D532" t="str">
            <v>Aythya australis</v>
          </cell>
        </row>
        <row r="533">
          <cell r="D533" t="str">
            <v>Aythya fuligula</v>
          </cell>
        </row>
        <row r="534">
          <cell r="D534" t="str">
            <v>Aythya novaeseelandiae</v>
          </cell>
        </row>
        <row r="535">
          <cell r="D535" t="str">
            <v>Aythya marila</v>
          </cell>
        </row>
        <row r="536">
          <cell r="D536" t="str">
            <v>Aythya affinis</v>
          </cell>
        </row>
        <row r="537">
          <cell r="D537" t="str">
            <v>Polysticta stelleri</v>
          </cell>
        </row>
        <row r="538">
          <cell r="D538" t="str">
            <v>Somateria mollissima</v>
          </cell>
        </row>
        <row r="539">
          <cell r="D539" t="str">
            <v>Somateria spectabilis</v>
          </cell>
        </row>
        <row r="540">
          <cell r="D540" t="str">
            <v>Somateria fischeri</v>
          </cell>
        </row>
        <row r="541">
          <cell r="D541" t="str">
            <v>Histrionicus histrionicus</v>
          </cell>
        </row>
        <row r="542">
          <cell r="D542" t="str">
            <v>Camptorhynchus labradorius</v>
          </cell>
        </row>
        <row r="543">
          <cell r="D543" t="str">
            <v>Melanitta nigra</v>
          </cell>
        </row>
        <row r="544">
          <cell r="D544" t="str">
            <v>Melanitta americana</v>
          </cell>
        </row>
        <row r="545">
          <cell r="D545" t="str">
            <v>Melanitta perspicillata</v>
          </cell>
        </row>
        <row r="546">
          <cell r="D546" t="str">
            <v>Melanitta fusca</v>
          </cell>
        </row>
        <row r="547">
          <cell r="D547" t="str">
            <v>Melanitta deglandi</v>
          </cell>
        </row>
        <row r="548">
          <cell r="D548" t="str">
            <v>Clangula hyemalis</v>
          </cell>
        </row>
        <row r="549">
          <cell r="D549" t="str">
            <v>Bucephala clangula</v>
          </cell>
        </row>
        <row r="550">
          <cell r="D550" t="str">
            <v>Bucephala islandica</v>
          </cell>
        </row>
        <row r="551">
          <cell r="D551" t="str">
            <v>Bucephala albeola</v>
          </cell>
        </row>
        <row r="552">
          <cell r="D552" t="str">
            <v>Mergellus albellus</v>
          </cell>
        </row>
        <row r="553">
          <cell r="D553" t="str">
            <v>Lophodytes cucullatus</v>
          </cell>
        </row>
        <row r="554">
          <cell r="D554" t="str">
            <v>Mergus octosetaceus</v>
          </cell>
        </row>
        <row r="555">
          <cell r="D555" t="str">
            <v>Mergus serrator</v>
          </cell>
        </row>
        <row r="556">
          <cell r="D556" t="str">
            <v>Mergus squamatus</v>
          </cell>
        </row>
        <row r="557">
          <cell r="D557" t="str">
            <v>Mergus merganser</v>
          </cell>
        </row>
        <row r="558">
          <cell r="D558" t="str">
            <v>Mergus australis</v>
          </cell>
        </row>
        <row r="559">
          <cell r="D559" t="str">
            <v>Heteronetta atricapilla</v>
          </cell>
        </row>
        <row r="560">
          <cell r="D560" t="str">
            <v>Nomonyx dominicus</v>
          </cell>
        </row>
        <row r="561">
          <cell r="D561" t="str">
            <v>Oxyura ferruginea</v>
          </cell>
        </row>
        <row r="562">
          <cell r="D562" t="str">
            <v>Oxyura jamaicensis</v>
          </cell>
        </row>
        <row r="563">
          <cell r="D563" t="str">
            <v>Oxyura jamaicensis</v>
          </cell>
        </row>
        <row r="564">
          <cell r="D564" t="str">
            <v>Oxyura leucocephala</v>
          </cell>
        </row>
        <row r="565">
          <cell r="D565" t="str">
            <v>Oxyura maccoa</v>
          </cell>
        </row>
        <row r="566">
          <cell r="D566" t="str">
            <v>Oxyura vittata</v>
          </cell>
        </row>
        <row r="567">
          <cell r="D567" t="str">
            <v>Oxyura australis</v>
          </cell>
        </row>
        <row r="568">
          <cell r="D568" t="str">
            <v>Biziura lobata</v>
          </cell>
        </row>
        <row r="569">
          <cell r="D569" t="str">
            <v>Aptenodytes patagonicus</v>
          </cell>
        </row>
        <row r="570">
          <cell r="D570" t="str">
            <v>Aptenodytes forsteri</v>
          </cell>
        </row>
        <row r="571">
          <cell r="D571" t="str">
            <v>Pygoscelis papua</v>
          </cell>
        </row>
        <row r="572">
          <cell r="D572" t="str">
            <v>Pygoscelis adeliae</v>
          </cell>
        </row>
        <row r="573">
          <cell r="D573" t="str">
            <v>Pygoscelis antarcticus</v>
          </cell>
        </row>
        <row r="574">
          <cell r="D574" t="str">
            <v>Eudyptes chrysocome</v>
          </cell>
        </row>
        <row r="575">
          <cell r="D575" t="str">
            <v>Eudyptes chrysocome</v>
          </cell>
        </row>
        <row r="576">
          <cell r="D576" t="str">
            <v>Eudyptes filholi</v>
          </cell>
        </row>
        <row r="577">
          <cell r="D577" t="str">
            <v>Eudyptes moseleyi</v>
          </cell>
        </row>
        <row r="578">
          <cell r="D578" t="str">
            <v>Eudyptes pachyrhynchus</v>
          </cell>
        </row>
        <row r="579">
          <cell r="D579" t="str">
            <v>Eudyptes pachyrhynchus</v>
          </cell>
        </row>
        <row r="580">
          <cell r="D580" t="str">
            <v>Eudyptes robustus</v>
          </cell>
        </row>
        <row r="581">
          <cell r="D581" t="str">
            <v>Eudyptes sclateri</v>
          </cell>
        </row>
        <row r="582">
          <cell r="D582" t="str">
            <v>Eudyptes chrysolophus</v>
          </cell>
        </row>
        <row r="583">
          <cell r="D583" t="str">
            <v>Eudyptes schlegeli</v>
          </cell>
        </row>
        <row r="584">
          <cell r="D584" t="str">
            <v>Megadyptes antipodes</v>
          </cell>
        </row>
        <row r="585">
          <cell r="D585" t="str">
            <v>Eudyptula minor</v>
          </cell>
        </row>
        <row r="586">
          <cell r="D586" t="str">
            <v>Spheniscus demersus</v>
          </cell>
        </row>
        <row r="587">
          <cell r="D587" t="str">
            <v>Spheniscus humboldti</v>
          </cell>
        </row>
        <row r="588">
          <cell r="D588" t="str">
            <v>Spheniscus magellanicus</v>
          </cell>
        </row>
        <row r="589">
          <cell r="D589" t="str">
            <v>Spheniscus mendiculus</v>
          </cell>
        </row>
        <row r="590">
          <cell r="D590" t="str">
            <v>Gavia stellata</v>
          </cell>
        </row>
        <row r="591">
          <cell r="D591" t="str">
            <v>Gavia arctica</v>
          </cell>
        </row>
        <row r="592">
          <cell r="D592" t="str">
            <v>Gavia pacifica</v>
          </cell>
        </row>
        <row r="593">
          <cell r="D593" t="str">
            <v>Gavia immer</v>
          </cell>
        </row>
        <row r="594">
          <cell r="D594" t="str">
            <v>Gavia adamsii</v>
          </cell>
        </row>
        <row r="595">
          <cell r="D595" t="str">
            <v>Phoebastria irrorata</v>
          </cell>
        </row>
        <row r="596">
          <cell r="D596" t="str">
            <v>Phoebastria albatrus</v>
          </cell>
        </row>
        <row r="597">
          <cell r="D597" t="str">
            <v>Phoebastria nigripes</v>
          </cell>
        </row>
        <row r="598">
          <cell r="D598" t="str">
            <v>Phoebastria immutabilis</v>
          </cell>
        </row>
        <row r="599">
          <cell r="D599" t="str">
            <v>Diomedea exulans</v>
          </cell>
        </row>
        <row r="600">
          <cell r="D600" t="str">
            <v>Diomedea exulans</v>
          </cell>
        </row>
        <row r="601">
          <cell r="D601" t="str">
            <v>Diomedea antipodensis</v>
          </cell>
        </row>
        <row r="602">
          <cell r="D602" t="str">
            <v>Diomedea antipodensis</v>
          </cell>
        </row>
        <row r="603">
          <cell r="D603" t="str">
            <v>Diomedea gibsoni</v>
          </cell>
        </row>
        <row r="604">
          <cell r="D604" t="str">
            <v>Diomedea amsterdamensis</v>
          </cell>
        </row>
        <row r="605">
          <cell r="D605" t="str">
            <v>Diomedea dabbenena</v>
          </cell>
        </row>
        <row r="606">
          <cell r="D606" t="str">
            <v>Diomedea sanfordi</v>
          </cell>
        </row>
        <row r="607">
          <cell r="D607" t="str">
            <v>Diomedea epomophora</v>
          </cell>
        </row>
        <row r="608">
          <cell r="D608" t="str">
            <v>Diomedea epomophora</v>
          </cell>
        </row>
        <row r="609">
          <cell r="D609" t="str">
            <v>Diomedea melanophris</v>
          </cell>
        </row>
        <row r="610">
          <cell r="D610" t="str">
            <v>Diomedea cauta</v>
          </cell>
        </row>
        <row r="611">
          <cell r="D611" t="str">
            <v>Diomedea chlororhynchos</v>
          </cell>
        </row>
        <row r="612">
          <cell r="D612" t="str">
            <v>Phoebetria fusca</v>
          </cell>
        </row>
        <row r="613">
          <cell r="D613" t="str">
            <v>Phoebetria palpebrata</v>
          </cell>
        </row>
        <row r="614">
          <cell r="D614" t="str">
            <v>Thalassarche melanophrys</v>
          </cell>
        </row>
        <row r="615">
          <cell r="D615" t="str">
            <v>Thalassarche impavida</v>
          </cell>
        </row>
        <row r="616">
          <cell r="D616" t="str">
            <v>Thalassarche cauta</v>
          </cell>
        </row>
        <row r="617">
          <cell r="D617" t="str">
            <v>Thalassarche cauta</v>
          </cell>
        </row>
        <row r="618">
          <cell r="D618" t="str">
            <v>Thalassarche steadi</v>
          </cell>
        </row>
        <row r="619">
          <cell r="D619" t="str">
            <v>Thalassarche eremita</v>
          </cell>
        </row>
        <row r="620">
          <cell r="D620" t="str">
            <v>Thalassarche salvini</v>
          </cell>
        </row>
        <row r="621">
          <cell r="D621" t="str">
            <v>Thalassarche chrysostoma</v>
          </cell>
        </row>
        <row r="622">
          <cell r="D622" t="str">
            <v>Thalassarche chlororhynchos</v>
          </cell>
        </row>
        <row r="623">
          <cell r="D623" t="str">
            <v>Thalassarche carteri</v>
          </cell>
        </row>
        <row r="624">
          <cell r="D624" t="str">
            <v>Thalassarche bulleri</v>
          </cell>
        </row>
        <row r="625">
          <cell r="D625" t="str">
            <v>Thalassarche bulleri</v>
          </cell>
        </row>
        <row r="626">
          <cell r="D626" t="str">
            <v>Thalassarche platei</v>
          </cell>
        </row>
        <row r="627">
          <cell r="D627" t="str">
            <v>Macronectes giganteus</v>
          </cell>
        </row>
        <row r="628">
          <cell r="D628" t="str">
            <v>Macronectes halli</v>
          </cell>
        </row>
        <row r="629">
          <cell r="D629" t="str">
            <v>Fulmarus glacialoides</v>
          </cell>
        </row>
        <row r="630">
          <cell r="D630" t="str">
            <v>Fulmarus glacialis</v>
          </cell>
        </row>
        <row r="631">
          <cell r="D631" t="str">
            <v>Thalassoica antarctica</v>
          </cell>
        </row>
        <row r="632">
          <cell r="D632" t="str">
            <v>Daption capense</v>
          </cell>
        </row>
        <row r="633">
          <cell r="D633" t="str">
            <v>Pagodroma nivea</v>
          </cell>
        </row>
        <row r="634">
          <cell r="D634" t="str">
            <v>Halobaena caerulea</v>
          </cell>
        </row>
        <row r="635">
          <cell r="D635" t="str">
            <v>Pachyptila vittata</v>
          </cell>
        </row>
        <row r="636">
          <cell r="D636" t="str">
            <v>Pachyptila salvini</v>
          </cell>
        </row>
        <row r="637">
          <cell r="D637" t="str">
            <v>Pachyptila desolata</v>
          </cell>
        </row>
        <row r="638">
          <cell r="D638" t="str">
            <v>Pachyptila belcheri</v>
          </cell>
        </row>
        <row r="639">
          <cell r="D639" t="str">
            <v>Pachyptila turtur</v>
          </cell>
        </row>
        <row r="640">
          <cell r="D640" t="str">
            <v>Pachyptila crassirostris</v>
          </cell>
        </row>
        <row r="641">
          <cell r="D641" t="str">
            <v>Lugensa brevirostris</v>
          </cell>
        </row>
        <row r="642">
          <cell r="D642" t="str">
            <v>Pterodroma rupinarum</v>
          </cell>
        </row>
        <row r="643">
          <cell r="D643" t="str">
            <v>Pterodroma baraui</v>
          </cell>
        </row>
        <row r="644">
          <cell r="D644" t="str">
            <v>Pterodroma arminjoniana</v>
          </cell>
        </row>
        <row r="645">
          <cell r="D645" t="str">
            <v>Pterodroma arminjoniana</v>
          </cell>
        </row>
        <row r="646">
          <cell r="D646" t="str">
            <v>Pterodroma externa</v>
          </cell>
        </row>
        <row r="647">
          <cell r="D647" t="str">
            <v>Pterodroma neglecta</v>
          </cell>
        </row>
        <row r="648">
          <cell r="D648" t="str">
            <v>Pterodroma phaeopygia</v>
          </cell>
        </row>
        <row r="649">
          <cell r="D649" t="str">
            <v>Pterodroma sandwichensis</v>
          </cell>
        </row>
        <row r="650">
          <cell r="D650" t="str">
            <v>Pterodroma atrata</v>
          </cell>
        </row>
        <row r="651">
          <cell r="D651" t="str">
            <v>Pterodroma heraldica</v>
          </cell>
        </row>
        <row r="652">
          <cell r="D652" t="str">
            <v>Pterodroma alba</v>
          </cell>
        </row>
        <row r="653">
          <cell r="D653" t="str">
            <v>Pterodroma feae</v>
          </cell>
        </row>
        <row r="654">
          <cell r="D654" t="str">
            <v>Pterodroma deserta</v>
          </cell>
        </row>
        <row r="655">
          <cell r="D655" t="str">
            <v>Pterodroma madeira</v>
          </cell>
        </row>
        <row r="656">
          <cell r="D656" t="str">
            <v>Pterodroma mollis</v>
          </cell>
        </row>
        <row r="657">
          <cell r="D657" t="str">
            <v>Pterodroma cahow</v>
          </cell>
        </row>
        <row r="658">
          <cell r="D658" t="str">
            <v>Pterodroma hasitata</v>
          </cell>
        </row>
        <row r="659">
          <cell r="D659" t="str">
            <v>Pterodroma hasitata</v>
          </cell>
        </row>
        <row r="660">
          <cell r="D660" t="str">
            <v>Pterodroma caribbaea</v>
          </cell>
        </row>
        <row r="661">
          <cell r="D661" t="str">
            <v>Pterodroma incerta</v>
          </cell>
        </row>
        <row r="662">
          <cell r="D662" t="str">
            <v>Pterodroma lessonii</v>
          </cell>
        </row>
        <row r="663">
          <cell r="D663" t="str">
            <v>Pterodroma magentae</v>
          </cell>
        </row>
        <row r="664">
          <cell r="D664" t="str">
            <v>Pterodroma macroptera</v>
          </cell>
        </row>
        <row r="665">
          <cell r="D665" t="str">
            <v>Pterodroma solandri</v>
          </cell>
        </row>
        <row r="666">
          <cell r="D666" t="str">
            <v>Pterodroma ultima</v>
          </cell>
        </row>
        <row r="667">
          <cell r="D667" t="str">
            <v>Pterodroma inexpectata</v>
          </cell>
        </row>
        <row r="668">
          <cell r="D668" t="str">
            <v>Pterodroma pycrofti</v>
          </cell>
        </row>
        <row r="669">
          <cell r="D669" t="str">
            <v>Pterodroma longirostris</v>
          </cell>
        </row>
        <row r="670">
          <cell r="D670" t="str">
            <v>Pterodroma brevipes</v>
          </cell>
        </row>
        <row r="671">
          <cell r="D671" t="str">
            <v>Pterodroma leucoptera</v>
          </cell>
        </row>
        <row r="672">
          <cell r="D672" t="str">
            <v>Pterodroma cookii</v>
          </cell>
        </row>
        <row r="673">
          <cell r="D673" t="str">
            <v>Pterodroma defilippiana</v>
          </cell>
        </row>
        <row r="674">
          <cell r="D674" t="str">
            <v>Pterodroma hypoleuca</v>
          </cell>
        </row>
        <row r="675">
          <cell r="D675" t="str">
            <v>Pterodroma cervicalis</v>
          </cell>
        </row>
        <row r="676">
          <cell r="D676" t="str">
            <v>Pterodroma occulta</v>
          </cell>
        </row>
        <row r="677">
          <cell r="D677" t="str">
            <v>Pterodroma nigripennis</v>
          </cell>
        </row>
        <row r="678">
          <cell r="D678" t="str">
            <v>Pterodroma axillaris</v>
          </cell>
        </row>
        <row r="679">
          <cell r="D679" t="str">
            <v>Pseudobulweria macgillivrayi</v>
          </cell>
        </row>
        <row r="680">
          <cell r="D680" t="str">
            <v>Pseudobulweria rostrata</v>
          </cell>
        </row>
        <row r="681">
          <cell r="D681" t="str">
            <v>Pseudobulweria becki</v>
          </cell>
        </row>
        <row r="682">
          <cell r="D682" t="str">
            <v>Pseudobulweria aterrima</v>
          </cell>
        </row>
        <row r="683">
          <cell r="D683" t="str">
            <v>Procellaria aequinoctialis</v>
          </cell>
        </row>
        <row r="684">
          <cell r="D684" t="str">
            <v>Procellaria aequinoctialis</v>
          </cell>
        </row>
        <row r="685">
          <cell r="D685" t="str">
            <v>Procellaria conspicillata</v>
          </cell>
        </row>
        <row r="686">
          <cell r="D686" t="str">
            <v>Procellaria westlandica</v>
          </cell>
        </row>
        <row r="687">
          <cell r="D687" t="str">
            <v>Procellaria parkinsoni</v>
          </cell>
        </row>
        <row r="688">
          <cell r="D688" t="str">
            <v>Procellaria cinerea</v>
          </cell>
        </row>
        <row r="689">
          <cell r="D689" t="str">
            <v>Calonectris diomedea</v>
          </cell>
        </row>
        <row r="690">
          <cell r="D690" t="str">
            <v>Calonectris diomedea</v>
          </cell>
        </row>
        <row r="691">
          <cell r="D691" t="str">
            <v>Calonectris edwardsii</v>
          </cell>
        </row>
        <row r="692">
          <cell r="D692" t="str">
            <v>Calonectris borealis</v>
          </cell>
        </row>
        <row r="693">
          <cell r="D693" t="str">
            <v>Calonectris leucomelas</v>
          </cell>
        </row>
        <row r="694">
          <cell r="D694" t="str">
            <v>Puffinus pacificus</v>
          </cell>
        </row>
        <row r="695">
          <cell r="D695" t="str">
            <v>Puffinus bulleri</v>
          </cell>
        </row>
        <row r="696">
          <cell r="D696" t="str">
            <v>Puffinus carneipes</v>
          </cell>
        </row>
        <row r="697">
          <cell r="D697" t="str">
            <v>Puffinus creatopus</v>
          </cell>
        </row>
        <row r="698">
          <cell r="D698" t="str">
            <v>Puffinus gravis</v>
          </cell>
        </row>
        <row r="699">
          <cell r="D699" t="str">
            <v>Puffinus griseus</v>
          </cell>
        </row>
        <row r="700">
          <cell r="D700" t="str">
            <v>Puffinus tenuirostris</v>
          </cell>
        </row>
        <row r="701">
          <cell r="D701" t="str">
            <v>Puffinus nativitatis</v>
          </cell>
        </row>
        <row r="702">
          <cell r="D702" t="str">
            <v>Puffinus puffinus</v>
          </cell>
        </row>
        <row r="703">
          <cell r="D703" t="str">
            <v>Puffinus yelkouan</v>
          </cell>
        </row>
        <row r="704">
          <cell r="D704" t="str">
            <v>Puffinus yelkouan</v>
          </cell>
        </row>
        <row r="705">
          <cell r="D705" t="str">
            <v>Puffinus mauretanicus</v>
          </cell>
        </row>
        <row r="706">
          <cell r="D706" t="str">
            <v>Puffinus auricularis</v>
          </cell>
        </row>
        <row r="707">
          <cell r="D707" t="str">
            <v>Puffinus auricularis</v>
          </cell>
        </row>
        <row r="708">
          <cell r="D708" t="str">
            <v>Puffinus newelli</v>
          </cell>
        </row>
        <row r="709">
          <cell r="D709" t="str">
            <v>Puffinus opisthomelas</v>
          </cell>
        </row>
        <row r="710">
          <cell r="D710" t="str">
            <v>Puffinus gavia</v>
          </cell>
        </row>
        <row r="711">
          <cell r="D711" t="str">
            <v>Puffinus huttoni</v>
          </cell>
        </row>
        <row r="712">
          <cell r="D712" t="str">
            <v>Puffinus lherminieri</v>
          </cell>
        </row>
        <row r="713">
          <cell r="D713" t="str">
            <v>Puffinus lherminieri</v>
          </cell>
        </row>
        <row r="714">
          <cell r="D714" t="str">
            <v>Puffinus lherminieri</v>
          </cell>
        </row>
        <row r="715">
          <cell r="D715" t="str">
            <v>Puffinus subalaris</v>
          </cell>
        </row>
        <row r="716">
          <cell r="D716" t="str">
            <v>Puffinus persicus</v>
          </cell>
        </row>
        <row r="717">
          <cell r="D717" t="str">
            <v>Puffinus bannermani</v>
          </cell>
        </row>
        <row r="718">
          <cell r="D718" t="str">
            <v>Puffinus bailloni</v>
          </cell>
        </row>
        <row r="719">
          <cell r="D719" t="str">
            <v>Puffinus heinrothi</v>
          </cell>
        </row>
        <row r="720">
          <cell r="D720" t="str">
            <v>Puffinus assimilis</v>
          </cell>
        </row>
        <row r="721">
          <cell r="D721" t="str">
            <v>Puffinus baroli</v>
          </cell>
        </row>
        <row r="722">
          <cell r="D722" t="str">
            <v>Bulweria bifax</v>
          </cell>
        </row>
        <row r="723">
          <cell r="D723" t="str">
            <v>Bulweria bulwerii</v>
          </cell>
        </row>
        <row r="724">
          <cell r="D724" t="str">
            <v>Bulweria fallax</v>
          </cell>
        </row>
        <row r="725">
          <cell r="D725" t="str">
            <v>Oceanites oceanicus</v>
          </cell>
        </row>
        <row r="726">
          <cell r="D726" t="str">
            <v>Oceanites gracilis</v>
          </cell>
        </row>
        <row r="727">
          <cell r="D727" t="str">
            <v>Oceanites maorianus</v>
          </cell>
        </row>
        <row r="728">
          <cell r="D728" t="str">
            <v>Garrodia nereis</v>
          </cell>
        </row>
        <row r="729">
          <cell r="D729" t="str">
            <v>Pelagodroma marina</v>
          </cell>
        </row>
        <row r="730">
          <cell r="D730" t="str">
            <v>Fregetta tropica</v>
          </cell>
        </row>
        <row r="731">
          <cell r="D731" t="str">
            <v>Fregetta grallaria</v>
          </cell>
        </row>
        <row r="732">
          <cell r="D732" t="str">
            <v>Nesofregetta fuliginosa</v>
          </cell>
        </row>
        <row r="733">
          <cell r="D733" t="str">
            <v>Hydrobates pelagicus</v>
          </cell>
        </row>
        <row r="734">
          <cell r="D734" t="str">
            <v>Oceanodroma tethys</v>
          </cell>
        </row>
        <row r="735">
          <cell r="D735" t="str">
            <v>Oceanodroma castro</v>
          </cell>
        </row>
        <row r="736">
          <cell r="D736" t="str">
            <v>Oceanodroma castro</v>
          </cell>
        </row>
        <row r="737">
          <cell r="D737" t="str">
            <v>Oceanodroma monteiroi</v>
          </cell>
        </row>
        <row r="738">
          <cell r="D738" t="str">
            <v>Oceanodroma monorhis</v>
          </cell>
        </row>
        <row r="739">
          <cell r="D739" t="str">
            <v>Oceanodroma leucorhoa</v>
          </cell>
        </row>
        <row r="740">
          <cell r="D740" t="str">
            <v>Oceanodroma macrodactyla</v>
          </cell>
        </row>
        <row r="741">
          <cell r="D741" t="str">
            <v>Oceanodroma markhami</v>
          </cell>
        </row>
        <row r="742">
          <cell r="D742" t="str">
            <v>Oceanodroma tristrami</v>
          </cell>
        </row>
        <row r="743">
          <cell r="D743" t="str">
            <v>Oceanodroma melania</v>
          </cell>
        </row>
        <row r="744">
          <cell r="D744" t="str">
            <v>Oceanodroma matsudairae</v>
          </cell>
        </row>
        <row r="745">
          <cell r="D745" t="str">
            <v>Oceanodroma homochroa</v>
          </cell>
        </row>
        <row r="746">
          <cell r="D746" t="str">
            <v>Oceanodroma hornbyi</v>
          </cell>
        </row>
        <row r="747">
          <cell r="D747" t="str">
            <v>Oceanodroma furcata</v>
          </cell>
        </row>
        <row r="748">
          <cell r="D748" t="str">
            <v>Halocyptena microsoma</v>
          </cell>
        </row>
        <row r="749">
          <cell r="D749" t="str">
            <v>Pelecanoides garnotii</v>
          </cell>
        </row>
        <row r="750">
          <cell r="D750" t="str">
            <v>Pelecanoides magellani</v>
          </cell>
        </row>
        <row r="751">
          <cell r="D751" t="str">
            <v>Pelecanoides georgicus</v>
          </cell>
        </row>
        <row r="752">
          <cell r="D752" t="str">
            <v>Pelecanoides urinatrix</v>
          </cell>
        </row>
        <row r="753">
          <cell r="D753" t="str">
            <v>Tachybaptus ruficollis</v>
          </cell>
        </row>
        <row r="754">
          <cell r="D754" t="str">
            <v>Tachybaptus novaehollandiae</v>
          </cell>
        </row>
        <row r="755">
          <cell r="D755" t="str">
            <v>Tachybaptus rufolavatus</v>
          </cell>
        </row>
        <row r="756">
          <cell r="D756" t="str">
            <v>Tachybaptus pelzelnii</v>
          </cell>
        </row>
        <row r="757">
          <cell r="D757" t="str">
            <v>Tachybaptus dominicus</v>
          </cell>
        </row>
        <row r="758">
          <cell r="D758" t="str">
            <v>Podilymbus podiceps</v>
          </cell>
        </row>
        <row r="759">
          <cell r="D759" t="str">
            <v>Podilymbus gigas</v>
          </cell>
        </row>
        <row r="760">
          <cell r="D760" t="str">
            <v>Rollandia rolland</v>
          </cell>
        </row>
        <row r="761">
          <cell r="D761" t="str">
            <v>Rollandia microptera</v>
          </cell>
        </row>
        <row r="762">
          <cell r="D762" t="str">
            <v>Poliocephalus poliocephalus</v>
          </cell>
        </row>
        <row r="763">
          <cell r="D763" t="str">
            <v>Poliocephalus rufopectus</v>
          </cell>
        </row>
        <row r="764">
          <cell r="D764" t="str">
            <v>Podiceps major</v>
          </cell>
        </row>
        <row r="765">
          <cell r="D765" t="str">
            <v>Podiceps grisegena</v>
          </cell>
        </row>
        <row r="766">
          <cell r="D766" t="str">
            <v>Podiceps cristatus</v>
          </cell>
        </row>
        <row r="767">
          <cell r="D767" t="str">
            <v>Podiceps auritus</v>
          </cell>
        </row>
        <row r="768">
          <cell r="D768" t="str">
            <v>Podiceps nigricollis</v>
          </cell>
        </row>
        <row r="769">
          <cell r="D769" t="str">
            <v>Podiceps andinus</v>
          </cell>
        </row>
        <row r="770">
          <cell r="D770" t="str">
            <v>Podiceps occipitalis</v>
          </cell>
        </row>
        <row r="771">
          <cell r="D771" t="str">
            <v>Podiceps taczanowskii</v>
          </cell>
        </row>
        <row r="772">
          <cell r="D772" t="str">
            <v>Podiceps gallardoi</v>
          </cell>
        </row>
        <row r="773">
          <cell r="D773" t="str">
            <v>Aechmophorus occidentalis</v>
          </cell>
        </row>
        <row r="774">
          <cell r="D774" t="str">
            <v>Aechmophorus clarkii</v>
          </cell>
        </row>
        <row r="775">
          <cell r="D775" t="str">
            <v>Phoenicopterus ruber</v>
          </cell>
        </row>
        <row r="776">
          <cell r="D776" t="str">
            <v>Phoenicopterus roseus</v>
          </cell>
        </row>
        <row r="777">
          <cell r="D777" t="str">
            <v>Phoenicopterus ruber</v>
          </cell>
        </row>
        <row r="778">
          <cell r="D778" t="str">
            <v>Phoenicopterus chilensis</v>
          </cell>
        </row>
        <row r="779">
          <cell r="D779" t="str">
            <v>Phoeniconaias minor</v>
          </cell>
        </row>
        <row r="780">
          <cell r="D780" t="str">
            <v>Phoenicoparrus andinus</v>
          </cell>
        </row>
        <row r="781">
          <cell r="D781" t="str">
            <v>Phoenicoparrus jamesi</v>
          </cell>
        </row>
        <row r="782">
          <cell r="D782" t="str">
            <v>Leguatia gigantea</v>
          </cell>
        </row>
        <row r="783">
          <cell r="D783" t="str">
            <v>Mycteria americana</v>
          </cell>
        </row>
        <row r="784">
          <cell r="D784" t="str">
            <v>Mycteria cinerea</v>
          </cell>
        </row>
        <row r="785">
          <cell r="D785" t="str">
            <v>Mycteria ibis</v>
          </cell>
        </row>
        <row r="786">
          <cell r="D786" t="str">
            <v>Mycteria leucocephala</v>
          </cell>
        </row>
        <row r="787">
          <cell r="D787" t="str">
            <v>Anastomus oscitans</v>
          </cell>
        </row>
        <row r="788">
          <cell r="D788" t="str">
            <v>Anastomus lamelligerus</v>
          </cell>
        </row>
        <row r="789">
          <cell r="D789" t="str">
            <v>Ciconia nigra</v>
          </cell>
        </row>
        <row r="790">
          <cell r="D790" t="str">
            <v>Ciconia abdimii</v>
          </cell>
        </row>
        <row r="791">
          <cell r="D791" t="str">
            <v>Ciconia episcopus</v>
          </cell>
        </row>
        <row r="792">
          <cell r="D792" t="str">
            <v>Ciconia stormi</v>
          </cell>
        </row>
        <row r="793">
          <cell r="D793" t="str">
            <v>Ciconia maguari</v>
          </cell>
        </row>
        <row r="794">
          <cell r="D794" t="str">
            <v>Ciconia ciconia</v>
          </cell>
        </row>
        <row r="795">
          <cell r="D795" t="str">
            <v>Ciconia boyciana</v>
          </cell>
        </row>
        <row r="796">
          <cell r="D796" t="str">
            <v>Ephippiorhynchus asiaticus</v>
          </cell>
        </row>
        <row r="797">
          <cell r="D797" t="str">
            <v>Ephippiorhynchus senegalensis</v>
          </cell>
        </row>
        <row r="798">
          <cell r="D798" t="str">
            <v>Jabiru mycteria</v>
          </cell>
        </row>
        <row r="799">
          <cell r="D799" t="str">
            <v>Leptoptilos javanicus</v>
          </cell>
        </row>
        <row r="800">
          <cell r="D800" t="str">
            <v>Leptoptilos crumeniferus</v>
          </cell>
        </row>
        <row r="801">
          <cell r="D801" t="str">
            <v>Leptoptilos dubius</v>
          </cell>
        </row>
        <row r="802">
          <cell r="D802" t="str">
            <v>Threskiornis solitarius</v>
          </cell>
        </row>
        <row r="803">
          <cell r="D803" t="str">
            <v>Threskiornis aethiopicus</v>
          </cell>
        </row>
        <row r="804">
          <cell r="D804" t="str">
            <v>Threskiornis aethiopicus</v>
          </cell>
        </row>
        <row r="805">
          <cell r="D805" t="str">
            <v>Threskiornis bernieri</v>
          </cell>
        </row>
        <row r="806">
          <cell r="D806" t="str">
            <v>Threskiornis melanocephalus</v>
          </cell>
        </row>
        <row r="807">
          <cell r="D807" t="str">
            <v>Threskiornis molucca</v>
          </cell>
        </row>
        <row r="808">
          <cell r="D808" t="str">
            <v>Threskiornis spinicollis</v>
          </cell>
        </row>
        <row r="809">
          <cell r="D809" t="str">
            <v>Pseudibis papillosa</v>
          </cell>
        </row>
        <row r="810">
          <cell r="D810" t="str">
            <v>Pseudibis davisoni</v>
          </cell>
        </row>
        <row r="811">
          <cell r="D811" t="str">
            <v>Thaumatibis gigantea</v>
          </cell>
        </row>
        <row r="812">
          <cell r="D812" t="str">
            <v>Geronticus eremita</v>
          </cell>
        </row>
        <row r="813">
          <cell r="D813" t="str">
            <v>Geronticus calvus</v>
          </cell>
        </row>
        <row r="814">
          <cell r="D814" t="str">
            <v>Nipponia nippon</v>
          </cell>
        </row>
        <row r="815">
          <cell r="D815" t="str">
            <v>Bostrychia hagedash</v>
          </cell>
        </row>
        <row r="816">
          <cell r="D816" t="str">
            <v>Bostrychia carunculata</v>
          </cell>
        </row>
        <row r="817">
          <cell r="D817" t="str">
            <v>Bostrychia olivacea</v>
          </cell>
        </row>
        <row r="818">
          <cell r="D818" t="str">
            <v>Bostrychia olivacea</v>
          </cell>
        </row>
        <row r="819">
          <cell r="D819" t="str">
            <v>Bostrychia bocagei</v>
          </cell>
        </row>
        <row r="820">
          <cell r="D820" t="str">
            <v>Bostrychia rara</v>
          </cell>
        </row>
        <row r="821">
          <cell r="D821" t="str">
            <v>Theristicus caerulescens</v>
          </cell>
        </row>
        <row r="822">
          <cell r="D822" t="str">
            <v>Theristicus caudatus</v>
          </cell>
        </row>
        <row r="823">
          <cell r="D823" t="str">
            <v>Theristicus branickii</v>
          </cell>
        </row>
        <row r="824">
          <cell r="D824" t="str">
            <v>Theristicus melanopis</v>
          </cell>
        </row>
        <row r="825">
          <cell r="D825" t="str">
            <v>Theristicus melanopis</v>
          </cell>
        </row>
        <row r="826">
          <cell r="D826" t="str">
            <v>Cercibis oxycerca</v>
          </cell>
        </row>
        <row r="827">
          <cell r="D827" t="str">
            <v>Mesembrinibis cayennensis</v>
          </cell>
        </row>
        <row r="828">
          <cell r="D828" t="str">
            <v>Phimosus infuscatus</v>
          </cell>
        </row>
        <row r="829">
          <cell r="D829" t="str">
            <v>Eudocimus albus</v>
          </cell>
        </row>
        <row r="830">
          <cell r="D830" t="str">
            <v>Eudocimus ruber</v>
          </cell>
        </row>
        <row r="831">
          <cell r="D831" t="str">
            <v>Plegadis falcinellus</v>
          </cell>
        </row>
        <row r="832">
          <cell r="D832" t="str">
            <v>Plegadis chihi</v>
          </cell>
        </row>
        <row r="833">
          <cell r="D833" t="str">
            <v>Plegadis ridgwayi</v>
          </cell>
        </row>
        <row r="834">
          <cell r="D834" t="str">
            <v>Lophotibis cristata</v>
          </cell>
        </row>
        <row r="835">
          <cell r="D835" t="str">
            <v>Platalea leucorodia</v>
          </cell>
        </row>
        <row r="836">
          <cell r="D836" t="str">
            <v>Platalea regia</v>
          </cell>
        </row>
        <row r="837">
          <cell r="D837" t="str">
            <v>Platalea alba</v>
          </cell>
        </row>
        <row r="838">
          <cell r="D838" t="str">
            <v>Platalea minor</v>
          </cell>
        </row>
        <row r="839">
          <cell r="D839" t="str">
            <v>Platalea flavipes</v>
          </cell>
        </row>
        <row r="840">
          <cell r="D840" t="str">
            <v>Platalea ajaja</v>
          </cell>
        </row>
        <row r="841">
          <cell r="D841" t="str">
            <v>Zonerodius heliosylus</v>
          </cell>
        </row>
        <row r="842">
          <cell r="D842" t="str">
            <v>Tigriornis leucolopha</v>
          </cell>
        </row>
        <row r="843">
          <cell r="D843" t="str">
            <v>Tigrisoma mexicanum</v>
          </cell>
        </row>
        <row r="844">
          <cell r="D844" t="str">
            <v>Tigrisoma fasciatum</v>
          </cell>
        </row>
        <row r="845">
          <cell r="D845" t="str">
            <v>Tigrisoma lineatum</v>
          </cell>
        </row>
        <row r="846">
          <cell r="D846" t="str">
            <v>Agamia agami</v>
          </cell>
        </row>
        <row r="847">
          <cell r="D847" t="str">
            <v>Cochlearius cochlearius</v>
          </cell>
        </row>
        <row r="848">
          <cell r="D848" t="str">
            <v>Zebrilus undulatus</v>
          </cell>
        </row>
        <row r="849">
          <cell r="D849" t="str">
            <v>Botaurus lentiginosus</v>
          </cell>
        </row>
        <row r="850">
          <cell r="D850" t="str">
            <v>Botaurus pinnatus</v>
          </cell>
        </row>
        <row r="851">
          <cell r="D851" t="str">
            <v>Botaurus stellaris</v>
          </cell>
        </row>
        <row r="852">
          <cell r="D852" t="str">
            <v>Botaurus poiciloptilus</v>
          </cell>
        </row>
        <row r="853">
          <cell r="D853" t="str">
            <v>Ixobrychus involucris</v>
          </cell>
        </row>
        <row r="854">
          <cell r="D854" t="str">
            <v>Ixobrychus minutus</v>
          </cell>
        </row>
        <row r="855">
          <cell r="D855" t="str">
            <v>Ixobrychus minutus</v>
          </cell>
        </row>
        <row r="856">
          <cell r="D856" t="str">
            <v>Ixobrychus dubius</v>
          </cell>
        </row>
        <row r="857">
          <cell r="D857" t="str">
            <v>Ixobrychus sinensis</v>
          </cell>
        </row>
        <row r="858">
          <cell r="D858" t="str">
            <v>Ixobrychus novaezelandiae</v>
          </cell>
        </row>
        <row r="859">
          <cell r="D859" t="str">
            <v>Ixobrychus exilis</v>
          </cell>
        </row>
        <row r="860">
          <cell r="D860" t="str">
            <v>Ixobrychus eurhythmus</v>
          </cell>
        </row>
        <row r="861">
          <cell r="D861" t="str">
            <v>Ixobrychus cinnamomeus</v>
          </cell>
        </row>
        <row r="862">
          <cell r="D862" t="str">
            <v>Ixobrychus sturmii</v>
          </cell>
        </row>
        <row r="863">
          <cell r="D863" t="str">
            <v>Ixobrychus flavicollis</v>
          </cell>
        </row>
        <row r="864">
          <cell r="D864" t="str">
            <v>Gorsachius leuconotus</v>
          </cell>
        </row>
        <row r="865">
          <cell r="D865" t="str">
            <v>Gorsachius magnificus</v>
          </cell>
        </row>
        <row r="866">
          <cell r="D866" t="str">
            <v>Gorsachius goisagi</v>
          </cell>
        </row>
        <row r="867">
          <cell r="D867" t="str">
            <v>Gorsachius melanolophus</v>
          </cell>
        </row>
        <row r="868">
          <cell r="D868" t="str">
            <v>Nycticorax duboisi</v>
          </cell>
        </row>
        <row r="869">
          <cell r="D869" t="str">
            <v>Nycticorax mauritianus</v>
          </cell>
        </row>
        <row r="870">
          <cell r="D870" t="str">
            <v>Nycticorax megacephalus</v>
          </cell>
        </row>
        <row r="871">
          <cell r="D871" t="str">
            <v>Nycticorax nycticorax</v>
          </cell>
        </row>
        <row r="872">
          <cell r="D872" t="str">
            <v>Nycticorax caledonicus</v>
          </cell>
        </row>
        <row r="873">
          <cell r="D873" t="str">
            <v>Nyctanassa violacea</v>
          </cell>
        </row>
        <row r="874">
          <cell r="D874" t="str">
            <v>Butorides sundevalli</v>
          </cell>
        </row>
        <row r="875">
          <cell r="D875" t="str">
            <v>Butorides striatus</v>
          </cell>
        </row>
        <row r="876">
          <cell r="D876" t="str">
            <v>Butorides striata</v>
          </cell>
        </row>
        <row r="877">
          <cell r="D877" t="str">
            <v>Butorides virescens</v>
          </cell>
        </row>
        <row r="878">
          <cell r="D878" t="str">
            <v>Ardeola ralloides</v>
          </cell>
        </row>
        <row r="879">
          <cell r="D879" t="str">
            <v>Ardeola grayii</v>
          </cell>
        </row>
        <row r="880">
          <cell r="D880" t="str">
            <v>Ardeola bacchus</v>
          </cell>
        </row>
        <row r="881">
          <cell r="D881" t="str">
            <v>Ardeola speciosa</v>
          </cell>
        </row>
        <row r="882">
          <cell r="D882" t="str">
            <v>Ardeola idae</v>
          </cell>
        </row>
        <row r="883">
          <cell r="D883" t="str">
            <v>Ardeola rufiventris</v>
          </cell>
        </row>
        <row r="884">
          <cell r="D884" t="str">
            <v>Bubulcus ibis</v>
          </cell>
        </row>
        <row r="885">
          <cell r="D885" t="str">
            <v>Ardea cinerea</v>
          </cell>
        </row>
        <row r="886">
          <cell r="D886" t="str">
            <v>Ardea herodias</v>
          </cell>
        </row>
        <row r="887">
          <cell r="D887" t="str">
            <v>Ardea cocoi</v>
          </cell>
        </row>
        <row r="888">
          <cell r="D888" t="str">
            <v>Ardea pacifica</v>
          </cell>
        </row>
        <row r="889">
          <cell r="D889" t="str">
            <v>Ardea melanocephala</v>
          </cell>
        </row>
        <row r="890">
          <cell r="D890" t="str">
            <v>Ardea humbloti</v>
          </cell>
        </row>
        <row r="891">
          <cell r="D891" t="str">
            <v>Ardea goliath</v>
          </cell>
        </row>
        <row r="892">
          <cell r="D892" t="str">
            <v>Ardea insignis</v>
          </cell>
        </row>
        <row r="893">
          <cell r="D893" t="str">
            <v>Ardea sumatrana</v>
          </cell>
        </row>
        <row r="894">
          <cell r="D894" t="str">
            <v>Ardea purpurea</v>
          </cell>
        </row>
        <row r="895">
          <cell r="D895" t="str">
            <v>Ardea bournei</v>
          </cell>
        </row>
        <row r="896">
          <cell r="D896" t="str">
            <v>Ardea picata</v>
          </cell>
        </row>
        <row r="897">
          <cell r="D897" t="str">
            <v>Casmerodius albus</v>
          </cell>
        </row>
        <row r="898">
          <cell r="D898" t="str">
            <v>Casmerodius albus</v>
          </cell>
        </row>
        <row r="899">
          <cell r="D899" t="str">
            <v>Casmerodius modestus</v>
          </cell>
        </row>
        <row r="900">
          <cell r="D900" t="str">
            <v>Pilherodius pileatus</v>
          </cell>
        </row>
        <row r="901">
          <cell r="D901" t="str">
            <v>Syrigma sibilatrix</v>
          </cell>
        </row>
        <row r="902">
          <cell r="D902" t="str">
            <v>Mesophoyx intermedia</v>
          </cell>
        </row>
        <row r="903">
          <cell r="D903" t="str">
            <v>Egretta rufescens</v>
          </cell>
        </row>
        <row r="904">
          <cell r="D904" t="str">
            <v>Egretta vinaceigula</v>
          </cell>
        </row>
        <row r="905">
          <cell r="D905" t="str">
            <v>Egretta ardesiaca</v>
          </cell>
        </row>
        <row r="906">
          <cell r="D906" t="str">
            <v>Egretta tricolor</v>
          </cell>
        </row>
        <row r="907">
          <cell r="D907" t="str">
            <v>Egretta novaehollandiae</v>
          </cell>
        </row>
        <row r="908">
          <cell r="D908" t="str">
            <v>Egretta caerulea</v>
          </cell>
        </row>
        <row r="909">
          <cell r="D909" t="str">
            <v>Egretta garzetta</v>
          </cell>
        </row>
        <row r="910">
          <cell r="D910" t="str">
            <v>Egretta garzetta</v>
          </cell>
        </row>
        <row r="911">
          <cell r="D911" t="str">
            <v>Egretta gularis</v>
          </cell>
        </row>
        <row r="912">
          <cell r="D912" t="str">
            <v>Egretta gularis</v>
          </cell>
        </row>
        <row r="913">
          <cell r="D913" t="str">
            <v>Egretta dimorpha</v>
          </cell>
        </row>
        <row r="914">
          <cell r="D914" t="str">
            <v>Egretta thula</v>
          </cell>
        </row>
        <row r="915">
          <cell r="D915" t="str">
            <v>Egretta eulophotes</v>
          </cell>
        </row>
        <row r="916">
          <cell r="D916" t="str">
            <v>Egretta sacra</v>
          </cell>
        </row>
        <row r="917">
          <cell r="D917" t="str">
            <v>Phaethon aethereus</v>
          </cell>
        </row>
        <row r="918">
          <cell r="D918" t="str">
            <v>Phaethon rubricauda</v>
          </cell>
        </row>
        <row r="919">
          <cell r="D919" t="str">
            <v>Phaethon lepturus</v>
          </cell>
        </row>
        <row r="920">
          <cell r="D920" t="str">
            <v>Fregata magnificens</v>
          </cell>
        </row>
        <row r="921">
          <cell r="D921" t="str">
            <v>Fregata aquila</v>
          </cell>
        </row>
        <row r="922">
          <cell r="D922" t="str">
            <v>Fregata minor</v>
          </cell>
        </row>
        <row r="923">
          <cell r="D923" t="str">
            <v>Fregata ariel</v>
          </cell>
        </row>
        <row r="924">
          <cell r="D924" t="str">
            <v>Fregata andrewsi</v>
          </cell>
        </row>
        <row r="925">
          <cell r="D925" t="str">
            <v>Scopus umbretta</v>
          </cell>
        </row>
        <row r="926">
          <cell r="D926" t="str">
            <v>Balaeniceps rex</v>
          </cell>
        </row>
        <row r="927">
          <cell r="D927" t="str">
            <v>Pelecanus onocrotalus</v>
          </cell>
        </row>
        <row r="928">
          <cell r="D928" t="str">
            <v>Pelecanus rufescens</v>
          </cell>
        </row>
        <row r="929">
          <cell r="D929" t="str">
            <v>Pelecanus crispus</v>
          </cell>
        </row>
        <row r="930">
          <cell r="D930" t="str">
            <v>Pelecanus philippensis</v>
          </cell>
        </row>
        <row r="931">
          <cell r="D931" t="str">
            <v>Pelecanus conspicillatus</v>
          </cell>
        </row>
        <row r="932">
          <cell r="D932" t="str">
            <v>Pelecanus erythrorhynchos</v>
          </cell>
        </row>
        <row r="933">
          <cell r="D933" t="str">
            <v>Pelecanus thagus</v>
          </cell>
        </row>
        <row r="934">
          <cell r="D934" t="str">
            <v>Pelecanus occidentalis</v>
          </cell>
        </row>
        <row r="935">
          <cell r="D935" t="str">
            <v>Pelecanus occidentalis</v>
          </cell>
        </row>
        <row r="936">
          <cell r="D936" t="str">
            <v>Morus bassanus</v>
          </cell>
        </row>
        <row r="937">
          <cell r="D937" t="str">
            <v>Morus capensis</v>
          </cell>
        </row>
        <row r="938">
          <cell r="D938" t="str">
            <v>Morus serrator</v>
          </cell>
        </row>
        <row r="939">
          <cell r="D939" t="str">
            <v>Papasula abbotti</v>
          </cell>
        </row>
        <row r="940">
          <cell r="D940" t="str">
            <v>Sula nebouxii</v>
          </cell>
        </row>
        <row r="941">
          <cell r="D941" t="str">
            <v>Sula variegata</v>
          </cell>
        </row>
        <row r="942">
          <cell r="D942" t="str">
            <v>Sula dactylatra</v>
          </cell>
        </row>
        <row r="943">
          <cell r="D943" t="str">
            <v>Sula dactylatra</v>
          </cell>
        </row>
        <row r="944">
          <cell r="D944" t="str">
            <v>Sula dactylatra</v>
          </cell>
        </row>
        <row r="945">
          <cell r="D945" t="str">
            <v>Sula granti</v>
          </cell>
        </row>
        <row r="946">
          <cell r="D946" t="str">
            <v>Sula tasmani</v>
          </cell>
        </row>
        <row r="947">
          <cell r="D947" t="str">
            <v>Sula sula</v>
          </cell>
        </row>
        <row r="948">
          <cell r="D948" t="str">
            <v>Sula leucogaster</v>
          </cell>
        </row>
        <row r="949">
          <cell r="D949" t="str">
            <v>Phalacrocorax pelagicus</v>
          </cell>
        </row>
        <row r="950">
          <cell r="D950" t="str">
            <v>Phalacrocorax africanus</v>
          </cell>
        </row>
        <row r="951">
          <cell r="D951" t="str">
            <v>Phalacrocorax coronatus</v>
          </cell>
        </row>
        <row r="952">
          <cell r="D952" t="str">
            <v>Phalacrocorax pygmeus</v>
          </cell>
        </row>
        <row r="953">
          <cell r="D953" t="str">
            <v>Phalacrocorax niger</v>
          </cell>
        </row>
        <row r="954">
          <cell r="D954" t="str">
            <v>Phalacrocorax melanoleucos</v>
          </cell>
        </row>
        <row r="955">
          <cell r="D955" t="str">
            <v>Phalacrocorax perspicillatus</v>
          </cell>
        </row>
        <row r="956">
          <cell r="D956" t="str">
            <v>Phalacrocorax penicillatus</v>
          </cell>
        </row>
        <row r="957">
          <cell r="D957" t="str">
            <v>Phalacrocorax harrisi</v>
          </cell>
        </row>
        <row r="958">
          <cell r="D958" t="str">
            <v>Phalacrocorax neglectus</v>
          </cell>
        </row>
        <row r="959">
          <cell r="D959" t="str">
            <v>Phalacrocorax fuscescens</v>
          </cell>
        </row>
        <row r="960">
          <cell r="D960" t="str">
            <v>Phalacrocorax brasilianus</v>
          </cell>
        </row>
        <row r="961">
          <cell r="D961" t="str">
            <v>Phalacrocorax auritus</v>
          </cell>
        </row>
        <row r="962">
          <cell r="D962" t="str">
            <v>Phalacrocorax fuscicollis</v>
          </cell>
        </row>
        <row r="963">
          <cell r="D963" t="str">
            <v>Phalacrocorax varius</v>
          </cell>
        </row>
        <row r="964">
          <cell r="D964" t="str">
            <v>Phalacrocorax sulcirostris</v>
          </cell>
        </row>
        <row r="965">
          <cell r="D965" t="str">
            <v>Phalacrocorax carbo</v>
          </cell>
        </row>
        <row r="966">
          <cell r="D966" t="str">
            <v>Phalacrocorax capillatus</v>
          </cell>
        </row>
        <row r="967">
          <cell r="D967" t="str">
            <v>Phalacrocorax nigrogularis</v>
          </cell>
        </row>
        <row r="968">
          <cell r="D968" t="str">
            <v>Phalacrocorax capensis</v>
          </cell>
        </row>
        <row r="969">
          <cell r="D969" t="str">
            <v>Phalacrocorax bougainvillii</v>
          </cell>
        </row>
        <row r="970">
          <cell r="D970" t="str">
            <v>Phalacrocorax verrucosus</v>
          </cell>
        </row>
        <row r="971">
          <cell r="D971" t="str">
            <v>Phalacrocorax atriceps</v>
          </cell>
        </row>
        <row r="972">
          <cell r="D972" t="str">
            <v>Phalacrocorax atriceps</v>
          </cell>
        </row>
        <row r="973">
          <cell r="D973" t="str">
            <v>Phalacrocorax bransfieldensis</v>
          </cell>
        </row>
        <row r="974">
          <cell r="D974" t="str">
            <v>Phalacrocorax georgianus</v>
          </cell>
        </row>
        <row r="975">
          <cell r="D975" t="str">
            <v>Phalacrocorax campbelli</v>
          </cell>
        </row>
        <row r="976">
          <cell r="D976" t="str">
            <v>Phalacrocorax carunculatus</v>
          </cell>
        </row>
        <row r="977">
          <cell r="D977" t="str">
            <v>Phalacrocorax chalconotus</v>
          </cell>
        </row>
        <row r="978">
          <cell r="D978" t="str">
            <v>Phalacrocorax onslowi</v>
          </cell>
        </row>
        <row r="979">
          <cell r="D979" t="str">
            <v>Phalacrocorax colensoi</v>
          </cell>
        </row>
        <row r="980">
          <cell r="D980" t="str">
            <v>Phalacrocorax ranfurlyi</v>
          </cell>
        </row>
        <row r="981">
          <cell r="D981" t="str">
            <v>Phalacrocorax magellanicus</v>
          </cell>
        </row>
        <row r="982">
          <cell r="D982" t="str">
            <v>Phalacrocorax urile</v>
          </cell>
        </row>
        <row r="983">
          <cell r="D983" t="str">
            <v>Phalacrocorax kenyoni</v>
          </cell>
        </row>
        <row r="984">
          <cell r="D984" t="str">
            <v>Phalacrocorax aristotelis</v>
          </cell>
        </row>
        <row r="985">
          <cell r="D985" t="str">
            <v>Phalacrocorax gaimardi</v>
          </cell>
        </row>
        <row r="986">
          <cell r="D986" t="str">
            <v>Phalacrocorax punctatus</v>
          </cell>
        </row>
        <row r="987">
          <cell r="D987" t="str">
            <v>Phalacrocorax featherstoni</v>
          </cell>
        </row>
        <row r="988">
          <cell r="D988" t="str">
            <v>Phalacrocorax atriceps</v>
          </cell>
        </row>
        <row r="989">
          <cell r="D989" t="str">
            <v>Anhinga anhinga</v>
          </cell>
        </row>
        <row r="990">
          <cell r="D990" t="str">
            <v>Anhinga rufa</v>
          </cell>
        </row>
        <row r="991">
          <cell r="D991" t="str">
            <v>Anhinga melanogaster</v>
          </cell>
        </row>
        <row r="992">
          <cell r="D992" t="str">
            <v>Anhinga melanogaster</v>
          </cell>
        </row>
        <row r="993">
          <cell r="D993" t="str">
            <v>Anhinga novaehollandiae</v>
          </cell>
        </row>
        <row r="994">
          <cell r="D994" t="str">
            <v>Cathartes aura</v>
          </cell>
        </row>
        <row r="995">
          <cell r="D995" t="str">
            <v>Cathartes burrovianus</v>
          </cell>
        </row>
        <row r="996">
          <cell r="D996" t="str">
            <v>Cathartes melambrotus</v>
          </cell>
        </row>
        <row r="997">
          <cell r="D997" t="str">
            <v>Coragyps atratus</v>
          </cell>
        </row>
        <row r="998">
          <cell r="D998" t="str">
            <v>Sarcoramphus papa</v>
          </cell>
        </row>
        <row r="999">
          <cell r="D999" t="str">
            <v>Sarcoramphus sacer</v>
          </cell>
        </row>
        <row r="1000">
          <cell r="D1000" t="str">
            <v>Gymnogyps californianus</v>
          </cell>
        </row>
        <row r="1001">
          <cell r="D1001" t="str">
            <v>Vultur gryphus</v>
          </cell>
        </row>
        <row r="1002">
          <cell r="D1002" t="str">
            <v>Daptrius ater</v>
          </cell>
        </row>
        <row r="1003">
          <cell r="D1003" t="str">
            <v>Ibycter americanus</v>
          </cell>
        </row>
        <row r="1004">
          <cell r="D1004" t="str">
            <v>Phalcoboenus carunculatus</v>
          </cell>
        </row>
        <row r="1005">
          <cell r="D1005" t="str">
            <v>Phalcoboenus megalopterus</v>
          </cell>
        </row>
        <row r="1006">
          <cell r="D1006" t="str">
            <v>Phalcoboenus albogularis</v>
          </cell>
        </row>
        <row r="1007">
          <cell r="D1007" t="str">
            <v>Phalcoboenus australis</v>
          </cell>
        </row>
        <row r="1008">
          <cell r="D1008" t="str">
            <v>Polyborus plancus</v>
          </cell>
        </row>
        <row r="1009">
          <cell r="D1009" t="str">
            <v>Caracara cheriway</v>
          </cell>
        </row>
        <row r="1010">
          <cell r="D1010" t="str">
            <v>Caracara plancus</v>
          </cell>
        </row>
        <row r="1011">
          <cell r="D1011" t="str">
            <v>Caracara lutosa</v>
          </cell>
        </row>
        <row r="1012">
          <cell r="D1012" t="str">
            <v>Milvago chimachima</v>
          </cell>
        </row>
        <row r="1013">
          <cell r="D1013" t="str">
            <v>Milvago chimango</v>
          </cell>
        </row>
        <row r="1014">
          <cell r="D1014" t="str">
            <v>Herpetotheres cachinnans</v>
          </cell>
        </row>
        <row r="1015">
          <cell r="D1015" t="str">
            <v>Micrastur ruficollis</v>
          </cell>
        </row>
        <row r="1016">
          <cell r="D1016" t="str">
            <v>Micrastur plumbeus</v>
          </cell>
        </row>
        <row r="1017">
          <cell r="D1017" t="str">
            <v>Micrastur gilvicollis</v>
          </cell>
        </row>
        <row r="1018">
          <cell r="D1018" t="str">
            <v>Micrastur mintoni</v>
          </cell>
        </row>
        <row r="1019">
          <cell r="D1019" t="str">
            <v>Micrastur mirandollei</v>
          </cell>
        </row>
        <row r="1020">
          <cell r="D1020" t="str">
            <v>Micrastur semitorquatus</v>
          </cell>
        </row>
        <row r="1021">
          <cell r="D1021" t="str">
            <v>Micrastur buckleyi</v>
          </cell>
        </row>
        <row r="1022">
          <cell r="D1022" t="str">
            <v>Spiziapteryx circumcincta</v>
          </cell>
        </row>
        <row r="1023">
          <cell r="D1023" t="str">
            <v>Polihierax semitorquatus</v>
          </cell>
        </row>
        <row r="1024">
          <cell r="D1024" t="str">
            <v>Polihierax insignis</v>
          </cell>
        </row>
        <row r="1025">
          <cell r="D1025" t="str">
            <v>Microhierax caerulescens</v>
          </cell>
        </row>
        <row r="1026">
          <cell r="D1026" t="str">
            <v>Microhierax fringillarius</v>
          </cell>
        </row>
        <row r="1027">
          <cell r="D1027" t="str">
            <v>Microhierax latifrons</v>
          </cell>
        </row>
        <row r="1028">
          <cell r="D1028" t="str">
            <v>Microhierax erythrogenys</v>
          </cell>
        </row>
        <row r="1029">
          <cell r="D1029" t="str">
            <v>Microhierax melanoleucos</v>
          </cell>
        </row>
        <row r="1030">
          <cell r="D1030" t="str">
            <v>Falco berigora</v>
          </cell>
        </row>
        <row r="1031">
          <cell r="D1031" t="str">
            <v>Falco naumanni</v>
          </cell>
        </row>
        <row r="1032">
          <cell r="D1032" t="str">
            <v>Falco tinnunculus</v>
          </cell>
        </row>
        <row r="1033">
          <cell r="D1033" t="str">
            <v>Falco newtoni</v>
          </cell>
        </row>
        <row r="1034">
          <cell r="D1034" t="str">
            <v>Falco punctatus</v>
          </cell>
        </row>
        <row r="1035">
          <cell r="D1035" t="str">
            <v>Falco araea</v>
          </cell>
        </row>
        <row r="1036">
          <cell r="D1036" t="str">
            <v>Falco buboisi</v>
          </cell>
        </row>
        <row r="1037">
          <cell r="D1037" t="str">
            <v>Falco moluccensis</v>
          </cell>
        </row>
        <row r="1038">
          <cell r="D1038" t="str">
            <v>Falco cenchroides</v>
          </cell>
        </row>
        <row r="1039">
          <cell r="D1039" t="str">
            <v>Falco sparverius</v>
          </cell>
        </row>
        <row r="1040">
          <cell r="D1040" t="str">
            <v>Falco rupicoloides</v>
          </cell>
        </row>
        <row r="1041">
          <cell r="D1041" t="str">
            <v>Falco alopex</v>
          </cell>
        </row>
        <row r="1042">
          <cell r="D1042" t="str">
            <v>Falco ardosiaceus</v>
          </cell>
        </row>
        <row r="1043">
          <cell r="D1043" t="str">
            <v>Falco dickinsoni</v>
          </cell>
        </row>
        <row r="1044">
          <cell r="D1044" t="str">
            <v>Falco zoniventris</v>
          </cell>
        </row>
        <row r="1045">
          <cell r="D1045" t="str">
            <v>Falco chicquera</v>
          </cell>
        </row>
        <row r="1046">
          <cell r="D1046" t="str">
            <v>Falco vespertinus</v>
          </cell>
        </row>
        <row r="1047">
          <cell r="D1047" t="str">
            <v>Falco amurensis</v>
          </cell>
        </row>
        <row r="1048">
          <cell r="D1048" t="str">
            <v>Falco eleonorae</v>
          </cell>
        </row>
        <row r="1049">
          <cell r="D1049" t="str">
            <v>Falco concolor</v>
          </cell>
        </row>
        <row r="1050">
          <cell r="D1050" t="str">
            <v>Falco femoralis</v>
          </cell>
        </row>
        <row r="1051">
          <cell r="D1051" t="str">
            <v>Falco columbarius</v>
          </cell>
        </row>
        <row r="1052">
          <cell r="D1052" t="str">
            <v>Falco rufigularis</v>
          </cell>
        </row>
        <row r="1053">
          <cell r="D1053" t="str">
            <v>Falco subbuteo</v>
          </cell>
        </row>
        <row r="1054">
          <cell r="D1054" t="str">
            <v>Falco cuvierii</v>
          </cell>
        </row>
        <row r="1055">
          <cell r="D1055" t="str">
            <v>Falco severus</v>
          </cell>
        </row>
        <row r="1056">
          <cell r="D1056" t="str">
            <v>Falco longipennis</v>
          </cell>
        </row>
        <row r="1057">
          <cell r="D1057" t="str">
            <v>Falco novaeseelandiae</v>
          </cell>
        </row>
        <row r="1058">
          <cell r="D1058" t="str">
            <v>Falco hypoleucos</v>
          </cell>
        </row>
        <row r="1059">
          <cell r="D1059" t="str">
            <v>Falco subniger</v>
          </cell>
        </row>
        <row r="1060">
          <cell r="D1060" t="str">
            <v>Falco biarmicus</v>
          </cell>
        </row>
        <row r="1061">
          <cell r="D1061" t="str">
            <v>Falco jugger</v>
          </cell>
        </row>
        <row r="1062">
          <cell r="D1062" t="str">
            <v>Falco cherrug</v>
          </cell>
        </row>
        <row r="1063">
          <cell r="D1063" t="str">
            <v>Falco rusticolus</v>
          </cell>
        </row>
        <row r="1064">
          <cell r="D1064" t="str">
            <v>Falco mexicanus</v>
          </cell>
        </row>
        <row r="1065">
          <cell r="D1065" t="str">
            <v>Falco peregrinus</v>
          </cell>
        </row>
        <row r="1066">
          <cell r="D1066" t="str">
            <v>Falco pelegrinoides</v>
          </cell>
        </row>
        <row r="1067">
          <cell r="D1067" t="str">
            <v>Falco deiroleucus</v>
          </cell>
        </row>
        <row r="1068">
          <cell r="D1068" t="str">
            <v>Falco fasciinucha</v>
          </cell>
        </row>
        <row r="1069">
          <cell r="D1069" t="str">
            <v>Sagittarius serpentarius</v>
          </cell>
        </row>
        <row r="1070">
          <cell r="D1070" t="str">
            <v>Pandion haliaetus</v>
          </cell>
        </row>
        <row r="1071">
          <cell r="D1071" t="str">
            <v>Pandion haliaetus</v>
          </cell>
        </row>
        <row r="1072">
          <cell r="D1072" t="str">
            <v>Pandion cristatus</v>
          </cell>
        </row>
        <row r="1073">
          <cell r="D1073" t="str">
            <v>Aviceda cuculoides</v>
          </cell>
        </row>
        <row r="1074">
          <cell r="D1074" t="str">
            <v>Aviceda madagascariensis</v>
          </cell>
        </row>
        <row r="1075">
          <cell r="D1075" t="str">
            <v>Aviceda jerdoni</v>
          </cell>
        </row>
        <row r="1076">
          <cell r="D1076" t="str">
            <v>Aviceda subcristata</v>
          </cell>
        </row>
        <row r="1077">
          <cell r="D1077" t="str">
            <v>Aviceda leuphotes</v>
          </cell>
        </row>
        <row r="1078">
          <cell r="D1078" t="str">
            <v>Leptodon cayanensis</v>
          </cell>
        </row>
        <row r="1079">
          <cell r="D1079" t="str">
            <v>Leptodon forbesi</v>
          </cell>
        </row>
        <row r="1080">
          <cell r="D1080" t="str">
            <v>Chondrohierax uncinatus</v>
          </cell>
        </row>
        <row r="1081">
          <cell r="D1081" t="str">
            <v>Chondrohierax uncinatus</v>
          </cell>
        </row>
        <row r="1082">
          <cell r="D1082" t="str">
            <v>Chondrohierax wilsonii</v>
          </cell>
        </row>
        <row r="1083">
          <cell r="D1083" t="str">
            <v>Henicopernis longicauda</v>
          </cell>
        </row>
        <row r="1084">
          <cell r="D1084" t="str">
            <v>Henicopernis infuscatus</v>
          </cell>
        </row>
        <row r="1085">
          <cell r="D1085" t="str">
            <v>Pernis apivorus</v>
          </cell>
        </row>
        <row r="1086">
          <cell r="D1086" t="str">
            <v>Pernis ptilorhyncus</v>
          </cell>
        </row>
        <row r="1087">
          <cell r="D1087" t="str">
            <v>Pernis celebensis</v>
          </cell>
        </row>
        <row r="1088">
          <cell r="D1088" t="str">
            <v>Pernis steerei</v>
          </cell>
        </row>
        <row r="1089">
          <cell r="D1089" t="str">
            <v>Lophoictinia isura</v>
          </cell>
        </row>
        <row r="1090">
          <cell r="D1090" t="str">
            <v>Hamirostra melanosternon</v>
          </cell>
        </row>
        <row r="1091">
          <cell r="D1091" t="str">
            <v>Elanoides forficatus</v>
          </cell>
        </row>
        <row r="1092">
          <cell r="D1092" t="str">
            <v>Macheiramphus alcinus</v>
          </cell>
        </row>
        <row r="1093">
          <cell r="D1093" t="str">
            <v>Gampsonyx swainsonii</v>
          </cell>
        </row>
        <row r="1094">
          <cell r="D1094" t="str">
            <v>Elanus caeruleus</v>
          </cell>
        </row>
        <row r="1095">
          <cell r="D1095" t="str">
            <v>Elanus axillaris</v>
          </cell>
        </row>
        <row r="1096">
          <cell r="D1096" t="str">
            <v>Elanus leucurus</v>
          </cell>
        </row>
        <row r="1097">
          <cell r="D1097" t="str">
            <v>Elanus scriptus</v>
          </cell>
        </row>
        <row r="1098">
          <cell r="D1098" t="str">
            <v>Chelictinia riocourii</v>
          </cell>
        </row>
        <row r="1099">
          <cell r="D1099" t="str">
            <v>Rostrhamus sociabilis</v>
          </cell>
        </row>
        <row r="1100">
          <cell r="D1100" t="str">
            <v>Helicolestes hamatus</v>
          </cell>
        </row>
        <row r="1101">
          <cell r="D1101" t="str">
            <v>Harpagus bidentatus</v>
          </cell>
        </row>
        <row r="1102">
          <cell r="D1102" t="str">
            <v>Harpagus diodon</v>
          </cell>
        </row>
        <row r="1103">
          <cell r="D1103" t="str">
            <v>Ictinia mississippiensis</v>
          </cell>
        </row>
        <row r="1104">
          <cell r="D1104" t="str">
            <v>Ictinia plumbea</v>
          </cell>
        </row>
        <row r="1105">
          <cell r="D1105" t="str">
            <v>Milvus milvus</v>
          </cell>
        </row>
        <row r="1106">
          <cell r="D1106" t="str">
            <v>Milvus fasciicauda</v>
          </cell>
        </row>
        <row r="1107">
          <cell r="D1107" t="str">
            <v>Milvus migrans</v>
          </cell>
        </row>
        <row r="1108">
          <cell r="D1108" t="str">
            <v>Milvus aegyptius</v>
          </cell>
        </row>
        <row r="1109">
          <cell r="D1109" t="str">
            <v>Milvus migrans</v>
          </cell>
        </row>
        <row r="1110">
          <cell r="D1110" t="str">
            <v>Milvus lineatus</v>
          </cell>
        </row>
        <row r="1111">
          <cell r="D1111" t="str">
            <v>Haliastur sphenurus</v>
          </cell>
        </row>
        <row r="1112">
          <cell r="D1112" t="str">
            <v>Haliastur indus</v>
          </cell>
        </row>
        <row r="1113">
          <cell r="D1113" t="str">
            <v>Haliaeetus leucogaster</v>
          </cell>
        </row>
        <row r="1114">
          <cell r="D1114" t="str">
            <v>Haliaeetus sanfordi</v>
          </cell>
        </row>
        <row r="1115">
          <cell r="D1115" t="str">
            <v>Haliaeetus vocifer</v>
          </cell>
        </row>
        <row r="1116">
          <cell r="D1116" t="str">
            <v>Haliaeetus vociferoides</v>
          </cell>
        </row>
        <row r="1117">
          <cell r="D1117" t="str">
            <v>Haliaeetus leucoryphus</v>
          </cell>
        </row>
        <row r="1118">
          <cell r="D1118" t="str">
            <v>Haliaeetus albicilla</v>
          </cell>
        </row>
        <row r="1119">
          <cell r="D1119" t="str">
            <v>Haliaeetus leucocephalus</v>
          </cell>
        </row>
        <row r="1120">
          <cell r="D1120" t="str">
            <v>Haliaeetus pelagicus</v>
          </cell>
        </row>
        <row r="1121">
          <cell r="D1121" t="str">
            <v>Ichthyophaga humilis</v>
          </cell>
        </row>
        <row r="1122">
          <cell r="D1122" t="str">
            <v>Ichthyophaga ichthyaetus</v>
          </cell>
        </row>
        <row r="1123">
          <cell r="D1123" t="str">
            <v>Gypohierax angolensis</v>
          </cell>
        </row>
        <row r="1124">
          <cell r="D1124" t="str">
            <v>Gypaetus barbatus</v>
          </cell>
        </row>
        <row r="1125">
          <cell r="D1125" t="str">
            <v>Neophron percnopterus</v>
          </cell>
        </row>
        <row r="1126">
          <cell r="D1126" t="str">
            <v>Necrosyrtes monachus</v>
          </cell>
        </row>
        <row r="1127">
          <cell r="D1127" t="str">
            <v>Gyps africanus</v>
          </cell>
        </row>
        <row r="1128">
          <cell r="D1128" t="str">
            <v>Gyps bengalensis</v>
          </cell>
        </row>
        <row r="1129">
          <cell r="D1129" t="str">
            <v>Gyps indicus</v>
          </cell>
        </row>
        <row r="1130">
          <cell r="D1130" t="str">
            <v>Gyps indicus</v>
          </cell>
        </row>
        <row r="1131">
          <cell r="D1131" t="str">
            <v>Gyps tenuirostris</v>
          </cell>
        </row>
        <row r="1132">
          <cell r="D1132" t="str">
            <v>Gyps rueppellii</v>
          </cell>
        </row>
        <row r="1133">
          <cell r="D1133" t="str">
            <v>Gyps himalayensis</v>
          </cell>
        </row>
        <row r="1134">
          <cell r="D1134" t="str">
            <v>Gyps fulvus</v>
          </cell>
        </row>
        <row r="1135">
          <cell r="D1135" t="str">
            <v>Gyps coprotheres</v>
          </cell>
        </row>
        <row r="1136">
          <cell r="D1136" t="str">
            <v>Sarcogyps calvus</v>
          </cell>
        </row>
        <row r="1137">
          <cell r="D1137" t="str">
            <v>Trigonoceps occipitalis</v>
          </cell>
        </row>
        <row r="1138">
          <cell r="D1138" t="str">
            <v>Aegypius monachus</v>
          </cell>
        </row>
        <row r="1139">
          <cell r="D1139" t="str">
            <v>Torgos tracheliotos</v>
          </cell>
        </row>
        <row r="1140">
          <cell r="D1140" t="str">
            <v>Circaetus gallicus</v>
          </cell>
        </row>
        <row r="1141">
          <cell r="D1141" t="str">
            <v>Circaetus gallicus</v>
          </cell>
        </row>
        <row r="1142">
          <cell r="D1142" t="str">
            <v>Circaetus gallicus</v>
          </cell>
        </row>
        <row r="1143">
          <cell r="D1143" t="str">
            <v>Circaetus pectoralis</v>
          </cell>
        </row>
        <row r="1144">
          <cell r="D1144" t="str">
            <v>Circaetus beaudouini</v>
          </cell>
        </row>
        <row r="1145">
          <cell r="D1145" t="str">
            <v>Circaetus cinereus</v>
          </cell>
        </row>
        <row r="1146">
          <cell r="D1146" t="str">
            <v>Circaetus fasciolatus</v>
          </cell>
        </row>
        <row r="1147">
          <cell r="D1147" t="str">
            <v>Circaetus cinerascens</v>
          </cell>
        </row>
        <row r="1148">
          <cell r="D1148" t="str">
            <v>Terathopius ecaudatus</v>
          </cell>
        </row>
        <row r="1149">
          <cell r="D1149" t="str">
            <v>Spilornis cheela</v>
          </cell>
        </row>
        <row r="1150">
          <cell r="D1150" t="str">
            <v>Spilornis cheela</v>
          </cell>
        </row>
        <row r="1151">
          <cell r="D1151" t="str">
            <v>Spilornis klossi</v>
          </cell>
        </row>
        <row r="1152">
          <cell r="D1152" t="str">
            <v>Spilornis minimus</v>
          </cell>
        </row>
        <row r="1153">
          <cell r="D1153" t="str">
            <v>Spilornis kinabaluensis</v>
          </cell>
        </row>
        <row r="1154">
          <cell r="D1154" t="str">
            <v>Spilornis rufipectus</v>
          </cell>
        </row>
        <row r="1155">
          <cell r="D1155" t="str">
            <v>Spilornis holospilus</v>
          </cell>
        </row>
        <row r="1156">
          <cell r="D1156" t="str">
            <v>Spilornis elgini</v>
          </cell>
        </row>
        <row r="1157">
          <cell r="D1157" t="str">
            <v>Dryotriorchis spectabilis</v>
          </cell>
        </row>
        <row r="1158">
          <cell r="D1158" t="str">
            <v>Eutriorchis astur</v>
          </cell>
        </row>
        <row r="1159">
          <cell r="D1159" t="str">
            <v>Circus aeruginosus</v>
          </cell>
        </row>
        <row r="1160">
          <cell r="D1160" t="str">
            <v>Circus ranivorus</v>
          </cell>
        </row>
        <row r="1161">
          <cell r="D1161" t="str">
            <v>Circus spilonotus</v>
          </cell>
        </row>
        <row r="1162">
          <cell r="D1162" t="str">
            <v>Circus approximans</v>
          </cell>
        </row>
        <row r="1163">
          <cell r="D1163" t="str">
            <v>Circus maillardi</v>
          </cell>
        </row>
        <row r="1164">
          <cell r="D1164" t="str">
            <v>Circus macrosceles</v>
          </cell>
        </row>
        <row r="1165">
          <cell r="D1165" t="str">
            <v>Circus maillardi</v>
          </cell>
        </row>
        <row r="1166">
          <cell r="D1166" t="str">
            <v>Circus buffoni</v>
          </cell>
        </row>
        <row r="1167">
          <cell r="D1167" t="str">
            <v>Circus assimilis</v>
          </cell>
        </row>
        <row r="1168">
          <cell r="D1168" t="str">
            <v>Circus maurus</v>
          </cell>
        </row>
        <row r="1169">
          <cell r="D1169" t="str">
            <v>Circus cyaneus</v>
          </cell>
        </row>
        <row r="1170">
          <cell r="D1170" t="str">
            <v>Circus cinereus</v>
          </cell>
        </row>
        <row r="1171">
          <cell r="D1171" t="str">
            <v>Circus macrourus</v>
          </cell>
        </row>
        <row r="1172">
          <cell r="D1172" t="str">
            <v>Circus melanoleucos</v>
          </cell>
        </row>
        <row r="1173">
          <cell r="D1173" t="str">
            <v>Circus pygargus</v>
          </cell>
        </row>
        <row r="1174">
          <cell r="D1174" t="str">
            <v>Polyboroides typus</v>
          </cell>
        </row>
        <row r="1175">
          <cell r="D1175" t="str">
            <v>Polyboroides radiatus</v>
          </cell>
        </row>
        <row r="1176">
          <cell r="D1176" t="str">
            <v>Melierax metabates</v>
          </cell>
        </row>
        <row r="1177">
          <cell r="D1177" t="str">
            <v>Melierax poliopterus</v>
          </cell>
        </row>
        <row r="1178">
          <cell r="D1178" t="str">
            <v>Melierax canorus</v>
          </cell>
        </row>
        <row r="1179">
          <cell r="D1179" t="str">
            <v>Melierax canorus</v>
          </cell>
        </row>
        <row r="1180">
          <cell r="D1180" t="str">
            <v>Melierax gabar</v>
          </cell>
        </row>
        <row r="1181">
          <cell r="D1181" t="str">
            <v>Accipiter poliogaster</v>
          </cell>
        </row>
        <row r="1182">
          <cell r="D1182" t="str">
            <v>Accipiter trivirgatus</v>
          </cell>
        </row>
        <row r="1183">
          <cell r="D1183" t="str">
            <v>Accipiter griseiceps</v>
          </cell>
        </row>
        <row r="1184">
          <cell r="D1184" t="str">
            <v>Accipiter toussenelii</v>
          </cell>
        </row>
        <row r="1185">
          <cell r="D1185" t="str">
            <v>Accipiter tachiro</v>
          </cell>
        </row>
        <row r="1186">
          <cell r="D1186" t="str">
            <v>Accipiter tachiro</v>
          </cell>
        </row>
        <row r="1187">
          <cell r="D1187" t="str">
            <v>Accipiter castanilius</v>
          </cell>
        </row>
        <row r="1188">
          <cell r="D1188" t="str">
            <v>Accipiter badius</v>
          </cell>
        </row>
        <row r="1189">
          <cell r="D1189" t="str">
            <v>Accipiter butleri</v>
          </cell>
        </row>
        <row r="1190">
          <cell r="D1190" t="str">
            <v>Accipiter brevipes</v>
          </cell>
        </row>
        <row r="1191">
          <cell r="D1191" t="str">
            <v>Accipiter soloensis</v>
          </cell>
        </row>
        <row r="1192">
          <cell r="D1192" t="str">
            <v>Accipiter francesiae</v>
          </cell>
        </row>
        <row r="1193">
          <cell r="D1193" t="str">
            <v>Accipiter trinotatus</v>
          </cell>
        </row>
        <row r="1194">
          <cell r="D1194" t="str">
            <v>Accipiter novaehollandiae</v>
          </cell>
        </row>
        <row r="1195">
          <cell r="D1195" t="str">
            <v>Accipiter fasciatus</v>
          </cell>
        </row>
        <row r="1196">
          <cell r="D1196" t="str">
            <v>Accipiter fasciatus</v>
          </cell>
        </row>
        <row r="1197">
          <cell r="D1197" t="str">
            <v>Accipiter hiogaster</v>
          </cell>
        </row>
        <row r="1198">
          <cell r="D1198" t="str">
            <v>Accipiter melanochlamys</v>
          </cell>
        </row>
        <row r="1199">
          <cell r="D1199" t="str">
            <v>Accipiter albogularis</v>
          </cell>
        </row>
        <row r="1200">
          <cell r="D1200" t="str">
            <v>Accipiter rufitorques</v>
          </cell>
        </row>
        <row r="1201">
          <cell r="D1201" t="str">
            <v>Accipiter haplochrous</v>
          </cell>
        </row>
        <row r="1202">
          <cell r="D1202" t="str">
            <v>Accipiter henicogrammus</v>
          </cell>
        </row>
        <row r="1203">
          <cell r="D1203" t="str">
            <v>Accipiter luteoschistaceus</v>
          </cell>
        </row>
        <row r="1204">
          <cell r="D1204" t="str">
            <v>Accipiter imitator</v>
          </cell>
        </row>
        <row r="1205">
          <cell r="D1205" t="str">
            <v>Accipiter poliocephalus</v>
          </cell>
        </row>
        <row r="1206">
          <cell r="D1206" t="str">
            <v>Accipiter princeps</v>
          </cell>
        </row>
        <row r="1207">
          <cell r="D1207" t="str">
            <v>Accipiter superciliosus</v>
          </cell>
        </row>
        <row r="1208">
          <cell r="D1208" t="str">
            <v>Accipiter collaris</v>
          </cell>
        </row>
        <row r="1209">
          <cell r="D1209" t="str">
            <v>Accipiter erythropus</v>
          </cell>
        </row>
        <row r="1210">
          <cell r="D1210" t="str">
            <v>Accipiter minullus</v>
          </cell>
        </row>
        <row r="1211">
          <cell r="D1211" t="str">
            <v>Accipiter gularis</v>
          </cell>
        </row>
        <row r="1212">
          <cell r="D1212" t="str">
            <v>Accipiter virgatus</v>
          </cell>
        </row>
        <row r="1213">
          <cell r="D1213" t="str">
            <v>Accipiter nanus</v>
          </cell>
        </row>
        <row r="1214">
          <cell r="D1214" t="str">
            <v>Accipiter erythrauchen</v>
          </cell>
        </row>
        <row r="1215">
          <cell r="D1215" t="str">
            <v>Accipiter cirrocephalus</v>
          </cell>
        </row>
        <row r="1216">
          <cell r="D1216" t="str">
            <v>Accipiter brachyurus</v>
          </cell>
        </row>
        <row r="1217">
          <cell r="D1217" t="str">
            <v>Accipiter rhodogaster</v>
          </cell>
        </row>
        <row r="1218">
          <cell r="D1218" t="str">
            <v>Accipiter madagascariensis</v>
          </cell>
        </row>
        <row r="1219">
          <cell r="D1219" t="str">
            <v>Accipiter ovampensis</v>
          </cell>
        </row>
        <row r="1220">
          <cell r="D1220" t="str">
            <v>Accipiter nisus</v>
          </cell>
        </row>
        <row r="1221">
          <cell r="D1221" t="str">
            <v>Accipiter rufiventris</v>
          </cell>
        </row>
        <row r="1222">
          <cell r="D1222" t="str">
            <v>Accipiter striatus</v>
          </cell>
        </row>
        <row r="1223">
          <cell r="D1223" t="str">
            <v>Accipiter striatus</v>
          </cell>
        </row>
        <row r="1224">
          <cell r="D1224" t="str">
            <v>Accipiter chionogaster</v>
          </cell>
        </row>
        <row r="1225">
          <cell r="D1225" t="str">
            <v>Accipiter ventralis</v>
          </cell>
        </row>
        <row r="1226">
          <cell r="D1226" t="str">
            <v>Accipiter erythronemius</v>
          </cell>
        </row>
        <row r="1227">
          <cell r="D1227" t="str">
            <v>Accipiter cooperii</v>
          </cell>
        </row>
        <row r="1228">
          <cell r="D1228" t="str">
            <v>Accipiter gundlachi</v>
          </cell>
        </row>
        <row r="1229">
          <cell r="D1229" t="str">
            <v>Accipiter bicolor</v>
          </cell>
        </row>
        <row r="1230">
          <cell r="D1230" t="str">
            <v>Accipiter melanoleucus</v>
          </cell>
        </row>
        <row r="1231">
          <cell r="D1231" t="str">
            <v>Accipiter henstii</v>
          </cell>
        </row>
        <row r="1232">
          <cell r="D1232" t="str">
            <v>Accipiter gentilis</v>
          </cell>
        </row>
        <row r="1233">
          <cell r="D1233" t="str">
            <v>Accipiter meyerianus</v>
          </cell>
        </row>
        <row r="1234">
          <cell r="D1234" t="str">
            <v>Erythrotriorchis buergersi</v>
          </cell>
        </row>
        <row r="1235">
          <cell r="D1235" t="str">
            <v>Erythrotriorchis radiatus</v>
          </cell>
        </row>
        <row r="1236">
          <cell r="D1236" t="str">
            <v>Megatriorchis doriae</v>
          </cell>
        </row>
        <row r="1237">
          <cell r="D1237" t="str">
            <v>Urotriorchis macrourus</v>
          </cell>
        </row>
        <row r="1238">
          <cell r="D1238" t="str">
            <v>Kaupifalco monogrammicus</v>
          </cell>
        </row>
        <row r="1239">
          <cell r="D1239" t="str">
            <v>Butastur rufipennis</v>
          </cell>
        </row>
        <row r="1240">
          <cell r="D1240" t="str">
            <v>Butastur teesa</v>
          </cell>
        </row>
        <row r="1241">
          <cell r="D1241" t="str">
            <v>Butastur liventer</v>
          </cell>
        </row>
        <row r="1242">
          <cell r="D1242" t="str">
            <v>Butastur indicus</v>
          </cell>
        </row>
        <row r="1243">
          <cell r="D1243" t="str">
            <v>Geranospiza caerulescens</v>
          </cell>
        </row>
        <row r="1244">
          <cell r="D1244" t="str">
            <v>Leucopternis plumbeus</v>
          </cell>
        </row>
        <row r="1245">
          <cell r="D1245" t="str">
            <v>Leucopternis schistaceus</v>
          </cell>
        </row>
        <row r="1246">
          <cell r="D1246" t="str">
            <v>Leucopternis princeps</v>
          </cell>
        </row>
        <row r="1247">
          <cell r="D1247" t="str">
            <v>Leucopternis melanops</v>
          </cell>
        </row>
        <row r="1248">
          <cell r="D1248" t="str">
            <v>Leucopternis kuhli</v>
          </cell>
        </row>
        <row r="1249">
          <cell r="D1249" t="str">
            <v>Leucopternis lacernulatus</v>
          </cell>
        </row>
        <row r="1250">
          <cell r="D1250" t="str">
            <v>Leucopternis semiplumbeus</v>
          </cell>
        </row>
        <row r="1251">
          <cell r="D1251" t="str">
            <v>Leucopternis albicollis</v>
          </cell>
        </row>
        <row r="1252">
          <cell r="D1252" t="str">
            <v>Leucopternis occidentalis</v>
          </cell>
        </row>
        <row r="1253">
          <cell r="D1253" t="str">
            <v>Leucopternis polionotus</v>
          </cell>
        </row>
        <row r="1254">
          <cell r="D1254" t="str">
            <v>Buteogallus aequinoctialis</v>
          </cell>
        </row>
        <row r="1255">
          <cell r="D1255" t="str">
            <v>Buteogallus anthracinus</v>
          </cell>
        </row>
        <row r="1256">
          <cell r="D1256" t="str">
            <v>Buteogallus anthracinus</v>
          </cell>
        </row>
        <row r="1257">
          <cell r="D1257" t="str">
            <v>Buteogallus anthracinus</v>
          </cell>
        </row>
        <row r="1258">
          <cell r="D1258" t="str">
            <v>Buteogallus gundlachii</v>
          </cell>
        </row>
        <row r="1259">
          <cell r="D1259" t="str">
            <v>Buteogallus subtilis</v>
          </cell>
        </row>
        <row r="1260">
          <cell r="D1260" t="str">
            <v>Buteogallus urubitinga</v>
          </cell>
        </row>
        <row r="1261">
          <cell r="D1261" t="str">
            <v>Buteogallus meridionalis</v>
          </cell>
        </row>
        <row r="1262">
          <cell r="D1262" t="str">
            <v>Parabuteo unicinctus</v>
          </cell>
        </row>
        <row r="1263">
          <cell r="D1263" t="str">
            <v>Busarellus nigricollis</v>
          </cell>
        </row>
        <row r="1264">
          <cell r="D1264" t="str">
            <v>Geranoaetus melanoleucus</v>
          </cell>
        </row>
        <row r="1265">
          <cell r="D1265" t="str">
            <v>Harpyhaliaetus solitarius</v>
          </cell>
        </row>
        <row r="1266">
          <cell r="D1266" t="str">
            <v>Harpyhaliaetus coronatus</v>
          </cell>
        </row>
        <row r="1267">
          <cell r="D1267" t="str">
            <v>Asturina plagiata</v>
          </cell>
        </row>
        <row r="1268">
          <cell r="D1268" t="str">
            <v>Asturina nitida</v>
          </cell>
        </row>
        <row r="1269">
          <cell r="D1269" t="str">
            <v>Buteo magnirostris</v>
          </cell>
        </row>
        <row r="1270">
          <cell r="D1270" t="str">
            <v>Buteo lineatus</v>
          </cell>
        </row>
        <row r="1271">
          <cell r="D1271" t="str">
            <v>Buteo ridgwayi</v>
          </cell>
        </row>
        <row r="1272">
          <cell r="D1272" t="str">
            <v>Buteo platypterus</v>
          </cell>
        </row>
        <row r="1273">
          <cell r="D1273" t="str">
            <v>Buteo nitidus</v>
          </cell>
        </row>
        <row r="1274">
          <cell r="D1274" t="str">
            <v>Buteo leucorrhous</v>
          </cell>
        </row>
        <row r="1275">
          <cell r="D1275" t="str">
            <v>Buteo brachyurus</v>
          </cell>
        </row>
        <row r="1276">
          <cell r="D1276" t="str">
            <v>Buteo albigula</v>
          </cell>
        </row>
        <row r="1277">
          <cell r="D1277" t="str">
            <v>Buteo swainsoni</v>
          </cell>
        </row>
        <row r="1278">
          <cell r="D1278" t="str">
            <v>Buteo albicaudatus</v>
          </cell>
        </row>
        <row r="1279">
          <cell r="D1279" t="str">
            <v>Buteo galapagoensis</v>
          </cell>
        </row>
        <row r="1280">
          <cell r="D1280" t="str">
            <v>Buteo polyosoma</v>
          </cell>
        </row>
        <row r="1281">
          <cell r="D1281" t="str">
            <v>Buteo polyosoma</v>
          </cell>
        </row>
        <row r="1282">
          <cell r="D1282" t="str">
            <v>Buteo poecilochrous</v>
          </cell>
        </row>
        <row r="1283">
          <cell r="D1283" t="str">
            <v>Buteo albonotatus</v>
          </cell>
        </row>
        <row r="1284">
          <cell r="D1284" t="str">
            <v>Buteo solitarius</v>
          </cell>
        </row>
        <row r="1285">
          <cell r="D1285" t="str">
            <v>Buteo jamaicensis</v>
          </cell>
        </row>
        <row r="1286">
          <cell r="D1286" t="str">
            <v>Buteo ventralis</v>
          </cell>
        </row>
        <row r="1287">
          <cell r="D1287" t="str">
            <v>Buteo buteo</v>
          </cell>
        </row>
        <row r="1288">
          <cell r="D1288" t="str">
            <v>Buteo buteo</v>
          </cell>
        </row>
        <row r="1289">
          <cell r="D1289" t="str">
            <v>Buteo japonicus</v>
          </cell>
        </row>
        <row r="1290">
          <cell r="D1290" t="str">
            <v>Buteo refectus</v>
          </cell>
        </row>
        <row r="1291">
          <cell r="D1291" t="str">
            <v>Buteo oreophilus</v>
          </cell>
        </row>
        <row r="1292">
          <cell r="D1292" t="str">
            <v>Buteo trizonatus</v>
          </cell>
        </row>
        <row r="1293">
          <cell r="D1293" t="str">
            <v>Buteo brachypterus</v>
          </cell>
        </row>
        <row r="1294">
          <cell r="D1294" t="str">
            <v>Buteo rufinus</v>
          </cell>
        </row>
        <row r="1295">
          <cell r="D1295" t="str">
            <v>Buteo rufinus</v>
          </cell>
        </row>
        <row r="1296">
          <cell r="D1296" t="str">
            <v>Buteo bannermani</v>
          </cell>
        </row>
        <row r="1297">
          <cell r="D1297" t="str">
            <v>Buteo socotrae</v>
          </cell>
        </row>
        <row r="1298">
          <cell r="D1298" t="str">
            <v>Buteo hemilasius</v>
          </cell>
        </row>
        <row r="1299">
          <cell r="D1299" t="str">
            <v>Buteo regalis</v>
          </cell>
        </row>
        <row r="1300">
          <cell r="D1300" t="str">
            <v>Buteo lagopus</v>
          </cell>
        </row>
        <row r="1301">
          <cell r="D1301" t="str">
            <v>Buteo auguralis</v>
          </cell>
        </row>
        <row r="1302">
          <cell r="D1302" t="str">
            <v>Buteo archeri</v>
          </cell>
        </row>
        <row r="1303">
          <cell r="D1303" t="str">
            <v>Buteo augur</v>
          </cell>
        </row>
        <row r="1304">
          <cell r="D1304" t="str">
            <v>Buteo augur</v>
          </cell>
        </row>
        <row r="1305">
          <cell r="D1305" t="str">
            <v>Buteo rufofuscus</v>
          </cell>
        </row>
        <row r="1306">
          <cell r="D1306" t="str">
            <v>Morphnus guianensis</v>
          </cell>
        </row>
        <row r="1307">
          <cell r="D1307" t="str">
            <v>Harpia harpyja</v>
          </cell>
        </row>
        <row r="1308">
          <cell r="D1308" t="str">
            <v>Harpyopsis novaeguineae</v>
          </cell>
        </row>
        <row r="1309">
          <cell r="D1309" t="str">
            <v>Pithecophaga jefferyi</v>
          </cell>
        </row>
        <row r="1310">
          <cell r="D1310" t="str">
            <v>Ictinaetus malayensis</v>
          </cell>
        </row>
        <row r="1311">
          <cell r="D1311" t="str">
            <v>Aquila pomarina</v>
          </cell>
        </row>
        <row r="1312">
          <cell r="D1312" t="str">
            <v>Aquila pomarina</v>
          </cell>
        </row>
        <row r="1313">
          <cell r="D1313" t="str">
            <v>Aquila hastata</v>
          </cell>
        </row>
        <row r="1314">
          <cell r="D1314" t="str">
            <v>Aquila clanga</v>
          </cell>
        </row>
        <row r="1315">
          <cell r="D1315" t="str">
            <v>Aquila rapax</v>
          </cell>
        </row>
        <row r="1316">
          <cell r="D1316" t="str">
            <v>Aquila nipalensis</v>
          </cell>
        </row>
        <row r="1317">
          <cell r="D1317" t="str">
            <v>Aquila adalberti</v>
          </cell>
        </row>
        <row r="1318">
          <cell r="D1318" t="str">
            <v>Aquila heliaca</v>
          </cell>
        </row>
        <row r="1319">
          <cell r="D1319" t="str">
            <v>Aquila gurneyi</v>
          </cell>
        </row>
        <row r="1320">
          <cell r="D1320" t="str">
            <v>Aquila chrysaetos</v>
          </cell>
        </row>
        <row r="1321">
          <cell r="D1321" t="str">
            <v>Aquila audax</v>
          </cell>
        </row>
        <row r="1322">
          <cell r="D1322" t="str">
            <v>Aquila verreauxii</v>
          </cell>
        </row>
        <row r="1323">
          <cell r="D1323" t="str">
            <v>Aquila wahlbergi</v>
          </cell>
        </row>
        <row r="1324">
          <cell r="D1324" t="str">
            <v>Aquila fasciatus</v>
          </cell>
        </row>
        <row r="1325">
          <cell r="D1325" t="str">
            <v>Aquila africanus</v>
          </cell>
        </row>
        <row r="1326">
          <cell r="D1326" t="str">
            <v>Hieraaetus spilogaster</v>
          </cell>
        </row>
        <row r="1327">
          <cell r="D1327" t="str">
            <v>Hieraaetus pennatus</v>
          </cell>
        </row>
        <row r="1328">
          <cell r="D1328" t="str">
            <v>Hieraaetus morphnoides</v>
          </cell>
        </row>
        <row r="1329">
          <cell r="D1329" t="str">
            <v>Hieraaetus morphnoides</v>
          </cell>
        </row>
        <row r="1330">
          <cell r="D1330" t="str">
            <v>Hieraaetus weiskei</v>
          </cell>
        </row>
        <row r="1331">
          <cell r="D1331" t="str">
            <v>Hieraaetus ayresii</v>
          </cell>
        </row>
        <row r="1332">
          <cell r="D1332" t="str">
            <v>Polemaetus bellicosus</v>
          </cell>
        </row>
        <row r="1333">
          <cell r="D1333" t="str">
            <v>Lophaetus occipitalis</v>
          </cell>
        </row>
        <row r="1334">
          <cell r="D1334" t="str">
            <v>Lophotriorchis kienerii</v>
          </cell>
        </row>
        <row r="1335">
          <cell r="D1335" t="str">
            <v>Nisaetus cirrhatus</v>
          </cell>
        </row>
        <row r="1336">
          <cell r="D1336" t="str">
            <v>Nisaetus cirrhatus</v>
          </cell>
        </row>
        <row r="1337">
          <cell r="D1337" t="str">
            <v>Nisaetus floris</v>
          </cell>
        </row>
        <row r="1338">
          <cell r="D1338" t="str">
            <v>Nisaetus limnaeetus</v>
          </cell>
        </row>
        <row r="1339">
          <cell r="D1339" t="str">
            <v>Nisaetus nipalensis</v>
          </cell>
        </row>
        <row r="1340">
          <cell r="D1340" t="str">
            <v>Nisaetus kelaarti</v>
          </cell>
        </row>
        <row r="1341">
          <cell r="D1341" t="str">
            <v>Nisaetus alboniger</v>
          </cell>
        </row>
        <row r="1342">
          <cell r="D1342" t="str">
            <v>Nisaetus bartelsi</v>
          </cell>
        </row>
        <row r="1343">
          <cell r="D1343" t="str">
            <v>Nisaetus lanceolatus</v>
          </cell>
        </row>
        <row r="1344">
          <cell r="D1344" t="str">
            <v>Nisaetus philippensis</v>
          </cell>
        </row>
        <row r="1345">
          <cell r="D1345" t="str">
            <v>Nisaetus pinskeri</v>
          </cell>
        </row>
        <row r="1346">
          <cell r="D1346" t="str">
            <v>Nisaetus nanus</v>
          </cell>
        </row>
        <row r="1347">
          <cell r="D1347" t="str">
            <v>Spizaetus tyrannus</v>
          </cell>
        </row>
        <row r="1348">
          <cell r="D1348" t="str">
            <v>Spizaetus melanoleucus</v>
          </cell>
        </row>
        <row r="1349">
          <cell r="D1349" t="str">
            <v>Spizaetus ornatus</v>
          </cell>
        </row>
        <row r="1350">
          <cell r="D1350" t="str">
            <v>Spizaetus isidori</v>
          </cell>
        </row>
        <row r="1351">
          <cell r="D1351" t="str">
            <v>Stephanoaetus coronatus</v>
          </cell>
        </row>
        <row r="1352">
          <cell r="D1352" t="str">
            <v>Otis tarda</v>
          </cell>
        </row>
        <row r="1353">
          <cell r="D1353" t="str">
            <v>Ardeotis arabs</v>
          </cell>
        </row>
        <row r="1354">
          <cell r="D1354" t="str">
            <v>Ardeotis kori</v>
          </cell>
        </row>
        <row r="1355">
          <cell r="D1355" t="str">
            <v>Ardeotis nigriceps</v>
          </cell>
        </row>
        <row r="1356">
          <cell r="D1356" t="str">
            <v>Ardeotis australis</v>
          </cell>
        </row>
        <row r="1357">
          <cell r="D1357" t="str">
            <v>Chlamydotis undulata</v>
          </cell>
        </row>
        <row r="1358">
          <cell r="D1358" t="str">
            <v>Chlamydotis macqueenii</v>
          </cell>
        </row>
        <row r="1359">
          <cell r="D1359" t="str">
            <v>Neotis denhami</v>
          </cell>
        </row>
        <row r="1360">
          <cell r="D1360" t="str">
            <v>Neotis ludwigii</v>
          </cell>
        </row>
        <row r="1361">
          <cell r="D1361" t="str">
            <v>Neotis nuba</v>
          </cell>
        </row>
        <row r="1362">
          <cell r="D1362" t="str">
            <v>Neotis heuglinii</v>
          </cell>
        </row>
        <row r="1363">
          <cell r="D1363" t="str">
            <v>Eupodotis savilei</v>
          </cell>
        </row>
        <row r="1364">
          <cell r="D1364" t="str">
            <v>Eupodotis gindiana</v>
          </cell>
        </row>
        <row r="1365">
          <cell r="D1365" t="str">
            <v>Eupodotis ruficrista</v>
          </cell>
        </row>
        <row r="1366">
          <cell r="D1366" t="str">
            <v>Eupodotis ruficrista</v>
          </cell>
        </row>
        <row r="1367">
          <cell r="D1367" t="str">
            <v>Eupodotis afraoides</v>
          </cell>
        </row>
        <row r="1368">
          <cell r="D1368" t="str">
            <v>Eupodotis afra</v>
          </cell>
        </row>
        <row r="1369">
          <cell r="D1369" t="str">
            <v>Eupodotis afra</v>
          </cell>
        </row>
        <row r="1370">
          <cell r="D1370" t="str">
            <v>Eupodotis rueppellii</v>
          </cell>
        </row>
        <row r="1371">
          <cell r="D1371" t="str">
            <v>Eupodotis vigorsii</v>
          </cell>
        </row>
        <row r="1372">
          <cell r="D1372" t="str">
            <v>Eupodotis humilis</v>
          </cell>
        </row>
        <row r="1373">
          <cell r="D1373" t="str">
            <v>Eupodotis senegalensis</v>
          </cell>
        </row>
        <row r="1374">
          <cell r="D1374" t="str">
            <v>Eupodotis caerulescens</v>
          </cell>
        </row>
        <row r="1375">
          <cell r="D1375" t="str">
            <v>Eupodotis melanogaster</v>
          </cell>
        </row>
        <row r="1376">
          <cell r="D1376" t="str">
            <v>Eupodotis hartlaubii</v>
          </cell>
        </row>
        <row r="1377">
          <cell r="D1377" t="str">
            <v>Houbaropsis bengalensis</v>
          </cell>
        </row>
        <row r="1378">
          <cell r="D1378" t="str">
            <v>Sypheotides indicus</v>
          </cell>
        </row>
        <row r="1379">
          <cell r="D1379" t="str">
            <v>Tetrax tetrax</v>
          </cell>
        </row>
        <row r="1380">
          <cell r="D1380" t="str">
            <v>Mesitornis variegatus</v>
          </cell>
        </row>
        <row r="1381">
          <cell r="D1381" t="str">
            <v>Mesitornis unicolor</v>
          </cell>
        </row>
        <row r="1382">
          <cell r="D1382" t="str">
            <v>Monias benschi</v>
          </cell>
        </row>
        <row r="1383">
          <cell r="D1383" t="str">
            <v>Cariama cristata</v>
          </cell>
        </row>
        <row r="1384">
          <cell r="D1384" t="str">
            <v>Chunga burmeisteri</v>
          </cell>
        </row>
        <row r="1385">
          <cell r="D1385" t="str">
            <v>Rhynochetos jubatus</v>
          </cell>
        </row>
        <row r="1386">
          <cell r="D1386" t="str">
            <v>Eurypyga helias</v>
          </cell>
        </row>
        <row r="1387">
          <cell r="D1387" t="str">
            <v>Diaphorapteryx hawkinsi</v>
          </cell>
        </row>
        <row r="1388">
          <cell r="D1388" t="str">
            <v>Aphanapteryx bonasia</v>
          </cell>
        </row>
        <row r="1389">
          <cell r="D1389" t="str">
            <v>Aphanapteryx leguati</v>
          </cell>
        </row>
        <row r="1390">
          <cell r="D1390" t="str">
            <v>Sarothrura pulchra</v>
          </cell>
        </row>
        <row r="1391">
          <cell r="D1391" t="str">
            <v>Sarothrura elegans</v>
          </cell>
        </row>
        <row r="1392">
          <cell r="D1392" t="str">
            <v>Sarothrura rufa</v>
          </cell>
        </row>
        <row r="1393">
          <cell r="D1393" t="str">
            <v>Sarothrura lugens</v>
          </cell>
        </row>
        <row r="1394">
          <cell r="D1394" t="str">
            <v>Sarothrura boehmi</v>
          </cell>
        </row>
        <row r="1395">
          <cell r="D1395" t="str">
            <v>Sarothrura affinis</v>
          </cell>
        </row>
        <row r="1396">
          <cell r="D1396" t="str">
            <v>Sarothrura insularis</v>
          </cell>
        </row>
        <row r="1397">
          <cell r="D1397" t="str">
            <v>Sarothrura ayresi</v>
          </cell>
        </row>
        <row r="1398">
          <cell r="D1398" t="str">
            <v>Sarothrura watersi</v>
          </cell>
        </row>
        <row r="1399">
          <cell r="D1399" t="str">
            <v>Himantornis haematopus</v>
          </cell>
        </row>
        <row r="1400">
          <cell r="D1400" t="str">
            <v>Canirallus oculeus</v>
          </cell>
        </row>
        <row r="1401">
          <cell r="D1401" t="str">
            <v>Canirallus kioloides</v>
          </cell>
        </row>
        <row r="1402">
          <cell r="D1402" t="str">
            <v>Coturnicops exquisitus</v>
          </cell>
        </row>
        <row r="1403">
          <cell r="D1403" t="str">
            <v>Coturnicops noveboracensis</v>
          </cell>
        </row>
        <row r="1404">
          <cell r="D1404" t="str">
            <v>Coturnicops notatus</v>
          </cell>
        </row>
        <row r="1405">
          <cell r="D1405" t="str">
            <v>Micropygia schomburgkii</v>
          </cell>
        </row>
        <row r="1406">
          <cell r="D1406" t="str">
            <v>Rallina rubra</v>
          </cell>
        </row>
        <row r="1407">
          <cell r="D1407" t="str">
            <v>Rallina leucospila</v>
          </cell>
        </row>
        <row r="1408">
          <cell r="D1408" t="str">
            <v>Rallina forbesi</v>
          </cell>
        </row>
        <row r="1409">
          <cell r="D1409" t="str">
            <v>Rallina mayri</v>
          </cell>
        </row>
        <row r="1410">
          <cell r="D1410" t="str">
            <v>Rallina tricolor</v>
          </cell>
        </row>
        <row r="1411">
          <cell r="D1411" t="str">
            <v>Rallina canningi</v>
          </cell>
        </row>
        <row r="1412">
          <cell r="D1412" t="str">
            <v>Rallina fasciata</v>
          </cell>
        </row>
        <row r="1413">
          <cell r="D1413" t="str">
            <v>Rallina eurizonoides</v>
          </cell>
        </row>
        <row r="1414">
          <cell r="D1414" t="str">
            <v>Anurolimnas castaneiceps</v>
          </cell>
        </row>
        <row r="1415">
          <cell r="D1415" t="str">
            <v>Anurolimnas viridis</v>
          </cell>
        </row>
        <row r="1416">
          <cell r="D1416" t="str">
            <v>Anurolimnas fasciatus</v>
          </cell>
        </row>
        <row r="1417">
          <cell r="D1417" t="str">
            <v>Laterallus melanophaius</v>
          </cell>
        </row>
        <row r="1418">
          <cell r="D1418" t="str">
            <v>Laterallus levraudi</v>
          </cell>
        </row>
        <row r="1419">
          <cell r="D1419" t="str">
            <v>Laterallus ruber</v>
          </cell>
        </row>
        <row r="1420">
          <cell r="D1420" t="str">
            <v>Laterallus albigularis</v>
          </cell>
        </row>
        <row r="1421">
          <cell r="D1421" t="str">
            <v>Laterallus exilis</v>
          </cell>
        </row>
        <row r="1422">
          <cell r="D1422" t="str">
            <v>Laterallus jamaicensis</v>
          </cell>
        </row>
        <row r="1423">
          <cell r="D1423" t="str">
            <v>Laterallus jamaicensis</v>
          </cell>
        </row>
        <row r="1424">
          <cell r="D1424" t="str">
            <v>Laterallus tuerosi</v>
          </cell>
        </row>
        <row r="1425">
          <cell r="D1425" t="str">
            <v>Laterallus spilonotus</v>
          </cell>
        </row>
        <row r="1426">
          <cell r="D1426" t="str">
            <v>Laterallus leucopyrrhus</v>
          </cell>
        </row>
        <row r="1427">
          <cell r="D1427" t="str">
            <v>Laterallus xenopterus</v>
          </cell>
        </row>
        <row r="1428">
          <cell r="D1428" t="str">
            <v>Nesoclopeus poecilopterus</v>
          </cell>
        </row>
        <row r="1429">
          <cell r="D1429" t="str">
            <v>Nesoclopeus woodfordi</v>
          </cell>
        </row>
        <row r="1430">
          <cell r="D1430" t="str">
            <v>Gallirallus australis</v>
          </cell>
        </row>
        <row r="1431">
          <cell r="D1431" t="str">
            <v>Gallirallus lafresnayanus</v>
          </cell>
        </row>
        <row r="1432">
          <cell r="D1432" t="str">
            <v>Gallirallus sylvestris</v>
          </cell>
        </row>
        <row r="1433">
          <cell r="D1433" t="str">
            <v>Gallirallus conditicius</v>
          </cell>
        </row>
        <row r="1434">
          <cell r="D1434" t="str">
            <v>Gallirallus okinawae</v>
          </cell>
        </row>
        <row r="1435">
          <cell r="D1435" t="str">
            <v>Gallirallus calayanensis</v>
          </cell>
        </row>
        <row r="1436">
          <cell r="D1436" t="str">
            <v>Gallirallus torquatus</v>
          </cell>
        </row>
        <row r="1437">
          <cell r="D1437" t="str">
            <v>Gallirallus insignis</v>
          </cell>
        </row>
        <row r="1438">
          <cell r="D1438" t="str">
            <v>Gallirallus philippensis</v>
          </cell>
        </row>
        <row r="1439">
          <cell r="D1439" t="str">
            <v>Gallirallus rovianae</v>
          </cell>
        </row>
        <row r="1440">
          <cell r="D1440" t="str">
            <v>Gallirallus owstoni</v>
          </cell>
        </row>
        <row r="1441">
          <cell r="D1441" t="str">
            <v>Gallirallus wakensis</v>
          </cell>
        </row>
        <row r="1442">
          <cell r="D1442" t="str">
            <v>Gallirallus pacificus</v>
          </cell>
        </row>
        <row r="1443">
          <cell r="D1443" t="str">
            <v>Gallirallus dieffenbachii</v>
          </cell>
        </row>
        <row r="1444">
          <cell r="D1444" t="str">
            <v>Gallirallus sharpei</v>
          </cell>
        </row>
        <row r="1445">
          <cell r="D1445" t="str">
            <v>Gallirallus striatus</v>
          </cell>
        </row>
        <row r="1446">
          <cell r="D1446" t="str">
            <v>Cabalus modestus</v>
          </cell>
        </row>
        <row r="1447">
          <cell r="D1447" t="str">
            <v>Rallus longirostris</v>
          </cell>
        </row>
        <row r="1448">
          <cell r="D1448" t="str">
            <v>Rallus longirostris</v>
          </cell>
        </row>
        <row r="1449">
          <cell r="D1449" t="str">
            <v>Rallus obsoletus</v>
          </cell>
        </row>
        <row r="1450">
          <cell r="D1450" t="str">
            <v>Rallus tenuirostris</v>
          </cell>
        </row>
        <row r="1451">
          <cell r="D1451" t="str">
            <v>Rallus elegans</v>
          </cell>
        </row>
        <row r="1452">
          <cell r="D1452" t="str">
            <v>Rallus wetmorei</v>
          </cell>
        </row>
        <row r="1453">
          <cell r="D1453" t="str">
            <v>Rallus limicola</v>
          </cell>
        </row>
        <row r="1454">
          <cell r="D1454" t="str">
            <v>Rallus semiplumbeus</v>
          </cell>
        </row>
        <row r="1455">
          <cell r="D1455" t="str">
            <v>Rallus antarcticus</v>
          </cell>
        </row>
        <row r="1456">
          <cell r="D1456" t="str">
            <v>Rallus aquaticus</v>
          </cell>
        </row>
        <row r="1457">
          <cell r="D1457" t="str">
            <v>Rallus caerulescens</v>
          </cell>
        </row>
        <row r="1458">
          <cell r="D1458" t="str">
            <v>Rallus madagascariensis</v>
          </cell>
        </row>
        <row r="1459">
          <cell r="D1459" t="str">
            <v>Rallus pectoralis</v>
          </cell>
        </row>
        <row r="1460">
          <cell r="D1460" t="str">
            <v>Lewinia pectoralis</v>
          </cell>
        </row>
        <row r="1461">
          <cell r="D1461" t="str">
            <v>Lewinia mirifica</v>
          </cell>
        </row>
        <row r="1462">
          <cell r="D1462" t="str">
            <v>Lewinia muelleri</v>
          </cell>
        </row>
        <row r="1463">
          <cell r="D1463" t="str">
            <v>Dryolimnas cuvieri</v>
          </cell>
        </row>
        <row r="1464">
          <cell r="D1464" t="str">
            <v>Crecopsis egregia</v>
          </cell>
        </row>
        <row r="1465">
          <cell r="D1465" t="str">
            <v>Crex crex</v>
          </cell>
        </row>
        <row r="1466">
          <cell r="D1466" t="str">
            <v>Rougetius rougetii</v>
          </cell>
        </row>
        <row r="1467">
          <cell r="D1467" t="str">
            <v>Aramidopsis plateni</v>
          </cell>
        </row>
        <row r="1468">
          <cell r="D1468" t="str">
            <v>Mundia elpenor</v>
          </cell>
        </row>
        <row r="1469">
          <cell r="D1469" t="str">
            <v>Atlantisia podarces</v>
          </cell>
        </row>
        <row r="1470">
          <cell r="D1470" t="str">
            <v>Atlantisia rogersi</v>
          </cell>
        </row>
        <row r="1471">
          <cell r="D1471" t="str">
            <v>Aramides gutturalis</v>
          </cell>
        </row>
        <row r="1472">
          <cell r="D1472" t="str">
            <v>Aramides mangle</v>
          </cell>
        </row>
        <row r="1473">
          <cell r="D1473" t="str">
            <v>Aramides axillaris</v>
          </cell>
        </row>
        <row r="1474">
          <cell r="D1474" t="str">
            <v>Aramides cajanea</v>
          </cell>
        </row>
        <row r="1475">
          <cell r="D1475" t="str">
            <v>Aramides wolfi</v>
          </cell>
        </row>
        <row r="1476">
          <cell r="D1476" t="str">
            <v>Aramides ypecaha</v>
          </cell>
        </row>
        <row r="1477">
          <cell r="D1477" t="str">
            <v>Aramides saracura</v>
          </cell>
        </row>
        <row r="1478">
          <cell r="D1478" t="str">
            <v>Aramides calopterus</v>
          </cell>
        </row>
        <row r="1479">
          <cell r="D1479" t="str">
            <v>Amaurolimnas concolor</v>
          </cell>
        </row>
        <row r="1480">
          <cell r="D1480" t="str">
            <v>Gymnocrex rosenbergii</v>
          </cell>
        </row>
        <row r="1481">
          <cell r="D1481" t="str">
            <v>Gymnocrex talaudensis</v>
          </cell>
        </row>
        <row r="1482">
          <cell r="D1482" t="str">
            <v>Gymnocrex plumbeiventris</v>
          </cell>
        </row>
        <row r="1483">
          <cell r="D1483" t="str">
            <v>Gymnocrex intactus</v>
          </cell>
        </row>
        <row r="1484">
          <cell r="D1484" t="str">
            <v>Amaurornis akool</v>
          </cell>
        </row>
        <row r="1485">
          <cell r="D1485" t="str">
            <v>Amaurornis olivacea</v>
          </cell>
        </row>
        <row r="1486">
          <cell r="D1486" t="str">
            <v>Amaurornis olivaceus</v>
          </cell>
        </row>
        <row r="1487">
          <cell r="D1487" t="str">
            <v>Amaurornis isabellina</v>
          </cell>
        </row>
        <row r="1488">
          <cell r="D1488" t="str">
            <v>Amaurornis moluccana</v>
          </cell>
        </row>
        <row r="1489">
          <cell r="D1489" t="str">
            <v>Amaurornis phoenicurus</v>
          </cell>
        </row>
        <row r="1490">
          <cell r="D1490" t="str">
            <v>Amaurornis flavirostra</v>
          </cell>
        </row>
        <row r="1491">
          <cell r="D1491" t="str">
            <v>Amaurornis olivieri</v>
          </cell>
        </row>
        <row r="1492">
          <cell r="D1492" t="str">
            <v>Amaurornis bicolor</v>
          </cell>
        </row>
        <row r="1493">
          <cell r="D1493" t="str">
            <v>Amaurornis magnirostris</v>
          </cell>
        </row>
        <row r="1494">
          <cell r="D1494" t="str">
            <v>Porzana nigra</v>
          </cell>
        </row>
        <row r="1495">
          <cell r="D1495" t="str">
            <v>Porzana astrictocarpus</v>
          </cell>
        </row>
        <row r="1496">
          <cell r="D1496" t="str">
            <v>Porzana parva</v>
          </cell>
        </row>
        <row r="1497">
          <cell r="D1497" t="str">
            <v>Porzana pusilla</v>
          </cell>
        </row>
        <row r="1498">
          <cell r="D1498" t="str">
            <v>Porzana palmeri</v>
          </cell>
        </row>
        <row r="1499">
          <cell r="D1499" t="str">
            <v>Porzana porzana</v>
          </cell>
        </row>
        <row r="1500">
          <cell r="D1500" t="str">
            <v>Porzana fluminea</v>
          </cell>
        </row>
        <row r="1501">
          <cell r="D1501" t="str">
            <v>Porzana carolina</v>
          </cell>
        </row>
        <row r="1502">
          <cell r="D1502" t="str">
            <v>Porzana spiloptera</v>
          </cell>
        </row>
        <row r="1503">
          <cell r="D1503" t="str">
            <v>Porzana albicollis</v>
          </cell>
        </row>
        <row r="1504">
          <cell r="D1504" t="str">
            <v>Porzana sandwichensis</v>
          </cell>
        </row>
        <row r="1505">
          <cell r="D1505" t="str">
            <v>Porzana fusca</v>
          </cell>
        </row>
        <row r="1506">
          <cell r="D1506" t="str">
            <v>Porzana paykullii</v>
          </cell>
        </row>
        <row r="1507">
          <cell r="D1507" t="str">
            <v>Porzana tabuensis</v>
          </cell>
        </row>
        <row r="1508">
          <cell r="D1508" t="str">
            <v>Porzana monasa</v>
          </cell>
        </row>
        <row r="1509">
          <cell r="D1509" t="str">
            <v>Porzana atra</v>
          </cell>
        </row>
        <row r="1510">
          <cell r="D1510" t="str">
            <v>Porzana flaviventer</v>
          </cell>
        </row>
        <row r="1511">
          <cell r="D1511" t="str">
            <v>Porzana cinerea</v>
          </cell>
        </row>
        <row r="1512">
          <cell r="D1512" t="str">
            <v>Aenigmatolimnas marginalis</v>
          </cell>
        </row>
        <row r="1513">
          <cell r="D1513" t="str">
            <v>Cyanolimnas cerverai</v>
          </cell>
        </row>
        <row r="1514">
          <cell r="D1514" t="str">
            <v>Neocrex colombiana</v>
          </cell>
        </row>
        <row r="1515">
          <cell r="D1515" t="str">
            <v>Neocrex erythrops</v>
          </cell>
        </row>
        <row r="1516">
          <cell r="D1516" t="str">
            <v>Pardirallus maculatus</v>
          </cell>
        </row>
        <row r="1517">
          <cell r="D1517" t="str">
            <v>Pardirallus nigricans</v>
          </cell>
        </row>
        <row r="1518">
          <cell r="D1518" t="str">
            <v>Pardirallus sanguinolentus</v>
          </cell>
        </row>
        <row r="1519">
          <cell r="D1519" t="str">
            <v>Eulabeornis castaneoventris</v>
          </cell>
        </row>
        <row r="1520">
          <cell r="D1520" t="str">
            <v>Habroptila wallacii</v>
          </cell>
        </row>
        <row r="1521">
          <cell r="D1521" t="str">
            <v>Megacrex inepta</v>
          </cell>
        </row>
        <row r="1522">
          <cell r="D1522" t="str">
            <v>Gallicrex cinerea</v>
          </cell>
        </row>
        <row r="1523">
          <cell r="D1523" t="str">
            <v>Porphyrio coerulescens</v>
          </cell>
        </row>
        <row r="1524">
          <cell r="D1524" t="str">
            <v>Porphyrio kukwiedei</v>
          </cell>
        </row>
        <row r="1525">
          <cell r="D1525" t="str">
            <v>Porphyrio porphyrio</v>
          </cell>
        </row>
        <row r="1526">
          <cell r="D1526" t="str">
            <v>Porphyrio poliocephalus</v>
          </cell>
        </row>
        <row r="1527">
          <cell r="D1527" t="str">
            <v>Porphyrio pulverulentus</v>
          </cell>
        </row>
        <row r="1528">
          <cell r="D1528" t="str">
            <v>Porphyrio melanotus</v>
          </cell>
        </row>
        <row r="1529">
          <cell r="D1529" t="str">
            <v>Porphyrio madagascariensis</v>
          </cell>
        </row>
        <row r="1530">
          <cell r="D1530" t="str">
            <v>Porphyrio indicus</v>
          </cell>
        </row>
        <row r="1531">
          <cell r="D1531" t="str">
            <v>Porphyrio albus</v>
          </cell>
        </row>
        <row r="1532">
          <cell r="D1532" t="str">
            <v>Porphyrio mantelli</v>
          </cell>
        </row>
        <row r="1533">
          <cell r="D1533" t="str">
            <v>Porphyrio mantelli</v>
          </cell>
        </row>
        <row r="1534">
          <cell r="D1534" t="str">
            <v>Porphyrio hochstetteri</v>
          </cell>
        </row>
        <row r="1535">
          <cell r="D1535" t="str">
            <v>Porphyrio alleni</v>
          </cell>
        </row>
        <row r="1536">
          <cell r="D1536" t="str">
            <v>Porphyrio martinica</v>
          </cell>
        </row>
        <row r="1537">
          <cell r="D1537" t="str">
            <v>Porphyrio flavirostris</v>
          </cell>
        </row>
        <row r="1538">
          <cell r="D1538" t="str">
            <v>Gallinula pacifica</v>
          </cell>
        </row>
        <row r="1539">
          <cell r="D1539" t="str">
            <v>Gallinula silvestris</v>
          </cell>
        </row>
        <row r="1540">
          <cell r="D1540" t="str">
            <v>Gallinula nesiotis</v>
          </cell>
        </row>
        <row r="1541">
          <cell r="D1541" t="str">
            <v>Gallinula nesiotis</v>
          </cell>
        </row>
        <row r="1542">
          <cell r="D1542" t="str">
            <v>Gallinula comeri</v>
          </cell>
        </row>
        <row r="1543">
          <cell r="D1543" t="str">
            <v>Gallinula chloropus</v>
          </cell>
        </row>
        <row r="1544">
          <cell r="D1544" t="str">
            <v>Gallinula tenebrosa</v>
          </cell>
        </row>
        <row r="1545">
          <cell r="D1545" t="str">
            <v>Gallinula angulata</v>
          </cell>
        </row>
        <row r="1546">
          <cell r="D1546" t="str">
            <v>Gallinula melanops</v>
          </cell>
        </row>
        <row r="1547">
          <cell r="D1547" t="str">
            <v>Gallinula ventralis</v>
          </cell>
        </row>
        <row r="1548">
          <cell r="D1548" t="str">
            <v>Gallinula mortierii</v>
          </cell>
        </row>
        <row r="1549">
          <cell r="D1549" t="str">
            <v>Fulica newtoni</v>
          </cell>
        </row>
        <row r="1550">
          <cell r="D1550" t="str">
            <v>Fulica cristata</v>
          </cell>
        </row>
        <row r="1551">
          <cell r="D1551" t="str">
            <v>Fulica atra</v>
          </cell>
        </row>
        <row r="1552">
          <cell r="D1552" t="str">
            <v>Fulica alai</v>
          </cell>
        </row>
        <row r="1553">
          <cell r="D1553" t="str">
            <v>Fulica americana</v>
          </cell>
        </row>
        <row r="1554">
          <cell r="D1554" t="str">
            <v>Fulica caribaea</v>
          </cell>
        </row>
        <row r="1555">
          <cell r="D1555" t="str">
            <v>Fulica leucoptera</v>
          </cell>
        </row>
        <row r="1556">
          <cell r="D1556" t="str">
            <v>Fulica ardesiaca</v>
          </cell>
        </row>
        <row r="1557">
          <cell r="D1557" t="str">
            <v>Fulica armillata</v>
          </cell>
        </row>
        <row r="1558">
          <cell r="D1558" t="str">
            <v>Fulica rufifrons</v>
          </cell>
        </row>
        <row r="1559">
          <cell r="D1559" t="str">
            <v>Fulica gigantea</v>
          </cell>
        </row>
        <row r="1560">
          <cell r="D1560" t="str">
            <v>Fulica cornuta</v>
          </cell>
        </row>
        <row r="1561">
          <cell r="D1561" t="str">
            <v>Podica senegalensis</v>
          </cell>
        </row>
        <row r="1562">
          <cell r="D1562" t="str">
            <v>Heliopais personatus</v>
          </cell>
        </row>
        <row r="1563">
          <cell r="D1563" t="str">
            <v>Heliornis fulica</v>
          </cell>
        </row>
        <row r="1564">
          <cell r="D1564" t="str">
            <v>Psophia crepitans</v>
          </cell>
        </row>
        <row r="1565">
          <cell r="D1565" t="str">
            <v>Psophia leucoptera</v>
          </cell>
        </row>
        <row r="1566">
          <cell r="D1566" t="str">
            <v>Psophia viridis</v>
          </cell>
        </row>
        <row r="1567">
          <cell r="D1567" t="str">
            <v>Balearica pavonina</v>
          </cell>
        </row>
        <row r="1568">
          <cell r="D1568" t="str">
            <v>Balearica regulorum</v>
          </cell>
        </row>
        <row r="1569">
          <cell r="D1569" t="str">
            <v>Grus leucogeranus</v>
          </cell>
        </row>
        <row r="1570">
          <cell r="D1570" t="str">
            <v>Grus antigone</v>
          </cell>
        </row>
        <row r="1571">
          <cell r="D1571" t="str">
            <v>Grus rubicunda</v>
          </cell>
        </row>
        <row r="1572">
          <cell r="D1572" t="str">
            <v>Grus vipio</v>
          </cell>
        </row>
        <row r="1573">
          <cell r="D1573" t="str">
            <v>Grus canadensis</v>
          </cell>
        </row>
        <row r="1574">
          <cell r="D1574" t="str">
            <v>Grus virgo</v>
          </cell>
        </row>
        <row r="1575">
          <cell r="D1575" t="str">
            <v>Grus paradisea</v>
          </cell>
        </row>
        <row r="1576">
          <cell r="D1576" t="str">
            <v>Grus carunculatus</v>
          </cell>
        </row>
        <row r="1577">
          <cell r="D1577" t="str">
            <v>Grus grus</v>
          </cell>
        </row>
        <row r="1578">
          <cell r="D1578" t="str">
            <v>Grus monacha</v>
          </cell>
        </row>
        <row r="1579">
          <cell r="D1579" t="str">
            <v>Grus americana</v>
          </cell>
        </row>
        <row r="1580">
          <cell r="D1580" t="str">
            <v>Grus nigricollis</v>
          </cell>
        </row>
        <row r="1581">
          <cell r="D1581" t="str">
            <v>Grus japonensis</v>
          </cell>
        </row>
        <row r="1582">
          <cell r="D1582" t="str">
            <v>Aramus guarauna</v>
          </cell>
        </row>
        <row r="1583">
          <cell r="D1583" t="str">
            <v>Turnix sylvaticus</v>
          </cell>
        </row>
        <row r="1584">
          <cell r="D1584" t="str">
            <v>Turnix maculosus</v>
          </cell>
        </row>
        <row r="1585">
          <cell r="D1585" t="str">
            <v>Turnix nana</v>
          </cell>
        </row>
        <row r="1586">
          <cell r="D1586" t="str">
            <v>Turnix hottentotta</v>
          </cell>
        </row>
        <row r="1587">
          <cell r="D1587" t="str">
            <v>Turnix hottentottus</v>
          </cell>
        </row>
        <row r="1588">
          <cell r="D1588" t="str">
            <v>Turnix tanki</v>
          </cell>
        </row>
        <row r="1589">
          <cell r="D1589" t="str">
            <v>Turnix ocellatus</v>
          </cell>
        </row>
        <row r="1590">
          <cell r="D1590" t="str">
            <v>Turnix suscitator</v>
          </cell>
        </row>
        <row r="1591">
          <cell r="D1591" t="str">
            <v>Turnix nigricollis</v>
          </cell>
        </row>
        <row r="1592">
          <cell r="D1592" t="str">
            <v>Turnix melanogaster</v>
          </cell>
        </row>
        <row r="1593">
          <cell r="D1593" t="str">
            <v>Turnix castanotus</v>
          </cell>
        </row>
        <row r="1594">
          <cell r="D1594" t="str">
            <v>Turnix olivii</v>
          </cell>
        </row>
        <row r="1595">
          <cell r="D1595" t="str">
            <v>Turnix varius</v>
          </cell>
        </row>
        <row r="1596">
          <cell r="D1596" t="str">
            <v>Turnix novaecaledoniae</v>
          </cell>
        </row>
        <row r="1597">
          <cell r="D1597" t="str">
            <v>Turnix worcesteri</v>
          </cell>
        </row>
        <row r="1598">
          <cell r="D1598" t="str">
            <v>Turnix everetti</v>
          </cell>
        </row>
        <row r="1599">
          <cell r="D1599" t="str">
            <v>Turnix pyrrhothorax</v>
          </cell>
        </row>
        <row r="1600">
          <cell r="D1600" t="str">
            <v>Turnix velox</v>
          </cell>
        </row>
        <row r="1601">
          <cell r="D1601" t="str">
            <v>Ortyxelos meiffrenii</v>
          </cell>
        </row>
        <row r="1602">
          <cell r="D1602" t="str">
            <v>Burhinus oedicnemus</v>
          </cell>
        </row>
        <row r="1603">
          <cell r="D1603" t="str">
            <v>Burhinus senegalensis</v>
          </cell>
        </row>
        <row r="1604">
          <cell r="D1604" t="str">
            <v>Burhinus vermiculatus</v>
          </cell>
        </row>
        <row r="1605">
          <cell r="D1605" t="str">
            <v>Burhinus capensis</v>
          </cell>
        </row>
        <row r="1606">
          <cell r="D1606" t="str">
            <v>Burhinus bistriatus</v>
          </cell>
        </row>
        <row r="1607">
          <cell r="D1607" t="str">
            <v>Burhinus superciliaris</v>
          </cell>
        </row>
        <row r="1608">
          <cell r="D1608" t="str">
            <v>Burhinus grallarius</v>
          </cell>
        </row>
        <row r="1609">
          <cell r="D1609" t="str">
            <v>Esacus recurvirostris</v>
          </cell>
        </row>
        <row r="1610">
          <cell r="D1610" t="str">
            <v>Esacus giganteus</v>
          </cell>
        </row>
        <row r="1611">
          <cell r="D1611" t="str">
            <v>Chionis albus</v>
          </cell>
        </row>
        <row r="1612">
          <cell r="D1612" t="str">
            <v>Chionis minor</v>
          </cell>
        </row>
        <row r="1613">
          <cell r="D1613" t="str">
            <v>Pluvianellus socialis</v>
          </cell>
        </row>
        <row r="1614">
          <cell r="D1614" t="str">
            <v>Haematopus ostralegus</v>
          </cell>
        </row>
        <row r="1615">
          <cell r="D1615" t="str">
            <v>Haematopus ostralegus</v>
          </cell>
        </row>
        <row r="1616">
          <cell r="D1616" t="str">
            <v>Haematopus meadewaldoi</v>
          </cell>
        </row>
        <row r="1617">
          <cell r="D1617" t="str">
            <v>Haematopus moquini</v>
          </cell>
        </row>
        <row r="1618">
          <cell r="D1618" t="str">
            <v>Haematopus finschi</v>
          </cell>
        </row>
        <row r="1619">
          <cell r="D1619" t="str">
            <v>Haematopus bachmani</v>
          </cell>
        </row>
        <row r="1620">
          <cell r="D1620" t="str">
            <v>Haematopus palliatus</v>
          </cell>
        </row>
        <row r="1621">
          <cell r="D1621" t="str">
            <v>Haematopus longirostris</v>
          </cell>
        </row>
        <row r="1622">
          <cell r="D1622" t="str">
            <v>Haematopus unicolor</v>
          </cell>
        </row>
        <row r="1623">
          <cell r="D1623" t="str">
            <v>Haematopus unicolor</v>
          </cell>
        </row>
        <row r="1624">
          <cell r="D1624" t="str">
            <v>Haematopus chathamensis</v>
          </cell>
        </row>
        <row r="1625">
          <cell r="D1625" t="str">
            <v>Haematopus fuliginosus</v>
          </cell>
        </row>
        <row r="1626">
          <cell r="D1626" t="str">
            <v>Haematopus ater</v>
          </cell>
        </row>
        <row r="1627">
          <cell r="D1627" t="str">
            <v>Haematopus leucopodus</v>
          </cell>
        </row>
        <row r="1628">
          <cell r="D1628" t="str">
            <v>Dromas ardeola</v>
          </cell>
        </row>
        <row r="1629">
          <cell r="D1629" t="str">
            <v>Ibidorhyncha struthersii</v>
          </cell>
        </row>
        <row r="1630">
          <cell r="D1630" t="str">
            <v>Himantopus himantopus</v>
          </cell>
        </row>
        <row r="1631">
          <cell r="D1631" t="str">
            <v>Himantopus himantopus</v>
          </cell>
        </row>
        <row r="1632">
          <cell r="D1632" t="str">
            <v>Himantopus leucocephalus</v>
          </cell>
        </row>
        <row r="1633">
          <cell r="D1633" t="str">
            <v>Himantopus novaezelandiae</v>
          </cell>
        </row>
        <row r="1634">
          <cell r="D1634" t="str">
            <v>Himantopus mexicanus</v>
          </cell>
        </row>
        <row r="1635">
          <cell r="D1635" t="str">
            <v>Himantopus mexicanus</v>
          </cell>
        </row>
        <row r="1636">
          <cell r="D1636" t="str">
            <v>Himantopus melanurus</v>
          </cell>
        </row>
        <row r="1637">
          <cell r="D1637" t="str">
            <v>Cladorhynchus leucocephalus</v>
          </cell>
        </row>
        <row r="1638">
          <cell r="D1638" t="str">
            <v>Recurvirostra avosetta</v>
          </cell>
        </row>
        <row r="1639">
          <cell r="D1639" t="str">
            <v>Recurvirostra americana</v>
          </cell>
        </row>
        <row r="1640">
          <cell r="D1640" t="str">
            <v>Recurvirostra novaehollandiae</v>
          </cell>
        </row>
        <row r="1641">
          <cell r="D1641" t="str">
            <v>Recurvirostra andina</v>
          </cell>
        </row>
        <row r="1642">
          <cell r="D1642" t="str">
            <v>Vanellus vanellus</v>
          </cell>
        </row>
        <row r="1643">
          <cell r="D1643" t="str">
            <v>Vanellus crassirostris</v>
          </cell>
        </row>
        <row r="1644">
          <cell r="D1644" t="str">
            <v>Vanellus malarbaricus</v>
          </cell>
        </row>
        <row r="1645">
          <cell r="D1645" t="str">
            <v>Vanellus macropterus</v>
          </cell>
        </row>
        <row r="1646">
          <cell r="D1646" t="str">
            <v>Vanellus tricolor</v>
          </cell>
        </row>
        <row r="1647">
          <cell r="D1647" t="str">
            <v>Vanellus miles</v>
          </cell>
        </row>
        <row r="1648">
          <cell r="D1648" t="str">
            <v>Vanellus armatus</v>
          </cell>
        </row>
        <row r="1649">
          <cell r="D1649" t="str">
            <v>Vanellus spinosus</v>
          </cell>
        </row>
        <row r="1650">
          <cell r="D1650" t="str">
            <v>Vanellus duvaucelii</v>
          </cell>
        </row>
        <row r="1651">
          <cell r="D1651" t="str">
            <v>Vanellus tectus</v>
          </cell>
        </row>
        <row r="1652">
          <cell r="D1652" t="str">
            <v>Vanellus melanocephalus</v>
          </cell>
        </row>
        <row r="1653">
          <cell r="D1653" t="str">
            <v>Vanellus cinereus</v>
          </cell>
        </row>
        <row r="1654">
          <cell r="D1654" t="str">
            <v>Vanellus indicus</v>
          </cell>
        </row>
        <row r="1655">
          <cell r="D1655" t="str">
            <v>Vanellus albiceps</v>
          </cell>
        </row>
        <row r="1656">
          <cell r="D1656" t="str">
            <v>Vanellus senegallus</v>
          </cell>
        </row>
        <row r="1657">
          <cell r="D1657" t="str">
            <v>Vanellus lugubris</v>
          </cell>
        </row>
        <row r="1658">
          <cell r="D1658" t="str">
            <v>Vanellus melanopterus</v>
          </cell>
        </row>
        <row r="1659">
          <cell r="D1659" t="str">
            <v>Vanellus coronatus</v>
          </cell>
        </row>
        <row r="1660">
          <cell r="D1660" t="str">
            <v>Vanellus superciliosus</v>
          </cell>
        </row>
        <row r="1661">
          <cell r="D1661" t="str">
            <v>Vanellus gregarius</v>
          </cell>
        </row>
        <row r="1662">
          <cell r="D1662" t="str">
            <v>Vanellus leucurus</v>
          </cell>
        </row>
        <row r="1663">
          <cell r="D1663" t="str">
            <v>Vanellus cayanus</v>
          </cell>
        </row>
        <row r="1664">
          <cell r="D1664" t="str">
            <v>Vanellus chilensis</v>
          </cell>
        </row>
        <row r="1665">
          <cell r="D1665" t="str">
            <v>Vanellus resplendens</v>
          </cell>
        </row>
        <row r="1666">
          <cell r="D1666" t="str">
            <v>Erythrogonys cinctus</v>
          </cell>
        </row>
        <row r="1667">
          <cell r="D1667" t="str">
            <v>Pluvialis apricaria</v>
          </cell>
        </row>
        <row r="1668">
          <cell r="D1668" t="str">
            <v>Pluvialis fulva</v>
          </cell>
        </row>
        <row r="1669">
          <cell r="D1669" t="str">
            <v>Pluvialis dominica</v>
          </cell>
        </row>
        <row r="1670">
          <cell r="D1670" t="str">
            <v>Pluvialis squatarola</v>
          </cell>
        </row>
        <row r="1671">
          <cell r="D1671" t="str">
            <v>Charadrius obscurus</v>
          </cell>
        </row>
        <row r="1672">
          <cell r="D1672" t="str">
            <v>Charadrius hiaticula</v>
          </cell>
        </row>
        <row r="1673">
          <cell r="D1673" t="str">
            <v>Charadrius semipalmatus</v>
          </cell>
        </row>
        <row r="1674">
          <cell r="D1674" t="str">
            <v>Charadrius placidus</v>
          </cell>
        </row>
        <row r="1675">
          <cell r="D1675" t="str">
            <v>Charadrius dubius</v>
          </cell>
        </row>
        <row r="1676">
          <cell r="D1676" t="str">
            <v>Charadrius wilsonia</v>
          </cell>
        </row>
        <row r="1677">
          <cell r="D1677" t="str">
            <v>Charadrius vociferus</v>
          </cell>
        </row>
        <row r="1678">
          <cell r="D1678" t="str">
            <v>Charadrius thoracicus</v>
          </cell>
        </row>
        <row r="1679">
          <cell r="D1679" t="str">
            <v>Charadrius sanctaehelenae</v>
          </cell>
        </row>
        <row r="1680">
          <cell r="D1680" t="str">
            <v>Charadrius pecuarius</v>
          </cell>
        </row>
        <row r="1681">
          <cell r="D1681" t="str">
            <v>Charadrius tricollaris</v>
          </cell>
        </row>
        <row r="1682">
          <cell r="D1682" t="str">
            <v>Charadrius forbesi</v>
          </cell>
        </row>
        <row r="1683">
          <cell r="D1683" t="str">
            <v>Charadrius melodus</v>
          </cell>
        </row>
        <row r="1684">
          <cell r="D1684" t="str">
            <v>Charadrius pallidus</v>
          </cell>
        </row>
        <row r="1685">
          <cell r="D1685" t="str">
            <v>Charadrius alexandrinus</v>
          </cell>
        </row>
        <row r="1686">
          <cell r="D1686" t="str">
            <v>Charadrius dealbatus</v>
          </cell>
        </row>
        <row r="1687">
          <cell r="D1687" t="str">
            <v>Charadrius marginatus</v>
          </cell>
        </row>
        <row r="1688">
          <cell r="D1688" t="str">
            <v>Charadrius ruficapillus</v>
          </cell>
        </row>
        <row r="1689">
          <cell r="D1689" t="str">
            <v>Charadrius peronii</v>
          </cell>
        </row>
        <row r="1690">
          <cell r="D1690" t="str">
            <v>Charadrius javanicus</v>
          </cell>
        </row>
        <row r="1691">
          <cell r="D1691" t="str">
            <v>Charadrius collaris</v>
          </cell>
        </row>
        <row r="1692">
          <cell r="D1692" t="str">
            <v>Charadrius bicinctus</v>
          </cell>
        </row>
        <row r="1693">
          <cell r="D1693" t="str">
            <v>Charadrius alticola</v>
          </cell>
        </row>
        <row r="1694">
          <cell r="D1694" t="str">
            <v>Charadrius falklandicus</v>
          </cell>
        </row>
        <row r="1695">
          <cell r="D1695" t="str">
            <v>Charadrius mongolus</v>
          </cell>
        </row>
        <row r="1696">
          <cell r="D1696" t="str">
            <v>Charadrius leschenaultii</v>
          </cell>
        </row>
        <row r="1697">
          <cell r="D1697" t="str">
            <v>Charadrius asiaticus</v>
          </cell>
        </row>
        <row r="1698">
          <cell r="D1698" t="str">
            <v>Charadrius veredus</v>
          </cell>
        </row>
        <row r="1699">
          <cell r="D1699" t="str">
            <v>Charadrius montanus</v>
          </cell>
        </row>
        <row r="1700">
          <cell r="D1700" t="str">
            <v>Charadrius modestus</v>
          </cell>
        </row>
        <row r="1701">
          <cell r="D1701" t="str">
            <v>Charadrius australis</v>
          </cell>
        </row>
        <row r="1702">
          <cell r="D1702" t="str">
            <v>Eudromias morinellus</v>
          </cell>
        </row>
        <row r="1703">
          <cell r="D1703" t="str">
            <v>Thinornis rubricollis</v>
          </cell>
        </row>
        <row r="1704">
          <cell r="D1704" t="str">
            <v>Thinornis novaeseelandiae</v>
          </cell>
        </row>
        <row r="1705">
          <cell r="D1705" t="str">
            <v>Elseyornis melanops</v>
          </cell>
        </row>
        <row r="1706">
          <cell r="D1706" t="str">
            <v>Oreopholus ruficollis</v>
          </cell>
        </row>
        <row r="1707">
          <cell r="D1707" t="str">
            <v>Anarhynchus frontalis</v>
          </cell>
        </row>
        <row r="1708">
          <cell r="D1708" t="str">
            <v>Phegornis mitchellii</v>
          </cell>
        </row>
        <row r="1709">
          <cell r="D1709" t="str">
            <v>Rostratula benghalensis</v>
          </cell>
        </row>
        <row r="1710">
          <cell r="D1710" t="str">
            <v>Rostratula benghalensis</v>
          </cell>
        </row>
        <row r="1711">
          <cell r="D1711" t="str">
            <v>Rostratula australis</v>
          </cell>
        </row>
        <row r="1712">
          <cell r="D1712" t="str">
            <v>Rostratula semicollaris</v>
          </cell>
        </row>
        <row r="1713">
          <cell r="D1713" t="str">
            <v>Microparra capensis</v>
          </cell>
        </row>
        <row r="1714">
          <cell r="D1714" t="str">
            <v>Actophilornis africanus</v>
          </cell>
        </row>
        <row r="1715">
          <cell r="D1715" t="str">
            <v>Actophilornis albinucha</v>
          </cell>
        </row>
        <row r="1716">
          <cell r="D1716" t="str">
            <v>Irediparra gallinacea</v>
          </cell>
        </row>
        <row r="1717">
          <cell r="D1717" t="str">
            <v>Hydrophasianus chirurgus</v>
          </cell>
        </row>
        <row r="1718">
          <cell r="D1718" t="str">
            <v>Metopidius indicus</v>
          </cell>
        </row>
        <row r="1719">
          <cell r="D1719" t="str">
            <v>Jacana spinosa</v>
          </cell>
        </row>
        <row r="1720">
          <cell r="D1720" t="str">
            <v>Jacana jacana</v>
          </cell>
        </row>
        <row r="1721">
          <cell r="D1721" t="str">
            <v>Pedionomus torquatus</v>
          </cell>
        </row>
        <row r="1722">
          <cell r="D1722" t="str">
            <v>Attagis gayi</v>
          </cell>
        </row>
        <row r="1723">
          <cell r="D1723" t="str">
            <v>Attagis malouinus</v>
          </cell>
        </row>
        <row r="1724">
          <cell r="D1724" t="str">
            <v>Thinocorus orbignyianus</v>
          </cell>
        </row>
        <row r="1725">
          <cell r="D1725" t="str">
            <v>Thinocorus rumicivorus</v>
          </cell>
        </row>
        <row r="1726">
          <cell r="D1726" t="str">
            <v>Scolopax rusticola</v>
          </cell>
        </row>
        <row r="1727">
          <cell r="D1727" t="str">
            <v>Scolopax mira</v>
          </cell>
        </row>
        <row r="1728">
          <cell r="D1728" t="str">
            <v>Scolopax saturata</v>
          </cell>
        </row>
        <row r="1729">
          <cell r="D1729" t="str">
            <v>Scolopax rosenbergii</v>
          </cell>
        </row>
        <row r="1730">
          <cell r="D1730" t="str">
            <v>Scolopax saturata</v>
          </cell>
        </row>
        <row r="1731">
          <cell r="D1731" t="str">
            <v>Scolopax celebensis</v>
          </cell>
        </row>
        <row r="1732">
          <cell r="D1732" t="str">
            <v>Scolopax bukidnonensis</v>
          </cell>
        </row>
        <row r="1733">
          <cell r="D1733" t="str">
            <v>Scolopax rochussenii</v>
          </cell>
        </row>
        <row r="1734">
          <cell r="D1734" t="str">
            <v>Scolopax minor</v>
          </cell>
        </row>
        <row r="1735">
          <cell r="D1735" t="str">
            <v>Coenocorypha pusilla</v>
          </cell>
        </row>
        <row r="1736">
          <cell r="D1736" t="str">
            <v>Coenocorypha aucklandica</v>
          </cell>
        </row>
        <row r="1737">
          <cell r="D1737" t="str">
            <v>Lymnocryptes minimus</v>
          </cell>
        </row>
        <row r="1738">
          <cell r="D1738" t="str">
            <v>Gallinago solitaria</v>
          </cell>
        </row>
        <row r="1739">
          <cell r="D1739" t="str">
            <v>Gallinago hardwickii</v>
          </cell>
        </row>
        <row r="1740">
          <cell r="D1740" t="str">
            <v>Gallinago nemoricola</v>
          </cell>
        </row>
        <row r="1741">
          <cell r="D1741" t="str">
            <v>Gallinago stenura</v>
          </cell>
        </row>
        <row r="1742">
          <cell r="D1742" t="str">
            <v>Gallinago megala</v>
          </cell>
        </row>
        <row r="1743">
          <cell r="D1743" t="str">
            <v>Gallinago media</v>
          </cell>
        </row>
        <row r="1744">
          <cell r="D1744" t="str">
            <v>Gallinago gallinago</v>
          </cell>
        </row>
        <row r="1745">
          <cell r="D1745" t="str">
            <v>Gallinago gallinago</v>
          </cell>
        </row>
        <row r="1746">
          <cell r="D1746" t="str">
            <v>Gallinago delicata</v>
          </cell>
        </row>
        <row r="1747">
          <cell r="D1747" t="str">
            <v>Gallinago nigripennis</v>
          </cell>
        </row>
        <row r="1748">
          <cell r="D1748" t="str">
            <v>Gallinago macrodactyla</v>
          </cell>
        </row>
        <row r="1749">
          <cell r="D1749" t="str">
            <v>Gallinago paraguaiae</v>
          </cell>
        </row>
        <row r="1750">
          <cell r="D1750" t="str">
            <v>Gallinago andina</v>
          </cell>
        </row>
        <row r="1751">
          <cell r="D1751" t="str">
            <v>Gallinago nobilis</v>
          </cell>
        </row>
        <row r="1752">
          <cell r="D1752" t="str">
            <v>Gallinago undulata</v>
          </cell>
        </row>
        <row r="1753">
          <cell r="D1753" t="str">
            <v>Gallinago jamesoni</v>
          </cell>
        </row>
        <row r="1754">
          <cell r="D1754" t="str">
            <v>Gallinago stricklandii</v>
          </cell>
        </row>
        <row r="1755">
          <cell r="D1755" t="str">
            <v>Gallinago imperialis</v>
          </cell>
        </row>
        <row r="1756">
          <cell r="D1756" t="str">
            <v>Limnodromus griseus</v>
          </cell>
        </row>
        <row r="1757">
          <cell r="D1757" t="str">
            <v>Limnodromus scolopaceus</v>
          </cell>
        </row>
        <row r="1758">
          <cell r="D1758" t="str">
            <v>Limnodromus semipalmatus</v>
          </cell>
        </row>
        <row r="1759">
          <cell r="D1759" t="str">
            <v>Limosa limosa</v>
          </cell>
        </row>
        <row r="1760">
          <cell r="D1760" t="str">
            <v>Limosa haemastica</v>
          </cell>
        </row>
        <row r="1761">
          <cell r="D1761" t="str">
            <v>Limosa lapponica</v>
          </cell>
        </row>
        <row r="1762">
          <cell r="D1762" t="str">
            <v>Limosa fedoa</v>
          </cell>
        </row>
        <row r="1763">
          <cell r="D1763" t="str">
            <v>Numenius minutus</v>
          </cell>
        </row>
        <row r="1764">
          <cell r="D1764" t="str">
            <v>Numenius borealis</v>
          </cell>
        </row>
        <row r="1765">
          <cell r="D1765" t="str">
            <v>Numenius phaeopus</v>
          </cell>
        </row>
        <row r="1766">
          <cell r="D1766" t="str">
            <v>Numenius tahitiensis</v>
          </cell>
        </row>
        <row r="1767">
          <cell r="D1767" t="str">
            <v>Numenius tenuirostris</v>
          </cell>
        </row>
        <row r="1768">
          <cell r="D1768" t="str">
            <v>Numenius arquata</v>
          </cell>
        </row>
        <row r="1769">
          <cell r="D1769" t="str">
            <v>Numenius americanus</v>
          </cell>
        </row>
        <row r="1770">
          <cell r="D1770" t="str">
            <v>Numenius madagascariensis</v>
          </cell>
        </row>
        <row r="1771">
          <cell r="D1771" t="str">
            <v>Bartramia longicauda</v>
          </cell>
        </row>
        <row r="1772">
          <cell r="D1772" t="str">
            <v>Tringa erythropus</v>
          </cell>
        </row>
        <row r="1773">
          <cell r="D1773" t="str">
            <v>Tringa totanus</v>
          </cell>
        </row>
        <row r="1774">
          <cell r="D1774" t="str">
            <v>Tringa stagnatilis</v>
          </cell>
        </row>
        <row r="1775">
          <cell r="D1775" t="str">
            <v>Tringa nebularia</v>
          </cell>
        </row>
        <row r="1776">
          <cell r="D1776" t="str">
            <v>Tringa guttifer</v>
          </cell>
        </row>
        <row r="1777">
          <cell r="D1777" t="str">
            <v>Tringa melanoleuca</v>
          </cell>
        </row>
        <row r="1778">
          <cell r="D1778" t="str">
            <v>Tringa flavipes</v>
          </cell>
        </row>
        <row r="1779">
          <cell r="D1779" t="str">
            <v>Tringa solitaria</v>
          </cell>
        </row>
        <row r="1780">
          <cell r="D1780" t="str">
            <v>Tringa ochropus</v>
          </cell>
        </row>
        <row r="1781">
          <cell r="D1781" t="str">
            <v>Tringa glareola</v>
          </cell>
        </row>
        <row r="1782">
          <cell r="D1782" t="str">
            <v>Xenus cinereus</v>
          </cell>
        </row>
        <row r="1783">
          <cell r="D1783" t="str">
            <v>Actitis hypoleucos</v>
          </cell>
        </row>
        <row r="1784">
          <cell r="D1784" t="str">
            <v>Actitis macularius</v>
          </cell>
        </row>
        <row r="1785">
          <cell r="D1785" t="str">
            <v>Heteroscelus brevipes</v>
          </cell>
        </row>
        <row r="1786">
          <cell r="D1786" t="str">
            <v>Heteroscelus incanus</v>
          </cell>
        </row>
        <row r="1787">
          <cell r="D1787" t="str">
            <v>Catoptrophorus semipalmatus</v>
          </cell>
        </row>
        <row r="1788">
          <cell r="D1788" t="str">
            <v>Prosobonia ellisi</v>
          </cell>
        </row>
        <row r="1789">
          <cell r="D1789" t="str">
            <v>Prosobonia cancellata</v>
          </cell>
        </row>
        <row r="1790">
          <cell r="D1790" t="str">
            <v>Prosobonia leucoptera</v>
          </cell>
        </row>
        <row r="1791">
          <cell r="D1791" t="str">
            <v>Arenaria interpres</v>
          </cell>
        </row>
        <row r="1792">
          <cell r="D1792" t="str">
            <v>Arenaria melanocephala</v>
          </cell>
        </row>
        <row r="1793">
          <cell r="D1793" t="str">
            <v>Aphriza virgata</v>
          </cell>
        </row>
        <row r="1794">
          <cell r="D1794" t="str">
            <v>Calidris tenuirostris</v>
          </cell>
        </row>
        <row r="1795">
          <cell r="D1795" t="str">
            <v>Calidris canutus</v>
          </cell>
        </row>
        <row r="1796">
          <cell r="D1796" t="str">
            <v>Calidris alba</v>
          </cell>
        </row>
        <row r="1797">
          <cell r="D1797" t="str">
            <v>Calidris pusilla</v>
          </cell>
        </row>
        <row r="1798">
          <cell r="D1798" t="str">
            <v>Calidris mauri</v>
          </cell>
        </row>
        <row r="1799">
          <cell r="D1799" t="str">
            <v>Calidris minuta</v>
          </cell>
        </row>
        <row r="1800">
          <cell r="D1800" t="str">
            <v>Calidris ruficollis</v>
          </cell>
        </row>
        <row r="1801">
          <cell r="D1801" t="str">
            <v>Calidris temminckii</v>
          </cell>
        </row>
        <row r="1802">
          <cell r="D1802" t="str">
            <v>Calidris subminuta</v>
          </cell>
        </row>
        <row r="1803">
          <cell r="D1803" t="str">
            <v>Calidris minutilla</v>
          </cell>
        </row>
        <row r="1804">
          <cell r="D1804" t="str">
            <v>Calidris fuscicollis</v>
          </cell>
        </row>
        <row r="1805">
          <cell r="D1805" t="str">
            <v>Calidris bairdii</v>
          </cell>
        </row>
        <row r="1806">
          <cell r="D1806" t="str">
            <v>Calidris melanotos</v>
          </cell>
        </row>
        <row r="1807">
          <cell r="D1807" t="str">
            <v>Calidris acuminata</v>
          </cell>
        </row>
        <row r="1808">
          <cell r="D1808" t="str">
            <v>Calidris cooperi</v>
          </cell>
        </row>
        <row r="1809">
          <cell r="D1809" t="str">
            <v>Calidris maritima</v>
          </cell>
        </row>
        <row r="1810">
          <cell r="D1810" t="str">
            <v>Calidris ptilocnemis</v>
          </cell>
        </row>
        <row r="1811">
          <cell r="D1811" t="str">
            <v>Calidris alpina</v>
          </cell>
        </row>
        <row r="1812">
          <cell r="D1812" t="str">
            <v>Calidris ferruginea</v>
          </cell>
        </row>
        <row r="1813">
          <cell r="D1813" t="str">
            <v>Calidris paramelanotos</v>
          </cell>
        </row>
        <row r="1814">
          <cell r="D1814" t="str">
            <v>Calidris himantopus</v>
          </cell>
        </row>
        <row r="1815">
          <cell r="D1815" t="str">
            <v>Eurynorhynchus pygmeus</v>
          </cell>
        </row>
        <row r="1816">
          <cell r="D1816" t="str">
            <v>Limicola falcinellus</v>
          </cell>
        </row>
        <row r="1817">
          <cell r="D1817" t="str">
            <v>Tryngites subruficollis</v>
          </cell>
        </row>
        <row r="1818">
          <cell r="D1818" t="str">
            <v>Philomachus pugnax</v>
          </cell>
        </row>
        <row r="1819">
          <cell r="D1819" t="str">
            <v>Steganopus tricolor</v>
          </cell>
        </row>
        <row r="1820">
          <cell r="D1820" t="str">
            <v>Phalaropus lobatus</v>
          </cell>
        </row>
        <row r="1821">
          <cell r="D1821" t="str">
            <v>Phalaropus fulicarius</v>
          </cell>
        </row>
        <row r="1822">
          <cell r="D1822" t="str">
            <v>Pluvianus aegyptius</v>
          </cell>
        </row>
        <row r="1823">
          <cell r="D1823" t="str">
            <v>Cursorius cursor</v>
          </cell>
        </row>
        <row r="1824">
          <cell r="D1824" t="str">
            <v>Cursorius cursor</v>
          </cell>
        </row>
        <row r="1825">
          <cell r="D1825" t="str">
            <v>Cursorius somalensis</v>
          </cell>
        </row>
        <row r="1826">
          <cell r="D1826" t="str">
            <v>Cursorius rufus</v>
          </cell>
        </row>
        <row r="1827">
          <cell r="D1827" t="str">
            <v>Cursorius temminckii</v>
          </cell>
        </row>
        <row r="1828">
          <cell r="D1828" t="str">
            <v>Cursorius coromandelicus</v>
          </cell>
        </row>
        <row r="1829">
          <cell r="D1829" t="str">
            <v>Rhinoptilus africanus</v>
          </cell>
        </row>
        <row r="1830">
          <cell r="D1830" t="str">
            <v>Rhinoptilus chalcopterus</v>
          </cell>
        </row>
        <row r="1831">
          <cell r="D1831" t="str">
            <v>Rhinoptilus cinctus</v>
          </cell>
        </row>
        <row r="1832">
          <cell r="D1832" t="str">
            <v>Rhinoptilus bitorquatus</v>
          </cell>
        </row>
        <row r="1833">
          <cell r="D1833" t="str">
            <v>Stiltia isabella</v>
          </cell>
        </row>
        <row r="1834">
          <cell r="D1834" t="str">
            <v>Glareola pratincola</v>
          </cell>
        </row>
        <row r="1835">
          <cell r="D1835" t="str">
            <v>Glareola maldivarum</v>
          </cell>
        </row>
        <row r="1836">
          <cell r="D1836" t="str">
            <v>Glareola nordmanni</v>
          </cell>
        </row>
        <row r="1837">
          <cell r="D1837" t="str">
            <v>Glareola ocularis</v>
          </cell>
        </row>
        <row r="1838">
          <cell r="D1838" t="str">
            <v>Glareola nuchalis</v>
          </cell>
        </row>
        <row r="1839">
          <cell r="D1839" t="str">
            <v>Glareola cinerea</v>
          </cell>
        </row>
        <row r="1840">
          <cell r="D1840" t="str">
            <v>Glareola lactea</v>
          </cell>
        </row>
        <row r="1841">
          <cell r="D1841" t="str">
            <v>Leucophaeus scoresbii</v>
          </cell>
        </row>
        <row r="1842">
          <cell r="D1842" t="str">
            <v>Larus pacificus</v>
          </cell>
        </row>
        <row r="1843">
          <cell r="D1843" t="str">
            <v>Larus belcheri</v>
          </cell>
        </row>
        <row r="1844">
          <cell r="D1844" t="str">
            <v>Larus atlanticus</v>
          </cell>
        </row>
        <row r="1845">
          <cell r="D1845" t="str">
            <v>Larus crassirostris</v>
          </cell>
        </row>
        <row r="1846">
          <cell r="D1846" t="str">
            <v>Larus modestus</v>
          </cell>
        </row>
        <row r="1847">
          <cell r="D1847" t="str">
            <v>Larus heermanni</v>
          </cell>
        </row>
        <row r="1848">
          <cell r="D1848" t="str">
            <v>Larus leucophthalmus</v>
          </cell>
        </row>
        <row r="1849">
          <cell r="D1849" t="str">
            <v>Larus hemprichii</v>
          </cell>
        </row>
        <row r="1850">
          <cell r="D1850" t="str">
            <v>Larus canus</v>
          </cell>
        </row>
        <row r="1851">
          <cell r="D1851" t="str">
            <v>Larus audouinii</v>
          </cell>
        </row>
        <row r="1852">
          <cell r="D1852" t="str">
            <v>Larus delawarensis</v>
          </cell>
        </row>
        <row r="1853">
          <cell r="D1853" t="str">
            <v>Larus californicus</v>
          </cell>
        </row>
        <row r="1854">
          <cell r="D1854" t="str">
            <v>Larus marinus</v>
          </cell>
        </row>
        <row r="1855">
          <cell r="D1855" t="str">
            <v>Larus dominicanus</v>
          </cell>
        </row>
        <row r="1856">
          <cell r="D1856" t="str">
            <v>Larus glaucescens</v>
          </cell>
        </row>
        <row r="1857">
          <cell r="D1857" t="str">
            <v>Larus occidentalis</v>
          </cell>
        </row>
        <row r="1858">
          <cell r="D1858" t="str">
            <v>Larus livens</v>
          </cell>
        </row>
        <row r="1859">
          <cell r="D1859" t="str">
            <v>Larus hyperboreus</v>
          </cell>
        </row>
        <row r="1860">
          <cell r="D1860" t="str">
            <v>Larus glaucoides</v>
          </cell>
        </row>
        <row r="1861">
          <cell r="D1861" t="str">
            <v>Larus glaucoides</v>
          </cell>
        </row>
        <row r="1862">
          <cell r="D1862" t="str">
            <v>Larus thayeri</v>
          </cell>
        </row>
        <row r="1863">
          <cell r="D1863" t="str">
            <v>Larus argentatus</v>
          </cell>
        </row>
        <row r="1864">
          <cell r="D1864" t="str">
            <v>Larus smithsonianus</v>
          </cell>
        </row>
        <row r="1865">
          <cell r="D1865" t="str">
            <v>Larus heuglini</v>
          </cell>
        </row>
        <row r="1866">
          <cell r="D1866" t="str">
            <v>Larus mongolicus</v>
          </cell>
        </row>
        <row r="1867">
          <cell r="D1867" t="str">
            <v>Larus vegae</v>
          </cell>
        </row>
        <row r="1868">
          <cell r="D1868" t="str">
            <v>Larus armenicus</v>
          </cell>
        </row>
        <row r="1869">
          <cell r="D1869" t="str">
            <v>Larus schistisagus</v>
          </cell>
        </row>
        <row r="1870">
          <cell r="D1870" t="str">
            <v>Larus cachinnans</v>
          </cell>
        </row>
        <row r="1871">
          <cell r="D1871" t="str">
            <v>Larus cachinnans</v>
          </cell>
        </row>
        <row r="1872">
          <cell r="D1872" t="str">
            <v>Larus barabensis</v>
          </cell>
        </row>
        <row r="1873">
          <cell r="D1873" t="str">
            <v>Larus michahellis</v>
          </cell>
        </row>
        <row r="1874">
          <cell r="D1874" t="str">
            <v>Larus michahellis</v>
          </cell>
        </row>
        <row r="1875">
          <cell r="D1875" t="str">
            <v>Larus atlantis</v>
          </cell>
        </row>
        <row r="1876">
          <cell r="D1876" t="str">
            <v>Larus fuscus</v>
          </cell>
        </row>
        <row r="1877">
          <cell r="D1877" t="str">
            <v>Larus taimyrensis</v>
          </cell>
        </row>
        <row r="1878">
          <cell r="D1878" t="str">
            <v>Larus graellsii</v>
          </cell>
        </row>
        <row r="1879">
          <cell r="D1879" t="str">
            <v>Larus ichthyaetus</v>
          </cell>
        </row>
        <row r="1880">
          <cell r="D1880" t="str">
            <v>Larus brunnicephalus</v>
          </cell>
        </row>
        <row r="1881">
          <cell r="D1881" t="str">
            <v>Larus cirrocephalus</v>
          </cell>
        </row>
        <row r="1882">
          <cell r="D1882" t="str">
            <v>Larus hartlaubii</v>
          </cell>
        </row>
        <row r="1883">
          <cell r="D1883" t="str">
            <v>Larus novaehollandiae</v>
          </cell>
        </row>
        <row r="1884">
          <cell r="D1884" t="str">
            <v>Larus novaehollandiae</v>
          </cell>
        </row>
        <row r="1885">
          <cell r="D1885" t="str">
            <v>Larus scopulinus</v>
          </cell>
        </row>
        <row r="1886">
          <cell r="D1886" t="str">
            <v>Larus bulleri</v>
          </cell>
        </row>
        <row r="1887">
          <cell r="D1887" t="str">
            <v>Larus maculipennis</v>
          </cell>
        </row>
        <row r="1888">
          <cell r="D1888" t="str">
            <v>Larus ridibundus</v>
          </cell>
        </row>
        <row r="1889">
          <cell r="D1889" t="str">
            <v>Larus genei</v>
          </cell>
        </row>
        <row r="1890">
          <cell r="D1890" t="str">
            <v>Larus philadelphia</v>
          </cell>
        </row>
        <row r="1891">
          <cell r="D1891" t="str">
            <v>Larus saundersi</v>
          </cell>
        </row>
        <row r="1892">
          <cell r="D1892" t="str">
            <v>Larus serranus</v>
          </cell>
        </row>
        <row r="1893">
          <cell r="D1893" t="str">
            <v>Larus melanocephalus</v>
          </cell>
        </row>
        <row r="1894">
          <cell r="D1894" t="str">
            <v>Larus relictus</v>
          </cell>
        </row>
        <row r="1895">
          <cell r="D1895" t="str">
            <v>Larus fuliginosus</v>
          </cell>
        </row>
        <row r="1896">
          <cell r="D1896" t="str">
            <v>Larus atricilla</v>
          </cell>
        </row>
        <row r="1897">
          <cell r="D1897" t="str">
            <v>Larus pipixcan</v>
          </cell>
        </row>
        <row r="1898">
          <cell r="D1898" t="str">
            <v>Larus minutus</v>
          </cell>
        </row>
        <row r="1899">
          <cell r="D1899" t="str">
            <v>Pagophila eburnea</v>
          </cell>
        </row>
        <row r="1900">
          <cell r="D1900" t="str">
            <v>Rhodostethia rosea</v>
          </cell>
        </row>
        <row r="1901">
          <cell r="D1901" t="str">
            <v>Xema sabini</v>
          </cell>
        </row>
        <row r="1902">
          <cell r="D1902" t="str">
            <v>Creagrus furcatus</v>
          </cell>
        </row>
        <row r="1903">
          <cell r="D1903" t="str">
            <v>Rissa tridactyla</v>
          </cell>
        </row>
        <row r="1904">
          <cell r="D1904" t="str">
            <v>Rissa brevirostris</v>
          </cell>
        </row>
        <row r="1905">
          <cell r="D1905" t="str">
            <v>Sterna nilotica</v>
          </cell>
        </row>
        <row r="1906">
          <cell r="D1906" t="str">
            <v>Sterna caspia</v>
          </cell>
        </row>
        <row r="1907">
          <cell r="D1907" t="str">
            <v>Sterna aurantia</v>
          </cell>
        </row>
        <row r="1908">
          <cell r="D1908" t="str">
            <v>Sterna maxima</v>
          </cell>
        </row>
        <row r="1909">
          <cell r="D1909" t="str">
            <v>Sterna elegans</v>
          </cell>
        </row>
        <row r="1910">
          <cell r="D1910" t="str">
            <v>Sterna bengalensis</v>
          </cell>
        </row>
        <row r="1911">
          <cell r="D1911" t="str">
            <v>Sterna bergii</v>
          </cell>
        </row>
        <row r="1912">
          <cell r="D1912" t="str">
            <v>Sterna bernsteini</v>
          </cell>
        </row>
        <row r="1913">
          <cell r="D1913" t="str">
            <v>Sterna sandvicensis</v>
          </cell>
        </row>
        <row r="1914">
          <cell r="D1914" t="str">
            <v>Sterna dougallii</v>
          </cell>
        </row>
        <row r="1915">
          <cell r="D1915" t="str">
            <v>Sterna striata</v>
          </cell>
        </row>
        <row r="1916">
          <cell r="D1916" t="str">
            <v>Sterna sumatrana</v>
          </cell>
        </row>
        <row r="1917">
          <cell r="D1917" t="str">
            <v>Sterna hirundinacea</v>
          </cell>
        </row>
        <row r="1918">
          <cell r="D1918" t="str">
            <v>Sterna hirundo</v>
          </cell>
        </row>
        <row r="1919">
          <cell r="D1919" t="str">
            <v>Sterna paradisaea</v>
          </cell>
        </row>
        <row r="1920">
          <cell r="D1920" t="str">
            <v>Sterna vittata</v>
          </cell>
        </row>
        <row r="1921">
          <cell r="D1921" t="str">
            <v>Sterna virgata</v>
          </cell>
        </row>
        <row r="1922">
          <cell r="D1922" t="str">
            <v>Sterna forsteri</v>
          </cell>
        </row>
        <row r="1923">
          <cell r="D1923" t="str">
            <v>Sterna trudeaui</v>
          </cell>
        </row>
        <row r="1924">
          <cell r="D1924" t="str">
            <v>Sterna albifrons</v>
          </cell>
        </row>
        <row r="1925">
          <cell r="D1925" t="str">
            <v>Sterna saundersi</v>
          </cell>
        </row>
        <row r="1926">
          <cell r="D1926" t="str">
            <v>Sterna antillarum</v>
          </cell>
        </row>
        <row r="1927">
          <cell r="D1927" t="str">
            <v>Sterna superciliaris</v>
          </cell>
        </row>
        <row r="1928">
          <cell r="D1928" t="str">
            <v>Sterna lorata</v>
          </cell>
        </row>
        <row r="1929">
          <cell r="D1929" t="str">
            <v>Sterna nereis</v>
          </cell>
        </row>
        <row r="1930">
          <cell r="D1930" t="str">
            <v>Sterna balaenarum</v>
          </cell>
        </row>
        <row r="1931">
          <cell r="D1931" t="str">
            <v>Sterna repressa</v>
          </cell>
        </row>
        <row r="1932">
          <cell r="D1932" t="str">
            <v>Sterna acuticauda</v>
          </cell>
        </row>
        <row r="1933">
          <cell r="D1933" t="str">
            <v>Sterna aleutica</v>
          </cell>
        </row>
        <row r="1934">
          <cell r="D1934" t="str">
            <v>Sterna lunata</v>
          </cell>
        </row>
        <row r="1935">
          <cell r="D1935" t="str">
            <v>Sterna anaethetus</v>
          </cell>
        </row>
        <row r="1936">
          <cell r="D1936" t="str">
            <v>Sterna fuscata</v>
          </cell>
        </row>
        <row r="1937">
          <cell r="D1937" t="str">
            <v>Sterna albostriata</v>
          </cell>
        </row>
        <row r="1938">
          <cell r="D1938" t="str">
            <v>Chlidonias hybrida</v>
          </cell>
        </row>
        <row r="1939">
          <cell r="D1939" t="str">
            <v>Chlidonias leucopterus</v>
          </cell>
        </row>
        <row r="1940">
          <cell r="D1940" t="str">
            <v>Chlidonias niger</v>
          </cell>
        </row>
        <row r="1941">
          <cell r="D1941" t="str">
            <v>Phaetusa simplex</v>
          </cell>
        </row>
        <row r="1942">
          <cell r="D1942" t="str">
            <v>Anous stolidus</v>
          </cell>
        </row>
        <row r="1943">
          <cell r="D1943" t="str">
            <v>Anous minutus</v>
          </cell>
        </row>
        <row r="1944">
          <cell r="D1944" t="str">
            <v>Anous tenuirostris</v>
          </cell>
        </row>
        <row r="1945">
          <cell r="D1945" t="str">
            <v>Anous tenuirostris</v>
          </cell>
        </row>
        <row r="1946">
          <cell r="D1946" t="str">
            <v>Procelsterna cerulea</v>
          </cell>
        </row>
        <row r="1947">
          <cell r="D1947" t="str">
            <v>Procelsterna albivitta</v>
          </cell>
        </row>
        <row r="1948">
          <cell r="D1948" t="str">
            <v>Gygis alba</v>
          </cell>
        </row>
        <row r="1949">
          <cell r="D1949" t="str">
            <v>Gygis microrhyncha</v>
          </cell>
        </row>
        <row r="1950">
          <cell r="D1950" t="str">
            <v>Larosterna inca</v>
          </cell>
        </row>
        <row r="1951">
          <cell r="D1951" t="str">
            <v>Rynchops niger</v>
          </cell>
        </row>
        <row r="1952">
          <cell r="D1952" t="str">
            <v>Rynchops flavirostris</v>
          </cell>
        </row>
        <row r="1953">
          <cell r="D1953" t="str">
            <v>Rynchops albicollis</v>
          </cell>
        </row>
        <row r="1954">
          <cell r="D1954" t="str">
            <v>Catharacta skua</v>
          </cell>
        </row>
        <row r="1955">
          <cell r="D1955" t="str">
            <v>Catharacta skua</v>
          </cell>
        </row>
        <row r="1956">
          <cell r="D1956" t="str">
            <v>Catharacta antarctica</v>
          </cell>
        </row>
        <row r="1957">
          <cell r="D1957" t="str">
            <v>Catharacta lonnbergi</v>
          </cell>
        </row>
        <row r="1958">
          <cell r="D1958" t="str">
            <v>Catharacta chilensis</v>
          </cell>
        </row>
        <row r="1959">
          <cell r="D1959" t="str">
            <v>Catharacta maccormicki</v>
          </cell>
        </row>
        <row r="1960">
          <cell r="D1960" t="str">
            <v>Stercorarius pomarinus</v>
          </cell>
        </row>
        <row r="1961">
          <cell r="D1961" t="str">
            <v>Stercorarius parasiticus</v>
          </cell>
        </row>
        <row r="1962">
          <cell r="D1962" t="str">
            <v>Stercorarius longicaudus</v>
          </cell>
        </row>
        <row r="1963">
          <cell r="D1963" t="str">
            <v>Alle alle</v>
          </cell>
        </row>
        <row r="1964">
          <cell r="D1964" t="str">
            <v>Uria aalge</v>
          </cell>
        </row>
        <row r="1965">
          <cell r="D1965" t="str">
            <v>Uria lomvia</v>
          </cell>
        </row>
        <row r="1966">
          <cell r="D1966" t="str">
            <v>Alca torda</v>
          </cell>
        </row>
        <row r="1967">
          <cell r="D1967" t="str">
            <v>Pinguinus impennis</v>
          </cell>
        </row>
        <row r="1968">
          <cell r="D1968" t="str">
            <v>Cepphus grylle</v>
          </cell>
        </row>
        <row r="1969">
          <cell r="D1969" t="str">
            <v>Cepphus columba</v>
          </cell>
        </row>
        <row r="1970">
          <cell r="D1970" t="str">
            <v>Cepphus carbo</v>
          </cell>
        </row>
        <row r="1971">
          <cell r="D1971" t="str">
            <v>Brachyramphus marmoratus</v>
          </cell>
        </row>
        <row r="1972">
          <cell r="D1972" t="str">
            <v>Brachyramphus marmoratus</v>
          </cell>
        </row>
        <row r="1973">
          <cell r="D1973" t="str">
            <v>Brachyramphus perdix</v>
          </cell>
        </row>
        <row r="1974">
          <cell r="D1974" t="str">
            <v>Brachyramphus brevirostris</v>
          </cell>
        </row>
        <row r="1975">
          <cell r="D1975" t="str">
            <v>Synthliboramphus hypoleucus</v>
          </cell>
        </row>
        <row r="1976">
          <cell r="D1976" t="str">
            <v>Synthliboramphus craveri</v>
          </cell>
        </row>
        <row r="1977">
          <cell r="D1977" t="str">
            <v>Synthliboramphus antiquus</v>
          </cell>
        </row>
        <row r="1978">
          <cell r="D1978" t="str">
            <v>Synthliboramphus wumizusume</v>
          </cell>
        </row>
        <row r="1979">
          <cell r="D1979" t="str">
            <v>Ptychoramphus aleuticus</v>
          </cell>
        </row>
        <row r="1980">
          <cell r="D1980" t="str">
            <v>Aethia psittacula</v>
          </cell>
        </row>
        <row r="1981">
          <cell r="D1981" t="str">
            <v>Aethia cristatella</v>
          </cell>
        </row>
        <row r="1982">
          <cell r="D1982" t="str">
            <v>Aethia pygmaea</v>
          </cell>
        </row>
        <row r="1983">
          <cell r="D1983" t="str">
            <v>Aethia pusilla</v>
          </cell>
        </row>
        <row r="1984">
          <cell r="D1984" t="str">
            <v>Cerorhinca monocerata</v>
          </cell>
        </row>
        <row r="1985">
          <cell r="D1985" t="str">
            <v>Fratercula arctica</v>
          </cell>
        </row>
        <row r="1986">
          <cell r="D1986" t="str">
            <v>Fratercula corniculata</v>
          </cell>
        </row>
        <row r="1987">
          <cell r="D1987" t="str">
            <v>Fratercula cirrhata</v>
          </cell>
        </row>
        <row r="1988">
          <cell r="D1988" t="str">
            <v>Syrrhaptes tibetanus</v>
          </cell>
        </row>
        <row r="1989">
          <cell r="D1989" t="str">
            <v>Syrrhaptes paradoxus</v>
          </cell>
        </row>
        <row r="1990">
          <cell r="D1990" t="str">
            <v>Pterocles alchata</v>
          </cell>
        </row>
        <row r="1991">
          <cell r="D1991" t="str">
            <v>Pterocles namaqua</v>
          </cell>
        </row>
        <row r="1992">
          <cell r="D1992" t="str">
            <v>Pterocles exustus</v>
          </cell>
        </row>
        <row r="1993">
          <cell r="D1993" t="str">
            <v>Pterocles senegallus</v>
          </cell>
        </row>
        <row r="1994">
          <cell r="D1994" t="str">
            <v>Pterocles gutturalis</v>
          </cell>
        </row>
        <row r="1995">
          <cell r="D1995" t="str">
            <v>Pterocles orientalis</v>
          </cell>
        </row>
        <row r="1996">
          <cell r="D1996" t="str">
            <v>Pterocles coronatus</v>
          </cell>
        </row>
        <row r="1997">
          <cell r="D1997" t="str">
            <v>Pterocles personatus</v>
          </cell>
        </row>
        <row r="1998">
          <cell r="D1998" t="str">
            <v>Pterocles decoratus</v>
          </cell>
        </row>
        <row r="1999">
          <cell r="D1999" t="str">
            <v>Pterocles bicinctus</v>
          </cell>
        </row>
        <row r="2000">
          <cell r="D2000" t="str">
            <v>Pterocles quadricinctus</v>
          </cell>
        </row>
        <row r="2001">
          <cell r="D2001" t="str">
            <v>Pterocles indicus</v>
          </cell>
        </row>
        <row r="2002">
          <cell r="D2002" t="str">
            <v>Pterocles lichtensteinii</v>
          </cell>
        </row>
        <row r="2003">
          <cell r="D2003" t="str">
            <v>Pterocles burchelli</v>
          </cell>
        </row>
        <row r="2004">
          <cell r="D2004" t="str">
            <v>Raphus cucullatus</v>
          </cell>
        </row>
        <row r="2005">
          <cell r="D2005" t="str">
            <v>Pezophaps solitaria</v>
          </cell>
        </row>
        <row r="2006">
          <cell r="D2006" t="str">
            <v>Dysmoropelia dekarchiskos</v>
          </cell>
        </row>
        <row r="2007">
          <cell r="D2007" t="str">
            <v>Columba duboisi</v>
          </cell>
        </row>
        <row r="2008">
          <cell r="D2008" t="str">
            <v>Columba livia</v>
          </cell>
        </row>
        <row r="2009">
          <cell r="D2009" t="str">
            <v>Columba rupestris</v>
          </cell>
        </row>
        <row r="2010">
          <cell r="D2010" t="str">
            <v>Columba leuconota</v>
          </cell>
        </row>
        <row r="2011">
          <cell r="D2011" t="str">
            <v>Columba guinea</v>
          </cell>
        </row>
        <row r="2012">
          <cell r="D2012" t="str">
            <v>Columba albitorques</v>
          </cell>
        </row>
        <row r="2013">
          <cell r="D2013" t="str">
            <v>Columba oenas</v>
          </cell>
        </row>
        <row r="2014">
          <cell r="D2014" t="str">
            <v>Columba oliviae</v>
          </cell>
        </row>
        <row r="2015">
          <cell r="D2015" t="str">
            <v>Columba eversmanni</v>
          </cell>
        </row>
        <row r="2016">
          <cell r="D2016" t="str">
            <v>Columba palumbus</v>
          </cell>
        </row>
        <row r="2017">
          <cell r="D2017" t="str">
            <v>Columba trocaz</v>
          </cell>
        </row>
        <row r="2018">
          <cell r="D2018" t="str">
            <v>Columba bollii</v>
          </cell>
        </row>
        <row r="2019">
          <cell r="D2019" t="str">
            <v>Columba junoniae</v>
          </cell>
        </row>
        <row r="2020">
          <cell r="D2020" t="str">
            <v>Columba unicincta</v>
          </cell>
        </row>
        <row r="2021">
          <cell r="D2021" t="str">
            <v>Columba sjostedti</v>
          </cell>
        </row>
        <row r="2022">
          <cell r="D2022" t="str">
            <v>Columba thomensis</v>
          </cell>
        </row>
        <row r="2023">
          <cell r="D2023" t="str">
            <v>Columba arquatrix</v>
          </cell>
        </row>
        <row r="2024">
          <cell r="D2024" t="str">
            <v>Columba arquatrix</v>
          </cell>
        </row>
        <row r="2025">
          <cell r="D2025" t="str">
            <v>Columba pollenii</v>
          </cell>
        </row>
        <row r="2026">
          <cell r="D2026" t="str">
            <v>Columba hodgsonii</v>
          </cell>
        </row>
        <row r="2027">
          <cell r="D2027" t="str">
            <v>Columba albinucha</v>
          </cell>
        </row>
        <row r="2028">
          <cell r="D2028" t="str">
            <v>Columba pulchricollis</v>
          </cell>
        </row>
        <row r="2029">
          <cell r="D2029" t="str">
            <v>Columba elphinstonii</v>
          </cell>
        </row>
        <row r="2030">
          <cell r="D2030" t="str">
            <v>Columba torringtoniae</v>
          </cell>
        </row>
        <row r="2031">
          <cell r="D2031" t="str">
            <v>Columba punicea</v>
          </cell>
        </row>
        <row r="2032">
          <cell r="D2032" t="str">
            <v>Columba argentina</v>
          </cell>
        </row>
        <row r="2033">
          <cell r="D2033" t="str">
            <v>Columba palumboides</v>
          </cell>
        </row>
        <row r="2034">
          <cell r="D2034" t="str">
            <v>Columba janthina</v>
          </cell>
        </row>
        <row r="2035">
          <cell r="D2035" t="str">
            <v>Columba vitiensis</v>
          </cell>
        </row>
        <row r="2036">
          <cell r="D2036" t="str">
            <v>Columba leucomela</v>
          </cell>
        </row>
        <row r="2037">
          <cell r="D2037" t="str">
            <v>Columba versicolor</v>
          </cell>
        </row>
        <row r="2038">
          <cell r="D2038" t="str">
            <v>Columba jouyi</v>
          </cell>
        </row>
        <row r="2039">
          <cell r="D2039" t="str">
            <v>Columba pallidiceps</v>
          </cell>
        </row>
        <row r="2040">
          <cell r="D2040" t="str">
            <v>Columba iriditorques</v>
          </cell>
        </row>
        <row r="2041">
          <cell r="D2041" t="str">
            <v>Columba malherbii</v>
          </cell>
        </row>
        <row r="2042">
          <cell r="D2042" t="str">
            <v>Columba delegorguei</v>
          </cell>
        </row>
        <row r="2043">
          <cell r="D2043" t="str">
            <v>Columba delegorguei</v>
          </cell>
        </row>
        <row r="2044">
          <cell r="D2044" t="str">
            <v>Patagioenas leucocephala</v>
          </cell>
        </row>
        <row r="2045">
          <cell r="D2045" t="str">
            <v>Patagioenas speciosa</v>
          </cell>
        </row>
        <row r="2046">
          <cell r="D2046" t="str">
            <v>Patagioenas squamosa</v>
          </cell>
        </row>
        <row r="2047">
          <cell r="D2047" t="str">
            <v>Patagioenas corensis</v>
          </cell>
        </row>
        <row r="2048">
          <cell r="D2048" t="str">
            <v>Patagioenas picazuro</v>
          </cell>
        </row>
        <row r="2049">
          <cell r="D2049" t="str">
            <v>Patagioenas maculosa</v>
          </cell>
        </row>
        <row r="2050">
          <cell r="D2050" t="str">
            <v>Patagioenas fasciata</v>
          </cell>
        </row>
        <row r="2051">
          <cell r="D2051" t="str">
            <v>Patagioenas araucana</v>
          </cell>
        </row>
        <row r="2052">
          <cell r="D2052" t="str">
            <v>Patagioenas caribaea</v>
          </cell>
        </row>
        <row r="2053">
          <cell r="D2053" t="str">
            <v>Patagioenas cayennensis</v>
          </cell>
        </row>
        <row r="2054">
          <cell r="D2054" t="str">
            <v>Patagioenas flavirostris</v>
          </cell>
        </row>
        <row r="2055">
          <cell r="D2055" t="str">
            <v>Patagioenas oenops</v>
          </cell>
        </row>
        <row r="2056">
          <cell r="D2056" t="str">
            <v>Patagioenas inornata</v>
          </cell>
        </row>
        <row r="2057">
          <cell r="D2057" t="str">
            <v>Patagioenas plumbea</v>
          </cell>
        </row>
        <row r="2058">
          <cell r="D2058" t="str">
            <v>Patagioenas subvinacea</v>
          </cell>
        </row>
        <row r="2059">
          <cell r="D2059" t="str">
            <v>Patagioenas nigrirostris</v>
          </cell>
        </row>
        <row r="2060">
          <cell r="D2060" t="str">
            <v>Patagioenas goodsoni</v>
          </cell>
        </row>
        <row r="2061">
          <cell r="D2061" t="str">
            <v>Aplopelia larvata</v>
          </cell>
        </row>
        <row r="2062">
          <cell r="D2062" t="str">
            <v>Nesoenas picturata</v>
          </cell>
        </row>
        <row r="2063">
          <cell r="D2063" t="str">
            <v>Nesoenas mayeri</v>
          </cell>
        </row>
        <row r="2064">
          <cell r="D2064" t="str">
            <v>Streptopelia turtur</v>
          </cell>
        </row>
        <row r="2065">
          <cell r="D2065" t="str">
            <v>Streptopelia hypopyrrha</v>
          </cell>
        </row>
        <row r="2066">
          <cell r="D2066" t="str">
            <v>Streptopelia lugens</v>
          </cell>
        </row>
        <row r="2067">
          <cell r="D2067" t="str">
            <v>Streptopelia orientalis</v>
          </cell>
        </row>
        <row r="2068">
          <cell r="D2068" t="str">
            <v>Streptopelia decipiens</v>
          </cell>
        </row>
        <row r="2069">
          <cell r="D2069" t="str">
            <v>Streptopelia vinacea</v>
          </cell>
        </row>
        <row r="2070">
          <cell r="D2070" t="str">
            <v>Streptopelia capicola</v>
          </cell>
        </row>
        <row r="2071">
          <cell r="D2071" t="str">
            <v>Streptopelia tranquebarica</v>
          </cell>
        </row>
        <row r="2072">
          <cell r="D2072" t="str">
            <v>Streptopelia semitorquata</v>
          </cell>
        </row>
        <row r="2073">
          <cell r="D2073" t="str">
            <v>Streptopelia decaocto</v>
          </cell>
        </row>
        <row r="2074">
          <cell r="D2074" t="str">
            <v>Streptopelia roseogrisea</v>
          </cell>
        </row>
        <row r="2075">
          <cell r="D2075" t="str">
            <v>Streptopelia reichenowi</v>
          </cell>
        </row>
        <row r="2076">
          <cell r="D2076" t="str">
            <v>Streptopelia bitorquata</v>
          </cell>
        </row>
        <row r="2077">
          <cell r="D2077" t="str">
            <v>Stigmatopelia senegalensis</v>
          </cell>
        </row>
        <row r="2078">
          <cell r="D2078" t="str">
            <v>Stigmatopelia chinensis</v>
          </cell>
        </row>
        <row r="2079">
          <cell r="D2079" t="str">
            <v>Macropygia unchall</v>
          </cell>
        </row>
        <row r="2080">
          <cell r="D2080" t="str">
            <v>Macropygia rufipennis</v>
          </cell>
        </row>
        <row r="2081">
          <cell r="D2081" t="str">
            <v>Macropygia tenuirostris</v>
          </cell>
        </row>
        <row r="2082">
          <cell r="D2082" t="str">
            <v>Macropygia emiliana</v>
          </cell>
        </row>
        <row r="2083">
          <cell r="D2083" t="str">
            <v>Macropygia phasianella</v>
          </cell>
        </row>
        <row r="2084">
          <cell r="D2084" t="str">
            <v>Macropygia amboinensis</v>
          </cell>
        </row>
        <row r="2085">
          <cell r="D2085" t="str">
            <v>Macropygia amboinensis</v>
          </cell>
        </row>
        <row r="2086">
          <cell r="D2086" t="str">
            <v>Macropygia magna</v>
          </cell>
        </row>
        <row r="2087">
          <cell r="D2087" t="str">
            <v>Macropygia ruficeps</v>
          </cell>
        </row>
        <row r="2088">
          <cell r="D2088" t="str">
            <v>Macropygia nigrirostris</v>
          </cell>
        </row>
        <row r="2089">
          <cell r="D2089" t="str">
            <v>Macropygia mackinlayi</v>
          </cell>
        </row>
        <row r="2090">
          <cell r="D2090" t="str">
            <v>Reinwardtoena reinwardtsi</v>
          </cell>
        </row>
        <row r="2091">
          <cell r="D2091" t="str">
            <v>Reinwardtoena browni</v>
          </cell>
        </row>
        <row r="2092">
          <cell r="D2092" t="str">
            <v>Reinwardtoena crassirostris</v>
          </cell>
        </row>
        <row r="2093">
          <cell r="D2093" t="str">
            <v>Turacoena manadensis</v>
          </cell>
        </row>
        <row r="2094">
          <cell r="D2094" t="str">
            <v>Turacoena modesta</v>
          </cell>
        </row>
        <row r="2095">
          <cell r="D2095" t="str">
            <v>Turtur abyssinicus</v>
          </cell>
        </row>
        <row r="2096">
          <cell r="D2096" t="str">
            <v>Turtur chalcospilos</v>
          </cell>
        </row>
        <row r="2097">
          <cell r="D2097" t="str">
            <v>Turtur afer</v>
          </cell>
        </row>
        <row r="2098">
          <cell r="D2098" t="str">
            <v>Turtur tympanistria</v>
          </cell>
        </row>
        <row r="2099">
          <cell r="D2099" t="str">
            <v>Turtur brehmeri</v>
          </cell>
        </row>
        <row r="2100">
          <cell r="D2100" t="str">
            <v>Oena capensis</v>
          </cell>
        </row>
        <row r="2101">
          <cell r="D2101" t="str">
            <v>Chalcophaps indica</v>
          </cell>
        </row>
        <row r="2102">
          <cell r="D2102" t="str">
            <v>Chalcophaps stephani</v>
          </cell>
        </row>
        <row r="2103">
          <cell r="D2103" t="str">
            <v>Henicophaps albifrons</v>
          </cell>
        </row>
        <row r="2104">
          <cell r="D2104" t="str">
            <v>Henicophaps foersteri</v>
          </cell>
        </row>
        <row r="2105">
          <cell r="D2105" t="str">
            <v>Phaps chalcoptera</v>
          </cell>
        </row>
        <row r="2106">
          <cell r="D2106" t="str">
            <v>Phaps elegans</v>
          </cell>
        </row>
        <row r="2107">
          <cell r="D2107" t="str">
            <v>Phaps histrionica</v>
          </cell>
        </row>
        <row r="2108">
          <cell r="D2108" t="str">
            <v>Ocyphaps lophotes</v>
          </cell>
        </row>
        <row r="2109">
          <cell r="D2109" t="str">
            <v>Geophaps plumifera</v>
          </cell>
        </row>
        <row r="2110">
          <cell r="D2110" t="str">
            <v>Geophaps smithii</v>
          </cell>
        </row>
        <row r="2111">
          <cell r="D2111" t="str">
            <v>Geophaps scripta</v>
          </cell>
        </row>
        <row r="2112">
          <cell r="D2112" t="str">
            <v>Trugon terrestris</v>
          </cell>
        </row>
        <row r="2113">
          <cell r="D2113" t="str">
            <v>Leucosarcia melanoleuca</v>
          </cell>
        </row>
        <row r="2114">
          <cell r="D2114" t="str">
            <v>Petrophassa albipennis</v>
          </cell>
        </row>
        <row r="2115">
          <cell r="D2115" t="str">
            <v>Petrophassa rufipennis</v>
          </cell>
        </row>
        <row r="2116">
          <cell r="D2116" t="str">
            <v>Geopelia cuneata</v>
          </cell>
        </row>
        <row r="2117">
          <cell r="D2117" t="str">
            <v>Geopelia striata</v>
          </cell>
        </row>
        <row r="2118">
          <cell r="D2118" t="str">
            <v>Geopelia striata</v>
          </cell>
        </row>
        <row r="2119">
          <cell r="D2119" t="str">
            <v>Geopelia maugeus</v>
          </cell>
        </row>
        <row r="2120">
          <cell r="D2120" t="str">
            <v>Geopelia placida</v>
          </cell>
        </row>
        <row r="2121">
          <cell r="D2121" t="str">
            <v>Geopelia humeralis</v>
          </cell>
        </row>
        <row r="2122">
          <cell r="D2122" t="str">
            <v>Ectopistes migratorius</v>
          </cell>
        </row>
        <row r="2123">
          <cell r="D2123" t="str">
            <v>Zenaida macroura</v>
          </cell>
        </row>
        <row r="2124">
          <cell r="D2124" t="str">
            <v>Zenaida graysoni</v>
          </cell>
        </row>
        <row r="2125">
          <cell r="D2125" t="str">
            <v>Zenaida auriculata</v>
          </cell>
        </row>
        <row r="2126">
          <cell r="D2126" t="str">
            <v>Zenaida aurita</v>
          </cell>
        </row>
        <row r="2127">
          <cell r="D2127" t="str">
            <v>Zenaida asiatica</v>
          </cell>
        </row>
        <row r="2128">
          <cell r="D2128" t="str">
            <v>Zenaida asiatica</v>
          </cell>
        </row>
        <row r="2129">
          <cell r="D2129" t="str">
            <v>Zenaida meloda</v>
          </cell>
        </row>
        <row r="2130">
          <cell r="D2130" t="str">
            <v>Zenaida galapagoensis</v>
          </cell>
        </row>
        <row r="2131">
          <cell r="D2131" t="str">
            <v>Columbina inca</v>
          </cell>
        </row>
        <row r="2132">
          <cell r="D2132" t="str">
            <v>Columbina squammata</v>
          </cell>
        </row>
        <row r="2133">
          <cell r="D2133" t="str">
            <v>Columbina passerina</v>
          </cell>
        </row>
        <row r="2134">
          <cell r="D2134" t="str">
            <v>Columbina minuta</v>
          </cell>
        </row>
        <row r="2135">
          <cell r="D2135" t="str">
            <v>Columbina talpacoti</v>
          </cell>
        </row>
        <row r="2136">
          <cell r="D2136" t="str">
            <v>Columbina buckleyi</v>
          </cell>
        </row>
        <row r="2137">
          <cell r="D2137" t="str">
            <v>Columbina picui</v>
          </cell>
        </row>
        <row r="2138">
          <cell r="D2138" t="str">
            <v>Columbina cruziana</v>
          </cell>
        </row>
        <row r="2139">
          <cell r="D2139" t="str">
            <v>Columbina cyanopis</v>
          </cell>
        </row>
        <row r="2140">
          <cell r="D2140" t="str">
            <v>Claravis pretiosa</v>
          </cell>
        </row>
        <row r="2141">
          <cell r="D2141" t="str">
            <v>Claravis mondetoura</v>
          </cell>
        </row>
        <row r="2142">
          <cell r="D2142" t="str">
            <v>Claravis godefrida</v>
          </cell>
        </row>
        <row r="2143">
          <cell r="D2143" t="str">
            <v>Metriopelia ceciliae</v>
          </cell>
        </row>
        <row r="2144">
          <cell r="D2144" t="str">
            <v>Metriopelia morenoi</v>
          </cell>
        </row>
        <row r="2145">
          <cell r="D2145" t="str">
            <v>Metriopelia melanoptera</v>
          </cell>
        </row>
        <row r="2146">
          <cell r="D2146" t="str">
            <v>Metriopelia aymara</v>
          </cell>
        </row>
        <row r="2147">
          <cell r="D2147" t="str">
            <v>Uropelia campestris</v>
          </cell>
        </row>
        <row r="2148">
          <cell r="D2148" t="str">
            <v>Leptotila verreauxi</v>
          </cell>
        </row>
        <row r="2149">
          <cell r="D2149" t="str">
            <v>Leptotila megalura</v>
          </cell>
        </row>
        <row r="2150">
          <cell r="D2150" t="str">
            <v>Leptotila plumbeiceps</v>
          </cell>
        </row>
        <row r="2151">
          <cell r="D2151" t="str">
            <v>Leptotila battyi</v>
          </cell>
        </row>
        <row r="2152">
          <cell r="D2152" t="str">
            <v>Leptotila wellsi</v>
          </cell>
        </row>
        <row r="2153">
          <cell r="D2153" t="str">
            <v>Leptotila rufaxilla</v>
          </cell>
        </row>
        <row r="2154">
          <cell r="D2154" t="str">
            <v>Leptotila jamaicensis</v>
          </cell>
        </row>
        <row r="2155">
          <cell r="D2155" t="str">
            <v>Leptotila pallida</v>
          </cell>
        </row>
        <row r="2156">
          <cell r="D2156" t="str">
            <v>Leptotila cassini</v>
          </cell>
        </row>
        <row r="2157">
          <cell r="D2157" t="str">
            <v>Leptotila ochraceiventris</v>
          </cell>
        </row>
        <row r="2158">
          <cell r="D2158" t="str">
            <v>Leptotila conoveri</v>
          </cell>
        </row>
        <row r="2159">
          <cell r="D2159" t="str">
            <v>Geotrygon lawrencii</v>
          </cell>
        </row>
        <row r="2160">
          <cell r="D2160" t="str">
            <v>Geotrygon lawrencii</v>
          </cell>
        </row>
        <row r="2161">
          <cell r="D2161" t="str">
            <v>Geotrygon carrikeri</v>
          </cell>
        </row>
        <row r="2162">
          <cell r="D2162" t="str">
            <v>Geotrygon costaricensis</v>
          </cell>
        </row>
        <row r="2163">
          <cell r="D2163" t="str">
            <v>Geotrygon saphirina</v>
          </cell>
        </row>
        <row r="2164">
          <cell r="D2164" t="str">
            <v>Geotrygon caniceps</v>
          </cell>
        </row>
        <row r="2165">
          <cell r="D2165" t="str">
            <v>Geotrygon caniceps</v>
          </cell>
        </row>
        <row r="2166">
          <cell r="D2166" t="str">
            <v>Geotrygon leucometopia</v>
          </cell>
        </row>
        <row r="2167">
          <cell r="D2167" t="str">
            <v>Geotrygon versicolor</v>
          </cell>
        </row>
        <row r="2168">
          <cell r="D2168" t="str">
            <v>Geotrygon veraguensis</v>
          </cell>
        </row>
        <row r="2169">
          <cell r="D2169" t="str">
            <v>Geotrygon albifacies</v>
          </cell>
        </row>
        <row r="2170">
          <cell r="D2170" t="str">
            <v>Geotrygon chiriquensis</v>
          </cell>
        </row>
        <row r="2171">
          <cell r="D2171" t="str">
            <v>Geotrygon goldmani</v>
          </cell>
        </row>
        <row r="2172">
          <cell r="D2172" t="str">
            <v>Geotrygon linearis</v>
          </cell>
        </row>
        <row r="2173">
          <cell r="D2173" t="str">
            <v>Geotrygon frenata</v>
          </cell>
        </row>
        <row r="2174">
          <cell r="D2174" t="str">
            <v>Geotrygon chrysia</v>
          </cell>
        </row>
        <row r="2175">
          <cell r="D2175" t="str">
            <v>Geotrygon mystacea</v>
          </cell>
        </row>
        <row r="2176">
          <cell r="D2176" t="str">
            <v>Geotrygon violacea</v>
          </cell>
        </row>
        <row r="2177">
          <cell r="D2177" t="str">
            <v>Geotrygon montana</v>
          </cell>
        </row>
        <row r="2178">
          <cell r="D2178" t="str">
            <v>Starnoenas cyanocephala</v>
          </cell>
        </row>
        <row r="2179">
          <cell r="D2179" t="str">
            <v>Caloenas nicobarica</v>
          </cell>
        </row>
        <row r="2180">
          <cell r="D2180" t="str">
            <v>Caloenas maculata</v>
          </cell>
        </row>
        <row r="2181">
          <cell r="D2181" t="str">
            <v>Gallicolumba norfolciensis</v>
          </cell>
        </row>
        <row r="2182">
          <cell r="D2182" t="str">
            <v>Gallicolumba luzonica</v>
          </cell>
        </row>
        <row r="2183">
          <cell r="D2183" t="str">
            <v>Gallicolumba platenae</v>
          </cell>
        </row>
        <row r="2184">
          <cell r="D2184" t="str">
            <v>Gallicolumba keayi</v>
          </cell>
        </row>
        <row r="2185">
          <cell r="D2185" t="str">
            <v>Gallicolumba crinigera</v>
          </cell>
        </row>
        <row r="2186">
          <cell r="D2186" t="str">
            <v>Gallicolumba menagei</v>
          </cell>
        </row>
        <row r="2187">
          <cell r="D2187" t="str">
            <v>Gallicolumba rufigula</v>
          </cell>
        </row>
        <row r="2188">
          <cell r="D2188" t="str">
            <v>Gallicolumba tristigmata</v>
          </cell>
        </row>
        <row r="2189">
          <cell r="D2189" t="str">
            <v>Gallicolumba jobiensis</v>
          </cell>
        </row>
        <row r="2190">
          <cell r="D2190" t="str">
            <v>Gallicolumba kubaryi</v>
          </cell>
        </row>
        <row r="2191">
          <cell r="D2191" t="str">
            <v>Gallicolumba erythroptera</v>
          </cell>
        </row>
        <row r="2192">
          <cell r="D2192" t="str">
            <v>Gallicolumba xanthonura</v>
          </cell>
        </row>
        <row r="2193">
          <cell r="D2193" t="str">
            <v>Gallicolumba stairi</v>
          </cell>
        </row>
        <row r="2194">
          <cell r="D2194" t="str">
            <v>Gallicolumba sanctaecrucis</v>
          </cell>
        </row>
        <row r="2195">
          <cell r="D2195" t="str">
            <v>Gallicolumba ferruginea</v>
          </cell>
        </row>
        <row r="2196">
          <cell r="D2196" t="str">
            <v>Gallicolumba salamonis</v>
          </cell>
        </row>
        <row r="2197">
          <cell r="D2197" t="str">
            <v>Gallicolumba rubescens</v>
          </cell>
        </row>
        <row r="2198">
          <cell r="D2198" t="str">
            <v>Gallicolumba beccarii</v>
          </cell>
        </row>
        <row r="2199">
          <cell r="D2199" t="str">
            <v>Gallicolumba canifrons</v>
          </cell>
        </row>
        <row r="2200">
          <cell r="D2200" t="str">
            <v>Gallicolumba hoedtii</v>
          </cell>
        </row>
        <row r="2201">
          <cell r="D2201" t="str">
            <v>Microgoura meeki</v>
          </cell>
        </row>
        <row r="2202">
          <cell r="D2202" t="str">
            <v>Otidiphaps nobilis</v>
          </cell>
        </row>
        <row r="2203">
          <cell r="D2203" t="str">
            <v>Goura cristata</v>
          </cell>
        </row>
        <row r="2204">
          <cell r="D2204" t="str">
            <v>Goura victoria</v>
          </cell>
        </row>
        <row r="2205">
          <cell r="D2205" t="str">
            <v>Goura scheepmakeri</v>
          </cell>
        </row>
        <row r="2206">
          <cell r="D2206" t="str">
            <v>Didunculus strigirostris</v>
          </cell>
        </row>
        <row r="2207">
          <cell r="D2207" t="str">
            <v>Phapitreron leucotis</v>
          </cell>
        </row>
        <row r="2208">
          <cell r="D2208" t="str">
            <v>Phapitreron amethystinus</v>
          </cell>
        </row>
        <row r="2209">
          <cell r="D2209" t="str">
            <v>Phapitreron cinereiceps</v>
          </cell>
        </row>
        <row r="2210">
          <cell r="D2210" t="str">
            <v>Phapitreron cinereiceps</v>
          </cell>
        </row>
        <row r="2211">
          <cell r="D2211" t="str">
            <v>Phapitreron brunneiceps</v>
          </cell>
        </row>
        <row r="2212">
          <cell r="D2212" t="str">
            <v>Treron fulvicollis</v>
          </cell>
        </row>
        <row r="2213">
          <cell r="D2213" t="str">
            <v>Treron olax</v>
          </cell>
        </row>
        <row r="2214">
          <cell r="D2214" t="str">
            <v>Treron vernans</v>
          </cell>
        </row>
        <row r="2215">
          <cell r="D2215" t="str">
            <v>Treron bicinctus</v>
          </cell>
        </row>
        <row r="2216">
          <cell r="D2216" t="str">
            <v>Treron pompadora</v>
          </cell>
        </row>
        <row r="2217">
          <cell r="D2217" t="str">
            <v>Treron curvirostra</v>
          </cell>
        </row>
        <row r="2218">
          <cell r="D2218" t="str">
            <v>Treron griseicauda</v>
          </cell>
        </row>
        <row r="2219">
          <cell r="D2219" t="str">
            <v>Treron floris</v>
          </cell>
        </row>
        <row r="2220">
          <cell r="D2220" t="str">
            <v>Treron teysmannii</v>
          </cell>
        </row>
        <row r="2221">
          <cell r="D2221" t="str">
            <v>Treron psittaceus</v>
          </cell>
        </row>
        <row r="2222">
          <cell r="D2222" t="str">
            <v>Treron capellei</v>
          </cell>
        </row>
        <row r="2223">
          <cell r="D2223" t="str">
            <v>Treron phoenicopterus</v>
          </cell>
        </row>
        <row r="2224">
          <cell r="D2224" t="str">
            <v>Treron waalia</v>
          </cell>
        </row>
        <row r="2225">
          <cell r="D2225" t="str">
            <v>Treron calvus</v>
          </cell>
        </row>
        <row r="2226">
          <cell r="D2226" t="str">
            <v>Treron sanctithomae</v>
          </cell>
        </row>
        <row r="2227">
          <cell r="D2227" t="str">
            <v>Treron pembaensis</v>
          </cell>
        </row>
        <row r="2228">
          <cell r="D2228" t="str">
            <v>Treron australis</v>
          </cell>
        </row>
        <row r="2229">
          <cell r="D2229" t="str">
            <v>Treron australis</v>
          </cell>
        </row>
        <row r="2230">
          <cell r="D2230" t="str">
            <v>Treron apicauda</v>
          </cell>
        </row>
        <row r="2231">
          <cell r="D2231" t="str">
            <v>Treron oxyurus</v>
          </cell>
        </row>
        <row r="2232">
          <cell r="D2232" t="str">
            <v>Treron seimundi</v>
          </cell>
        </row>
        <row r="2233">
          <cell r="D2233" t="str">
            <v>Treron sphenurus</v>
          </cell>
        </row>
        <row r="2234">
          <cell r="D2234" t="str">
            <v>Treron sieboldii</v>
          </cell>
        </row>
        <row r="2235">
          <cell r="D2235" t="str">
            <v>Treron formosae</v>
          </cell>
        </row>
        <row r="2236">
          <cell r="D2236" t="str">
            <v>Ptilinopus porphyreus</v>
          </cell>
        </row>
        <row r="2237">
          <cell r="D2237" t="str">
            <v>Ptilinopus alligator</v>
          </cell>
        </row>
        <row r="2238">
          <cell r="D2238" t="str">
            <v>Ptilinopus cinctus</v>
          </cell>
        </row>
        <row r="2239">
          <cell r="D2239" t="str">
            <v>Ptilinopus cinctus</v>
          </cell>
        </row>
        <row r="2240">
          <cell r="D2240" t="str">
            <v>Ptilinopus dohertyi</v>
          </cell>
        </row>
        <row r="2241">
          <cell r="D2241" t="str">
            <v>Ptilinopus marchei</v>
          </cell>
        </row>
        <row r="2242">
          <cell r="D2242" t="str">
            <v>Ptilinopus merrilli</v>
          </cell>
        </row>
        <row r="2243">
          <cell r="D2243" t="str">
            <v>Ptilinopus occipitalis</v>
          </cell>
        </row>
        <row r="2244">
          <cell r="D2244" t="str">
            <v>Ptilinopus fischeri</v>
          </cell>
        </row>
        <row r="2245">
          <cell r="D2245" t="str">
            <v>Ptilinopus jambu</v>
          </cell>
        </row>
        <row r="2246">
          <cell r="D2246" t="str">
            <v>Ptilinopus leclancheri</v>
          </cell>
        </row>
        <row r="2247">
          <cell r="D2247" t="str">
            <v>Ptilinopus subgularis</v>
          </cell>
        </row>
        <row r="2248">
          <cell r="D2248" t="str">
            <v>Ptilinopus bernsteinii</v>
          </cell>
        </row>
        <row r="2249">
          <cell r="D2249" t="str">
            <v>Ptilinopus magnificus</v>
          </cell>
        </row>
        <row r="2250">
          <cell r="D2250" t="str">
            <v>Ptilinopus perlatus</v>
          </cell>
        </row>
        <row r="2251">
          <cell r="D2251" t="str">
            <v>Ptilinopus ornatus</v>
          </cell>
        </row>
        <row r="2252">
          <cell r="D2252" t="str">
            <v>Ptilinopus tannensis</v>
          </cell>
        </row>
        <row r="2253">
          <cell r="D2253" t="str">
            <v>Ptilinopus aurantiifrons</v>
          </cell>
        </row>
        <row r="2254">
          <cell r="D2254" t="str">
            <v>Ptilinopus wallacii</v>
          </cell>
        </row>
        <row r="2255">
          <cell r="D2255" t="str">
            <v>Ptilinopus superbus</v>
          </cell>
        </row>
        <row r="2256">
          <cell r="D2256" t="str">
            <v>Ptilinopus perousii</v>
          </cell>
        </row>
        <row r="2257">
          <cell r="D2257" t="str">
            <v>Ptilinopus monacha</v>
          </cell>
        </row>
        <row r="2258">
          <cell r="D2258" t="str">
            <v>Ptilinopus coronulatus</v>
          </cell>
        </row>
        <row r="2259">
          <cell r="D2259" t="str">
            <v>Ptilinopus pulchellus</v>
          </cell>
        </row>
        <row r="2260">
          <cell r="D2260" t="str">
            <v>Ptilinopus regina</v>
          </cell>
        </row>
        <row r="2261">
          <cell r="D2261" t="str">
            <v>Ptilinopus roseicapilla</v>
          </cell>
        </row>
        <row r="2262">
          <cell r="D2262" t="str">
            <v>Ptilinopus greyii</v>
          </cell>
        </row>
        <row r="2263">
          <cell r="D2263" t="str">
            <v>Ptilinopus richardsii</v>
          </cell>
        </row>
        <row r="2264">
          <cell r="D2264" t="str">
            <v>Ptilinopus porphyraceus</v>
          </cell>
        </row>
        <row r="2265">
          <cell r="D2265" t="str">
            <v>Ptilinopus pelewensis</v>
          </cell>
        </row>
        <row r="2266">
          <cell r="D2266" t="str">
            <v>Ptilinopus rarotongensis</v>
          </cell>
        </row>
        <row r="2267">
          <cell r="D2267" t="str">
            <v>Ptilinopus huttoni</v>
          </cell>
        </row>
        <row r="2268">
          <cell r="D2268" t="str">
            <v>Ptilinopus purpuratus</v>
          </cell>
        </row>
        <row r="2269">
          <cell r="D2269" t="str">
            <v>Ptilinopus coralensis</v>
          </cell>
        </row>
        <row r="2270">
          <cell r="D2270" t="str">
            <v>Ptilinopus chalcurus</v>
          </cell>
        </row>
        <row r="2271">
          <cell r="D2271" t="str">
            <v>Ptilinopus insularis</v>
          </cell>
        </row>
        <row r="2272">
          <cell r="D2272" t="str">
            <v>Ptilinopus mercierii</v>
          </cell>
        </row>
        <row r="2273">
          <cell r="D2273" t="str">
            <v>Ptilinopus dupetithouarsii</v>
          </cell>
        </row>
        <row r="2274">
          <cell r="D2274" t="str">
            <v>Ptilinopus rivoli</v>
          </cell>
        </row>
        <row r="2275">
          <cell r="D2275" t="str">
            <v>Ptilinopus solomonensis</v>
          </cell>
        </row>
        <row r="2276">
          <cell r="D2276" t="str">
            <v>Ptilinopus viridis</v>
          </cell>
        </row>
        <row r="2277">
          <cell r="D2277" t="str">
            <v>Ptilinopus eugeniae</v>
          </cell>
        </row>
        <row r="2278">
          <cell r="D2278" t="str">
            <v>Ptilinopus hyogastrus</v>
          </cell>
        </row>
        <row r="2279">
          <cell r="D2279" t="str">
            <v>Ptilinopus granulifrons</v>
          </cell>
        </row>
        <row r="2280">
          <cell r="D2280" t="str">
            <v>Ptilinopus iozonus</v>
          </cell>
        </row>
        <row r="2281">
          <cell r="D2281" t="str">
            <v>Ptilinopus insolitus</v>
          </cell>
        </row>
        <row r="2282">
          <cell r="D2282" t="str">
            <v>Ptilinopus naina</v>
          </cell>
        </row>
        <row r="2283">
          <cell r="D2283" t="str">
            <v>Ptilinopus melanospilus</v>
          </cell>
        </row>
        <row r="2284">
          <cell r="D2284" t="str">
            <v>Ptilinopus arcanus</v>
          </cell>
        </row>
        <row r="2285">
          <cell r="D2285" t="str">
            <v>Ptilinopus victor</v>
          </cell>
        </row>
        <row r="2286">
          <cell r="D2286" t="str">
            <v>Ptilinopus luteovirens</v>
          </cell>
        </row>
        <row r="2287">
          <cell r="D2287" t="str">
            <v>Ptilinopus layardi</v>
          </cell>
        </row>
        <row r="2288">
          <cell r="D2288" t="str">
            <v>Drepanoptila holosericea</v>
          </cell>
        </row>
        <row r="2289">
          <cell r="D2289" t="str">
            <v>Alectroenas rodericana</v>
          </cell>
        </row>
        <row r="2290">
          <cell r="D2290" t="str">
            <v>Alectroenas madagascariensis</v>
          </cell>
        </row>
        <row r="2291">
          <cell r="D2291" t="str">
            <v>Alectroenas sganzini</v>
          </cell>
        </row>
        <row r="2292">
          <cell r="D2292" t="str">
            <v>Alectroenas nitidissima</v>
          </cell>
        </row>
        <row r="2293">
          <cell r="D2293" t="str">
            <v>Alectroenas pulcherrima</v>
          </cell>
        </row>
        <row r="2294">
          <cell r="D2294" t="str">
            <v>Ducula poliocephala</v>
          </cell>
        </row>
        <row r="2295">
          <cell r="D2295" t="str">
            <v>Ducula forsteni</v>
          </cell>
        </row>
        <row r="2296">
          <cell r="D2296" t="str">
            <v>Ducula mindorensis</v>
          </cell>
        </row>
        <row r="2297">
          <cell r="D2297" t="str">
            <v>Ducula radiata</v>
          </cell>
        </row>
        <row r="2298">
          <cell r="D2298" t="str">
            <v>Ducula carola</v>
          </cell>
        </row>
        <row r="2299">
          <cell r="D2299" t="str">
            <v>Ducula aenea</v>
          </cell>
        </row>
        <row r="2300">
          <cell r="D2300" t="str">
            <v>Ducula perspicillata</v>
          </cell>
        </row>
        <row r="2301">
          <cell r="D2301" t="str">
            <v>Ducula concinna</v>
          </cell>
        </row>
        <row r="2302">
          <cell r="D2302" t="str">
            <v>Ducula pacifica</v>
          </cell>
        </row>
        <row r="2303">
          <cell r="D2303" t="str">
            <v>Ducula oceanica</v>
          </cell>
        </row>
        <row r="2304">
          <cell r="D2304" t="str">
            <v>Ducula aurorae</v>
          </cell>
        </row>
        <row r="2305">
          <cell r="D2305" t="str">
            <v>Ducula galeata</v>
          </cell>
        </row>
        <row r="2306">
          <cell r="D2306" t="str">
            <v>Ducula rubricera</v>
          </cell>
        </row>
        <row r="2307">
          <cell r="D2307" t="str">
            <v>Ducula myristicivora</v>
          </cell>
        </row>
        <row r="2308">
          <cell r="D2308" t="str">
            <v>Ducula pistrinaria</v>
          </cell>
        </row>
        <row r="2309">
          <cell r="D2309" t="str">
            <v>Ducula whartoni</v>
          </cell>
        </row>
        <row r="2310">
          <cell r="D2310" t="str">
            <v>Ducula rosacea</v>
          </cell>
        </row>
        <row r="2311">
          <cell r="D2311" t="str">
            <v>Ducula pickeringii</v>
          </cell>
        </row>
        <row r="2312">
          <cell r="D2312" t="str">
            <v>Ducula basilica</v>
          </cell>
        </row>
        <row r="2313">
          <cell r="D2313" t="str">
            <v>Ducula rufigaster</v>
          </cell>
        </row>
        <row r="2314">
          <cell r="D2314" t="str">
            <v>Ducula finschii</v>
          </cell>
        </row>
        <row r="2315">
          <cell r="D2315" t="str">
            <v>Ducula chalconota</v>
          </cell>
        </row>
        <row r="2316">
          <cell r="D2316" t="str">
            <v>Ducula latrans</v>
          </cell>
        </row>
        <row r="2317">
          <cell r="D2317" t="str">
            <v>Ducula brenchleyi</v>
          </cell>
        </row>
        <row r="2318">
          <cell r="D2318" t="str">
            <v>Ducula bakeri</v>
          </cell>
        </row>
        <row r="2319">
          <cell r="D2319" t="str">
            <v>Ducula goliath</v>
          </cell>
        </row>
        <row r="2320">
          <cell r="D2320" t="str">
            <v>Ducula pinon</v>
          </cell>
        </row>
        <row r="2321">
          <cell r="D2321" t="str">
            <v>Ducula melanochroa</v>
          </cell>
        </row>
        <row r="2322">
          <cell r="D2322" t="str">
            <v>Ducula mullerii</v>
          </cell>
        </row>
        <row r="2323">
          <cell r="D2323" t="str">
            <v>Ducula zoeae</v>
          </cell>
        </row>
        <row r="2324">
          <cell r="D2324" t="str">
            <v>Ducula badia</v>
          </cell>
        </row>
        <row r="2325">
          <cell r="D2325" t="str">
            <v>Ducula lacernulata</v>
          </cell>
        </row>
        <row r="2326">
          <cell r="D2326" t="str">
            <v>Ducula cineracea</v>
          </cell>
        </row>
        <row r="2327">
          <cell r="D2327" t="str">
            <v>Ducula bicolor</v>
          </cell>
        </row>
        <row r="2328">
          <cell r="D2328" t="str">
            <v>Ducula bicolor</v>
          </cell>
        </row>
        <row r="2329">
          <cell r="D2329" t="str">
            <v>Ducula luctuosa</v>
          </cell>
        </row>
        <row r="2330">
          <cell r="D2330" t="str">
            <v>Ducula spilorrhoa</v>
          </cell>
        </row>
        <row r="2331">
          <cell r="D2331" t="str">
            <v>Ducula spilorrhoa</v>
          </cell>
        </row>
        <row r="2332">
          <cell r="D2332" t="str">
            <v>Ducula constans</v>
          </cell>
        </row>
        <row r="2333">
          <cell r="D2333" t="str">
            <v>Ducula subflavescens</v>
          </cell>
        </row>
        <row r="2334">
          <cell r="D2334" t="str">
            <v>Lopholaimus antarcticus</v>
          </cell>
        </row>
        <row r="2335">
          <cell r="D2335" t="str">
            <v>Hemiphaga novaeseelandiae</v>
          </cell>
        </row>
        <row r="2336">
          <cell r="D2336" t="str">
            <v>Hemiphaga spadicea</v>
          </cell>
        </row>
        <row r="2337">
          <cell r="D2337" t="str">
            <v>Hemiphaga chathamensis</v>
          </cell>
        </row>
        <row r="2338">
          <cell r="D2338" t="str">
            <v>Cryptophaps poecilorrhoa</v>
          </cell>
        </row>
        <row r="2339">
          <cell r="D2339" t="str">
            <v>Gymnophaps albertisii</v>
          </cell>
        </row>
        <row r="2340">
          <cell r="D2340" t="str">
            <v>Gymnophaps mada</v>
          </cell>
        </row>
        <row r="2341">
          <cell r="D2341" t="str">
            <v>Gymnophaps solomonensis</v>
          </cell>
        </row>
        <row r="2342">
          <cell r="D2342" t="str">
            <v>Nestor notabilis</v>
          </cell>
        </row>
        <row r="2343">
          <cell r="D2343" t="str">
            <v>Nestor productus</v>
          </cell>
        </row>
        <row r="2344">
          <cell r="D2344" t="str">
            <v>Nestor meridionalis</v>
          </cell>
        </row>
        <row r="2345">
          <cell r="D2345" t="str">
            <v>Strigops habroptila</v>
          </cell>
        </row>
        <row r="2346">
          <cell r="D2346" t="str">
            <v>Psittrichas fulgidus</v>
          </cell>
        </row>
        <row r="2347">
          <cell r="D2347" t="str">
            <v>Loriculus vernalis</v>
          </cell>
        </row>
        <row r="2348">
          <cell r="D2348" t="str">
            <v>Loriculus beryllinus</v>
          </cell>
        </row>
        <row r="2349">
          <cell r="D2349" t="str">
            <v>Loriculus philippensis</v>
          </cell>
        </row>
        <row r="2350">
          <cell r="D2350" t="str">
            <v>Loriculus bonapartei</v>
          </cell>
        </row>
        <row r="2351">
          <cell r="D2351" t="str">
            <v>Loriculus salvadorii</v>
          </cell>
        </row>
        <row r="2352">
          <cell r="D2352" t="str">
            <v>Loriculus camiguinensis</v>
          </cell>
        </row>
        <row r="2353">
          <cell r="D2353" t="str">
            <v>Loriculus galgulus</v>
          </cell>
        </row>
        <row r="2354">
          <cell r="D2354" t="str">
            <v>Loriculus stigmatus</v>
          </cell>
        </row>
        <row r="2355">
          <cell r="D2355" t="str">
            <v>Loriculus amabilis</v>
          </cell>
        </row>
        <row r="2356">
          <cell r="D2356" t="str">
            <v>Loriculus amabilis</v>
          </cell>
        </row>
        <row r="2357">
          <cell r="D2357" t="str">
            <v>Loriculus sclateri</v>
          </cell>
        </row>
        <row r="2358">
          <cell r="D2358" t="str">
            <v>Loriculus catamene</v>
          </cell>
        </row>
        <row r="2359">
          <cell r="D2359" t="str">
            <v>Loriculus aurantiifrons</v>
          </cell>
        </row>
        <row r="2360">
          <cell r="D2360" t="str">
            <v>Loriculus tener</v>
          </cell>
        </row>
        <row r="2361">
          <cell r="D2361" t="str">
            <v>Loriculus exilis</v>
          </cell>
        </row>
        <row r="2362">
          <cell r="D2362" t="str">
            <v>Loriculus pusillus</v>
          </cell>
        </row>
        <row r="2363">
          <cell r="D2363" t="str">
            <v>Loriculus flosculus</v>
          </cell>
        </row>
        <row r="2364">
          <cell r="D2364" t="str">
            <v>Micropsitta keiensis</v>
          </cell>
        </row>
        <row r="2365">
          <cell r="D2365" t="str">
            <v>Micropsitta geelvinkiana</v>
          </cell>
        </row>
        <row r="2366">
          <cell r="D2366" t="str">
            <v>Micropsitta pusio</v>
          </cell>
        </row>
        <row r="2367">
          <cell r="D2367" t="str">
            <v>Micropsitta meeki</v>
          </cell>
        </row>
        <row r="2368">
          <cell r="D2368" t="str">
            <v>Micropsitta finschii</v>
          </cell>
        </row>
        <row r="2369">
          <cell r="D2369" t="str">
            <v>Micropsitta bruijnii</v>
          </cell>
        </row>
        <row r="2370">
          <cell r="D2370" t="str">
            <v>Probosciger aterrimus</v>
          </cell>
        </row>
        <row r="2371">
          <cell r="D2371" t="str">
            <v>Calyptorhynchus baudinii</v>
          </cell>
        </row>
        <row r="2372">
          <cell r="D2372" t="str">
            <v>Calyptorhynchus latirostris</v>
          </cell>
        </row>
        <row r="2373">
          <cell r="D2373" t="str">
            <v>Calyptorhynchus funereus</v>
          </cell>
        </row>
        <row r="2374">
          <cell r="D2374" t="str">
            <v>Calyptorhynchus banksii</v>
          </cell>
        </row>
        <row r="2375">
          <cell r="D2375" t="str">
            <v>Calyptorhynchus lathami</v>
          </cell>
        </row>
        <row r="2376">
          <cell r="D2376" t="str">
            <v>Callocephalon fimbriatum</v>
          </cell>
        </row>
        <row r="2377">
          <cell r="D2377" t="str">
            <v>Cacatua roseicapilla</v>
          </cell>
        </row>
        <row r="2378">
          <cell r="D2378" t="str">
            <v>Cacatua leadbeateri</v>
          </cell>
        </row>
        <row r="2379">
          <cell r="D2379" t="str">
            <v>Cacatua sulphurea</v>
          </cell>
        </row>
        <row r="2380">
          <cell r="D2380" t="str">
            <v>Cacatua galerita</v>
          </cell>
        </row>
        <row r="2381">
          <cell r="D2381" t="str">
            <v>Cacatua ophthalmica</v>
          </cell>
        </row>
        <row r="2382">
          <cell r="D2382" t="str">
            <v>Cacatua moluccensis</v>
          </cell>
        </row>
        <row r="2383">
          <cell r="D2383" t="str">
            <v>Cacatua alba</v>
          </cell>
        </row>
        <row r="2384">
          <cell r="D2384" t="str">
            <v>Cacatua haematuropygia</v>
          </cell>
        </row>
        <row r="2385">
          <cell r="D2385" t="str">
            <v>Cacatua goffiniana</v>
          </cell>
        </row>
        <row r="2386">
          <cell r="D2386" t="str">
            <v>Cacatua sanguinea</v>
          </cell>
        </row>
        <row r="2387">
          <cell r="D2387" t="str">
            <v>Cacatua pastinator</v>
          </cell>
        </row>
        <row r="2388">
          <cell r="D2388" t="str">
            <v>Cacatua tenuirostris</v>
          </cell>
        </row>
        <row r="2389">
          <cell r="D2389" t="str">
            <v>Cacatua ducorpsii</v>
          </cell>
        </row>
        <row r="2390">
          <cell r="D2390" t="str">
            <v>Nymphicus hollandicus</v>
          </cell>
        </row>
        <row r="2391">
          <cell r="D2391" t="str">
            <v>Necropsittacus rodericanus</v>
          </cell>
        </row>
        <row r="2392">
          <cell r="D2392" t="str">
            <v>Chalcopsitta atra</v>
          </cell>
        </row>
        <row r="2393">
          <cell r="D2393" t="str">
            <v>Chalcopsitta duivenbodei</v>
          </cell>
        </row>
        <row r="2394">
          <cell r="D2394" t="str">
            <v>Chalcopsitta sintillata</v>
          </cell>
        </row>
        <row r="2395">
          <cell r="D2395" t="str">
            <v>Chalcopsitta cardinalis</v>
          </cell>
        </row>
        <row r="2396">
          <cell r="D2396" t="str">
            <v>Eos histrio</v>
          </cell>
        </row>
        <row r="2397">
          <cell r="D2397" t="str">
            <v>Eos squamata</v>
          </cell>
        </row>
        <row r="2398">
          <cell r="D2398" t="str">
            <v>Eos bornea</v>
          </cell>
        </row>
        <row r="2399">
          <cell r="D2399" t="str">
            <v>Eos goodfellowi</v>
          </cell>
        </row>
        <row r="2400">
          <cell r="D2400" t="str">
            <v>Eos reticulata</v>
          </cell>
        </row>
        <row r="2401">
          <cell r="D2401" t="str">
            <v>Eos cyanogenia</v>
          </cell>
        </row>
        <row r="2402">
          <cell r="D2402" t="str">
            <v>Eos semilarvata</v>
          </cell>
        </row>
        <row r="2403">
          <cell r="D2403" t="str">
            <v>Pseudeos fuscata</v>
          </cell>
        </row>
        <row r="2404">
          <cell r="D2404" t="str">
            <v>Trichoglossus ornatus</v>
          </cell>
        </row>
        <row r="2405">
          <cell r="D2405" t="str">
            <v>Trichoglossus rubritorquis</v>
          </cell>
        </row>
        <row r="2406">
          <cell r="D2406" t="str">
            <v>Trichoglossus haematodus</v>
          </cell>
        </row>
        <row r="2407">
          <cell r="D2407" t="str">
            <v>Trichoglossus haematodus</v>
          </cell>
        </row>
        <row r="2408">
          <cell r="D2408" t="str">
            <v>Trichoglossus euteles</v>
          </cell>
        </row>
        <row r="2409">
          <cell r="D2409" t="str">
            <v>Trichoglossus flavoviridis</v>
          </cell>
        </row>
        <row r="2410">
          <cell r="D2410" t="str">
            <v>Trichoglossus johnstoniae</v>
          </cell>
        </row>
        <row r="2411">
          <cell r="D2411" t="str">
            <v>Trichoglossus rubiginosus</v>
          </cell>
        </row>
        <row r="2412">
          <cell r="D2412" t="str">
            <v>Trichoglossus chlorolepidotus</v>
          </cell>
        </row>
        <row r="2413">
          <cell r="D2413" t="str">
            <v>Psitteuteles versicolor</v>
          </cell>
        </row>
        <row r="2414">
          <cell r="D2414" t="str">
            <v>Psitteuteles iris</v>
          </cell>
        </row>
        <row r="2415">
          <cell r="D2415" t="str">
            <v>Psitteuteles goldiei</v>
          </cell>
        </row>
        <row r="2416">
          <cell r="D2416" t="str">
            <v>Lorius garrulus</v>
          </cell>
        </row>
        <row r="2417">
          <cell r="D2417" t="str">
            <v>Lorius domicella</v>
          </cell>
        </row>
        <row r="2418">
          <cell r="D2418" t="str">
            <v>Lorius tibialis</v>
          </cell>
        </row>
        <row r="2419">
          <cell r="D2419" t="str">
            <v>Lorius lory</v>
          </cell>
        </row>
        <row r="2420">
          <cell r="D2420" t="str">
            <v>Lorius hypoinochrous</v>
          </cell>
        </row>
        <row r="2421">
          <cell r="D2421" t="str">
            <v>Lorius amabilis</v>
          </cell>
        </row>
        <row r="2422">
          <cell r="D2422" t="str">
            <v>Lorius albidinucha</v>
          </cell>
        </row>
        <row r="2423">
          <cell r="D2423" t="str">
            <v>Lorius chlorocercus</v>
          </cell>
        </row>
        <row r="2424">
          <cell r="D2424" t="str">
            <v>Phigys solitarius</v>
          </cell>
        </row>
        <row r="2425">
          <cell r="D2425" t="str">
            <v>Vini australis</v>
          </cell>
        </row>
        <row r="2426">
          <cell r="D2426" t="str">
            <v>Vini kuhlii</v>
          </cell>
        </row>
        <row r="2427">
          <cell r="D2427" t="str">
            <v>Vini stepheni</v>
          </cell>
        </row>
        <row r="2428">
          <cell r="D2428" t="str">
            <v>Vini peruviana</v>
          </cell>
        </row>
        <row r="2429">
          <cell r="D2429" t="str">
            <v>Vini ultramarina</v>
          </cell>
        </row>
        <row r="2430">
          <cell r="D2430" t="str">
            <v>Glossopsitta concinna</v>
          </cell>
        </row>
        <row r="2431">
          <cell r="D2431" t="str">
            <v>Glossopsitta pusilla</v>
          </cell>
        </row>
        <row r="2432">
          <cell r="D2432" t="str">
            <v>Glossopsitta porphyrocephala</v>
          </cell>
        </row>
        <row r="2433">
          <cell r="D2433" t="str">
            <v>Charmosyna palmarum</v>
          </cell>
        </row>
        <row r="2434">
          <cell r="D2434" t="str">
            <v>Charmosyna rubrigularis</v>
          </cell>
        </row>
        <row r="2435">
          <cell r="D2435" t="str">
            <v>Charmosyna meeki</v>
          </cell>
        </row>
        <row r="2436">
          <cell r="D2436" t="str">
            <v>Charmosyna toxopei</v>
          </cell>
        </row>
        <row r="2437">
          <cell r="D2437" t="str">
            <v>Charmosyna multistriata</v>
          </cell>
        </row>
        <row r="2438">
          <cell r="D2438" t="str">
            <v>Charmosyna wilhelminae</v>
          </cell>
        </row>
        <row r="2439">
          <cell r="D2439" t="str">
            <v>Charmosyna rubronotata</v>
          </cell>
        </row>
        <row r="2440">
          <cell r="D2440" t="str">
            <v>Charmosyna placentis</v>
          </cell>
        </row>
        <row r="2441">
          <cell r="D2441" t="str">
            <v>Charmosyna diadema</v>
          </cell>
        </row>
        <row r="2442">
          <cell r="D2442" t="str">
            <v>Charmosyna amabilis</v>
          </cell>
        </row>
        <row r="2443">
          <cell r="D2443" t="str">
            <v>Charmosyna margarethae</v>
          </cell>
        </row>
        <row r="2444">
          <cell r="D2444" t="str">
            <v>Charmosyna pulchella</v>
          </cell>
        </row>
        <row r="2445">
          <cell r="D2445" t="str">
            <v>Charmosyna josefinae</v>
          </cell>
        </row>
        <row r="2446">
          <cell r="D2446" t="str">
            <v>Charmosyna papou</v>
          </cell>
        </row>
        <row r="2447">
          <cell r="D2447" t="str">
            <v>Oreopsittacus arfaki</v>
          </cell>
        </row>
        <row r="2448">
          <cell r="D2448" t="str">
            <v>Neopsittacus musschenbroekii</v>
          </cell>
        </row>
        <row r="2449">
          <cell r="D2449" t="str">
            <v>Neopsittacus pullicauda</v>
          </cell>
        </row>
        <row r="2450">
          <cell r="D2450" t="str">
            <v>Prosopeia splendens</v>
          </cell>
        </row>
        <row r="2451">
          <cell r="D2451" t="str">
            <v>Prosopeia personata</v>
          </cell>
        </row>
        <row r="2452">
          <cell r="D2452" t="str">
            <v>Prosopeia tabuensis</v>
          </cell>
        </row>
        <row r="2453">
          <cell r="D2453" t="str">
            <v>Eunymphicus cornutus</v>
          </cell>
        </row>
        <row r="2454">
          <cell r="D2454" t="str">
            <v>Eunymphicus cornutus</v>
          </cell>
        </row>
        <row r="2455">
          <cell r="D2455" t="str">
            <v>Eunymphicus uvaeensis</v>
          </cell>
        </row>
        <row r="2456">
          <cell r="D2456" t="str">
            <v>Cyanoramphus ulietanus</v>
          </cell>
        </row>
        <row r="2457">
          <cell r="D2457" t="str">
            <v>Cyanoramphus unicolor</v>
          </cell>
        </row>
        <row r="2458">
          <cell r="D2458" t="str">
            <v>Cyanoramphus cookii</v>
          </cell>
        </row>
        <row r="2459">
          <cell r="D2459" t="str">
            <v>Cyanoramphus novaezelandiae</v>
          </cell>
        </row>
        <row r="2460">
          <cell r="D2460" t="str">
            <v>Cyanoramphus novaezelandiae</v>
          </cell>
        </row>
        <row r="2461">
          <cell r="D2461" t="str">
            <v>Cyanoramphus novaezelandiae</v>
          </cell>
        </row>
        <row r="2462">
          <cell r="D2462" t="str">
            <v>Cyanoramphus saisseti</v>
          </cell>
        </row>
        <row r="2463">
          <cell r="D2463" t="str">
            <v>Cyanoramphus auriceps</v>
          </cell>
        </row>
        <row r="2464">
          <cell r="D2464" t="str">
            <v>Cyanoramphus auriceps</v>
          </cell>
        </row>
        <row r="2465">
          <cell r="D2465" t="str">
            <v>Cyanoramphus forbesi</v>
          </cell>
        </row>
        <row r="2466">
          <cell r="D2466" t="str">
            <v>Cyanoramphus malherbi</v>
          </cell>
        </row>
        <row r="2467">
          <cell r="D2467" t="str">
            <v>Cyanoramphus zealandicus</v>
          </cell>
        </row>
        <row r="2468">
          <cell r="D2468" t="str">
            <v>Purpureicephalus spurius</v>
          </cell>
        </row>
        <row r="2469">
          <cell r="D2469" t="str">
            <v>Barnardius zonarius</v>
          </cell>
        </row>
        <row r="2470">
          <cell r="D2470" t="str">
            <v>Platycercus zonarius</v>
          </cell>
        </row>
        <row r="2471">
          <cell r="D2471" t="str">
            <v>Platycercus barnardi</v>
          </cell>
        </row>
        <row r="2472">
          <cell r="D2472" t="str">
            <v>Platycercus caledonicus</v>
          </cell>
        </row>
        <row r="2473">
          <cell r="D2473" t="str">
            <v>Platycercus flaveolus</v>
          </cell>
        </row>
        <row r="2474">
          <cell r="D2474" t="str">
            <v>Platycercus elegans</v>
          </cell>
        </row>
        <row r="2475">
          <cell r="D2475" t="str">
            <v>Platycercus elegans</v>
          </cell>
        </row>
        <row r="2476">
          <cell r="D2476" t="str">
            <v>Platycercus venustus</v>
          </cell>
        </row>
        <row r="2477">
          <cell r="D2477" t="str">
            <v>Platycercus adscitus</v>
          </cell>
        </row>
        <row r="2478">
          <cell r="D2478" t="str">
            <v>Platycercus eximius</v>
          </cell>
        </row>
        <row r="2479">
          <cell r="D2479" t="str">
            <v>Platycercus icterotis</v>
          </cell>
        </row>
        <row r="2480">
          <cell r="D2480" t="str">
            <v>Northiella haematogaster</v>
          </cell>
        </row>
        <row r="2481">
          <cell r="D2481" t="str">
            <v>Psephotus haematonotus</v>
          </cell>
        </row>
        <row r="2482">
          <cell r="D2482" t="str">
            <v>Psephotus varius</v>
          </cell>
        </row>
        <row r="2483">
          <cell r="D2483" t="str">
            <v>Psephotus dissimilis</v>
          </cell>
        </row>
        <row r="2484">
          <cell r="D2484" t="str">
            <v>Psephotus chrysopterygius</v>
          </cell>
        </row>
        <row r="2485">
          <cell r="D2485" t="str">
            <v>Psephotus pulcherrimus</v>
          </cell>
        </row>
        <row r="2486">
          <cell r="D2486" t="str">
            <v>Neopsephotus bourkii</v>
          </cell>
        </row>
        <row r="2487">
          <cell r="D2487" t="str">
            <v>Neophema chrysostoma</v>
          </cell>
        </row>
        <row r="2488">
          <cell r="D2488" t="str">
            <v>Neophema elegans</v>
          </cell>
        </row>
        <row r="2489">
          <cell r="D2489" t="str">
            <v>Neophema petrophila</v>
          </cell>
        </row>
        <row r="2490">
          <cell r="D2490" t="str">
            <v>Neophema chrysogaster</v>
          </cell>
        </row>
        <row r="2491">
          <cell r="D2491" t="str">
            <v>Neophema pulchella</v>
          </cell>
        </row>
        <row r="2492">
          <cell r="D2492" t="str">
            <v>Neophema splendida</v>
          </cell>
        </row>
        <row r="2493">
          <cell r="D2493" t="str">
            <v>Lathamus discolor</v>
          </cell>
        </row>
        <row r="2494">
          <cell r="D2494" t="str">
            <v>Melopsittacus undulatus</v>
          </cell>
        </row>
        <row r="2495">
          <cell r="D2495" t="str">
            <v>Pezoporus wallicus</v>
          </cell>
        </row>
        <row r="2496">
          <cell r="D2496" t="str">
            <v>Pezoporus occidentalis</v>
          </cell>
        </row>
        <row r="2497">
          <cell r="D2497" t="str">
            <v>Psittacella brehmii</v>
          </cell>
        </row>
        <row r="2498">
          <cell r="D2498" t="str">
            <v>Psittacella picta</v>
          </cell>
        </row>
        <row r="2499">
          <cell r="D2499" t="str">
            <v>Psittacella modesta</v>
          </cell>
        </row>
        <row r="2500">
          <cell r="D2500" t="str">
            <v>Psittacella madaraszi</v>
          </cell>
        </row>
        <row r="2501">
          <cell r="D2501" t="str">
            <v>Psittinus cyanurus</v>
          </cell>
        </row>
        <row r="2502">
          <cell r="D2502" t="str">
            <v>Geoffroyus geoffroyi</v>
          </cell>
        </row>
        <row r="2503">
          <cell r="D2503" t="str">
            <v>Geoffroyus simplex</v>
          </cell>
        </row>
        <row r="2504">
          <cell r="D2504" t="str">
            <v>Geoffroyus heteroclitus</v>
          </cell>
        </row>
        <row r="2505">
          <cell r="D2505" t="str">
            <v>Prioniturus montanus</v>
          </cell>
        </row>
        <row r="2506">
          <cell r="D2506" t="str">
            <v>Prioniturus waterstradti</v>
          </cell>
        </row>
        <row r="2507">
          <cell r="D2507" t="str">
            <v>Prioniturus platenae</v>
          </cell>
        </row>
        <row r="2508">
          <cell r="D2508" t="str">
            <v>Prioniturus luconensis</v>
          </cell>
        </row>
        <row r="2509">
          <cell r="D2509" t="str">
            <v>Prioniturus discurus</v>
          </cell>
        </row>
        <row r="2510">
          <cell r="D2510" t="str">
            <v>Prioniturus verticalis</v>
          </cell>
        </row>
        <row r="2511">
          <cell r="D2511" t="str">
            <v>Prioniturus flavicans</v>
          </cell>
        </row>
        <row r="2512">
          <cell r="D2512" t="str">
            <v>Prioniturus platurus</v>
          </cell>
        </row>
        <row r="2513">
          <cell r="D2513" t="str">
            <v>Prioniturus mada</v>
          </cell>
        </row>
        <row r="2514">
          <cell r="D2514" t="str">
            <v>Tanygnathus megalorynchos</v>
          </cell>
        </row>
        <row r="2515">
          <cell r="D2515" t="str">
            <v>Tanygnathus lucionensis</v>
          </cell>
        </row>
        <row r="2516">
          <cell r="D2516" t="str">
            <v>Tanygnathus sumatranus</v>
          </cell>
        </row>
        <row r="2517">
          <cell r="D2517" t="str">
            <v>Tanygnathus gramineus</v>
          </cell>
        </row>
        <row r="2518">
          <cell r="D2518" t="str">
            <v>Eclectus roratus</v>
          </cell>
        </row>
        <row r="2519">
          <cell r="D2519" t="str">
            <v>Alisterus scapularis</v>
          </cell>
        </row>
        <row r="2520">
          <cell r="D2520" t="str">
            <v>Alisterus amboinensis</v>
          </cell>
        </row>
        <row r="2521">
          <cell r="D2521" t="str">
            <v>Alisterus chloropterus</v>
          </cell>
        </row>
        <row r="2522">
          <cell r="D2522" t="str">
            <v>Aprosmictus jonquillaceus</v>
          </cell>
        </row>
        <row r="2523">
          <cell r="D2523" t="str">
            <v>Aprosmictus erythropterus</v>
          </cell>
        </row>
        <row r="2524">
          <cell r="D2524" t="str">
            <v>Polytelis swainsonii</v>
          </cell>
        </row>
        <row r="2525">
          <cell r="D2525" t="str">
            <v>Polytelis anthopeplus</v>
          </cell>
        </row>
        <row r="2526">
          <cell r="D2526" t="str">
            <v>Polytelis alexandrae</v>
          </cell>
        </row>
        <row r="2527">
          <cell r="D2527" t="str">
            <v>Mascarinus mascarinus</v>
          </cell>
        </row>
        <row r="2528">
          <cell r="D2528" t="str">
            <v>Psittacula eupatria</v>
          </cell>
        </row>
        <row r="2529">
          <cell r="D2529" t="str">
            <v>Psittacula wardi</v>
          </cell>
        </row>
        <row r="2530">
          <cell r="D2530" t="str">
            <v>Psittacula krameri</v>
          </cell>
        </row>
        <row r="2531">
          <cell r="D2531" t="str">
            <v>Psittacula eques</v>
          </cell>
        </row>
        <row r="2532">
          <cell r="D2532" t="str">
            <v>Psittacula exsul</v>
          </cell>
        </row>
        <row r="2533">
          <cell r="D2533" t="str">
            <v>Psittacula himalayana</v>
          </cell>
        </row>
        <row r="2534">
          <cell r="D2534" t="str">
            <v>Psittacula finschii</v>
          </cell>
        </row>
        <row r="2535">
          <cell r="D2535" t="str">
            <v>Psittacula intermedia</v>
          </cell>
        </row>
        <row r="2536">
          <cell r="D2536" t="str">
            <v>Psittacula cyanocephala</v>
          </cell>
        </row>
        <row r="2537">
          <cell r="D2537" t="str">
            <v>Psittacula roseata</v>
          </cell>
        </row>
        <row r="2538">
          <cell r="D2538" t="str">
            <v>Psittacula columboides</v>
          </cell>
        </row>
        <row r="2539">
          <cell r="D2539" t="str">
            <v>Psittacula calthropae</v>
          </cell>
        </row>
        <row r="2540">
          <cell r="D2540" t="str">
            <v>Psittacula derbiana</v>
          </cell>
        </row>
        <row r="2541">
          <cell r="D2541" t="str">
            <v>Psittacula alexandri</v>
          </cell>
        </row>
        <row r="2542">
          <cell r="D2542" t="str">
            <v>Psittacula caniceps</v>
          </cell>
        </row>
        <row r="2543">
          <cell r="D2543" t="str">
            <v>Psittacula longicauda</v>
          </cell>
        </row>
        <row r="2544">
          <cell r="D2544" t="str">
            <v>Agapornis canus</v>
          </cell>
        </row>
        <row r="2545">
          <cell r="D2545" t="str">
            <v>Agapornis pullarius</v>
          </cell>
        </row>
        <row r="2546">
          <cell r="D2546" t="str">
            <v>Agapornis taranta</v>
          </cell>
        </row>
        <row r="2547">
          <cell r="D2547" t="str">
            <v>Agapornis swindernianus</v>
          </cell>
        </row>
        <row r="2548">
          <cell r="D2548" t="str">
            <v>Agapornis roseicollis</v>
          </cell>
        </row>
        <row r="2549">
          <cell r="D2549" t="str">
            <v>Agapornis fischeri</v>
          </cell>
        </row>
        <row r="2550">
          <cell r="D2550" t="str">
            <v>Agapornis personatus</v>
          </cell>
        </row>
        <row r="2551">
          <cell r="D2551" t="str">
            <v>Agapornis lilianae</v>
          </cell>
        </row>
        <row r="2552">
          <cell r="D2552" t="str">
            <v>Agapornis nigrigenis</v>
          </cell>
        </row>
        <row r="2553">
          <cell r="D2553" t="str">
            <v>Coracopsis vasa</v>
          </cell>
        </row>
        <row r="2554">
          <cell r="D2554" t="str">
            <v>Coracopsis nigra</v>
          </cell>
        </row>
        <row r="2555">
          <cell r="D2555" t="str">
            <v>Psittacus erithacus</v>
          </cell>
        </row>
        <row r="2556">
          <cell r="D2556" t="str">
            <v>Poicephalus robustus</v>
          </cell>
        </row>
        <row r="2557">
          <cell r="D2557" t="str">
            <v>Poicephalus fuscicollis</v>
          </cell>
        </row>
        <row r="2558">
          <cell r="D2558" t="str">
            <v>Poicephalus gulielmi</v>
          </cell>
        </row>
        <row r="2559">
          <cell r="D2559" t="str">
            <v>Poicephalus senegalus</v>
          </cell>
        </row>
        <row r="2560">
          <cell r="D2560" t="str">
            <v>Poicephalus crassus</v>
          </cell>
        </row>
        <row r="2561">
          <cell r="D2561" t="str">
            <v>Poicephalus meyeri</v>
          </cell>
        </row>
        <row r="2562">
          <cell r="D2562" t="str">
            <v>Poicephalus flavifrons</v>
          </cell>
        </row>
        <row r="2563">
          <cell r="D2563" t="str">
            <v>Poicephalus rufiventris</v>
          </cell>
        </row>
        <row r="2564">
          <cell r="D2564" t="str">
            <v>Poicephalus cryptoxanthus</v>
          </cell>
        </row>
        <row r="2565">
          <cell r="D2565" t="str">
            <v>Poicephalus rueppellii</v>
          </cell>
        </row>
        <row r="2566">
          <cell r="D2566" t="str">
            <v>Anodorhynchus hyacinthinus</v>
          </cell>
        </row>
        <row r="2567">
          <cell r="D2567" t="str">
            <v>Anodorhynchus leari</v>
          </cell>
        </row>
        <row r="2568">
          <cell r="D2568" t="str">
            <v>Anodorhynchus glaucus</v>
          </cell>
        </row>
        <row r="2569">
          <cell r="D2569" t="str">
            <v>Cyanopsitta spixii</v>
          </cell>
        </row>
        <row r="2570">
          <cell r="D2570" t="str">
            <v>Ara gossei</v>
          </cell>
        </row>
        <row r="2571">
          <cell r="D2571" t="str">
            <v>Ara atwoodi</v>
          </cell>
        </row>
        <row r="2572">
          <cell r="D2572" t="str">
            <v>Ara erythrocephala</v>
          </cell>
        </row>
        <row r="2573">
          <cell r="D2573" t="str">
            <v>Ara erythrura</v>
          </cell>
        </row>
        <row r="2574">
          <cell r="D2574" t="str">
            <v>Ara guadeloupensis</v>
          </cell>
        </row>
        <row r="2575">
          <cell r="D2575" t="str">
            <v>Ara ararauna</v>
          </cell>
        </row>
        <row r="2576">
          <cell r="D2576" t="str">
            <v>Ara glaucogularis</v>
          </cell>
        </row>
        <row r="2577">
          <cell r="D2577" t="str">
            <v>Ara militaris</v>
          </cell>
        </row>
        <row r="2578">
          <cell r="D2578" t="str">
            <v>Ara ambiguus</v>
          </cell>
        </row>
        <row r="2579">
          <cell r="D2579" t="str">
            <v>Ara macao</v>
          </cell>
        </row>
        <row r="2580">
          <cell r="D2580" t="str">
            <v>Ara chloropterus</v>
          </cell>
        </row>
        <row r="2581">
          <cell r="D2581" t="str">
            <v>Ara cubensis</v>
          </cell>
        </row>
        <row r="2582">
          <cell r="D2582" t="str">
            <v>Ara tricolor</v>
          </cell>
        </row>
        <row r="2583">
          <cell r="D2583" t="str">
            <v>Ara tricolor</v>
          </cell>
        </row>
        <row r="2584">
          <cell r="D2584" t="str">
            <v>Ara rubrogenys</v>
          </cell>
        </row>
        <row r="2585">
          <cell r="D2585" t="str">
            <v>Ara severus</v>
          </cell>
        </row>
        <row r="2586">
          <cell r="D2586" t="str">
            <v>Orthopsittaca manilata</v>
          </cell>
        </row>
        <row r="2587">
          <cell r="D2587" t="str">
            <v>Primolius couloni</v>
          </cell>
        </row>
        <row r="2588">
          <cell r="D2588" t="str">
            <v>Primolius maracana</v>
          </cell>
        </row>
        <row r="2589">
          <cell r="D2589" t="str">
            <v>Primolius auricollis</v>
          </cell>
        </row>
        <row r="2590">
          <cell r="D2590" t="str">
            <v>Diopsittaca nobilis</v>
          </cell>
        </row>
        <row r="2591">
          <cell r="D2591" t="str">
            <v>Rhynchopsitta pachyrhyncha</v>
          </cell>
        </row>
        <row r="2592">
          <cell r="D2592" t="str">
            <v>Rhynchopsitta terrisi</v>
          </cell>
        </row>
        <row r="2593">
          <cell r="D2593" t="str">
            <v>Ognorhynchus icterotis</v>
          </cell>
        </row>
        <row r="2594">
          <cell r="D2594" t="str">
            <v>Guaruba guarouba</v>
          </cell>
        </row>
        <row r="2595">
          <cell r="D2595" t="str">
            <v>Aratinga labati</v>
          </cell>
        </row>
        <row r="2596">
          <cell r="D2596" t="str">
            <v>Aratinga acuticaudata</v>
          </cell>
        </row>
        <row r="2597">
          <cell r="D2597" t="str">
            <v>Aratinga holochlora</v>
          </cell>
        </row>
        <row r="2598">
          <cell r="D2598" t="str">
            <v>Aratinga holochlora</v>
          </cell>
        </row>
        <row r="2599">
          <cell r="D2599" t="str">
            <v>Aratinga holochlora</v>
          </cell>
        </row>
        <row r="2600">
          <cell r="D2600" t="str">
            <v>Aratinga brevipes</v>
          </cell>
        </row>
        <row r="2601">
          <cell r="D2601" t="str">
            <v>Aratinga rubritorquis</v>
          </cell>
        </row>
        <row r="2602">
          <cell r="D2602" t="str">
            <v>Aratinga strenua</v>
          </cell>
        </row>
        <row r="2603">
          <cell r="D2603" t="str">
            <v>Aratinga wagleri</v>
          </cell>
        </row>
        <row r="2604">
          <cell r="D2604" t="str">
            <v>Aratinga mitrata</v>
          </cell>
        </row>
        <row r="2605">
          <cell r="D2605" t="str">
            <v>Aratinga erythrogenys</v>
          </cell>
        </row>
        <row r="2606">
          <cell r="D2606" t="str">
            <v>Aratinga finschi</v>
          </cell>
        </row>
        <row r="2607">
          <cell r="D2607" t="str">
            <v>Aratinga leucophthalma</v>
          </cell>
        </row>
        <row r="2608">
          <cell r="D2608" t="str">
            <v>Aratinga euops</v>
          </cell>
        </row>
        <row r="2609">
          <cell r="D2609" t="str">
            <v>Aratinga chloroptera</v>
          </cell>
        </row>
        <row r="2610">
          <cell r="D2610" t="str">
            <v>Aratinga solstitialis</v>
          </cell>
        </row>
        <row r="2611">
          <cell r="D2611" t="str">
            <v>Aratinga pintoi</v>
          </cell>
        </row>
        <row r="2612">
          <cell r="D2612" t="str">
            <v>Aratinga jandaya</v>
          </cell>
        </row>
        <row r="2613">
          <cell r="D2613" t="str">
            <v>Aratinga auricapillus</v>
          </cell>
        </row>
        <row r="2614">
          <cell r="D2614" t="str">
            <v>Aratinga weddellii</v>
          </cell>
        </row>
        <row r="2615">
          <cell r="D2615" t="str">
            <v>Aratinga nana</v>
          </cell>
        </row>
        <row r="2616">
          <cell r="D2616" t="str">
            <v>Aratinga canicularis</v>
          </cell>
        </row>
        <row r="2617">
          <cell r="D2617" t="str">
            <v>Aratinga aurea</v>
          </cell>
        </row>
        <row r="2618">
          <cell r="D2618" t="str">
            <v>Aratinga pertinax</v>
          </cell>
        </row>
        <row r="2619">
          <cell r="D2619" t="str">
            <v>Aratinga cactorum</v>
          </cell>
        </row>
        <row r="2620">
          <cell r="D2620" t="str">
            <v>Nandayus nenday</v>
          </cell>
        </row>
        <row r="2621">
          <cell r="D2621" t="str">
            <v>Leptosittaca branickii</v>
          </cell>
        </row>
        <row r="2622">
          <cell r="D2622" t="str">
            <v>Conuropsis carolinensis</v>
          </cell>
        </row>
        <row r="2623">
          <cell r="D2623" t="str">
            <v>Cyanoliseus patagonus</v>
          </cell>
        </row>
        <row r="2624">
          <cell r="D2624" t="str">
            <v>Pyrrhura cruentata</v>
          </cell>
        </row>
        <row r="2625">
          <cell r="D2625" t="str">
            <v>Pyrrhura devillei</v>
          </cell>
        </row>
        <row r="2626">
          <cell r="D2626" t="str">
            <v>Pyrrhura frontalis</v>
          </cell>
        </row>
        <row r="2627">
          <cell r="D2627" t="str">
            <v>Pyrrhura lepida</v>
          </cell>
        </row>
        <row r="2628">
          <cell r="D2628" t="str">
            <v>Pyrrhura perlata</v>
          </cell>
        </row>
        <row r="2629">
          <cell r="D2629" t="str">
            <v>Pyrrhura molinae</v>
          </cell>
        </row>
        <row r="2630">
          <cell r="D2630" t="str">
            <v>Pyrrhura hypoxantha</v>
          </cell>
        </row>
        <row r="2631">
          <cell r="D2631" t="str">
            <v>Pyrrhura picta</v>
          </cell>
        </row>
        <row r="2632">
          <cell r="D2632" t="str">
            <v>Pyrrhura leucotis</v>
          </cell>
        </row>
        <row r="2633">
          <cell r="D2633" t="str">
            <v>Pyrrhura leucotis</v>
          </cell>
        </row>
        <row r="2634">
          <cell r="D2634" t="str">
            <v>Pyrrhura griseipectus</v>
          </cell>
        </row>
        <row r="2635">
          <cell r="D2635" t="str">
            <v>Pyrrhura pfrimeri</v>
          </cell>
        </row>
        <row r="2636">
          <cell r="D2636" t="str">
            <v>Pyrrhura viridicata</v>
          </cell>
        </row>
        <row r="2637">
          <cell r="D2637" t="str">
            <v>Pyrrhura egregia</v>
          </cell>
        </row>
        <row r="2638">
          <cell r="D2638" t="str">
            <v>Pyrrhura melanura</v>
          </cell>
        </row>
        <row r="2639">
          <cell r="D2639" t="str">
            <v>Pyrrhura chapmani</v>
          </cell>
        </row>
        <row r="2640">
          <cell r="D2640" t="str">
            <v>Pyrrhura orcesi</v>
          </cell>
        </row>
        <row r="2641">
          <cell r="D2641" t="str">
            <v>Pyrrhura rupicola</v>
          </cell>
        </row>
        <row r="2642">
          <cell r="D2642" t="str">
            <v>Pyrrhura albipectus</v>
          </cell>
        </row>
        <row r="2643">
          <cell r="D2643" t="str">
            <v>Pyrrhura calliptera</v>
          </cell>
        </row>
        <row r="2644">
          <cell r="D2644" t="str">
            <v>Pyrrhura hoematotis</v>
          </cell>
        </row>
        <row r="2645">
          <cell r="D2645" t="str">
            <v>Pyrrhura rhodocephala</v>
          </cell>
        </row>
        <row r="2646">
          <cell r="D2646" t="str">
            <v>Pyrrhura hoffmanni</v>
          </cell>
        </row>
        <row r="2647">
          <cell r="D2647" t="str">
            <v>Lophopsittacus bensoni</v>
          </cell>
        </row>
        <row r="2648">
          <cell r="D2648" t="str">
            <v>Lophopsittacus mauritianus</v>
          </cell>
        </row>
        <row r="2649">
          <cell r="D2649" t="str">
            <v>Enicognathus ferrugineus</v>
          </cell>
        </row>
        <row r="2650">
          <cell r="D2650" t="str">
            <v>Enicognathus leptorhynchus</v>
          </cell>
        </row>
        <row r="2651">
          <cell r="D2651" t="str">
            <v>Myiopsitta monachus</v>
          </cell>
        </row>
        <row r="2652">
          <cell r="D2652" t="str">
            <v>Psilopsiagon aymara</v>
          </cell>
        </row>
        <row r="2653">
          <cell r="D2653" t="str">
            <v>Psilopsiagon aurifrons</v>
          </cell>
        </row>
        <row r="2654">
          <cell r="D2654" t="str">
            <v>Bolborhynchus lineola</v>
          </cell>
        </row>
        <row r="2655">
          <cell r="D2655" t="str">
            <v>Bolborhynchus orbygnesius</v>
          </cell>
        </row>
        <row r="2656">
          <cell r="D2656" t="str">
            <v>Bolborhynchus ferrugineifrons</v>
          </cell>
        </row>
        <row r="2657">
          <cell r="D2657" t="str">
            <v>Forpus cyanopygius</v>
          </cell>
        </row>
        <row r="2658">
          <cell r="D2658" t="str">
            <v>Forpus passerinus</v>
          </cell>
        </row>
        <row r="2659">
          <cell r="D2659" t="str">
            <v>Forpus xanthopterygius</v>
          </cell>
        </row>
        <row r="2660">
          <cell r="D2660" t="str">
            <v>Forpus conspicillatus</v>
          </cell>
        </row>
        <row r="2661">
          <cell r="D2661" t="str">
            <v>Forpus modestus</v>
          </cell>
        </row>
        <row r="2662">
          <cell r="D2662" t="str">
            <v>Forpus coelestis</v>
          </cell>
        </row>
        <row r="2663">
          <cell r="D2663" t="str">
            <v>Forpus xanthops</v>
          </cell>
        </row>
        <row r="2664">
          <cell r="D2664" t="str">
            <v>Brotogeris tirica</v>
          </cell>
        </row>
        <row r="2665">
          <cell r="D2665" t="str">
            <v>Brotogeris versicolurus</v>
          </cell>
        </row>
        <row r="2666">
          <cell r="D2666" t="str">
            <v>Brotogeris chiriri</v>
          </cell>
        </row>
        <row r="2667">
          <cell r="D2667" t="str">
            <v>Brotogeris pyrrhoptera</v>
          </cell>
        </row>
        <row r="2668">
          <cell r="D2668" t="str">
            <v>Brotogeris jugularis</v>
          </cell>
        </row>
        <row r="2669">
          <cell r="D2669" t="str">
            <v>Brotogeris cyanoptera</v>
          </cell>
        </row>
        <row r="2670">
          <cell r="D2670" t="str">
            <v>Brotogeris chrysoptera</v>
          </cell>
        </row>
        <row r="2671">
          <cell r="D2671" t="str">
            <v>Brotogeris sanctithomae</v>
          </cell>
        </row>
        <row r="2672">
          <cell r="D2672" t="str">
            <v>Nannopsittaca panychlora</v>
          </cell>
        </row>
        <row r="2673">
          <cell r="D2673" t="str">
            <v>Nannopsittaca dachilleae</v>
          </cell>
        </row>
        <row r="2674">
          <cell r="D2674" t="str">
            <v>Touit batavicus</v>
          </cell>
        </row>
        <row r="2675">
          <cell r="D2675" t="str">
            <v>Touit huetii</v>
          </cell>
        </row>
        <row r="2676">
          <cell r="D2676" t="str">
            <v>Touit costaricensis</v>
          </cell>
        </row>
        <row r="2677">
          <cell r="D2677" t="str">
            <v>Touit dilectissimus</v>
          </cell>
        </row>
        <row r="2678">
          <cell r="D2678" t="str">
            <v>Touit purpuratus</v>
          </cell>
        </row>
        <row r="2679">
          <cell r="D2679" t="str">
            <v>Touit melanonotus</v>
          </cell>
        </row>
        <row r="2680">
          <cell r="D2680" t="str">
            <v>Touit surdus</v>
          </cell>
        </row>
        <row r="2681">
          <cell r="D2681" t="str">
            <v>Touit stictopterus</v>
          </cell>
        </row>
        <row r="2682">
          <cell r="D2682" t="str">
            <v>Pionites melanocephalus</v>
          </cell>
        </row>
        <row r="2683">
          <cell r="D2683" t="str">
            <v>Pionites leucogaster</v>
          </cell>
        </row>
        <row r="2684">
          <cell r="D2684" t="str">
            <v>Pyrilia haematotis</v>
          </cell>
        </row>
        <row r="2685">
          <cell r="D2685" t="str">
            <v>Pyrilia pulchra</v>
          </cell>
        </row>
        <row r="2686">
          <cell r="D2686" t="str">
            <v>Pyrilia pyrilia</v>
          </cell>
        </row>
        <row r="2687">
          <cell r="D2687" t="str">
            <v>Pyrilia barrabandi</v>
          </cell>
        </row>
        <row r="2688">
          <cell r="D2688" t="str">
            <v>Pyrilia caica</v>
          </cell>
        </row>
        <row r="2689">
          <cell r="D2689" t="str">
            <v>Pyrilia aurantiocephala</v>
          </cell>
        </row>
        <row r="2690">
          <cell r="D2690" t="str">
            <v>Pyrilia vulturina</v>
          </cell>
        </row>
        <row r="2691">
          <cell r="D2691" t="str">
            <v>Hapalopsittaca melanotis</v>
          </cell>
        </row>
        <row r="2692">
          <cell r="D2692" t="str">
            <v>Hapalopsittaca amazonina</v>
          </cell>
        </row>
        <row r="2693">
          <cell r="D2693" t="str">
            <v>Hapalopsittaca fuertesi</v>
          </cell>
        </row>
        <row r="2694">
          <cell r="D2694" t="str">
            <v>Hapalopsittaca pyrrhops</v>
          </cell>
        </row>
        <row r="2695">
          <cell r="D2695" t="str">
            <v>Pionopsitta pileata</v>
          </cell>
        </row>
        <row r="2696">
          <cell r="D2696" t="str">
            <v>Graydidascalus brachyurus</v>
          </cell>
        </row>
        <row r="2697">
          <cell r="D2697" t="str">
            <v>Alipiopsitta xanthops</v>
          </cell>
        </row>
        <row r="2698">
          <cell r="D2698" t="str">
            <v>Pionus menstruus</v>
          </cell>
        </row>
        <row r="2699">
          <cell r="D2699" t="str">
            <v>Pionus sordidus</v>
          </cell>
        </row>
        <row r="2700">
          <cell r="D2700" t="str">
            <v>Pionus maximiliani</v>
          </cell>
        </row>
        <row r="2701">
          <cell r="D2701" t="str">
            <v>Pionus tumultuosus</v>
          </cell>
        </row>
        <row r="2702">
          <cell r="D2702" t="str">
            <v>Pionus seniloides</v>
          </cell>
        </row>
        <row r="2703">
          <cell r="D2703" t="str">
            <v>Pionus senilis</v>
          </cell>
        </row>
        <row r="2704">
          <cell r="D2704" t="str">
            <v>Pionus chalcopterus</v>
          </cell>
        </row>
        <row r="2705">
          <cell r="D2705" t="str">
            <v>Pionus fuscus</v>
          </cell>
        </row>
        <row r="2706">
          <cell r="D2706" t="str">
            <v>Amazona violacea</v>
          </cell>
        </row>
        <row r="2707">
          <cell r="D2707" t="str">
            <v>Amazona martinicana</v>
          </cell>
        </row>
        <row r="2708">
          <cell r="D2708" t="str">
            <v>Amazona leucocephala</v>
          </cell>
        </row>
        <row r="2709">
          <cell r="D2709" t="str">
            <v>Amazona collaria</v>
          </cell>
        </row>
        <row r="2710">
          <cell r="D2710" t="str">
            <v>Amazona ventralis</v>
          </cell>
        </row>
        <row r="2711">
          <cell r="D2711" t="str">
            <v>Amazona albifrons</v>
          </cell>
        </row>
        <row r="2712">
          <cell r="D2712" t="str">
            <v>Amazona xantholora</v>
          </cell>
        </row>
        <row r="2713">
          <cell r="D2713" t="str">
            <v>Amazona agilis</v>
          </cell>
        </row>
        <row r="2714">
          <cell r="D2714" t="str">
            <v>Amazona vittata</v>
          </cell>
        </row>
        <row r="2715">
          <cell r="D2715" t="str">
            <v>Amazona tucumana</v>
          </cell>
        </row>
        <row r="2716">
          <cell r="D2716" t="str">
            <v>Amazona pretrei</v>
          </cell>
        </row>
        <row r="2717">
          <cell r="D2717" t="str">
            <v>Amazona viridigenalis</v>
          </cell>
        </row>
        <row r="2718">
          <cell r="D2718" t="str">
            <v>Amazona finschi</v>
          </cell>
        </row>
        <row r="2719">
          <cell r="D2719" t="str">
            <v>Amazona autumnalis</v>
          </cell>
        </row>
        <row r="2720">
          <cell r="D2720" t="str">
            <v>Amazona diadema</v>
          </cell>
        </row>
        <row r="2721">
          <cell r="D2721" t="str">
            <v>Amazona dufresniana</v>
          </cell>
        </row>
        <row r="2722">
          <cell r="D2722" t="str">
            <v>Amazona rhodocorytha</v>
          </cell>
        </row>
        <row r="2723">
          <cell r="D2723" t="str">
            <v>Amazona brasiliensis</v>
          </cell>
        </row>
        <row r="2724">
          <cell r="D2724" t="str">
            <v>Amazona festiva</v>
          </cell>
        </row>
        <row r="2725">
          <cell r="D2725" t="str">
            <v>Amazona barbadensis</v>
          </cell>
        </row>
        <row r="2726">
          <cell r="D2726" t="str">
            <v>Amazona aestiva</v>
          </cell>
        </row>
        <row r="2727">
          <cell r="D2727" t="str">
            <v>Amazona oratrix</v>
          </cell>
        </row>
        <row r="2728">
          <cell r="D2728" t="str">
            <v>Amazona auropalliata</v>
          </cell>
        </row>
        <row r="2729">
          <cell r="D2729" t="str">
            <v>Amazona ochrocephala</v>
          </cell>
        </row>
        <row r="2730">
          <cell r="D2730" t="str">
            <v>Amazona amazonica</v>
          </cell>
        </row>
        <row r="2731">
          <cell r="D2731" t="str">
            <v>Amazona mercenaria</v>
          </cell>
        </row>
        <row r="2732">
          <cell r="D2732" t="str">
            <v>Amazona kawalli</v>
          </cell>
        </row>
        <row r="2733">
          <cell r="D2733" t="str">
            <v>Amazona farinosa</v>
          </cell>
        </row>
        <row r="2734">
          <cell r="D2734" t="str">
            <v>Amazona vinacea</v>
          </cell>
        </row>
        <row r="2735">
          <cell r="D2735" t="str">
            <v>Amazona versicolor</v>
          </cell>
        </row>
        <row r="2736">
          <cell r="D2736" t="str">
            <v>Amazona arausiaca</v>
          </cell>
        </row>
        <row r="2737">
          <cell r="D2737" t="str">
            <v>Amazona guildingii</v>
          </cell>
        </row>
        <row r="2738">
          <cell r="D2738" t="str">
            <v>Amazona imperialis</v>
          </cell>
        </row>
        <row r="2739">
          <cell r="D2739" t="str">
            <v>Deroptyus accipitrinus</v>
          </cell>
        </row>
        <row r="2740">
          <cell r="D2740" t="str">
            <v>Triclaria malachitacea</v>
          </cell>
        </row>
        <row r="2741">
          <cell r="D2741" t="str">
            <v>Cyclopsitta gulielmitertii</v>
          </cell>
        </row>
        <row r="2742">
          <cell r="D2742" t="str">
            <v>Cyclopsitta diophthalma</v>
          </cell>
        </row>
        <row r="2743">
          <cell r="D2743" t="str">
            <v>Psittaculirostris desmarestii</v>
          </cell>
        </row>
        <row r="2744">
          <cell r="D2744" t="str">
            <v>Psittaculirostris edwardsii</v>
          </cell>
        </row>
        <row r="2745">
          <cell r="D2745" t="str">
            <v>Psittaculirostris salvadorii</v>
          </cell>
        </row>
        <row r="2746">
          <cell r="D2746" t="str">
            <v>Bolbopsittacus lunulatus</v>
          </cell>
        </row>
        <row r="2747">
          <cell r="D2747" t="str">
            <v>Opisthocomus hoazin</v>
          </cell>
        </row>
        <row r="2748">
          <cell r="D2748" t="str">
            <v>Corythaeola cristata</v>
          </cell>
        </row>
        <row r="2749">
          <cell r="D2749" t="str">
            <v>Tauraco persa</v>
          </cell>
        </row>
        <row r="2750">
          <cell r="D2750" t="str">
            <v>Tauraco schuetti</v>
          </cell>
        </row>
        <row r="2751">
          <cell r="D2751" t="str">
            <v>Tauraco schalowi</v>
          </cell>
        </row>
        <row r="2752">
          <cell r="D2752" t="str">
            <v>Tauraco fischeri</v>
          </cell>
        </row>
        <row r="2753">
          <cell r="D2753" t="str">
            <v>Tauraco livingstonii</v>
          </cell>
        </row>
        <row r="2754">
          <cell r="D2754" t="str">
            <v>Tauraco corythaix</v>
          </cell>
        </row>
        <row r="2755">
          <cell r="D2755" t="str">
            <v>Tauraco bannermani</v>
          </cell>
        </row>
        <row r="2756">
          <cell r="D2756" t="str">
            <v>Tauraco erythrolophus</v>
          </cell>
        </row>
        <row r="2757">
          <cell r="D2757" t="str">
            <v>Tauraco macrorhynchus</v>
          </cell>
        </row>
        <row r="2758">
          <cell r="D2758" t="str">
            <v>Tauraco leucotis</v>
          </cell>
        </row>
        <row r="2759">
          <cell r="D2759" t="str">
            <v>Tauraco ruspolii</v>
          </cell>
        </row>
        <row r="2760">
          <cell r="D2760" t="str">
            <v>Tauraco hartlaubi</v>
          </cell>
        </row>
        <row r="2761">
          <cell r="D2761" t="str">
            <v>Tauraco leucolophus</v>
          </cell>
        </row>
        <row r="2762">
          <cell r="D2762" t="str">
            <v>Tauraco porphyreolophus</v>
          </cell>
        </row>
        <row r="2763">
          <cell r="D2763" t="str">
            <v>Ruwenzorornis johnstoni</v>
          </cell>
        </row>
        <row r="2764">
          <cell r="D2764" t="str">
            <v>Musophaga violacea</v>
          </cell>
        </row>
        <row r="2765">
          <cell r="D2765" t="str">
            <v>Musophaga rossae</v>
          </cell>
        </row>
        <row r="2766">
          <cell r="D2766" t="str">
            <v>Corythaixoides concolor</v>
          </cell>
        </row>
        <row r="2767">
          <cell r="D2767" t="str">
            <v>Corythaixoides personatus</v>
          </cell>
        </row>
        <row r="2768">
          <cell r="D2768" t="str">
            <v>Corythaixoides leucogaster</v>
          </cell>
        </row>
        <row r="2769">
          <cell r="D2769" t="str">
            <v>Crinifer piscator</v>
          </cell>
        </row>
        <row r="2770">
          <cell r="D2770" t="str">
            <v>Crinifer zonurus</v>
          </cell>
        </row>
        <row r="2771">
          <cell r="D2771" t="str">
            <v>Nannococcyx psix</v>
          </cell>
        </row>
        <row r="2772">
          <cell r="D2772" t="str">
            <v>Clamator jacobinus</v>
          </cell>
        </row>
        <row r="2773">
          <cell r="D2773" t="str">
            <v>Clamator levaillantii</v>
          </cell>
        </row>
        <row r="2774">
          <cell r="D2774" t="str">
            <v>Clamator coromandus</v>
          </cell>
        </row>
        <row r="2775">
          <cell r="D2775" t="str">
            <v>Clamator glandarius</v>
          </cell>
        </row>
        <row r="2776">
          <cell r="D2776" t="str">
            <v>Pachycoccyx audeberti</v>
          </cell>
        </row>
        <row r="2777">
          <cell r="D2777" t="str">
            <v>Cuculus crassirostris</v>
          </cell>
        </row>
        <row r="2778">
          <cell r="D2778" t="str">
            <v>Cuculus sparverioides</v>
          </cell>
        </row>
        <row r="2779">
          <cell r="D2779" t="str">
            <v>Cuculus varius</v>
          </cell>
        </row>
        <row r="2780">
          <cell r="D2780" t="str">
            <v>Cuculus vagans</v>
          </cell>
        </row>
        <row r="2781">
          <cell r="D2781" t="str">
            <v>Cuculus fugax</v>
          </cell>
        </row>
        <row r="2782">
          <cell r="D2782" t="str">
            <v>Cuculus nisicolor</v>
          </cell>
        </row>
        <row r="2783">
          <cell r="D2783" t="str">
            <v>Cuculus pectoralis</v>
          </cell>
        </row>
        <row r="2784">
          <cell r="D2784" t="str">
            <v>Cuculus hyperythrus</v>
          </cell>
        </row>
        <row r="2785">
          <cell r="D2785" t="str">
            <v>Cuculus solitarius</v>
          </cell>
        </row>
        <row r="2786">
          <cell r="D2786" t="str">
            <v>Cuculus clamosus</v>
          </cell>
        </row>
        <row r="2787">
          <cell r="D2787" t="str">
            <v>Cuculus micropterus</v>
          </cell>
        </row>
        <row r="2788">
          <cell r="D2788" t="str">
            <v>Cuculus canorus</v>
          </cell>
        </row>
        <row r="2789">
          <cell r="D2789" t="str">
            <v>Cuculus gularis</v>
          </cell>
        </row>
        <row r="2790">
          <cell r="D2790" t="str">
            <v>Cuculus saturatus</v>
          </cell>
        </row>
        <row r="2791">
          <cell r="D2791" t="str">
            <v>Cuculus saturatus</v>
          </cell>
        </row>
        <row r="2792">
          <cell r="D2792" t="str">
            <v>Cuculus optatus</v>
          </cell>
        </row>
        <row r="2793">
          <cell r="D2793" t="str">
            <v>Cuculus lepidus</v>
          </cell>
        </row>
        <row r="2794">
          <cell r="D2794" t="str">
            <v>Cuculus poliocephalus</v>
          </cell>
        </row>
        <row r="2795">
          <cell r="D2795" t="str">
            <v>Cuculus rochii</v>
          </cell>
        </row>
        <row r="2796">
          <cell r="D2796" t="str">
            <v>Cuculus pallidus</v>
          </cell>
        </row>
        <row r="2797">
          <cell r="D2797" t="str">
            <v>Cercococcyx mechowi</v>
          </cell>
        </row>
        <row r="2798">
          <cell r="D2798" t="str">
            <v>Cercococcyx olivinus</v>
          </cell>
        </row>
        <row r="2799">
          <cell r="D2799" t="str">
            <v>Cercococcyx montanus</v>
          </cell>
        </row>
        <row r="2800">
          <cell r="D2800" t="str">
            <v>Cacomantis sonneratii</v>
          </cell>
        </row>
        <row r="2801">
          <cell r="D2801" t="str">
            <v>Cacomantis passerinus</v>
          </cell>
        </row>
        <row r="2802">
          <cell r="D2802" t="str">
            <v>Cacomantis merulinus</v>
          </cell>
        </row>
        <row r="2803">
          <cell r="D2803" t="str">
            <v>Cacomantis sepulcralis</v>
          </cell>
        </row>
        <row r="2804">
          <cell r="D2804" t="str">
            <v>Cacomantis variolosus</v>
          </cell>
        </row>
        <row r="2805">
          <cell r="D2805" t="str">
            <v>Cacomantis castaneiventris</v>
          </cell>
        </row>
        <row r="2806">
          <cell r="D2806" t="str">
            <v>Cacomantis heinrichi</v>
          </cell>
        </row>
        <row r="2807">
          <cell r="D2807" t="str">
            <v>Cacomantis flabelliformis</v>
          </cell>
        </row>
        <row r="2808">
          <cell r="D2808" t="str">
            <v>Chrysococcyx rufomerus</v>
          </cell>
        </row>
        <row r="2809">
          <cell r="D2809" t="str">
            <v>Chrysococcyx minutillus</v>
          </cell>
        </row>
        <row r="2810">
          <cell r="D2810" t="str">
            <v>Chrysococcyx minutillus</v>
          </cell>
        </row>
        <row r="2811">
          <cell r="D2811" t="str">
            <v>Chrysococcyx minutillus</v>
          </cell>
        </row>
        <row r="2812">
          <cell r="D2812" t="str">
            <v>Chrysococcyx russatus</v>
          </cell>
        </row>
        <row r="2813">
          <cell r="D2813" t="str">
            <v>Chrysococcyx crassirostris</v>
          </cell>
        </row>
        <row r="2814">
          <cell r="D2814" t="str">
            <v>Chrysococcyx lucidus</v>
          </cell>
        </row>
        <row r="2815">
          <cell r="D2815" t="str">
            <v>Chrysococcyx basalis</v>
          </cell>
        </row>
        <row r="2816">
          <cell r="D2816" t="str">
            <v>Chrysococcyx ruficollis</v>
          </cell>
        </row>
        <row r="2817">
          <cell r="D2817" t="str">
            <v>Chrysococcyx meyeri</v>
          </cell>
        </row>
        <row r="2818">
          <cell r="D2818" t="str">
            <v>Chrysococcyx maculatus</v>
          </cell>
        </row>
        <row r="2819">
          <cell r="D2819" t="str">
            <v>Chrysococcyx xanthorhynchus</v>
          </cell>
        </row>
        <row r="2820">
          <cell r="D2820" t="str">
            <v>Chrysococcyx osculans</v>
          </cell>
        </row>
        <row r="2821">
          <cell r="D2821" t="str">
            <v>Chrysococcyx flavigularis</v>
          </cell>
        </row>
        <row r="2822">
          <cell r="D2822" t="str">
            <v>Chrysococcyx klaas</v>
          </cell>
        </row>
        <row r="2823">
          <cell r="D2823" t="str">
            <v>Chrysococcyx cupreus</v>
          </cell>
        </row>
        <row r="2824">
          <cell r="D2824" t="str">
            <v>Chrysococcyx caprius</v>
          </cell>
        </row>
        <row r="2825">
          <cell r="D2825" t="str">
            <v>Rhamphomantis megarhynchus</v>
          </cell>
        </row>
        <row r="2826">
          <cell r="D2826" t="str">
            <v>Surniculus lugubris</v>
          </cell>
        </row>
        <row r="2827">
          <cell r="D2827" t="str">
            <v>Surniculus dicruroides</v>
          </cell>
        </row>
        <row r="2828">
          <cell r="D2828" t="str">
            <v>Surniculus musschenbroeki</v>
          </cell>
        </row>
        <row r="2829">
          <cell r="D2829" t="str">
            <v>Surniculus velutinus</v>
          </cell>
        </row>
        <row r="2830">
          <cell r="D2830" t="str">
            <v>Caliechthrus leucolophus</v>
          </cell>
        </row>
        <row r="2831">
          <cell r="D2831" t="str">
            <v>Microdynamis parva</v>
          </cell>
        </row>
        <row r="2832">
          <cell r="D2832" t="str">
            <v>Eudynamys scolopaceus</v>
          </cell>
        </row>
        <row r="2833">
          <cell r="D2833" t="str">
            <v>Eudynamys scolopacea</v>
          </cell>
        </row>
        <row r="2834">
          <cell r="D2834" t="str">
            <v>Eudynamys melanorhynchus</v>
          </cell>
        </row>
        <row r="2835">
          <cell r="D2835" t="str">
            <v>Eudynamys orientalis</v>
          </cell>
        </row>
        <row r="2836">
          <cell r="D2836" t="str">
            <v>Eudynamys taitensis</v>
          </cell>
        </row>
        <row r="2837">
          <cell r="D2837" t="str">
            <v>Scythrops novaehollandiae</v>
          </cell>
        </row>
        <row r="2838">
          <cell r="D2838" t="str">
            <v>Ceuthmochares aereus</v>
          </cell>
        </row>
        <row r="2839">
          <cell r="D2839" t="str">
            <v>Phaenicophaeus diardi</v>
          </cell>
        </row>
        <row r="2840">
          <cell r="D2840" t="str">
            <v>Phaenicophaeus sumatranus</v>
          </cell>
        </row>
        <row r="2841">
          <cell r="D2841" t="str">
            <v>Phaenicophaeus tristis</v>
          </cell>
        </row>
        <row r="2842">
          <cell r="D2842" t="str">
            <v>Phaenicophaeus viridirostris</v>
          </cell>
        </row>
        <row r="2843">
          <cell r="D2843" t="str">
            <v>Phaenicophaeus leschenaultii</v>
          </cell>
        </row>
        <row r="2844">
          <cell r="D2844" t="str">
            <v>Phaenicophaeus chlorophaeus</v>
          </cell>
        </row>
        <row r="2845">
          <cell r="D2845" t="str">
            <v>Phaenicophaeus javanicus</v>
          </cell>
        </row>
        <row r="2846">
          <cell r="D2846" t="str">
            <v>Phaenicophaeus calyorhynchus</v>
          </cell>
        </row>
        <row r="2847">
          <cell r="D2847" t="str">
            <v>Phaenicophaeus curvirostris</v>
          </cell>
        </row>
        <row r="2848">
          <cell r="D2848" t="str">
            <v>Phaenicophaeus pyrrhocephalus</v>
          </cell>
        </row>
        <row r="2849">
          <cell r="D2849" t="str">
            <v>Phaenicophaeus superciliosus</v>
          </cell>
        </row>
        <row r="2850">
          <cell r="D2850" t="str">
            <v>Phaenicophaeus cumingi</v>
          </cell>
        </row>
        <row r="2851">
          <cell r="D2851" t="str">
            <v>Coccycua minuta</v>
          </cell>
        </row>
        <row r="2852">
          <cell r="D2852" t="str">
            <v>Coccycua pumila</v>
          </cell>
        </row>
        <row r="2853">
          <cell r="D2853" t="str">
            <v>Coccycua cinerea</v>
          </cell>
        </row>
        <row r="2854">
          <cell r="D2854" t="str">
            <v>Piaya cayana</v>
          </cell>
        </row>
        <row r="2855">
          <cell r="D2855" t="str">
            <v>Piaya melanogaster</v>
          </cell>
        </row>
        <row r="2856">
          <cell r="D2856" t="str">
            <v>Coccyzus lansbergi</v>
          </cell>
        </row>
        <row r="2857">
          <cell r="D2857" t="str">
            <v>Coccyzus melacoryphus</v>
          </cell>
        </row>
        <row r="2858">
          <cell r="D2858" t="str">
            <v>Coccyzus americanus</v>
          </cell>
        </row>
        <row r="2859">
          <cell r="D2859" t="str">
            <v>Coccyzus euleri</v>
          </cell>
        </row>
        <row r="2860">
          <cell r="D2860" t="str">
            <v>Coccyzus minor</v>
          </cell>
        </row>
        <row r="2861">
          <cell r="D2861" t="str">
            <v>Coccyzus ferrugineus</v>
          </cell>
        </row>
        <row r="2862">
          <cell r="D2862" t="str">
            <v>Coccyzus erythropthalmus</v>
          </cell>
        </row>
        <row r="2863">
          <cell r="D2863" t="str">
            <v>Coccyzus pluvialis</v>
          </cell>
        </row>
        <row r="2864">
          <cell r="D2864" t="str">
            <v>Coccyzus rufigularis</v>
          </cell>
        </row>
        <row r="2865">
          <cell r="D2865" t="str">
            <v>Coccyzus vetula</v>
          </cell>
        </row>
        <row r="2866">
          <cell r="D2866" t="str">
            <v>Coccyzus vieilloti</v>
          </cell>
        </row>
        <row r="2867">
          <cell r="D2867" t="str">
            <v>Coccyzus merlini</v>
          </cell>
        </row>
        <row r="2868">
          <cell r="D2868" t="str">
            <v>Coccyzus longirostris</v>
          </cell>
        </row>
        <row r="2869">
          <cell r="D2869" t="str">
            <v>Carpococcyx radiceus</v>
          </cell>
        </row>
        <row r="2870">
          <cell r="D2870" t="str">
            <v>Carpococcyx radiatus</v>
          </cell>
        </row>
        <row r="2871">
          <cell r="D2871" t="str">
            <v>Carpococcyx viridis</v>
          </cell>
        </row>
        <row r="2872">
          <cell r="D2872" t="str">
            <v>Carpococcyx renauldi</v>
          </cell>
        </row>
        <row r="2873">
          <cell r="D2873" t="str">
            <v>Coua delalandei</v>
          </cell>
        </row>
        <row r="2874">
          <cell r="D2874" t="str">
            <v>Coua gigas</v>
          </cell>
        </row>
        <row r="2875">
          <cell r="D2875" t="str">
            <v>Coua coquereli</v>
          </cell>
        </row>
        <row r="2876">
          <cell r="D2876" t="str">
            <v>Coua serriana</v>
          </cell>
        </row>
        <row r="2877">
          <cell r="D2877" t="str">
            <v>Coua reynaudii</v>
          </cell>
        </row>
        <row r="2878">
          <cell r="D2878" t="str">
            <v>Coua cursor</v>
          </cell>
        </row>
        <row r="2879">
          <cell r="D2879" t="str">
            <v>Coua ruficeps</v>
          </cell>
        </row>
        <row r="2880">
          <cell r="D2880" t="str">
            <v>Coua cristata</v>
          </cell>
        </row>
        <row r="2881">
          <cell r="D2881" t="str">
            <v>Coua verreauxi</v>
          </cell>
        </row>
        <row r="2882">
          <cell r="D2882" t="str">
            <v>Coua caerulea</v>
          </cell>
        </row>
        <row r="2883">
          <cell r="D2883" t="str">
            <v>Centropus milo</v>
          </cell>
        </row>
        <row r="2884">
          <cell r="D2884" t="str">
            <v>Centropus goliath</v>
          </cell>
        </row>
        <row r="2885">
          <cell r="D2885" t="str">
            <v>Centropus violaceus</v>
          </cell>
        </row>
        <row r="2886">
          <cell r="D2886" t="str">
            <v>Centropus menbeki</v>
          </cell>
        </row>
        <row r="2887">
          <cell r="D2887" t="str">
            <v>Centropus ateralbus</v>
          </cell>
        </row>
        <row r="2888">
          <cell r="D2888" t="str">
            <v>Centropus phasianinus</v>
          </cell>
        </row>
        <row r="2889">
          <cell r="D2889" t="str">
            <v>Centropus spilopterus</v>
          </cell>
        </row>
        <row r="2890">
          <cell r="D2890" t="str">
            <v>Centropus bernsteini</v>
          </cell>
        </row>
        <row r="2891">
          <cell r="D2891" t="str">
            <v>Centropus chalybeus</v>
          </cell>
        </row>
        <row r="2892">
          <cell r="D2892" t="str">
            <v>Centropus rectunguis</v>
          </cell>
        </row>
        <row r="2893">
          <cell r="D2893" t="str">
            <v>Centropus steerii</v>
          </cell>
        </row>
        <row r="2894">
          <cell r="D2894" t="str">
            <v>Centropus sinensis</v>
          </cell>
        </row>
        <row r="2895">
          <cell r="D2895" t="str">
            <v>Centropus andamanensis</v>
          </cell>
        </row>
        <row r="2896">
          <cell r="D2896" t="str">
            <v>Centropus nigrorufus</v>
          </cell>
        </row>
        <row r="2897">
          <cell r="D2897" t="str">
            <v>Centropus viridis</v>
          </cell>
        </row>
        <row r="2898">
          <cell r="D2898" t="str">
            <v>Centropus toulou</v>
          </cell>
        </row>
        <row r="2899">
          <cell r="D2899" t="str">
            <v>Centropus grillii</v>
          </cell>
        </row>
        <row r="2900">
          <cell r="D2900" t="str">
            <v>Centropus bengalensis</v>
          </cell>
        </row>
        <row r="2901">
          <cell r="D2901" t="str">
            <v>Centropus chlororhynchus</v>
          </cell>
        </row>
        <row r="2902">
          <cell r="D2902" t="str">
            <v>Centropus neumanni</v>
          </cell>
        </row>
        <row r="2903">
          <cell r="D2903" t="str">
            <v>Centropus leucogaster</v>
          </cell>
        </row>
        <row r="2904">
          <cell r="D2904" t="str">
            <v>Centropus leucogaster</v>
          </cell>
        </row>
        <row r="2905">
          <cell r="D2905" t="str">
            <v>Centropus anselli</v>
          </cell>
        </row>
        <row r="2906">
          <cell r="D2906" t="str">
            <v>Centropus monachus</v>
          </cell>
        </row>
        <row r="2907">
          <cell r="D2907" t="str">
            <v>Centropus cupreicaudus</v>
          </cell>
        </row>
        <row r="2908">
          <cell r="D2908" t="str">
            <v>Centropus senegalensis</v>
          </cell>
        </row>
        <row r="2909">
          <cell r="D2909" t="str">
            <v>Centropus burchelli</v>
          </cell>
        </row>
        <row r="2910">
          <cell r="D2910" t="str">
            <v>Centropus superciliosus</v>
          </cell>
        </row>
        <row r="2911">
          <cell r="D2911" t="str">
            <v>Centropus superciliosus</v>
          </cell>
        </row>
        <row r="2912">
          <cell r="D2912" t="str">
            <v>Centropus melanops</v>
          </cell>
        </row>
        <row r="2913">
          <cell r="D2913" t="str">
            <v>Centropus celebensis</v>
          </cell>
        </row>
        <row r="2914">
          <cell r="D2914" t="str">
            <v>Centropus unirufus</v>
          </cell>
        </row>
        <row r="2915">
          <cell r="D2915" t="str">
            <v>Crotophaga major</v>
          </cell>
        </row>
        <row r="2916">
          <cell r="D2916" t="str">
            <v>Crotophaga ani</v>
          </cell>
        </row>
        <row r="2917">
          <cell r="D2917" t="str">
            <v>Crotophaga sulcirostris</v>
          </cell>
        </row>
        <row r="2918">
          <cell r="D2918" t="str">
            <v>Guira guira</v>
          </cell>
        </row>
        <row r="2919">
          <cell r="D2919" t="str">
            <v>Tapera naevia</v>
          </cell>
        </row>
        <row r="2920">
          <cell r="D2920" t="str">
            <v>Dromococcyx phasianellus</v>
          </cell>
        </row>
        <row r="2921">
          <cell r="D2921" t="str">
            <v>Dromococcyx pavoninus</v>
          </cell>
        </row>
        <row r="2922">
          <cell r="D2922" t="str">
            <v>Morococcyx erythropygus</v>
          </cell>
        </row>
        <row r="2923">
          <cell r="D2923" t="str">
            <v>Geococcyx californianus</v>
          </cell>
        </row>
        <row r="2924">
          <cell r="D2924" t="str">
            <v>Geococcyx velox</v>
          </cell>
        </row>
        <row r="2925">
          <cell r="D2925" t="str">
            <v>Neomorphus geoffroyi</v>
          </cell>
        </row>
        <row r="2926">
          <cell r="D2926" t="str">
            <v>Neomorphus squamiger</v>
          </cell>
        </row>
        <row r="2927">
          <cell r="D2927" t="str">
            <v>Neomorphus radiolosus</v>
          </cell>
        </row>
        <row r="2928">
          <cell r="D2928" t="str">
            <v>Neomorphus rufipennis</v>
          </cell>
        </row>
        <row r="2929">
          <cell r="D2929" t="str">
            <v>Neomorphus pucheranii</v>
          </cell>
        </row>
        <row r="2930">
          <cell r="D2930" t="str">
            <v>Tyto multipunctata</v>
          </cell>
        </row>
        <row r="2931">
          <cell r="D2931" t="str">
            <v>Tyto tenebricosa</v>
          </cell>
        </row>
        <row r="2932">
          <cell r="D2932" t="str">
            <v>Tyto tenebricosa</v>
          </cell>
        </row>
        <row r="2933">
          <cell r="D2933" t="str">
            <v>Tyto inexspectata</v>
          </cell>
        </row>
        <row r="2934">
          <cell r="D2934" t="str">
            <v>Tyto nigrobrunnea</v>
          </cell>
        </row>
        <row r="2935">
          <cell r="D2935" t="str">
            <v>Tyto sororcula</v>
          </cell>
        </row>
        <row r="2936">
          <cell r="D2936" t="str">
            <v>Tyto manusi</v>
          </cell>
        </row>
        <row r="2937">
          <cell r="D2937" t="str">
            <v>Tyto aurantia</v>
          </cell>
        </row>
        <row r="2938">
          <cell r="D2938" t="str">
            <v>Tyto castanops</v>
          </cell>
        </row>
        <row r="2939">
          <cell r="D2939" t="str">
            <v>Tyto novaehollandiae</v>
          </cell>
        </row>
        <row r="2940">
          <cell r="D2940" t="str">
            <v>Tyto novaehollandiae</v>
          </cell>
        </row>
        <row r="2941">
          <cell r="D2941" t="str">
            <v>Tyto rosenbergii</v>
          </cell>
        </row>
        <row r="2942">
          <cell r="D2942" t="str">
            <v>Tyto soumagnei</v>
          </cell>
        </row>
        <row r="2943">
          <cell r="D2943" t="str">
            <v>Tyto alba</v>
          </cell>
        </row>
        <row r="2944">
          <cell r="D2944" t="str">
            <v>Tyto alba</v>
          </cell>
        </row>
        <row r="2945">
          <cell r="D2945" t="str">
            <v>Tyto javanica</v>
          </cell>
        </row>
        <row r="2946">
          <cell r="D2946" t="str">
            <v>Tyto glaucops</v>
          </cell>
        </row>
        <row r="2947">
          <cell r="D2947" t="str">
            <v>Tyto capensis</v>
          </cell>
        </row>
        <row r="2948">
          <cell r="D2948" t="str">
            <v>Tyto capensis</v>
          </cell>
        </row>
        <row r="2949">
          <cell r="D2949" t="str">
            <v>Tyto longimembris</v>
          </cell>
        </row>
        <row r="2950">
          <cell r="D2950" t="str">
            <v>Phodilus prigoginei</v>
          </cell>
        </row>
        <row r="2951">
          <cell r="D2951" t="str">
            <v>Phodilus badius</v>
          </cell>
        </row>
        <row r="2952">
          <cell r="D2952" t="str">
            <v>Megascops kennicottii</v>
          </cell>
        </row>
        <row r="2953">
          <cell r="D2953" t="str">
            <v>Megascops seductus</v>
          </cell>
        </row>
        <row r="2954">
          <cell r="D2954" t="str">
            <v>Megascops cooperi</v>
          </cell>
        </row>
        <row r="2955">
          <cell r="D2955" t="str">
            <v>Megascops asio</v>
          </cell>
        </row>
        <row r="2956">
          <cell r="D2956" t="str">
            <v>Megascops trichopsis</v>
          </cell>
        </row>
        <row r="2957">
          <cell r="D2957" t="str">
            <v>Megascops choliba</v>
          </cell>
        </row>
        <row r="2958">
          <cell r="D2958" t="str">
            <v>Megascops koepckeae</v>
          </cell>
        </row>
        <row r="2959">
          <cell r="D2959" t="str">
            <v>Megascops roboratus</v>
          </cell>
        </row>
        <row r="2960">
          <cell r="D2960" t="str">
            <v>Megascops clarkii</v>
          </cell>
        </row>
        <row r="2961">
          <cell r="D2961" t="str">
            <v>Megascops barbarus</v>
          </cell>
        </row>
        <row r="2962">
          <cell r="D2962" t="str">
            <v>Megascops ingens</v>
          </cell>
        </row>
        <row r="2963">
          <cell r="D2963" t="str">
            <v>Megascops colombianus</v>
          </cell>
        </row>
        <row r="2964">
          <cell r="D2964" t="str">
            <v>Megascops petersoni</v>
          </cell>
        </row>
        <row r="2965">
          <cell r="D2965" t="str">
            <v>Megascops marshalli</v>
          </cell>
        </row>
        <row r="2966">
          <cell r="D2966" t="str">
            <v>Megascops watsonii</v>
          </cell>
        </row>
        <row r="2967">
          <cell r="D2967" t="str">
            <v>Megascops atricapilla</v>
          </cell>
        </row>
        <row r="2968">
          <cell r="D2968" t="str">
            <v>Megascops guatemalae</v>
          </cell>
        </row>
        <row r="2969">
          <cell r="D2969" t="str">
            <v>Megascops hoyi</v>
          </cell>
        </row>
        <row r="2970">
          <cell r="D2970" t="str">
            <v>Megascops sanctaecatarinae</v>
          </cell>
        </row>
        <row r="2971">
          <cell r="D2971" t="str">
            <v>Megascops nudipes</v>
          </cell>
        </row>
        <row r="2972">
          <cell r="D2972" t="str">
            <v>Megascops albogularis</v>
          </cell>
        </row>
        <row r="2973">
          <cell r="D2973" t="str">
            <v>Mascarenotus grucheti</v>
          </cell>
        </row>
        <row r="2974">
          <cell r="D2974" t="str">
            <v>Mascarenotus murivorus</v>
          </cell>
        </row>
        <row r="2975">
          <cell r="D2975" t="str">
            <v>Mascarenotus sauzieri</v>
          </cell>
        </row>
        <row r="2976">
          <cell r="D2976" t="str">
            <v>Otus sagittatus</v>
          </cell>
        </row>
        <row r="2977">
          <cell r="D2977" t="str">
            <v>Otus rufescens</v>
          </cell>
        </row>
        <row r="2978">
          <cell r="D2978" t="str">
            <v>Otus icterorhynchus</v>
          </cell>
        </row>
        <row r="2979">
          <cell r="D2979" t="str">
            <v>Otus ireneae</v>
          </cell>
        </row>
        <row r="2980">
          <cell r="D2980" t="str">
            <v>Otus balli</v>
          </cell>
        </row>
        <row r="2981">
          <cell r="D2981" t="str">
            <v>Otus spilocephalus</v>
          </cell>
        </row>
        <row r="2982">
          <cell r="D2982" t="str">
            <v>Otus stresemanni</v>
          </cell>
        </row>
        <row r="2983">
          <cell r="D2983" t="str">
            <v>Otus thilohoffmanni</v>
          </cell>
        </row>
        <row r="2984">
          <cell r="D2984" t="str">
            <v>Otus umbra</v>
          </cell>
        </row>
        <row r="2985">
          <cell r="D2985" t="str">
            <v>Otus angelinae</v>
          </cell>
        </row>
        <row r="2986">
          <cell r="D2986" t="str">
            <v>Otus manadensis</v>
          </cell>
        </row>
        <row r="2987">
          <cell r="D2987" t="str">
            <v>Otus collari</v>
          </cell>
        </row>
        <row r="2988">
          <cell r="D2988" t="str">
            <v>Otus longicornis</v>
          </cell>
        </row>
        <row r="2989">
          <cell r="D2989" t="str">
            <v>Otus mindorensis</v>
          </cell>
        </row>
        <row r="2990">
          <cell r="D2990" t="str">
            <v>Otus mirus</v>
          </cell>
        </row>
        <row r="2991">
          <cell r="D2991" t="str">
            <v>Otus hartlaubi</v>
          </cell>
        </row>
        <row r="2992">
          <cell r="D2992" t="str">
            <v>Otus brucei</v>
          </cell>
        </row>
        <row r="2993">
          <cell r="D2993" t="str">
            <v>Otus flammeolus</v>
          </cell>
        </row>
        <row r="2994">
          <cell r="D2994" t="str">
            <v>Otus scops</v>
          </cell>
        </row>
        <row r="2995">
          <cell r="D2995" t="str">
            <v>Otus scops</v>
          </cell>
        </row>
        <row r="2996">
          <cell r="D2996" t="str">
            <v>Otus senegalensis</v>
          </cell>
        </row>
        <row r="2997">
          <cell r="D2997" t="str">
            <v>Otus sunia</v>
          </cell>
        </row>
        <row r="2998">
          <cell r="D2998" t="str">
            <v>Otus alius</v>
          </cell>
        </row>
        <row r="2999">
          <cell r="D2999" t="str">
            <v>Otus elegans</v>
          </cell>
        </row>
        <row r="3000">
          <cell r="D3000" t="str">
            <v>Otus mantananensis</v>
          </cell>
        </row>
        <row r="3001">
          <cell r="D3001" t="str">
            <v>Otus magicus</v>
          </cell>
        </row>
        <row r="3002">
          <cell r="D3002" t="str">
            <v>Otus magicus</v>
          </cell>
        </row>
        <row r="3003">
          <cell r="D3003" t="str">
            <v>Otus alfredi</v>
          </cell>
        </row>
        <row r="3004">
          <cell r="D3004" t="str">
            <v>Otus siaoensis</v>
          </cell>
        </row>
        <row r="3005">
          <cell r="D3005" t="str">
            <v>Otus enganensis</v>
          </cell>
        </row>
        <row r="3006">
          <cell r="D3006" t="str">
            <v>Otus insularis</v>
          </cell>
        </row>
        <row r="3007">
          <cell r="D3007" t="str">
            <v>Otus beccarii</v>
          </cell>
        </row>
        <row r="3008">
          <cell r="D3008" t="str">
            <v>Otus rutilus</v>
          </cell>
        </row>
        <row r="3009">
          <cell r="D3009" t="str">
            <v>Otus rutilus</v>
          </cell>
        </row>
        <row r="3010">
          <cell r="D3010" t="str">
            <v>Otus rutilus</v>
          </cell>
        </row>
        <row r="3011">
          <cell r="D3011" t="str">
            <v>Otus rutilus</v>
          </cell>
        </row>
        <row r="3012">
          <cell r="D3012" t="str">
            <v>Otus rutilus</v>
          </cell>
        </row>
        <row r="3013">
          <cell r="D3013" t="str">
            <v>Otus pembaensis</v>
          </cell>
        </row>
        <row r="3014">
          <cell r="D3014" t="str">
            <v>Otus capnodes</v>
          </cell>
        </row>
        <row r="3015">
          <cell r="D3015" t="str">
            <v>Otus madagascariensis</v>
          </cell>
        </row>
        <row r="3016">
          <cell r="D3016" t="str">
            <v>Otus mayottensis</v>
          </cell>
        </row>
        <row r="3017">
          <cell r="D3017" t="str">
            <v>Otus moheliensis</v>
          </cell>
        </row>
        <row r="3018">
          <cell r="D3018" t="str">
            <v>Otus pauliani</v>
          </cell>
        </row>
        <row r="3019">
          <cell r="D3019" t="str">
            <v>Otus brookii</v>
          </cell>
        </row>
        <row r="3020">
          <cell r="D3020" t="str">
            <v>Otus bakkamoena</v>
          </cell>
        </row>
        <row r="3021">
          <cell r="D3021" t="str">
            <v>Otus mentawi</v>
          </cell>
        </row>
        <row r="3022">
          <cell r="D3022" t="str">
            <v>Otus fuliginosus</v>
          </cell>
        </row>
        <row r="3023">
          <cell r="D3023" t="str">
            <v>Otus megalotis</v>
          </cell>
        </row>
        <row r="3024">
          <cell r="D3024" t="str">
            <v>Otus silvicola</v>
          </cell>
        </row>
        <row r="3025">
          <cell r="D3025" t="str">
            <v>Otus leucotis</v>
          </cell>
        </row>
        <row r="3026">
          <cell r="D3026" t="str">
            <v>Otus podarginus</v>
          </cell>
        </row>
        <row r="3027">
          <cell r="D3027" t="str">
            <v>Otus kennicottii</v>
          </cell>
        </row>
        <row r="3028">
          <cell r="D3028" t="str">
            <v>Otus ingens</v>
          </cell>
        </row>
        <row r="3029">
          <cell r="D3029" t="str">
            <v>Otus vermiculatus</v>
          </cell>
        </row>
        <row r="3030">
          <cell r="D3030" t="str">
            <v>Otus atricapillus</v>
          </cell>
        </row>
        <row r="3031">
          <cell r="D3031" t="str">
            <v>Gymnoglaux lawrencii</v>
          </cell>
        </row>
        <row r="3032">
          <cell r="D3032" t="str">
            <v>Mimizuku gurneyi</v>
          </cell>
        </row>
        <row r="3033">
          <cell r="D3033" t="str">
            <v>Bubo scandiaca</v>
          </cell>
        </row>
        <row r="3034">
          <cell r="D3034" t="str">
            <v>Bubo virginianus</v>
          </cell>
        </row>
        <row r="3035">
          <cell r="D3035" t="str">
            <v>Bubo bubo</v>
          </cell>
        </row>
        <row r="3036">
          <cell r="D3036" t="str">
            <v>Bubo bubo</v>
          </cell>
        </row>
        <row r="3037">
          <cell r="D3037" t="str">
            <v>Bubo bengalensis</v>
          </cell>
        </row>
        <row r="3038">
          <cell r="D3038" t="str">
            <v>Bubo ascalaphus</v>
          </cell>
        </row>
        <row r="3039">
          <cell r="D3039" t="str">
            <v>Bubo capensis</v>
          </cell>
        </row>
        <row r="3040">
          <cell r="D3040" t="str">
            <v>Bubo africanus</v>
          </cell>
        </row>
        <row r="3041">
          <cell r="D3041" t="str">
            <v>Bubo poensis</v>
          </cell>
        </row>
        <row r="3042">
          <cell r="D3042" t="str">
            <v>Bubo poensis</v>
          </cell>
        </row>
        <row r="3043">
          <cell r="D3043" t="str">
            <v>Bubo vosseleri</v>
          </cell>
        </row>
        <row r="3044">
          <cell r="D3044" t="str">
            <v>Bubo nipalensis</v>
          </cell>
        </row>
        <row r="3045">
          <cell r="D3045" t="str">
            <v>Bubo sumatranus</v>
          </cell>
        </row>
        <row r="3046">
          <cell r="D3046" t="str">
            <v>Bubo shelleyi</v>
          </cell>
        </row>
        <row r="3047">
          <cell r="D3047" t="str">
            <v>Bubo lacteus</v>
          </cell>
        </row>
        <row r="3048">
          <cell r="D3048" t="str">
            <v>Bubo coromandus</v>
          </cell>
        </row>
        <row r="3049">
          <cell r="D3049" t="str">
            <v>Bubo leucostictus</v>
          </cell>
        </row>
        <row r="3050">
          <cell r="D3050" t="str">
            <v>Bubo philippensis</v>
          </cell>
        </row>
        <row r="3051">
          <cell r="D3051" t="str">
            <v>Ketupa blakistoni</v>
          </cell>
        </row>
        <row r="3052">
          <cell r="D3052" t="str">
            <v>Ketupa zeylonensis</v>
          </cell>
        </row>
        <row r="3053">
          <cell r="D3053" t="str">
            <v>Ketupa flavipes</v>
          </cell>
        </row>
        <row r="3054">
          <cell r="D3054" t="str">
            <v>Ketupa ketupu</v>
          </cell>
        </row>
        <row r="3055">
          <cell r="D3055" t="str">
            <v>Scotopelia peli</v>
          </cell>
        </row>
        <row r="3056">
          <cell r="D3056" t="str">
            <v>Scotopelia ussheri</v>
          </cell>
        </row>
        <row r="3057">
          <cell r="D3057" t="str">
            <v>Scotopelia bouvieri</v>
          </cell>
        </row>
        <row r="3058">
          <cell r="D3058" t="str">
            <v>Strix seloputo</v>
          </cell>
        </row>
        <row r="3059">
          <cell r="D3059" t="str">
            <v>Strix ocellata</v>
          </cell>
        </row>
        <row r="3060">
          <cell r="D3060" t="str">
            <v>Strix leptogrammica</v>
          </cell>
        </row>
        <row r="3061">
          <cell r="D3061" t="str">
            <v>Strix aluco</v>
          </cell>
        </row>
        <row r="3062">
          <cell r="D3062" t="str">
            <v>Strix butleri</v>
          </cell>
        </row>
        <row r="3063">
          <cell r="D3063" t="str">
            <v>Strix occidentalis</v>
          </cell>
        </row>
        <row r="3064">
          <cell r="D3064" t="str">
            <v>Strix varia</v>
          </cell>
        </row>
        <row r="3065">
          <cell r="D3065" t="str">
            <v>Strix fulvescens</v>
          </cell>
        </row>
        <row r="3066">
          <cell r="D3066" t="str">
            <v>Strix hylophila</v>
          </cell>
        </row>
        <row r="3067">
          <cell r="D3067" t="str">
            <v>Strix rufipes</v>
          </cell>
        </row>
        <row r="3068">
          <cell r="D3068" t="str">
            <v>Strix rufipes</v>
          </cell>
        </row>
        <row r="3069">
          <cell r="D3069" t="str">
            <v>Strix chacoensis</v>
          </cell>
        </row>
        <row r="3070">
          <cell r="D3070" t="str">
            <v>Strix davidi</v>
          </cell>
        </row>
        <row r="3071">
          <cell r="D3071" t="str">
            <v>Strix uralensis</v>
          </cell>
        </row>
        <row r="3072">
          <cell r="D3072" t="str">
            <v>Strix uralensis</v>
          </cell>
        </row>
        <row r="3073">
          <cell r="D3073" t="str">
            <v>Strix nebulosa</v>
          </cell>
        </row>
        <row r="3074">
          <cell r="D3074" t="str">
            <v>Strix woodfordii</v>
          </cell>
        </row>
        <row r="3075">
          <cell r="D3075" t="str">
            <v>Strix virgata</v>
          </cell>
        </row>
        <row r="3076">
          <cell r="D3076" t="str">
            <v>Strix nigrolineata</v>
          </cell>
        </row>
        <row r="3077">
          <cell r="D3077" t="str">
            <v>Strix huhula</v>
          </cell>
        </row>
        <row r="3078">
          <cell r="D3078" t="str">
            <v>Strix albitarsis</v>
          </cell>
        </row>
        <row r="3079">
          <cell r="D3079" t="str">
            <v>Jubula lettii</v>
          </cell>
        </row>
        <row r="3080">
          <cell r="D3080" t="str">
            <v>Lophostrix cristata</v>
          </cell>
        </row>
        <row r="3081">
          <cell r="D3081" t="str">
            <v>Pulsatrix perspicillata</v>
          </cell>
        </row>
        <row r="3082">
          <cell r="D3082" t="str">
            <v>Pulsatrix melanota</v>
          </cell>
        </row>
        <row r="3083">
          <cell r="D3083" t="str">
            <v>Pulsatrix koeniswaldiana</v>
          </cell>
        </row>
        <row r="3084">
          <cell r="D3084" t="str">
            <v>Surnia ulula</v>
          </cell>
        </row>
        <row r="3085">
          <cell r="D3085" t="str">
            <v>Glaucidium passerinum</v>
          </cell>
        </row>
        <row r="3086">
          <cell r="D3086" t="str">
            <v>Glaucidium brodiei</v>
          </cell>
        </row>
        <row r="3087">
          <cell r="D3087" t="str">
            <v>Glaucidium perlatum</v>
          </cell>
        </row>
        <row r="3088">
          <cell r="D3088" t="str">
            <v>Glaucidium californicum</v>
          </cell>
        </row>
        <row r="3089">
          <cell r="D3089" t="str">
            <v>Glaucidium gnoma</v>
          </cell>
        </row>
        <row r="3090">
          <cell r="D3090" t="str">
            <v>Glaucidium gnoma</v>
          </cell>
        </row>
        <row r="3091">
          <cell r="D3091" t="str">
            <v>Glaucidium jardinii</v>
          </cell>
        </row>
        <row r="3092">
          <cell r="D3092" t="str">
            <v>Glaucidium jardinii</v>
          </cell>
        </row>
        <row r="3093">
          <cell r="D3093" t="str">
            <v>Glaucidium costaricanum</v>
          </cell>
        </row>
        <row r="3094">
          <cell r="D3094" t="str">
            <v>Glaucidium nubicola</v>
          </cell>
        </row>
        <row r="3095">
          <cell r="D3095" t="str">
            <v>Glaucidium bolivianum</v>
          </cell>
        </row>
        <row r="3096">
          <cell r="D3096" t="str">
            <v>Glaucidium mooreorum</v>
          </cell>
        </row>
        <row r="3097">
          <cell r="D3097" t="str">
            <v>Glaucidium hardyi</v>
          </cell>
        </row>
        <row r="3098">
          <cell r="D3098" t="str">
            <v>Glaucidium minutissimum</v>
          </cell>
        </row>
        <row r="3099">
          <cell r="D3099" t="str">
            <v>Glaucidium minutissimum</v>
          </cell>
        </row>
        <row r="3100">
          <cell r="D3100" t="str">
            <v>Glaucidium griseiceps</v>
          </cell>
        </row>
        <row r="3101">
          <cell r="D3101" t="str">
            <v>Glaucidium sanchezi</v>
          </cell>
        </row>
        <row r="3102">
          <cell r="D3102" t="str">
            <v>Glaucidium palmarum</v>
          </cell>
        </row>
        <row r="3103">
          <cell r="D3103" t="str">
            <v>Glaucidium parkeri</v>
          </cell>
        </row>
        <row r="3104">
          <cell r="D3104" t="str">
            <v>Glaucidium brasilianum</v>
          </cell>
        </row>
        <row r="3105">
          <cell r="D3105" t="str">
            <v>Glaucidium peruanum</v>
          </cell>
        </row>
        <row r="3106">
          <cell r="D3106" t="str">
            <v>Glaucidium nanum</v>
          </cell>
        </row>
        <row r="3107">
          <cell r="D3107" t="str">
            <v>Glaucidium siju</v>
          </cell>
        </row>
        <row r="3108">
          <cell r="D3108" t="str">
            <v>Glaucidium tephronotum</v>
          </cell>
        </row>
        <row r="3109">
          <cell r="D3109" t="str">
            <v>Glaucidium sjostedti</v>
          </cell>
        </row>
        <row r="3110">
          <cell r="D3110" t="str">
            <v>Glaucidium cuculoides</v>
          </cell>
        </row>
        <row r="3111">
          <cell r="D3111" t="str">
            <v>Glaucidium castanopterum</v>
          </cell>
        </row>
        <row r="3112">
          <cell r="D3112" t="str">
            <v>Glaucidium radiatum</v>
          </cell>
        </row>
        <row r="3113">
          <cell r="D3113" t="str">
            <v>Glaucidium castanonotum</v>
          </cell>
        </row>
        <row r="3114">
          <cell r="D3114" t="str">
            <v>Glaucidium castaneum</v>
          </cell>
        </row>
        <row r="3115">
          <cell r="D3115" t="str">
            <v>Glaucidium capense</v>
          </cell>
        </row>
        <row r="3116">
          <cell r="D3116" t="str">
            <v>Glaucidium capense</v>
          </cell>
        </row>
        <row r="3117">
          <cell r="D3117" t="str">
            <v>Glaucidium capense</v>
          </cell>
        </row>
        <row r="3118">
          <cell r="D3118" t="str">
            <v>Glaucidium ngamiense</v>
          </cell>
        </row>
        <row r="3119">
          <cell r="D3119" t="str">
            <v>Glaucidium scheffleri</v>
          </cell>
        </row>
        <row r="3120">
          <cell r="D3120" t="str">
            <v>Glaucidium albertinum</v>
          </cell>
        </row>
        <row r="3121">
          <cell r="D3121" t="str">
            <v>Xenoglaux loweryi</v>
          </cell>
        </row>
        <row r="3122">
          <cell r="D3122" t="str">
            <v>Micrathene whitneyi</v>
          </cell>
        </row>
        <row r="3123">
          <cell r="D3123" t="str">
            <v>Athene noctua</v>
          </cell>
        </row>
        <row r="3124">
          <cell r="D3124" t="str">
            <v>Athene brama</v>
          </cell>
        </row>
        <row r="3125">
          <cell r="D3125" t="str">
            <v>Athene cunicularia</v>
          </cell>
        </row>
        <row r="3126">
          <cell r="D3126" t="str">
            <v>Heteroglaux blewitti</v>
          </cell>
        </row>
        <row r="3127">
          <cell r="D3127" t="str">
            <v>Aegolius funereus</v>
          </cell>
        </row>
        <row r="3128">
          <cell r="D3128" t="str">
            <v>Aegolius acadicus</v>
          </cell>
        </row>
        <row r="3129">
          <cell r="D3129" t="str">
            <v>Aegolius acadicus</v>
          </cell>
        </row>
        <row r="3130">
          <cell r="D3130" t="str">
            <v>Aegolius ridgwayi</v>
          </cell>
        </row>
        <row r="3131">
          <cell r="D3131" t="str">
            <v>Aegolius harrisii</v>
          </cell>
        </row>
        <row r="3132">
          <cell r="D3132" t="str">
            <v>Ninox rufa</v>
          </cell>
        </row>
        <row r="3133">
          <cell r="D3133" t="str">
            <v>Ninox strenua</v>
          </cell>
        </row>
        <row r="3134">
          <cell r="D3134" t="str">
            <v>Ninox connivens</v>
          </cell>
        </row>
        <row r="3135">
          <cell r="D3135" t="str">
            <v>Ninox rudolfi</v>
          </cell>
        </row>
        <row r="3136">
          <cell r="D3136" t="str">
            <v>Ninox boobook</v>
          </cell>
        </row>
        <row r="3137">
          <cell r="D3137" t="str">
            <v>Ninox novaeseelandiae</v>
          </cell>
        </row>
        <row r="3138">
          <cell r="D3138" t="str">
            <v>Ninox novaeseelandiae</v>
          </cell>
        </row>
        <row r="3139">
          <cell r="D3139" t="str">
            <v>Ninox sumbaensis</v>
          </cell>
        </row>
        <row r="3140">
          <cell r="D3140" t="str">
            <v>Ninox scutulata</v>
          </cell>
        </row>
        <row r="3141">
          <cell r="D3141" t="str">
            <v>Ninox randi</v>
          </cell>
        </row>
        <row r="3142">
          <cell r="D3142" t="str">
            <v>Ninox japonica</v>
          </cell>
        </row>
        <row r="3143">
          <cell r="D3143" t="str">
            <v>Ninox affinis</v>
          </cell>
        </row>
        <row r="3144">
          <cell r="D3144" t="str">
            <v>Ninox superciliaris</v>
          </cell>
        </row>
        <row r="3145">
          <cell r="D3145" t="str">
            <v>Ninox philippensis</v>
          </cell>
        </row>
        <row r="3146">
          <cell r="D3146" t="str">
            <v>Ninox ios</v>
          </cell>
        </row>
        <row r="3147">
          <cell r="D3147" t="str">
            <v>Ninox ochracea</v>
          </cell>
        </row>
        <row r="3148">
          <cell r="D3148" t="str">
            <v>Ninox burhani</v>
          </cell>
        </row>
        <row r="3149">
          <cell r="D3149" t="str">
            <v>Ninox squamipila</v>
          </cell>
        </row>
        <row r="3150">
          <cell r="D3150" t="str">
            <v>Ninox squamipila</v>
          </cell>
        </row>
        <row r="3151">
          <cell r="D3151" t="str">
            <v>Ninox natalis</v>
          </cell>
        </row>
        <row r="3152">
          <cell r="D3152" t="str">
            <v>Ninox theomacha</v>
          </cell>
        </row>
        <row r="3153">
          <cell r="D3153" t="str">
            <v>Ninox meeki</v>
          </cell>
        </row>
        <row r="3154">
          <cell r="D3154" t="str">
            <v>Ninox punctulata</v>
          </cell>
        </row>
        <row r="3155">
          <cell r="D3155" t="str">
            <v>Ninox variegata</v>
          </cell>
        </row>
        <row r="3156">
          <cell r="D3156" t="str">
            <v>Ninox odiosa</v>
          </cell>
        </row>
        <row r="3157">
          <cell r="D3157" t="str">
            <v>Ninox jacquinoti</v>
          </cell>
        </row>
        <row r="3158">
          <cell r="D3158" t="str">
            <v>Uroglaux dimorpha</v>
          </cell>
        </row>
        <row r="3159">
          <cell r="D3159" t="str">
            <v>Sceloglaux albifacies</v>
          </cell>
        </row>
        <row r="3160">
          <cell r="D3160" t="str">
            <v>Pseudoscops grammicus</v>
          </cell>
        </row>
        <row r="3161">
          <cell r="D3161" t="str">
            <v>Pseudoscops clamator</v>
          </cell>
        </row>
        <row r="3162">
          <cell r="D3162" t="str">
            <v>Nesasio solomonensis</v>
          </cell>
        </row>
        <row r="3163">
          <cell r="D3163" t="str">
            <v>Asio stygius</v>
          </cell>
        </row>
        <row r="3164">
          <cell r="D3164" t="str">
            <v>Asio otus</v>
          </cell>
        </row>
        <row r="3165">
          <cell r="D3165" t="str">
            <v>Asio otus</v>
          </cell>
        </row>
        <row r="3166">
          <cell r="D3166" t="str">
            <v>Asio abyssinicus</v>
          </cell>
        </row>
        <row r="3167">
          <cell r="D3167" t="str">
            <v>Asio madagascariensis</v>
          </cell>
        </row>
        <row r="3168">
          <cell r="D3168" t="str">
            <v>Asio flammeus</v>
          </cell>
        </row>
        <row r="3169">
          <cell r="D3169" t="str">
            <v>Asio capensis</v>
          </cell>
        </row>
        <row r="3170">
          <cell r="D3170" t="str">
            <v>Podargus strigoides</v>
          </cell>
        </row>
        <row r="3171">
          <cell r="D3171" t="str">
            <v>Podargus papuensis</v>
          </cell>
        </row>
        <row r="3172">
          <cell r="D3172" t="str">
            <v>Podargus ocellatus</v>
          </cell>
        </row>
        <row r="3173">
          <cell r="D3173" t="str">
            <v>Podargus ocellatus</v>
          </cell>
        </row>
        <row r="3174">
          <cell r="D3174" t="str">
            <v>Rigidipenna inexpectata</v>
          </cell>
        </row>
        <row r="3175">
          <cell r="D3175" t="str">
            <v>Batrachostomus auritus</v>
          </cell>
        </row>
        <row r="3176">
          <cell r="D3176" t="str">
            <v>Batrachostomus harterti</v>
          </cell>
        </row>
        <row r="3177">
          <cell r="D3177" t="str">
            <v>Batrachostomus septimus</v>
          </cell>
        </row>
        <row r="3178">
          <cell r="D3178" t="str">
            <v>Batrachostomus stellatus</v>
          </cell>
        </row>
        <row r="3179">
          <cell r="D3179" t="str">
            <v>Batrachostomus moniliger</v>
          </cell>
        </row>
        <row r="3180">
          <cell r="D3180" t="str">
            <v>Batrachostomus hodgsoni</v>
          </cell>
        </row>
        <row r="3181">
          <cell r="D3181" t="str">
            <v>Batrachostomus poliolophus</v>
          </cell>
        </row>
        <row r="3182">
          <cell r="D3182" t="str">
            <v>Batrachostomus mixtus</v>
          </cell>
        </row>
        <row r="3183">
          <cell r="D3183" t="str">
            <v>Batrachostomus affinis</v>
          </cell>
        </row>
        <row r="3184">
          <cell r="D3184" t="str">
            <v>Batrachostomus javensis</v>
          </cell>
        </row>
        <row r="3185">
          <cell r="D3185" t="str">
            <v>Batrachostomus cornutus</v>
          </cell>
        </row>
        <row r="3186">
          <cell r="D3186" t="str">
            <v>Batrachostomus pygmaeus</v>
          </cell>
        </row>
        <row r="3187">
          <cell r="D3187" t="str">
            <v>Steatornis caripensis</v>
          </cell>
        </row>
        <row r="3188">
          <cell r="D3188" t="str">
            <v>Nyctibius grandis</v>
          </cell>
        </row>
        <row r="3189">
          <cell r="D3189" t="str">
            <v>Nyctibius aethereus</v>
          </cell>
        </row>
        <row r="3190">
          <cell r="D3190" t="str">
            <v>Nyctibius jamaicensis</v>
          </cell>
        </row>
        <row r="3191">
          <cell r="D3191" t="str">
            <v>Nyctibius griseus</v>
          </cell>
        </row>
        <row r="3192">
          <cell r="D3192" t="str">
            <v>Nyctibius maculosus</v>
          </cell>
        </row>
        <row r="3193">
          <cell r="D3193" t="str">
            <v>Nyctibius leucopterus</v>
          </cell>
        </row>
        <row r="3194">
          <cell r="D3194" t="str">
            <v>Nyctibius bracteatus</v>
          </cell>
        </row>
        <row r="3195">
          <cell r="D3195" t="str">
            <v>Lurocalis semitorquatus</v>
          </cell>
        </row>
        <row r="3196">
          <cell r="D3196" t="str">
            <v>Lurocalis rufiventris</v>
          </cell>
        </row>
        <row r="3197">
          <cell r="D3197" t="str">
            <v>Chordeiles pusillus</v>
          </cell>
        </row>
        <row r="3198">
          <cell r="D3198" t="str">
            <v>Chordeiles rupestris</v>
          </cell>
        </row>
        <row r="3199">
          <cell r="D3199" t="str">
            <v>Chordeiles acutipennis</v>
          </cell>
        </row>
        <row r="3200">
          <cell r="D3200" t="str">
            <v>Chordeiles minor</v>
          </cell>
        </row>
        <row r="3201">
          <cell r="D3201" t="str">
            <v>Chordeiles gundlachii</v>
          </cell>
        </row>
        <row r="3202">
          <cell r="D3202" t="str">
            <v>Nyctiprogne vielliardi</v>
          </cell>
        </row>
        <row r="3203">
          <cell r="D3203" t="str">
            <v>Nyctiprogne leucopyga</v>
          </cell>
        </row>
        <row r="3204">
          <cell r="D3204" t="str">
            <v>Podager nacunda</v>
          </cell>
        </row>
        <row r="3205">
          <cell r="D3205" t="str">
            <v>Eurostopodus argus</v>
          </cell>
        </row>
        <row r="3206">
          <cell r="D3206" t="str">
            <v>Eurostopodus mystacalis</v>
          </cell>
        </row>
        <row r="3207">
          <cell r="D3207" t="str">
            <v>Eurostopodus diabolicus</v>
          </cell>
        </row>
        <row r="3208">
          <cell r="D3208" t="str">
            <v>Eurostopodus papuensis</v>
          </cell>
        </row>
        <row r="3209">
          <cell r="D3209" t="str">
            <v>Eurostopodus archboldi</v>
          </cell>
        </row>
        <row r="3210">
          <cell r="D3210" t="str">
            <v>Eurostopodus temminckii</v>
          </cell>
        </row>
        <row r="3211">
          <cell r="D3211" t="str">
            <v>Eurostopodus macrotis</v>
          </cell>
        </row>
        <row r="3212">
          <cell r="D3212" t="str">
            <v>Nyctidromus albicollis</v>
          </cell>
        </row>
        <row r="3213">
          <cell r="D3213" t="str">
            <v>Phalaenoptilus nuttallii</v>
          </cell>
        </row>
        <row r="3214">
          <cell r="D3214" t="str">
            <v>Siphonorhis americana</v>
          </cell>
        </row>
        <row r="3215">
          <cell r="D3215" t="str">
            <v>Siphonorhis brewsteri</v>
          </cell>
        </row>
        <row r="3216">
          <cell r="D3216" t="str">
            <v>Nyctiphrynus mcleodii</v>
          </cell>
        </row>
        <row r="3217">
          <cell r="D3217" t="str">
            <v>Nyctiphrynus yucatanicus</v>
          </cell>
        </row>
        <row r="3218">
          <cell r="D3218" t="str">
            <v>Nyctiphrynus ocellatus</v>
          </cell>
        </row>
        <row r="3219">
          <cell r="D3219" t="str">
            <v>Nyctiphrynus ocellatus</v>
          </cell>
        </row>
        <row r="3220">
          <cell r="D3220" t="str">
            <v>Nyctiphrynus rosenbergi</v>
          </cell>
        </row>
        <row r="3221">
          <cell r="D3221" t="str">
            <v>Caprimulgus carolinensis</v>
          </cell>
        </row>
        <row r="3222">
          <cell r="D3222" t="str">
            <v>Caprimulgus rufus</v>
          </cell>
        </row>
        <row r="3223">
          <cell r="D3223" t="str">
            <v>Caprimulgus otiosus</v>
          </cell>
        </row>
        <row r="3224">
          <cell r="D3224" t="str">
            <v>Caprimulgus cubanensis</v>
          </cell>
        </row>
        <row r="3225">
          <cell r="D3225" t="str">
            <v>Caprimulgus cubanensis</v>
          </cell>
        </row>
        <row r="3226">
          <cell r="D3226" t="str">
            <v>Caprimulgus ekmani</v>
          </cell>
        </row>
        <row r="3227">
          <cell r="D3227" t="str">
            <v>Caprimulgus salvini</v>
          </cell>
        </row>
        <row r="3228">
          <cell r="D3228" t="str">
            <v>Caprimulgus badius</v>
          </cell>
        </row>
        <row r="3229">
          <cell r="D3229" t="str">
            <v>Caprimulgus sericocaudatus</v>
          </cell>
        </row>
        <row r="3230">
          <cell r="D3230" t="str">
            <v>Caprimulgus ridgwayi</v>
          </cell>
        </row>
        <row r="3231">
          <cell r="D3231" t="str">
            <v>Caprimulgus vociferus</v>
          </cell>
        </row>
        <row r="3232">
          <cell r="D3232" t="str">
            <v>Caprimulgus noctitherus</v>
          </cell>
        </row>
        <row r="3233">
          <cell r="D3233" t="str">
            <v>Caprimulgus saturatus</v>
          </cell>
        </row>
        <row r="3234">
          <cell r="D3234" t="str">
            <v>Caprimulgus longirostris</v>
          </cell>
        </row>
        <row r="3235">
          <cell r="D3235" t="str">
            <v>Caprimulgus cayennensis</v>
          </cell>
        </row>
        <row r="3236">
          <cell r="D3236" t="str">
            <v>Caprimulgus maculicaudus</v>
          </cell>
        </row>
        <row r="3237">
          <cell r="D3237" t="str">
            <v>Caprimulgus parvulus</v>
          </cell>
        </row>
        <row r="3238">
          <cell r="D3238" t="str">
            <v>Caprimulgus parvulus</v>
          </cell>
        </row>
        <row r="3239">
          <cell r="D3239" t="str">
            <v>Caprimulgus heterurus</v>
          </cell>
        </row>
        <row r="3240">
          <cell r="D3240" t="str">
            <v>Caprimulgus anthonyi</v>
          </cell>
        </row>
        <row r="3241">
          <cell r="D3241" t="str">
            <v>Caprimulgus maculosus</v>
          </cell>
        </row>
        <row r="3242">
          <cell r="D3242" t="str">
            <v>Caprimulgus nigrescens</v>
          </cell>
        </row>
        <row r="3243">
          <cell r="D3243" t="str">
            <v>Caprimulgus whitelyi</v>
          </cell>
        </row>
        <row r="3244">
          <cell r="D3244" t="str">
            <v>Caprimulgus hirundinaceus</v>
          </cell>
        </row>
        <row r="3245">
          <cell r="D3245" t="str">
            <v>Caprimulgus binotatus</v>
          </cell>
        </row>
        <row r="3246">
          <cell r="D3246" t="str">
            <v>Caprimulgus ruficollis</v>
          </cell>
        </row>
        <row r="3247">
          <cell r="D3247" t="str">
            <v>Caprimulgus indicus</v>
          </cell>
        </row>
        <row r="3248">
          <cell r="D3248" t="str">
            <v>Caprimulgus europaeus</v>
          </cell>
        </row>
        <row r="3249">
          <cell r="D3249" t="str">
            <v>Caprimulgus fraenatus</v>
          </cell>
        </row>
        <row r="3250">
          <cell r="D3250" t="str">
            <v>Caprimulgus rufigena</v>
          </cell>
        </row>
        <row r="3251">
          <cell r="D3251" t="str">
            <v>Caprimulgus aegyptius</v>
          </cell>
        </row>
        <row r="3252">
          <cell r="D3252" t="str">
            <v>Caprimulgus mahrattensis</v>
          </cell>
        </row>
        <row r="3253">
          <cell r="D3253" t="str">
            <v>Caprimulgus centralasicus</v>
          </cell>
        </row>
        <row r="3254">
          <cell r="D3254" t="str">
            <v>Caprimulgus nubicus</v>
          </cell>
        </row>
        <row r="3255">
          <cell r="D3255" t="str">
            <v>Caprimulgus eximius</v>
          </cell>
        </row>
        <row r="3256">
          <cell r="D3256" t="str">
            <v>Caprimulgus madagascariensis</v>
          </cell>
        </row>
        <row r="3257">
          <cell r="D3257" t="str">
            <v>Caprimulgus macrurus</v>
          </cell>
        </row>
        <row r="3258">
          <cell r="D3258" t="str">
            <v>Caprimulgus macrurus</v>
          </cell>
        </row>
        <row r="3259">
          <cell r="D3259" t="str">
            <v>Caprimulgus meesi</v>
          </cell>
        </row>
        <row r="3260">
          <cell r="D3260" t="str">
            <v>Caprimulgus andamanicus</v>
          </cell>
        </row>
        <row r="3261">
          <cell r="D3261" t="str">
            <v>Caprimulgus atripennis</v>
          </cell>
        </row>
        <row r="3262">
          <cell r="D3262" t="str">
            <v>Caprimulgus manillensis</v>
          </cell>
        </row>
        <row r="3263">
          <cell r="D3263" t="str">
            <v>Caprimulgus celebensis</v>
          </cell>
        </row>
        <row r="3264">
          <cell r="D3264" t="str">
            <v>Caprimulgus donaldsoni</v>
          </cell>
        </row>
        <row r="3265">
          <cell r="D3265" t="str">
            <v>Caprimulgus nigriscapularis</v>
          </cell>
        </row>
        <row r="3266">
          <cell r="D3266" t="str">
            <v>Caprimulgus pectoralis</v>
          </cell>
        </row>
        <row r="3267">
          <cell r="D3267" t="str">
            <v>Caprimulgus pectoralis</v>
          </cell>
        </row>
        <row r="3268">
          <cell r="D3268" t="str">
            <v>Caprimulgus prigoginei</v>
          </cell>
        </row>
        <row r="3269">
          <cell r="D3269" t="str">
            <v>Caprimulgus solala</v>
          </cell>
        </row>
        <row r="3270">
          <cell r="D3270" t="str">
            <v>Caprimulgus poliocephalus</v>
          </cell>
        </row>
        <row r="3271">
          <cell r="D3271" t="str">
            <v>Caprimulgus poliocephalus</v>
          </cell>
        </row>
        <row r="3272">
          <cell r="D3272" t="str">
            <v>Caprimulgus ruwenzorii</v>
          </cell>
        </row>
        <row r="3273">
          <cell r="D3273" t="str">
            <v>Caprimulgus asiaticus</v>
          </cell>
        </row>
        <row r="3274">
          <cell r="D3274" t="str">
            <v>Caprimulgus natalensis</v>
          </cell>
        </row>
        <row r="3275">
          <cell r="D3275" t="str">
            <v>Caprimulgus inornatus</v>
          </cell>
        </row>
        <row r="3276">
          <cell r="D3276" t="str">
            <v>Caprimulgus stellatus</v>
          </cell>
        </row>
        <row r="3277">
          <cell r="D3277" t="str">
            <v>Caprimulgus affinis</v>
          </cell>
        </row>
        <row r="3278">
          <cell r="D3278" t="str">
            <v>Caprimulgus tristigma</v>
          </cell>
        </row>
        <row r="3279">
          <cell r="D3279" t="str">
            <v>Caprimulgus concretus</v>
          </cell>
        </row>
        <row r="3280">
          <cell r="D3280" t="str">
            <v>Caprimulgus pulchellus</v>
          </cell>
        </row>
        <row r="3281">
          <cell r="D3281" t="str">
            <v>Caprimulgus enarratus</v>
          </cell>
        </row>
        <row r="3282">
          <cell r="D3282" t="str">
            <v>Caprimulgus batesi</v>
          </cell>
        </row>
        <row r="3283">
          <cell r="D3283" t="str">
            <v>Caprimulgus climacurus</v>
          </cell>
        </row>
        <row r="3284">
          <cell r="D3284" t="str">
            <v>Caprimulgus clarus</v>
          </cell>
        </row>
        <row r="3285">
          <cell r="D3285" t="str">
            <v>Caprimulgus fossii</v>
          </cell>
        </row>
        <row r="3286">
          <cell r="D3286" t="str">
            <v>Macrodipteryx longipennis</v>
          </cell>
        </row>
        <row r="3287">
          <cell r="D3287" t="str">
            <v>Macrodipteryx vexillarius</v>
          </cell>
        </row>
        <row r="3288">
          <cell r="D3288" t="str">
            <v>Hydropsalis climacocerca</v>
          </cell>
        </row>
        <row r="3289">
          <cell r="D3289" t="str">
            <v>Hydropsalis torquata</v>
          </cell>
        </row>
        <row r="3290">
          <cell r="D3290" t="str">
            <v>Uropsalis segmentata</v>
          </cell>
        </row>
        <row r="3291">
          <cell r="D3291" t="str">
            <v>Uropsalis lyra</v>
          </cell>
        </row>
        <row r="3292">
          <cell r="D3292" t="str">
            <v>Macropsalis forcipata</v>
          </cell>
        </row>
        <row r="3293">
          <cell r="D3293" t="str">
            <v>Eleothreptus anomalus</v>
          </cell>
        </row>
        <row r="3294">
          <cell r="D3294" t="str">
            <v>Eleothreptus candicans</v>
          </cell>
        </row>
        <row r="3295">
          <cell r="D3295" t="str">
            <v>Aegotheles crinifrons</v>
          </cell>
        </row>
        <row r="3296">
          <cell r="D3296" t="str">
            <v>Aegotheles insignis</v>
          </cell>
        </row>
        <row r="3297">
          <cell r="D3297" t="str">
            <v>Aegotheles insignis</v>
          </cell>
        </row>
        <row r="3298">
          <cell r="D3298" t="str">
            <v>Aegotheles tatei</v>
          </cell>
        </row>
        <row r="3299">
          <cell r="D3299" t="str">
            <v>Aegotheles cristatus</v>
          </cell>
        </row>
        <row r="3300">
          <cell r="D3300" t="str">
            <v>Aegotheles savesi</v>
          </cell>
        </row>
        <row r="3301">
          <cell r="D3301" t="str">
            <v>Aegotheles bennettii</v>
          </cell>
        </row>
        <row r="3302">
          <cell r="D3302" t="str">
            <v>Aegotheles wallacii</v>
          </cell>
        </row>
        <row r="3303">
          <cell r="D3303" t="str">
            <v>Aegotheles archboldi</v>
          </cell>
        </row>
        <row r="3304">
          <cell r="D3304" t="str">
            <v>Aegotheles albertisi</v>
          </cell>
        </row>
        <row r="3305">
          <cell r="D3305" t="str">
            <v>Cypseloides niger</v>
          </cell>
        </row>
        <row r="3306">
          <cell r="D3306" t="str">
            <v>Cypseloides lemosi</v>
          </cell>
        </row>
        <row r="3307">
          <cell r="D3307" t="str">
            <v>Cypseloides rothschildi</v>
          </cell>
        </row>
        <row r="3308">
          <cell r="D3308" t="str">
            <v>Cypseloides fumigatus</v>
          </cell>
        </row>
        <row r="3309">
          <cell r="D3309" t="str">
            <v>Cypseloides major</v>
          </cell>
        </row>
        <row r="3310">
          <cell r="D3310" t="str">
            <v>Cypseloides cherriei</v>
          </cell>
        </row>
        <row r="3311">
          <cell r="D3311" t="str">
            <v>Cypseloides storeri</v>
          </cell>
        </row>
        <row r="3312">
          <cell r="D3312" t="str">
            <v>Cypseloides cryptus</v>
          </cell>
        </row>
        <row r="3313">
          <cell r="D3313" t="str">
            <v>Cypseloides senex</v>
          </cell>
        </row>
        <row r="3314">
          <cell r="D3314" t="str">
            <v>Streptoprocne rutila</v>
          </cell>
        </row>
        <row r="3315">
          <cell r="D3315" t="str">
            <v>Streptoprocne phelpsi</v>
          </cell>
        </row>
        <row r="3316">
          <cell r="D3316" t="str">
            <v>Streptoprocne zonaris</v>
          </cell>
        </row>
        <row r="3317">
          <cell r="D3317" t="str">
            <v>Streptoprocne biscutata</v>
          </cell>
        </row>
        <row r="3318">
          <cell r="D3318" t="str">
            <v>Streptoprocne semicollaris</v>
          </cell>
        </row>
        <row r="3319">
          <cell r="D3319" t="str">
            <v>Hydrochous gigas</v>
          </cell>
        </row>
        <row r="3320">
          <cell r="D3320" t="str">
            <v>Collocalia esculenta</v>
          </cell>
        </row>
        <row r="3321">
          <cell r="D3321" t="str">
            <v>Collocalia cyanoptila</v>
          </cell>
        </row>
        <row r="3322">
          <cell r="D3322" t="str">
            <v>Collocalia marginata</v>
          </cell>
        </row>
        <row r="3323">
          <cell r="D3323" t="str">
            <v>Collocalia nitens</v>
          </cell>
        </row>
        <row r="3324">
          <cell r="D3324" t="str">
            <v>Collocalia linchi</v>
          </cell>
        </row>
        <row r="3325">
          <cell r="D3325" t="str">
            <v>Collocalia dodgei</v>
          </cell>
        </row>
        <row r="3326">
          <cell r="D3326" t="str">
            <v>Collocalia troglodytes</v>
          </cell>
        </row>
        <row r="3327">
          <cell r="D3327" t="str">
            <v>Collocalia elaphra</v>
          </cell>
        </row>
        <row r="3328">
          <cell r="D3328" t="str">
            <v>Collocalia francica</v>
          </cell>
        </row>
        <row r="3329">
          <cell r="D3329" t="str">
            <v>Collocalia unicolor</v>
          </cell>
        </row>
        <row r="3330">
          <cell r="D3330" t="str">
            <v>Collocalia mearnsi</v>
          </cell>
        </row>
        <row r="3331">
          <cell r="D3331" t="str">
            <v>Collocalia infuscata</v>
          </cell>
        </row>
        <row r="3332">
          <cell r="D3332" t="str">
            <v>Collocalia hirundinacea</v>
          </cell>
        </row>
        <row r="3333">
          <cell r="D3333" t="str">
            <v>Collocalia terraereginae</v>
          </cell>
        </row>
        <row r="3334">
          <cell r="D3334" t="str">
            <v>Collocalia spodiopygius</v>
          </cell>
        </row>
        <row r="3335">
          <cell r="D3335" t="str">
            <v>Collocalia spodiopygia</v>
          </cell>
        </row>
        <row r="3336">
          <cell r="D3336" t="str">
            <v>Collocalia brevirostris</v>
          </cell>
        </row>
        <row r="3337">
          <cell r="D3337" t="str">
            <v>Collocalia vulcanorum</v>
          </cell>
        </row>
        <row r="3338">
          <cell r="D3338" t="str">
            <v>Collocalia rogersi</v>
          </cell>
        </row>
        <row r="3339">
          <cell r="D3339" t="str">
            <v>Collocalia whiteheadi</v>
          </cell>
        </row>
        <row r="3340">
          <cell r="D3340" t="str">
            <v>Collocalia nuditarsus</v>
          </cell>
        </row>
        <row r="3341">
          <cell r="D3341" t="str">
            <v>Collocalia orientalis</v>
          </cell>
        </row>
        <row r="3342">
          <cell r="D3342" t="str">
            <v>Collocalia salangana</v>
          </cell>
        </row>
        <row r="3343">
          <cell r="D3343" t="str">
            <v>Collocalia palawanensis</v>
          </cell>
        </row>
        <row r="3344">
          <cell r="D3344" t="str">
            <v>Collocalia amelis</v>
          </cell>
        </row>
        <row r="3345">
          <cell r="D3345" t="str">
            <v>Collocalia vanikorensis</v>
          </cell>
        </row>
        <row r="3346">
          <cell r="D3346" t="str">
            <v>Collocalia pelewensis</v>
          </cell>
        </row>
        <row r="3347">
          <cell r="D3347" t="str">
            <v>Collocalia inquieta</v>
          </cell>
        </row>
        <row r="3348">
          <cell r="D3348" t="str">
            <v>Collocalia inquieta</v>
          </cell>
        </row>
        <row r="3349">
          <cell r="D3349" t="str">
            <v>Collocalia bartschi</v>
          </cell>
        </row>
        <row r="3350">
          <cell r="D3350" t="str">
            <v>Collocalia sawtelli</v>
          </cell>
        </row>
        <row r="3351">
          <cell r="D3351" t="str">
            <v>Collocalia leucophaea</v>
          </cell>
        </row>
        <row r="3352">
          <cell r="D3352" t="str">
            <v>Collocalia ocista</v>
          </cell>
        </row>
        <row r="3353">
          <cell r="D3353" t="str">
            <v>Collocalia maxima</v>
          </cell>
        </row>
        <row r="3354">
          <cell r="D3354" t="str">
            <v>Collocalia fuciphaga</v>
          </cell>
        </row>
        <row r="3355">
          <cell r="D3355" t="str">
            <v>Collocalia germani</v>
          </cell>
        </row>
        <row r="3356">
          <cell r="D3356" t="str">
            <v>Collocalia papuensis</v>
          </cell>
        </row>
        <row r="3357">
          <cell r="D3357" t="str">
            <v>Schoutedenapus myoptilus</v>
          </cell>
        </row>
        <row r="3358">
          <cell r="D3358" t="str">
            <v>Schoutedenapus schoutedeni</v>
          </cell>
        </row>
        <row r="3359">
          <cell r="D3359" t="str">
            <v>Mearnsia picina</v>
          </cell>
        </row>
        <row r="3360">
          <cell r="D3360" t="str">
            <v>Mearnsia novaeguineae</v>
          </cell>
        </row>
        <row r="3361">
          <cell r="D3361" t="str">
            <v>Zoonavena grandidieri</v>
          </cell>
        </row>
        <row r="3362">
          <cell r="D3362" t="str">
            <v>Zoonavena thomensis</v>
          </cell>
        </row>
        <row r="3363">
          <cell r="D3363" t="str">
            <v>Zoonavena sylvatica</v>
          </cell>
        </row>
        <row r="3364">
          <cell r="D3364" t="str">
            <v>Telacanthura ussheri</v>
          </cell>
        </row>
        <row r="3365">
          <cell r="D3365" t="str">
            <v>Telacanthura melanopygia</v>
          </cell>
        </row>
        <row r="3366">
          <cell r="D3366" t="str">
            <v>Rhaphidura leucopygialis</v>
          </cell>
        </row>
        <row r="3367">
          <cell r="D3367" t="str">
            <v>Rhaphidura sabini</v>
          </cell>
        </row>
        <row r="3368">
          <cell r="D3368" t="str">
            <v>Neafrapus cassini</v>
          </cell>
        </row>
        <row r="3369">
          <cell r="D3369" t="str">
            <v>Neafrapus boehmi</v>
          </cell>
        </row>
        <row r="3370">
          <cell r="D3370" t="str">
            <v>Hirundapus caudacutus</v>
          </cell>
        </row>
        <row r="3371">
          <cell r="D3371" t="str">
            <v>Hirundapus cochinchinensis</v>
          </cell>
        </row>
        <row r="3372">
          <cell r="D3372" t="str">
            <v>Hirundapus giganteus</v>
          </cell>
        </row>
        <row r="3373">
          <cell r="D3373" t="str">
            <v>Hirundapus celebensis</v>
          </cell>
        </row>
        <row r="3374">
          <cell r="D3374" t="str">
            <v>Chaetura spinicauda</v>
          </cell>
        </row>
        <row r="3375">
          <cell r="D3375" t="str">
            <v>Chaetura spinicaudus</v>
          </cell>
        </row>
        <row r="3376">
          <cell r="D3376" t="str">
            <v>Chaetura fumosa</v>
          </cell>
        </row>
        <row r="3377">
          <cell r="D3377" t="str">
            <v>Chaetura martinica</v>
          </cell>
        </row>
        <row r="3378">
          <cell r="D3378" t="str">
            <v>Chaetura cinereiventris</v>
          </cell>
        </row>
        <row r="3379">
          <cell r="D3379" t="str">
            <v>Chaetura egregia</v>
          </cell>
        </row>
        <row r="3380">
          <cell r="D3380" t="str">
            <v>Chaetura pelagica</v>
          </cell>
        </row>
        <row r="3381">
          <cell r="D3381" t="str">
            <v>Chaetura vauxi</v>
          </cell>
        </row>
        <row r="3382">
          <cell r="D3382" t="str">
            <v>Chaetura vauxi</v>
          </cell>
        </row>
        <row r="3383">
          <cell r="D3383" t="str">
            <v>Chaetura chapmani</v>
          </cell>
        </row>
        <row r="3384">
          <cell r="D3384" t="str">
            <v>Chaetura chapmani</v>
          </cell>
        </row>
        <row r="3385">
          <cell r="D3385" t="str">
            <v>Chaetura viridipennis</v>
          </cell>
        </row>
        <row r="3386">
          <cell r="D3386" t="str">
            <v>Chaetura meridionalis</v>
          </cell>
        </row>
        <row r="3387">
          <cell r="D3387" t="str">
            <v>Chaetura brachyura</v>
          </cell>
        </row>
        <row r="3388">
          <cell r="D3388" t="str">
            <v>Chaetura andrei</v>
          </cell>
        </row>
        <row r="3389">
          <cell r="D3389" t="str">
            <v>Aeronautes saxatalis</v>
          </cell>
        </row>
        <row r="3390">
          <cell r="D3390" t="str">
            <v>Aeronautes montivagus</v>
          </cell>
        </row>
        <row r="3391">
          <cell r="D3391" t="str">
            <v>Aeronautes andecolus</v>
          </cell>
        </row>
        <row r="3392">
          <cell r="D3392" t="str">
            <v>Tachornis phoenicobia</v>
          </cell>
        </row>
        <row r="3393">
          <cell r="D3393" t="str">
            <v>Tachornis furcata</v>
          </cell>
        </row>
        <row r="3394">
          <cell r="D3394" t="str">
            <v>Tachornis squamata</v>
          </cell>
        </row>
        <row r="3395">
          <cell r="D3395" t="str">
            <v>Panyptila sanctihieronymi</v>
          </cell>
        </row>
        <row r="3396">
          <cell r="D3396" t="str">
            <v>Panyptila cayennensis</v>
          </cell>
        </row>
        <row r="3397">
          <cell r="D3397" t="str">
            <v>Cypsiurus parvus</v>
          </cell>
        </row>
        <row r="3398">
          <cell r="D3398" t="str">
            <v>Cypsiurus balasiensis</v>
          </cell>
        </row>
        <row r="3399">
          <cell r="D3399" t="str">
            <v>Tachymarptis melba</v>
          </cell>
        </row>
        <row r="3400">
          <cell r="D3400" t="str">
            <v>Tachymarptis aequatorialis</v>
          </cell>
        </row>
        <row r="3401">
          <cell r="D3401" t="str">
            <v>Apus alexandri</v>
          </cell>
        </row>
        <row r="3402">
          <cell r="D3402" t="str">
            <v>Apus apus</v>
          </cell>
        </row>
        <row r="3403">
          <cell r="D3403" t="str">
            <v>Apus unicolor</v>
          </cell>
        </row>
        <row r="3404">
          <cell r="D3404" t="str">
            <v>Apus niansae</v>
          </cell>
        </row>
        <row r="3405">
          <cell r="D3405" t="str">
            <v>Apus pallidus</v>
          </cell>
        </row>
        <row r="3406">
          <cell r="D3406" t="str">
            <v>Apus barbatus</v>
          </cell>
        </row>
        <row r="3407">
          <cell r="D3407" t="str">
            <v>Apus barbatus</v>
          </cell>
        </row>
        <row r="3408">
          <cell r="D3408" t="str">
            <v>Apus sladeniae</v>
          </cell>
        </row>
        <row r="3409">
          <cell r="D3409" t="str">
            <v>Apus berliozi</v>
          </cell>
        </row>
        <row r="3410">
          <cell r="D3410" t="str">
            <v>Apus bradfieldi</v>
          </cell>
        </row>
        <row r="3411">
          <cell r="D3411" t="str">
            <v>Apus balstoni</v>
          </cell>
        </row>
        <row r="3412">
          <cell r="D3412" t="str">
            <v>Apus pacificus</v>
          </cell>
        </row>
        <row r="3413">
          <cell r="D3413" t="str">
            <v>Apus acuticauda</v>
          </cell>
        </row>
        <row r="3414">
          <cell r="D3414" t="str">
            <v>Apus affinis</v>
          </cell>
        </row>
        <row r="3415">
          <cell r="D3415" t="str">
            <v>Apus nipalensis</v>
          </cell>
        </row>
        <row r="3416">
          <cell r="D3416" t="str">
            <v>Apus horus</v>
          </cell>
        </row>
        <row r="3417">
          <cell r="D3417" t="str">
            <v>Apus toulsoni</v>
          </cell>
        </row>
        <row r="3418">
          <cell r="D3418" t="str">
            <v>Apus caffer</v>
          </cell>
        </row>
        <row r="3419">
          <cell r="D3419" t="str">
            <v>Apus batesi</v>
          </cell>
        </row>
        <row r="3420">
          <cell r="D3420" t="str">
            <v>Hemiprocne coronata</v>
          </cell>
        </row>
        <row r="3421">
          <cell r="D3421" t="str">
            <v>Hemiprocne longipennis</v>
          </cell>
        </row>
        <row r="3422">
          <cell r="D3422" t="str">
            <v>Hemiprocne mystacea</v>
          </cell>
        </row>
        <row r="3423">
          <cell r="D3423" t="str">
            <v>Hemiprocne comata</v>
          </cell>
        </row>
        <row r="3424">
          <cell r="D3424" t="str">
            <v>Ramphodon naevius</v>
          </cell>
        </row>
        <row r="3425">
          <cell r="D3425" t="str">
            <v>Eutoxeres aquila</v>
          </cell>
        </row>
        <row r="3426">
          <cell r="D3426" t="str">
            <v>Eutoxeres condamini</v>
          </cell>
        </row>
        <row r="3427">
          <cell r="D3427" t="str">
            <v>Glaucis aeneus</v>
          </cell>
        </row>
        <row r="3428">
          <cell r="D3428" t="str">
            <v>Glaucis hirsutus</v>
          </cell>
        </row>
        <row r="3429">
          <cell r="D3429" t="str">
            <v>Glaucis dohrnii</v>
          </cell>
        </row>
        <row r="3430">
          <cell r="D3430" t="str">
            <v>Threnetes niger</v>
          </cell>
        </row>
        <row r="3431">
          <cell r="D3431" t="str">
            <v>Threnetes loehkeni</v>
          </cell>
        </row>
        <row r="3432">
          <cell r="D3432" t="str">
            <v>Threnetes ruckeri</v>
          </cell>
        </row>
        <row r="3433">
          <cell r="D3433" t="str">
            <v>Threnetes leucurus</v>
          </cell>
        </row>
        <row r="3434">
          <cell r="D3434" t="str">
            <v>Anopetia gounellei</v>
          </cell>
        </row>
        <row r="3435">
          <cell r="D3435" t="str">
            <v>Phaethornis yaruqui</v>
          </cell>
        </row>
        <row r="3436">
          <cell r="D3436" t="str">
            <v>Phaethornis guy</v>
          </cell>
        </row>
        <row r="3437">
          <cell r="D3437" t="str">
            <v>Phaethornis syrmatophorus</v>
          </cell>
        </row>
        <row r="3438">
          <cell r="D3438" t="str">
            <v>Phaethornis superciliosus</v>
          </cell>
        </row>
        <row r="3439">
          <cell r="D3439" t="str">
            <v>Phaethornis superciliosus</v>
          </cell>
        </row>
        <row r="3440">
          <cell r="D3440" t="str">
            <v>Phaethornis longirostris</v>
          </cell>
        </row>
        <row r="3441">
          <cell r="D3441" t="str">
            <v>Phaethornis margarettae</v>
          </cell>
        </row>
        <row r="3442">
          <cell r="D3442" t="str">
            <v>Phaethornis malaris</v>
          </cell>
        </row>
        <row r="3443">
          <cell r="D3443" t="str">
            <v>Phaethornis eurynome</v>
          </cell>
        </row>
        <row r="3444">
          <cell r="D3444" t="str">
            <v>Phaethornis hispidus</v>
          </cell>
        </row>
        <row r="3445">
          <cell r="D3445" t="str">
            <v>Phaethornis anthophilus</v>
          </cell>
        </row>
        <row r="3446">
          <cell r="D3446" t="str">
            <v>Phaethornis bourcieri</v>
          </cell>
        </row>
        <row r="3447">
          <cell r="D3447" t="str">
            <v>Phaethornis koepckeae</v>
          </cell>
        </row>
        <row r="3448">
          <cell r="D3448" t="str">
            <v>Phaethornis philippii</v>
          </cell>
        </row>
        <row r="3449">
          <cell r="D3449" t="str">
            <v>Phaethornis squalidus</v>
          </cell>
        </row>
        <row r="3450">
          <cell r="D3450" t="str">
            <v>Phaethornis squalidus</v>
          </cell>
        </row>
        <row r="3451">
          <cell r="D3451" t="str">
            <v>Phaethornis rupurumii</v>
          </cell>
        </row>
        <row r="3452">
          <cell r="D3452" t="str">
            <v>Phaethornis augusti</v>
          </cell>
        </row>
        <row r="3453">
          <cell r="D3453" t="str">
            <v>Phaethornis pretrei</v>
          </cell>
        </row>
        <row r="3454">
          <cell r="D3454" t="str">
            <v>Phaethornis subochraceus</v>
          </cell>
        </row>
        <row r="3455">
          <cell r="D3455" t="str">
            <v>Phaethornis nattereri</v>
          </cell>
        </row>
        <row r="3456">
          <cell r="D3456" t="str">
            <v>Phaethornis ruber</v>
          </cell>
        </row>
        <row r="3457">
          <cell r="D3457" t="str">
            <v>Phaethornis stuarti</v>
          </cell>
        </row>
        <row r="3458">
          <cell r="D3458" t="str">
            <v>Phaethornis griseogularis</v>
          </cell>
        </row>
        <row r="3459">
          <cell r="D3459" t="str">
            <v>Phaethornis porcullae</v>
          </cell>
        </row>
        <row r="3460">
          <cell r="D3460" t="str">
            <v>Phaethornis longuemareus</v>
          </cell>
        </row>
        <row r="3461">
          <cell r="D3461" t="str">
            <v>Phaethornis longuemareus</v>
          </cell>
        </row>
        <row r="3462">
          <cell r="D3462" t="str">
            <v>Phaethornis striigularis</v>
          </cell>
        </row>
        <row r="3463">
          <cell r="D3463" t="str">
            <v>Phaethornis atrimentalis</v>
          </cell>
        </row>
        <row r="3464">
          <cell r="D3464" t="str">
            <v>Phaethornis idaliae</v>
          </cell>
        </row>
        <row r="3465">
          <cell r="D3465" t="str">
            <v>Androdon aequatorialis</v>
          </cell>
        </row>
        <row r="3466">
          <cell r="D3466" t="str">
            <v>Doryfera johannae</v>
          </cell>
        </row>
        <row r="3467">
          <cell r="D3467" t="str">
            <v>Doryfera ludovicae</v>
          </cell>
        </row>
        <row r="3468">
          <cell r="D3468" t="str">
            <v>Phaeochroa cuvierii</v>
          </cell>
        </row>
        <row r="3469">
          <cell r="D3469" t="str">
            <v>Campylopterus curvipennis</v>
          </cell>
        </row>
        <row r="3470">
          <cell r="D3470" t="str">
            <v>Campylopterus excellens</v>
          </cell>
        </row>
        <row r="3471">
          <cell r="D3471" t="str">
            <v>Campylopterus largipennis</v>
          </cell>
        </row>
        <row r="3472">
          <cell r="D3472" t="str">
            <v>Campylopterus rufus</v>
          </cell>
        </row>
        <row r="3473">
          <cell r="D3473" t="str">
            <v>Campylopterus hyperythrus</v>
          </cell>
        </row>
        <row r="3474">
          <cell r="D3474" t="str">
            <v>Campylopterus duidae</v>
          </cell>
        </row>
        <row r="3475">
          <cell r="D3475" t="str">
            <v>Campylopterus hemileucurus</v>
          </cell>
        </row>
        <row r="3476">
          <cell r="D3476" t="str">
            <v>Campylopterus ensipennis</v>
          </cell>
        </row>
        <row r="3477">
          <cell r="D3477" t="str">
            <v>Campylopterus falcatus</v>
          </cell>
        </row>
        <row r="3478">
          <cell r="D3478" t="str">
            <v>Campylopterus phainopeplus</v>
          </cell>
        </row>
        <row r="3479">
          <cell r="D3479" t="str">
            <v>Campylopterus villaviscensio</v>
          </cell>
        </row>
        <row r="3480">
          <cell r="D3480" t="str">
            <v>Aphantochroa cirrochloris</v>
          </cell>
        </row>
        <row r="3481">
          <cell r="D3481" t="str">
            <v>Eupetomena macroura</v>
          </cell>
        </row>
        <row r="3482">
          <cell r="D3482" t="str">
            <v>Florisuga mellivora</v>
          </cell>
        </row>
        <row r="3483">
          <cell r="D3483" t="str">
            <v>Florisuga fusca</v>
          </cell>
        </row>
        <row r="3484">
          <cell r="D3484" t="str">
            <v>Colibri delphinae</v>
          </cell>
        </row>
        <row r="3485">
          <cell r="D3485" t="str">
            <v>Colibri thalassinus</v>
          </cell>
        </row>
        <row r="3486">
          <cell r="D3486" t="str">
            <v>Colibri coruscans</v>
          </cell>
        </row>
        <row r="3487">
          <cell r="D3487" t="str">
            <v>Colibri serrirostris</v>
          </cell>
        </row>
        <row r="3488">
          <cell r="D3488" t="str">
            <v>Anthracothorax viridigula</v>
          </cell>
        </row>
        <row r="3489">
          <cell r="D3489" t="str">
            <v>Anthracothorax prevostii</v>
          </cell>
        </row>
        <row r="3490">
          <cell r="D3490" t="str">
            <v>Anthracothorax prevostii</v>
          </cell>
        </row>
        <row r="3491">
          <cell r="D3491" t="str">
            <v>Anthracothorax veraguensis</v>
          </cell>
        </row>
        <row r="3492">
          <cell r="D3492" t="str">
            <v>Anthracothorax nigricollis</v>
          </cell>
        </row>
        <row r="3493">
          <cell r="D3493" t="str">
            <v>Anthracothorax mango</v>
          </cell>
        </row>
        <row r="3494">
          <cell r="D3494" t="str">
            <v>Anthracothorax dominicus</v>
          </cell>
        </row>
        <row r="3495">
          <cell r="D3495" t="str">
            <v>Anthracothorax viridis</v>
          </cell>
        </row>
        <row r="3496">
          <cell r="D3496" t="str">
            <v>Avocettula recurvirostris</v>
          </cell>
        </row>
        <row r="3497">
          <cell r="D3497" t="str">
            <v>Topaza pyra</v>
          </cell>
        </row>
        <row r="3498">
          <cell r="D3498" t="str">
            <v>Topaza pella</v>
          </cell>
        </row>
        <row r="3499">
          <cell r="D3499" t="str">
            <v>Eulampis jugularis</v>
          </cell>
        </row>
        <row r="3500">
          <cell r="D3500" t="str">
            <v>Eulampis holosericeus</v>
          </cell>
        </row>
        <row r="3501">
          <cell r="D3501" t="str">
            <v>Chrysolampis mosquitus</v>
          </cell>
        </row>
        <row r="3502">
          <cell r="D3502" t="str">
            <v>Orthorhyncus cristatus</v>
          </cell>
        </row>
        <row r="3503">
          <cell r="D3503" t="str">
            <v>Klais guimeti</v>
          </cell>
        </row>
        <row r="3504">
          <cell r="D3504" t="str">
            <v>Stephanoxis lalandi</v>
          </cell>
        </row>
        <row r="3505">
          <cell r="D3505" t="str">
            <v>Abeillia abeillei</v>
          </cell>
        </row>
        <row r="3506">
          <cell r="D3506" t="str">
            <v>Lophornis ornatus</v>
          </cell>
        </row>
        <row r="3507">
          <cell r="D3507" t="str">
            <v>Lophornis gouldii</v>
          </cell>
        </row>
        <row r="3508">
          <cell r="D3508" t="str">
            <v>Lophornis magnificus</v>
          </cell>
        </row>
        <row r="3509">
          <cell r="D3509" t="str">
            <v>Lophornis brachylophus</v>
          </cell>
        </row>
        <row r="3510">
          <cell r="D3510" t="str">
            <v>Lophornis delattrei</v>
          </cell>
        </row>
        <row r="3511">
          <cell r="D3511" t="str">
            <v>Lophornis stictolophus</v>
          </cell>
        </row>
        <row r="3512">
          <cell r="D3512" t="str">
            <v>Lophornis chalybeus</v>
          </cell>
        </row>
        <row r="3513">
          <cell r="D3513" t="str">
            <v>Lophornis pavoninus</v>
          </cell>
        </row>
        <row r="3514">
          <cell r="D3514" t="str">
            <v>Lophornis helenae</v>
          </cell>
        </row>
        <row r="3515">
          <cell r="D3515" t="str">
            <v>Lophornis adorabilis</v>
          </cell>
        </row>
        <row r="3516">
          <cell r="D3516" t="str">
            <v>Discosura popelairii</v>
          </cell>
        </row>
        <row r="3517">
          <cell r="D3517" t="str">
            <v>Discosura langsdorffi</v>
          </cell>
        </row>
        <row r="3518">
          <cell r="D3518" t="str">
            <v>Discosura letitiae</v>
          </cell>
        </row>
        <row r="3519">
          <cell r="D3519" t="str">
            <v>Discosura conversii</v>
          </cell>
        </row>
        <row r="3520">
          <cell r="D3520" t="str">
            <v>Discosura longicaudus</v>
          </cell>
        </row>
        <row r="3521">
          <cell r="D3521" t="str">
            <v>Trochilus polytmus</v>
          </cell>
        </row>
        <row r="3522">
          <cell r="D3522" t="str">
            <v>Trochilus polytmus</v>
          </cell>
        </row>
        <row r="3523">
          <cell r="D3523" t="str">
            <v>Trochilus scitulus</v>
          </cell>
        </row>
        <row r="3524">
          <cell r="D3524" t="str">
            <v>Chlorestes notata</v>
          </cell>
        </row>
        <row r="3525">
          <cell r="D3525" t="str">
            <v>Chlorostilbon canivetii</v>
          </cell>
        </row>
        <row r="3526">
          <cell r="D3526" t="str">
            <v>Chlorostilbon canivetii</v>
          </cell>
        </row>
        <row r="3527">
          <cell r="D3527" t="str">
            <v>Chlorostilbon auriceps</v>
          </cell>
        </row>
        <row r="3528">
          <cell r="D3528" t="str">
            <v>Chlorostilbon forficatus</v>
          </cell>
        </row>
        <row r="3529">
          <cell r="D3529" t="str">
            <v>Chlorostilbon elegans</v>
          </cell>
        </row>
        <row r="3530">
          <cell r="D3530" t="str">
            <v>Chlorostilbon assimilis</v>
          </cell>
        </row>
        <row r="3531">
          <cell r="D3531" t="str">
            <v>Chlorostilbon mellisugus</v>
          </cell>
        </row>
        <row r="3532">
          <cell r="D3532" t="str">
            <v>Chlorostilbon mellisugus</v>
          </cell>
        </row>
        <row r="3533">
          <cell r="D3533" t="str">
            <v>Chlorostilbon melanorhynchus</v>
          </cell>
        </row>
        <row r="3534">
          <cell r="D3534" t="str">
            <v>Chlorostilbon olivaresi</v>
          </cell>
        </row>
        <row r="3535">
          <cell r="D3535" t="str">
            <v>Chlorostilbon lucidus</v>
          </cell>
        </row>
        <row r="3536">
          <cell r="D3536" t="str">
            <v>Chlorostilbon ricordii</v>
          </cell>
        </row>
        <row r="3537">
          <cell r="D3537" t="str">
            <v>Chlorostilbon bracei</v>
          </cell>
        </row>
        <row r="3538">
          <cell r="D3538" t="str">
            <v>Chlorostilbon swainsonii</v>
          </cell>
        </row>
        <row r="3539">
          <cell r="D3539" t="str">
            <v>Chlorostilbon maugaeus</v>
          </cell>
        </row>
        <row r="3540">
          <cell r="D3540" t="str">
            <v>Chlorostilbon gibsoni</v>
          </cell>
        </row>
        <row r="3541">
          <cell r="D3541" t="str">
            <v>Chlorostilbon russatus</v>
          </cell>
        </row>
        <row r="3542">
          <cell r="D3542" t="str">
            <v>Chlorostilbon stenurus</v>
          </cell>
        </row>
        <row r="3543">
          <cell r="D3543" t="str">
            <v>Chlorostilbon alice</v>
          </cell>
        </row>
        <row r="3544">
          <cell r="D3544" t="str">
            <v>Chlorostilbon poortmani</v>
          </cell>
        </row>
        <row r="3545">
          <cell r="D3545" t="str">
            <v>Panterpe insignis</v>
          </cell>
        </row>
        <row r="3546">
          <cell r="D3546" t="str">
            <v>Elvira chionura</v>
          </cell>
        </row>
        <row r="3547">
          <cell r="D3547" t="str">
            <v>Elvira cupreiceps</v>
          </cell>
        </row>
        <row r="3548">
          <cell r="D3548" t="str">
            <v>Eupherusa poliocerca</v>
          </cell>
        </row>
        <row r="3549">
          <cell r="D3549" t="str">
            <v>Eupherusa eximia</v>
          </cell>
        </row>
        <row r="3550">
          <cell r="D3550" t="str">
            <v>Eupherusa cyanophrys</v>
          </cell>
        </row>
        <row r="3551">
          <cell r="D3551" t="str">
            <v>Eupherusa nigriventris</v>
          </cell>
        </row>
        <row r="3552">
          <cell r="D3552" t="str">
            <v>Goethalsia bella</v>
          </cell>
        </row>
        <row r="3553">
          <cell r="D3553" t="str">
            <v>Goldmania violiceps</v>
          </cell>
        </row>
        <row r="3554">
          <cell r="D3554" t="str">
            <v>Cynanthus sordidus</v>
          </cell>
        </row>
        <row r="3555">
          <cell r="D3555" t="str">
            <v>Cynanthus latirostris</v>
          </cell>
        </row>
        <row r="3556">
          <cell r="D3556" t="str">
            <v>Cyanophaia bicolor</v>
          </cell>
        </row>
        <row r="3557">
          <cell r="D3557" t="str">
            <v>Thalurania ridgwayi</v>
          </cell>
        </row>
        <row r="3558">
          <cell r="D3558" t="str">
            <v>Thalurania colombica</v>
          </cell>
        </row>
        <row r="3559">
          <cell r="D3559" t="str">
            <v>Thalurania hypochlora</v>
          </cell>
        </row>
        <row r="3560">
          <cell r="D3560" t="str">
            <v>Thalurania fannyi</v>
          </cell>
        </row>
        <row r="3561">
          <cell r="D3561" t="str">
            <v>Thalurania furcata</v>
          </cell>
        </row>
        <row r="3562">
          <cell r="D3562" t="str">
            <v>Thalurania watertonii</v>
          </cell>
        </row>
        <row r="3563">
          <cell r="D3563" t="str">
            <v>Thalurania glaucopis</v>
          </cell>
        </row>
        <row r="3564">
          <cell r="D3564" t="str">
            <v>Damophila julie</v>
          </cell>
        </row>
        <row r="3565">
          <cell r="D3565" t="str">
            <v>Lepidopyga coeruleogularis</v>
          </cell>
        </row>
        <row r="3566">
          <cell r="D3566" t="str">
            <v>Lepidopyga lilliae</v>
          </cell>
        </row>
        <row r="3567">
          <cell r="D3567" t="str">
            <v>Lepidopyga goudoti</v>
          </cell>
        </row>
        <row r="3568">
          <cell r="D3568" t="str">
            <v>Hylocharis xantusii</v>
          </cell>
        </row>
        <row r="3569">
          <cell r="D3569" t="str">
            <v>Hylocharis leucotis</v>
          </cell>
        </row>
        <row r="3570">
          <cell r="D3570" t="str">
            <v>Hylocharis eliciae</v>
          </cell>
        </row>
        <row r="3571">
          <cell r="D3571" t="str">
            <v>Hylocharis sapphirina</v>
          </cell>
        </row>
        <row r="3572">
          <cell r="D3572" t="str">
            <v>Hylocharis cyanus</v>
          </cell>
        </row>
        <row r="3573">
          <cell r="D3573" t="str">
            <v>Hylocharis pyropygia</v>
          </cell>
        </row>
        <row r="3574">
          <cell r="D3574" t="str">
            <v>Hylocharis chrysura</v>
          </cell>
        </row>
        <row r="3575">
          <cell r="D3575" t="str">
            <v>Hylocharis grayi</v>
          </cell>
        </row>
        <row r="3576">
          <cell r="D3576" t="str">
            <v>Hylocharis grayi</v>
          </cell>
        </row>
        <row r="3577">
          <cell r="D3577" t="str">
            <v>Hylocharis humboldtii</v>
          </cell>
        </row>
        <row r="3578">
          <cell r="D3578" t="str">
            <v>Chrysuronia oenone</v>
          </cell>
        </row>
        <row r="3579">
          <cell r="D3579" t="str">
            <v>Leucochloris albicollis</v>
          </cell>
        </row>
        <row r="3580">
          <cell r="D3580" t="str">
            <v>Polytmus guainumbi</v>
          </cell>
        </row>
        <row r="3581">
          <cell r="D3581" t="str">
            <v>Polytmus milleri</v>
          </cell>
        </row>
        <row r="3582">
          <cell r="D3582" t="str">
            <v>Polytmus theresiae</v>
          </cell>
        </row>
        <row r="3583">
          <cell r="D3583" t="str">
            <v>Leucippus fallax</v>
          </cell>
        </row>
        <row r="3584">
          <cell r="D3584" t="str">
            <v>Leucippus baeri</v>
          </cell>
        </row>
        <row r="3585">
          <cell r="D3585" t="str">
            <v>Leucippus taczanowskii</v>
          </cell>
        </row>
        <row r="3586">
          <cell r="D3586" t="str">
            <v>Leucippus chlorocercus</v>
          </cell>
        </row>
        <row r="3587">
          <cell r="D3587" t="str">
            <v>Taphrospilus hypostictus</v>
          </cell>
        </row>
        <row r="3588">
          <cell r="D3588" t="str">
            <v>Amazilia viridicauda</v>
          </cell>
        </row>
        <row r="3589">
          <cell r="D3589" t="str">
            <v>Amazilia chionogaster</v>
          </cell>
        </row>
        <row r="3590">
          <cell r="D3590" t="str">
            <v>Amazilia candida</v>
          </cell>
        </row>
        <row r="3591">
          <cell r="D3591" t="str">
            <v>Amazilia brevirostris</v>
          </cell>
        </row>
        <row r="3592">
          <cell r="D3592" t="str">
            <v>Amazilia versicolor</v>
          </cell>
        </row>
        <row r="3593">
          <cell r="D3593" t="str">
            <v>Amazilia luciae</v>
          </cell>
        </row>
        <row r="3594">
          <cell r="D3594" t="str">
            <v>Amazilia fimbriata</v>
          </cell>
        </row>
        <row r="3595">
          <cell r="D3595" t="str">
            <v>Amazilia distans</v>
          </cell>
        </row>
        <row r="3596">
          <cell r="D3596" t="str">
            <v>Amazilia lactea</v>
          </cell>
        </row>
        <row r="3597">
          <cell r="D3597" t="str">
            <v>Amazilia amabilis</v>
          </cell>
        </row>
        <row r="3598">
          <cell r="D3598" t="str">
            <v>Amazilia decora</v>
          </cell>
        </row>
        <row r="3599">
          <cell r="D3599" t="str">
            <v>Amazilia rosenbergi</v>
          </cell>
        </row>
        <row r="3600">
          <cell r="D3600" t="str">
            <v>Amazilia boucardi</v>
          </cell>
        </row>
        <row r="3601">
          <cell r="D3601" t="str">
            <v>Amazilia franciae</v>
          </cell>
        </row>
        <row r="3602">
          <cell r="D3602" t="str">
            <v>Amazilia leucogaster</v>
          </cell>
        </row>
        <row r="3603">
          <cell r="D3603" t="str">
            <v>Amazilia cyanocephala</v>
          </cell>
        </row>
        <row r="3604">
          <cell r="D3604" t="str">
            <v>Amazilia cyanifrons</v>
          </cell>
        </row>
        <row r="3605">
          <cell r="D3605" t="str">
            <v>Amazilia beryllina</v>
          </cell>
        </row>
        <row r="3606">
          <cell r="D3606" t="str">
            <v>Amazilia cyanura</v>
          </cell>
        </row>
        <row r="3607">
          <cell r="D3607" t="str">
            <v>Amazilia saucerrottei</v>
          </cell>
        </row>
        <row r="3608">
          <cell r="D3608" t="str">
            <v>Amazilia tobaci</v>
          </cell>
        </row>
        <row r="3609">
          <cell r="D3609" t="str">
            <v>Amazilia viridigaster</v>
          </cell>
        </row>
        <row r="3610">
          <cell r="D3610" t="str">
            <v>Amazilia edward</v>
          </cell>
        </row>
        <row r="3611">
          <cell r="D3611" t="str">
            <v>Amazilia rutila</v>
          </cell>
        </row>
        <row r="3612">
          <cell r="D3612" t="str">
            <v>Amazilia yucatanensis</v>
          </cell>
        </row>
        <row r="3613">
          <cell r="D3613" t="str">
            <v>Amazilia tzacatl</v>
          </cell>
        </row>
        <row r="3614">
          <cell r="D3614" t="str">
            <v>Amazilia tzacatl</v>
          </cell>
        </row>
        <row r="3615">
          <cell r="D3615" t="str">
            <v>Amazilia handleyi</v>
          </cell>
        </row>
        <row r="3616">
          <cell r="D3616" t="str">
            <v>Amazilia castaneiventris</v>
          </cell>
        </row>
        <row r="3617">
          <cell r="D3617" t="str">
            <v>Amazilia amazilia</v>
          </cell>
        </row>
        <row r="3618">
          <cell r="D3618" t="str">
            <v>Amazilia viridifrons</v>
          </cell>
        </row>
        <row r="3619">
          <cell r="D3619" t="str">
            <v>Amazilia violiceps</v>
          </cell>
        </row>
        <row r="3620">
          <cell r="D3620" t="str">
            <v>Microchera albocoronata</v>
          </cell>
        </row>
        <row r="3621">
          <cell r="D3621" t="str">
            <v>Anthocephala floriceps</v>
          </cell>
        </row>
        <row r="3622">
          <cell r="D3622" t="str">
            <v>Chalybura buffonii</v>
          </cell>
        </row>
        <row r="3623">
          <cell r="D3623" t="str">
            <v>Chalybura urochrysia</v>
          </cell>
        </row>
        <row r="3624">
          <cell r="D3624" t="str">
            <v>Lampornis clemenciae</v>
          </cell>
        </row>
        <row r="3625">
          <cell r="D3625" t="str">
            <v>Lampornis amethystinus</v>
          </cell>
        </row>
        <row r="3626">
          <cell r="D3626" t="str">
            <v>Lampornis viridipallens</v>
          </cell>
        </row>
        <row r="3627">
          <cell r="D3627" t="str">
            <v>Lampornis sybillae</v>
          </cell>
        </row>
        <row r="3628">
          <cell r="D3628" t="str">
            <v>Lampornis hemileucus</v>
          </cell>
        </row>
        <row r="3629">
          <cell r="D3629" t="str">
            <v>Lampornis castaneoventris</v>
          </cell>
        </row>
        <row r="3630">
          <cell r="D3630" t="str">
            <v>Lampornis castaneoventris</v>
          </cell>
        </row>
        <row r="3631">
          <cell r="D3631" t="str">
            <v>Lampornis calolaemus</v>
          </cell>
        </row>
        <row r="3632">
          <cell r="D3632" t="str">
            <v>Lampornis cinereicauda</v>
          </cell>
        </row>
        <row r="3633">
          <cell r="D3633" t="str">
            <v>Lamprolaima rhami</v>
          </cell>
        </row>
        <row r="3634">
          <cell r="D3634" t="str">
            <v>Adelomyia melanogenys</v>
          </cell>
        </row>
        <row r="3635">
          <cell r="D3635" t="str">
            <v>Phlogophilus hemileucurus</v>
          </cell>
        </row>
        <row r="3636">
          <cell r="D3636" t="str">
            <v>Phlogophilus harterti</v>
          </cell>
        </row>
        <row r="3637">
          <cell r="D3637" t="str">
            <v>Clytolaema rubricauda</v>
          </cell>
        </row>
        <row r="3638">
          <cell r="D3638" t="str">
            <v>Heliodoxa imperatrix</v>
          </cell>
        </row>
        <row r="3639">
          <cell r="D3639" t="str">
            <v>Heliodoxa xanthogonys</v>
          </cell>
        </row>
        <row r="3640">
          <cell r="D3640" t="str">
            <v>Heliodoxa gularis</v>
          </cell>
        </row>
        <row r="3641">
          <cell r="D3641" t="str">
            <v>Heliodoxa branickii</v>
          </cell>
        </row>
        <row r="3642">
          <cell r="D3642" t="str">
            <v>Heliodoxa schreibersii</v>
          </cell>
        </row>
        <row r="3643">
          <cell r="D3643" t="str">
            <v>Heliodoxa aurescens</v>
          </cell>
        </row>
        <row r="3644">
          <cell r="D3644" t="str">
            <v>Heliodoxa rubinoides</v>
          </cell>
        </row>
        <row r="3645">
          <cell r="D3645" t="str">
            <v>Heliodoxa jacula</v>
          </cell>
        </row>
        <row r="3646">
          <cell r="D3646" t="str">
            <v>Heliodoxa leadbeateri</v>
          </cell>
        </row>
        <row r="3647">
          <cell r="D3647" t="str">
            <v>Eugenes fulgens</v>
          </cell>
        </row>
        <row r="3648">
          <cell r="D3648" t="str">
            <v>Hylonympha macrocerca</v>
          </cell>
        </row>
        <row r="3649">
          <cell r="D3649" t="str">
            <v>Sternoclyta cyanopectus</v>
          </cell>
        </row>
        <row r="3650">
          <cell r="D3650" t="str">
            <v>Urochroa bougueri</v>
          </cell>
        </row>
        <row r="3651">
          <cell r="D3651" t="str">
            <v>Boissonneaua flavescens</v>
          </cell>
        </row>
        <row r="3652">
          <cell r="D3652" t="str">
            <v>Boissonneaua matthewsii</v>
          </cell>
        </row>
        <row r="3653">
          <cell r="D3653" t="str">
            <v>Boissonneaua jardini</v>
          </cell>
        </row>
        <row r="3654">
          <cell r="D3654" t="str">
            <v>Aglaeactis cupripennis</v>
          </cell>
        </row>
        <row r="3655">
          <cell r="D3655" t="str">
            <v>Aglaeactis castelnaudii</v>
          </cell>
        </row>
        <row r="3656">
          <cell r="D3656" t="str">
            <v>Aglaeactis aliciae</v>
          </cell>
        </row>
        <row r="3657">
          <cell r="D3657" t="str">
            <v>Aglaeactis pamela</v>
          </cell>
        </row>
        <row r="3658">
          <cell r="D3658" t="str">
            <v>Oreotrochilus chimborazo</v>
          </cell>
        </row>
        <row r="3659">
          <cell r="D3659" t="str">
            <v>Oreotrochilus estella</v>
          </cell>
        </row>
        <row r="3660">
          <cell r="D3660" t="str">
            <v>Oreotrochilus leucopleurus</v>
          </cell>
        </row>
        <row r="3661">
          <cell r="D3661" t="str">
            <v>Oreotrochilus melanogaster</v>
          </cell>
        </row>
        <row r="3662">
          <cell r="D3662" t="str">
            <v>Oreotrochilus adela</v>
          </cell>
        </row>
        <row r="3663">
          <cell r="D3663" t="str">
            <v>Lafresnaya lafresnayi</v>
          </cell>
        </row>
        <row r="3664">
          <cell r="D3664" t="str">
            <v>Coeligena coeligena</v>
          </cell>
        </row>
        <row r="3665">
          <cell r="D3665" t="str">
            <v>Coeligena wilsoni</v>
          </cell>
        </row>
        <row r="3666">
          <cell r="D3666" t="str">
            <v>Coeligena prunellei</v>
          </cell>
        </row>
        <row r="3667">
          <cell r="D3667" t="str">
            <v>Coeligena torquata</v>
          </cell>
        </row>
        <row r="3668">
          <cell r="D3668" t="str">
            <v>Coeligena phalerata</v>
          </cell>
        </row>
        <row r="3669">
          <cell r="D3669" t="str">
            <v>Coeligena orina</v>
          </cell>
        </row>
        <row r="3670">
          <cell r="D3670" t="str">
            <v>Coeligena bonapartei</v>
          </cell>
        </row>
        <row r="3671">
          <cell r="D3671" t="str">
            <v>Coeligena helianthea</v>
          </cell>
        </row>
        <row r="3672">
          <cell r="D3672" t="str">
            <v>Coeligena lutetiae</v>
          </cell>
        </row>
        <row r="3673">
          <cell r="D3673" t="str">
            <v>Coeligena violifer</v>
          </cell>
        </row>
        <row r="3674">
          <cell r="D3674" t="str">
            <v>Coeligena iris</v>
          </cell>
        </row>
        <row r="3675">
          <cell r="D3675" t="str">
            <v>Ensifera ensifera</v>
          </cell>
        </row>
        <row r="3676">
          <cell r="D3676" t="str">
            <v>Pterophanes cyanopterus</v>
          </cell>
        </row>
        <row r="3677">
          <cell r="D3677" t="str">
            <v>Patagona gigas</v>
          </cell>
        </row>
        <row r="3678">
          <cell r="D3678" t="str">
            <v>Sephanoides sephaniodes</v>
          </cell>
        </row>
        <row r="3679">
          <cell r="D3679" t="str">
            <v>Sephanoides fernandensis</v>
          </cell>
        </row>
        <row r="3680">
          <cell r="D3680" t="str">
            <v>Heliangelus mavors</v>
          </cell>
        </row>
        <row r="3681">
          <cell r="D3681" t="str">
            <v>Heliangelus spencei</v>
          </cell>
        </row>
        <row r="3682">
          <cell r="D3682" t="str">
            <v>Heliangelus amethysticollis</v>
          </cell>
        </row>
        <row r="3683">
          <cell r="D3683" t="str">
            <v>Heliangelus amethysticollis</v>
          </cell>
        </row>
        <row r="3684">
          <cell r="D3684" t="str">
            <v>Heliangelus strophianus</v>
          </cell>
        </row>
        <row r="3685">
          <cell r="D3685" t="str">
            <v>Heliangelus exortis</v>
          </cell>
        </row>
        <row r="3686">
          <cell r="D3686" t="str">
            <v>Heliangelus exortis</v>
          </cell>
        </row>
        <row r="3687">
          <cell r="D3687" t="str">
            <v>Heliangelus micraster</v>
          </cell>
        </row>
        <row r="3688">
          <cell r="D3688" t="str">
            <v>Heliangelus viola</v>
          </cell>
        </row>
        <row r="3689">
          <cell r="D3689" t="str">
            <v>Heliangelus zusii</v>
          </cell>
        </row>
        <row r="3690">
          <cell r="D3690" t="str">
            <v>Heliangelus regalis</v>
          </cell>
        </row>
        <row r="3691">
          <cell r="D3691" t="str">
            <v>Eriocnemis nigrivestis</v>
          </cell>
        </row>
        <row r="3692">
          <cell r="D3692" t="str">
            <v>Eriocnemis vestita</v>
          </cell>
        </row>
        <row r="3693">
          <cell r="D3693" t="str">
            <v>Eriocnemis isabellae</v>
          </cell>
        </row>
        <row r="3694">
          <cell r="D3694" t="str">
            <v>Eriocnemis godini</v>
          </cell>
        </row>
        <row r="3695">
          <cell r="D3695" t="str">
            <v>Eriocnemis luciani</v>
          </cell>
        </row>
        <row r="3696">
          <cell r="D3696" t="str">
            <v>Eriocnemis cupreoventris</v>
          </cell>
        </row>
        <row r="3697">
          <cell r="D3697" t="str">
            <v>Eriocnemis mosquera</v>
          </cell>
        </row>
        <row r="3698">
          <cell r="D3698" t="str">
            <v>Eriocnemis glaucopoides</v>
          </cell>
        </row>
        <row r="3699">
          <cell r="D3699" t="str">
            <v>Eriocnemis mirabilis</v>
          </cell>
        </row>
        <row r="3700">
          <cell r="D3700" t="str">
            <v>Eriocnemis alinae</v>
          </cell>
        </row>
        <row r="3701">
          <cell r="D3701" t="str">
            <v>Eriocnemis derbyi</v>
          </cell>
        </row>
        <row r="3702">
          <cell r="D3702" t="str">
            <v>Haplophaedia aureliae</v>
          </cell>
        </row>
        <row r="3703">
          <cell r="D3703" t="str">
            <v>Haplophaedia aureliae</v>
          </cell>
        </row>
        <row r="3704">
          <cell r="D3704" t="str">
            <v>Haplophaedia assimilis</v>
          </cell>
        </row>
        <row r="3705">
          <cell r="D3705" t="str">
            <v>Haplophaedia lugens</v>
          </cell>
        </row>
        <row r="3706">
          <cell r="D3706" t="str">
            <v>Urosticte benjamini</v>
          </cell>
        </row>
        <row r="3707">
          <cell r="D3707" t="str">
            <v>Urosticte ruficrissa</v>
          </cell>
        </row>
        <row r="3708">
          <cell r="D3708" t="str">
            <v>Ocreatus underwoodii</v>
          </cell>
        </row>
        <row r="3709">
          <cell r="D3709" t="str">
            <v>Lesbia victoriae</v>
          </cell>
        </row>
        <row r="3710">
          <cell r="D3710" t="str">
            <v>Lesbia nuna</v>
          </cell>
        </row>
        <row r="3711">
          <cell r="D3711" t="str">
            <v>Sappho sparganura</v>
          </cell>
        </row>
        <row r="3712">
          <cell r="D3712" t="str">
            <v>Polyonymus caroli</v>
          </cell>
        </row>
        <row r="3713">
          <cell r="D3713" t="str">
            <v>Ramphomicron microrhynchum</v>
          </cell>
        </row>
        <row r="3714">
          <cell r="D3714" t="str">
            <v>Ramphomicron dorsale</v>
          </cell>
        </row>
        <row r="3715">
          <cell r="D3715" t="str">
            <v>Oreonympha nobilis</v>
          </cell>
        </row>
        <row r="3716">
          <cell r="D3716" t="str">
            <v>Oxypogon guerinii</v>
          </cell>
        </row>
        <row r="3717">
          <cell r="D3717" t="str">
            <v>Metallura williami</v>
          </cell>
        </row>
        <row r="3718">
          <cell r="D3718" t="str">
            <v>Metallura baroni</v>
          </cell>
        </row>
        <row r="3719">
          <cell r="D3719" t="str">
            <v>Metallura odomae</v>
          </cell>
        </row>
        <row r="3720">
          <cell r="D3720" t="str">
            <v>Metallura theresiae</v>
          </cell>
        </row>
        <row r="3721">
          <cell r="D3721" t="str">
            <v>Metallura eupogon</v>
          </cell>
        </row>
        <row r="3722">
          <cell r="D3722" t="str">
            <v>Metallura aeneocauda</v>
          </cell>
        </row>
        <row r="3723">
          <cell r="D3723" t="str">
            <v>Metallura phoebe</v>
          </cell>
        </row>
        <row r="3724">
          <cell r="D3724" t="str">
            <v>Metallura tyrianthina</v>
          </cell>
        </row>
        <row r="3725">
          <cell r="D3725" t="str">
            <v>Metallura iracunda</v>
          </cell>
        </row>
        <row r="3726">
          <cell r="D3726" t="str">
            <v>Chalcostigma ruficeps</v>
          </cell>
        </row>
        <row r="3727">
          <cell r="D3727" t="str">
            <v>Chalcostigma olivaceum</v>
          </cell>
        </row>
        <row r="3728">
          <cell r="D3728" t="str">
            <v>Chalcostigma stanleyi</v>
          </cell>
        </row>
        <row r="3729">
          <cell r="D3729" t="str">
            <v>Chalcostigma heteropogon</v>
          </cell>
        </row>
        <row r="3730">
          <cell r="D3730" t="str">
            <v>Chalcostigma herrani</v>
          </cell>
        </row>
        <row r="3731">
          <cell r="D3731" t="str">
            <v>Opisthoprora euryptera</v>
          </cell>
        </row>
        <row r="3732">
          <cell r="D3732" t="str">
            <v>Taphrolesbia griseiventris</v>
          </cell>
        </row>
        <row r="3733">
          <cell r="D3733" t="str">
            <v>Aglaiocercus kingi</v>
          </cell>
        </row>
        <row r="3734">
          <cell r="D3734" t="str">
            <v>Aglaiocercus kingi</v>
          </cell>
        </row>
        <row r="3735">
          <cell r="D3735" t="str">
            <v>Aglaiocercus berlepschi</v>
          </cell>
        </row>
        <row r="3736">
          <cell r="D3736" t="str">
            <v>Aglaiocercus coelestis</v>
          </cell>
        </row>
        <row r="3737">
          <cell r="D3737" t="str">
            <v>Augastes lumachella</v>
          </cell>
        </row>
        <row r="3738">
          <cell r="D3738" t="str">
            <v>Augastes scutatus</v>
          </cell>
        </row>
        <row r="3739">
          <cell r="D3739" t="str">
            <v>Schistes geoffroyi</v>
          </cell>
        </row>
        <row r="3740">
          <cell r="D3740" t="str">
            <v>Heliothryx barroti</v>
          </cell>
        </row>
        <row r="3741">
          <cell r="D3741" t="str">
            <v>Heliothryx auritus</v>
          </cell>
        </row>
        <row r="3742">
          <cell r="D3742" t="str">
            <v>Heliactin bilophus</v>
          </cell>
        </row>
        <row r="3743">
          <cell r="D3743" t="str">
            <v>Loddigesia mirabilis</v>
          </cell>
        </row>
        <row r="3744">
          <cell r="D3744" t="str">
            <v>Heliomaster constantii</v>
          </cell>
        </row>
        <row r="3745">
          <cell r="D3745" t="str">
            <v>Heliomaster longirostris</v>
          </cell>
        </row>
        <row r="3746">
          <cell r="D3746" t="str">
            <v>Heliomaster squamosus</v>
          </cell>
        </row>
        <row r="3747">
          <cell r="D3747" t="str">
            <v>Heliomaster furcifer</v>
          </cell>
        </row>
        <row r="3748">
          <cell r="D3748" t="str">
            <v>Rhodopis vesper</v>
          </cell>
        </row>
        <row r="3749">
          <cell r="D3749" t="str">
            <v>Thaumastura cora</v>
          </cell>
        </row>
        <row r="3750">
          <cell r="D3750" t="str">
            <v>Tilmatura dupontii</v>
          </cell>
        </row>
        <row r="3751">
          <cell r="D3751" t="str">
            <v>Doricha enicura</v>
          </cell>
        </row>
        <row r="3752">
          <cell r="D3752" t="str">
            <v>Doricha eliza</v>
          </cell>
        </row>
        <row r="3753">
          <cell r="D3753" t="str">
            <v>Calliphlox evelynae</v>
          </cell>
        </row>
        <row r="3754">
          <cell r="D3754" t="str">
            <v>Calliphlox bryantae</v>
          </cell>
        </row>
        <row r="3755">
          <cell r="D3755" t="str">
            <v>Calliphlox mitchellii</v>
          </cell>
        </row>
        <row r="3756">
          <cell r="D3756" t="str">
            <v>Calliphlox amethystina</v>
          </cell>
        </row>
        <row r="3757">
          <cell r="D3757" t="str">
            <v>Microstilbon burmeisteri</v>
          </cell>
        </row>
        <row r="3758">
          <cell r="D3758" t="str">
            <v>Calothorax lucifer</v>
          </cell>
        </row>
        <row r="3759">
          <cell r="D3759" t="str">
            <v>Calothorax pulcher</v>
          </cell>
        </row>
        <row r="3760">
          <cell r="D3760" t="str">
            <v>Mellisuga helenae</v>
          </cell>
        </row>
        <row r="3761">
          <cell r="D3761" t="str">
            <v>Mellisuga minima</v>
          </cell>
        </row>
        <row r="3762">
          <cell r="D3762" t="str">
            <v>Archilochus colubris</v>
          </cell>
        </row>
        <row r="3763">
          <cell r="D3763" t="str">
            <v>Archilochus alexandri</v>
          </cell>
        </row>
        <row r="3764">
          <cell r="D3764" t="str">
            <v>Calypte anna</v>
          </cell>
        </row>
        <row r="3765">
          <cell r="D3765" t="str">
            <v>Calypte costae</v>
          </cell>
        </row>
        <row r="3766">
          <cell r="D3766" t="str">
            <v>Atthis heloisa</v>
          </cell>
        </row>
        <row r="3767">
          <cell r="D3767" t="str">
            <v>Atthis ellioti</v>
          </cell>
        </row>
        <row r="3768">
          <cell r="D3768" t="str">
            <v>Myrtis fanny</v>
          </cell>
        </row>
        <row r="3769">
          <cell r="D3769" t="str">
            <v>Eulidia yarrellii</v>
          </cell>
        </row>
        <row r="3770">
          <cell r="D3770" t="str">
            <v>Myrmia micrura</v>
          </cell>
        </row>
        <row r="3771">
          <cell r="D3771" t="str">
            <v>Chaetocercus mulsant</v>
          </cell>
        </row>
        <row r="3772">
          <cell r="D3772" t="str">
            <v>Chaetocercus bombus</v>
          </cell>
        </row>
        <row r="3773">
          <cell r="D3773" t="str">
            <v>Chaetocercus heliodor</v>
          </cell>
        </row>
        <row r="3774">
          <cell r="D3774" t="str">
            <v>Chaetocercus astreans</v>
          </cell>
        </row>
        <row r="3775">
          <cell r="D3775" t="str">
            <v>Chaetocercus berlepschi</v>
          </cell>
        </row>
        <row r="3776">
          <cell r="D3776" t="str">
            <v>Chaetocercus jourdanii</v>
          </cell>
        </row>
        <row r="3777">
          <cell r="D3777" t="str">
            <v>Selasphorus platycercus</v>
          </cell>
        </row>
        <row r="3778">
          <cell r="D3778" t="str">
            <v>Selasphorus rufus</v>
          </cell>
        </row>
        <row r="3779">
          <cell r="D3779" t="str">
            <v>Selasphorus sasin</v>
          </cell>
        </row>
        <row r="3780">
          <cell r="D3780" t="str">
            <v>Selasphorus flammula</v>
          </cell>
        </row>
        <row r="3781">
          <cell r="D3781" t="str">
            <v>Selasphorus scintilla</v>
          </cell>
        </row>
        <row r="3782">
          <cell r="D3782" t="str">
            <v>Selasphorus ardens</v>
          </cell>
        </row>
        <row r="3783">
          <cell r="D3783" t="str">
            <v>Stellula calliope</v>
          </cell>
        </row>
        <row r="3784">
          <cell r="D3784" t="str">
            <v>Colius striatus</v>
          </cell>
        </row>
        <row r="3785">
          <cell r="D3785" t="str">
            <v>Colius leucocephalus</v>
          </cell>
        </row>
        <row r="3786">
          <cell r="D3786" t="str">
            <v>Colius castanotus</v>
          </cell>
        </row>
        <row r="3787">
          <cell r="D3787" t="str">
            <v>Colius colius</v>
          </cell>
        </row>
        <row r="3788">
          <cell r="D3788" t="str">
            <v>Urocolius macrourus</v>
          </cell>
        </row>
        <row r="3789">
          <cell r="D3789" t="str">
            <v>Urocolius indicus</v>
          </cell>
        </row>
        <row r="3790">
          <cell r="D3790" t="str">
            <v>Apaloderma narina</v>
          </cell>
        </row>
        <row r="3791">
          <cell r="D3791" t="str">
            <v>Apaloderma aequatoriale</v>
          </cell>
        </row>
        <row r="3792">
          <cell r="D3792" t="str">
            <v>Apaloderma vittatum</v>
          </cell>
        </row>
        <row r="3793">
          <cell r="D3793" t="str">
            <v>Harpactes reinwardtii</v>
          </cell>
        </row>
        <row r="3794">
          <cell r="D3794" t="str">
            <v>Harpactes fasciatus</v>
          </cell>
        </row>
        <row r="3795">
          <cell r="D3795" t="str">
            <v>Harpactes kasumba</v>
          </cell>
        </row>
        <row r="3796">
          <cell r="D3796" t="str">
            <v>Harpactes diardii</v>
          </cell>
        </row>
        <row r="3797">
          <cell r="D3797" t="str">
            <v>Harpactes ardens</v>
          </cell>
        </row>
        <row r="3798">
          <cell r="D3798" t="str">
            <v>Harpactes whiteheadi</v>
          </cell>
        </row>
        <row r="3799">
          <cell r="D3799" t="str">
            <v>Harpactes orrhophaeus</v>
          </cell>
        </row>
        <row r="3800">
          <cell r="D3800" t="str">
            <v>Harpactes duvaucelii</v>
          </cell>
        </row>
        <row r="3801">
          <cell r="D3801" t="str">
            <v>Harpactes oreskios</v>
          </cell>
        </row>
        <row r="3802">
          <cell r="D3802" t="str">
            <v>Harpactes erythrocephalus</v>
          </cell>
        </row>
        <row r="3803">
          <cell r="D3803" t="str">
            <v>Harpactes wardi</v>
          </cell>
        </row>
        <row r="3804">
          <cell r="D3804" t="str">
            <v>Apalharpactes reinwardtii</v>
          </cell>
        </row>
        <row r="3805">
          <cell r="D3805" t="str">
            <v>Apalharpactes mackloti</v>
          </cell>
        </row>
        <row r="3806">
          <cell r="D3806" t="str">
            <v>Priotelus temnurus</v>
          </cell>
        </row>
        <row r="3807">
          <cell r="D3807" t="str">
            <v>Priotelus roseigaster</v>
          </cell>
        </row>
        <row r="3808">
          <cell r="D3808" t="str">
            <v>Trogon viridis</v>
          </cell>
        </row>
        <row r="3809">
          <cell r="D3809" t="str">
            <v>Trogon chionurus</v>
          </cell>
        </row>
        <row r="3810">
          <cell r="D3810" t="str">
            <v>Trogon massena</v>
          </cell>
        </row>
        <row r="3811">
          <cell r="D3811" t="str">
            <v>Trogon melanurus</v>
          </cell>
        </row>
        <row r="3812">
          <cell r="D3812" t="str">
            <v>Trogon melanurus</v>
          </cell>
        </row>
        <row r="3813">
          <cell r="D3813" t="str">
            <v>Trogon mesurus</v>
          </cell>
        </row>
        <row r="3814">
          <cell r="D3814" t="str">
            <v>Trogon clathratus</v>
          </cell>
        </row>
        <row r="3815">
          <cell r="D3815" t="str">
            <v>Trogon comptus</v>
          </cell>
        </row>
        <row r="3816">
          <cell r="D3816" t="str">
            <v>Trogon bairdii</v>
          </cell>
        </row>
        <row r="3817">
          <cell r="D3817" t="str">
            <v>Trogon viridis</v>
          </cell>
        </row>
        <row r="3818">
          <cell r="D3818" t="str">
            <v>Trogon citreolus</v>
          </cell>
        </row>
        <row r="3819">
          <cell r="D3819" t="str">
            <v>Trogon melanocephalus</v>
          </cell>
        </row>
        <row r="3820">
          <cell r="D3820" t="str">
            <v>Trogon mexicanus</v>
          </cell>
        </row>
        <row r="3821">
          <cell r="D3821" t="str">
            <v>Trogon elegans</v>
          </cell>
        </row>
        <row r="3822">
          <cell r="D3822" t="str">
            <v>Trogon collaris</v>
          </cell>
        </row>
        <row r="3823">
          <cell r="D3823" t="str">
            <v>Trogon aurantiiventris</v>
          </cell>
        </row>
        <row r="3824">
          <cell r="D3824" t="str">
            <v>Trogon personatus</v>
          </cell>
        </row>
        <row r="3825">
          <cell r="D3825" t="str">
            <v>Trogon rufus</v>
          </cell>
        </row>
        <row r="3826">
          <cell r="D3826" t="str">
            <v>Trogon surrucura</v>
          </cell>
        </row>
        <row r="3827">
          <cell r="D3827" t="str">
            <v>Trogon curucui</v>
          </cell>
        </row>
        <row r="3828">
          <cell r="D3828" t="str">
            <v>Trogon violaceus</v>
          </cell>
        </row>
        <row r="3829">
          <cell r="D3829" t="str">
            <v>Trogon violaceus</v>
          </cell>
        </row>
        <row r="3830">
          <cell r="D3830" t="str">
            <v>Trogon caligatus</v>
          </cell>
        </row>
        <row r="3831">
          <cell r="D3831" t="str">
            <v>Euptilotis neoxenus</v>
          </cell>
        </row>
        <row r="3832">
          <cell r="D3832" t="str">
            <v>Pharomachrus mocinno</v>
          </cell>
        </row>
        <row r="3833">
          <cell r="D3833" t="str">
            <v>Pharomachrus antisianus</v>
          </cell>
        </row>
        <row r="3834">
          <cell r="D3834" t="str">
            <v>Pharomachrus fulgidus</v>
          </cell>
        </row>
        <row r="3835">
          <cell r="D3835" t="str">
            <v>Pharomachrus auriceps</v>
          </cell>
        </row>
        <row r="3836">
          <cell r="D3836" t="str">
            <v>Pharomachrus pavoninus</v>
          </cell>
        </row>
        <row r="3837">
          <cell r="D3837" t="str">
            <v>Coracias garrulus</v>
          </cell>
        </row>
        <row r="3838">
          <cell r="D3838" t="str">
            <v>Coracias abyssinicus</v>
          </cell>
        </row>
        <row r="3839">
          <cell r="D3839" t="str">
            <v>Coracias caudatus</v>
          </cell>
        </row>
        <row r="3840">
          <cell r="D3840" t="str">
            <v>Coracias spatulatus</v>
          </cell>
        </row>
        <row r="3841">
          <cell r="D3841" t="str">
            <v>Coracias naevia</v>
          </cell>
        </row>
        <row r="3842">
          <cell r="D3842" t="str">
            <v>Coracias benghalensis</v>
          </cell>
        </row>
        <row r="3843">
          <cell r="D3843" t="str">
            <v>Coracias temminckii</v>
          </cell>
        </row>
        <row r="3844">
          <cell r="D3844" t="str">
            <v>Coracias cyanogaster</v>
          </cell>
        </row>
        <row r="3845">
          <cell r="D3845" t="str">
            <v>Eurystomus glaucurus</v>
          </cell>
        </row>
        <row r="3846">
          <cell r="D3846" t="str">
            <v>Eurystomus gularis</v>
          </cell>
        </row>
        <row r="3847">
          <cell r="D3847" t="str">
            <v>Eurystomus orientalis</v>
          </cell>
        </row>
        <row r="3848">
          <cell r="D3848" t="str">
            <v>Eurystomus azureus</v>
          </cell>
        </row>
        <row r="3849">
          <cell r="D3849" t="str">
            <v>Brachypteracias leptosomus</v>
          </cell>
        </row>
        <row r="3850">
          <cell r="D3850" t="str">
            <v>Brachypteracias squamiger</v>
          </cell>
        </row>
        <row r="3851">
          <cell r="D3851" t="str">
            <v>Atelornis pittoides</v>
          </cell>
        </row>
        <row r="3852">
          <cell r="D3852" t="str">
            <v>Atelornis crossleyi</v>
          </cell>
        </row>
        <row r="3853">
          <cell r="D3853" t="str">
            <v>Uratelornis chimaera</v>
          </cell>
        </row>
        <row r="3854">
          <cell r="D3854" t="str">
            <v>Leptosomus discolor</v>
          </cell>
        </row>
        <row r="3855">
          <cell r="D3855" t="str">
            <v>Actenoides bougainvillei</v>
          </cell>
        </row>
        <row r="3856">
          <cell r="D3856" t="str">
            <v>Actenoides concretus</v>
          </cell>
        </row>
        <row r="3857">
          <cell r="D3857" t="str">
            <v>Actenoides lindsayi</v>
          </cell>
        </row>
        <row r="3858">
          <cell r="D3858" t="str">
            <v>Actenoides hombroni</v>
          </cell>
        </row>
        <row r="3859">
          <cell r="D3859" t="str">
            <v>Actenoides monachus</v>
          </cell>
        </row>
        <row r="3860">
          <cell r="D3860" t="str">
            <v>Actenoides princeps</v>
          </cell>
        </row>
        <row r="3861">
          <cell r="D3861" t="str">
            <v>Melidora macrorrhina</v>
          </cell>
        </row>
        <row r="3862">
          <cell r="D3862" t="str">
            <v>Lacedo pulchella</v>
          </cell>
        </row>
        <row r="3863">
          <cell r="D3863" t="str">
            <v>Tanysiptera hydrocharis</v>
          </cell>
        </row>
        <row r="3864">
          <cell r="D3864" t="str">
            <v>Tanysiptera galatea</v>
          </cell>
        </row>
        <row r="3865">
          <cell r="D3865" t="str">
            <v>Tanysiptera ellioti</v>
          </cell>
        </row>
        <row r="3866">
          <cell r="D3866" t="str">
            <v>Tanysiptera riedelii</v>
          </cell>
        </row>
        <row r="3867">
          <cell r="D3867" t="str">
            <v>Tanysiptera carolinae</v>
          </cell>
        </row>
        <row r="3868">
          <cell r="D3868" t="str">
            <v>Tanysiptera nympha</v>
          </cell>
        </row>
        <row r="3869">
          <cell r="D3869" t="str">
            <v>Tanysiptera danae</v>
          </cell>
        </row>
        <row r="3870">
          <cell r="D3870" t="str">
            <v>Tanysiptera sylvia</v>
          </cell>
        </row>
        <row r="3871">
          <cell r="D3871" t="str">
            <v>Cittura cyanotis</v>
          </cell>
        </row>
        <row r="3872">
          <cell r="D3872" t="str">
            <v>Clytoceyx rex</v>
          </cell>
        </row>
        <row r="3873">
          <cell r="D3873" t="str">
            <v>Dacelo novaeguineae</v>
          </cell>
        </row>
        <row r="3874">
          <cell r="D3874" t="str">
            <v>Dacelo leachii</v>
          </cell>
        </row>
        <row r="3875">
          <cell r="D3875" t="str">
            <v>Dacelo tyro</v>
          </cell>
        </row>
        <row r="3876">
          <cell r="D3876" t="str">
            <v>Dacelo gaudichaud</v>
          </cell>
        </row>
        <row r="3877">
          <cell r="D3877" t="str">
            <v>Caridonax fulgidus</v>
          </cell>
        </row>
        <row r="3878">
          <cell r="D3878" t="str">
            <v>Pelargopsis amauroptera</v>
          </cell>
        </row>
        <row r="3879">
          <cell r="D3879" t="str">
            <v>Pelargopsis capensis</v>
          </cell>
        </row>
        <row r="3880">
          <cell r="D3880" t="str">
            <v>Pelargopsis melanorhyncha</v>
          </cell>
        </row>
        <row r="3881">
          <cell r="D3881" t="str">
            <v>Halcyon coromanda</v>
          </cell>
        </row>
        <row r="3882">
          <cell r="D3882" t="str">
            <v>Halcyon badia</v>
          </cell>
        </row>
        <row r="3883">
          <cell r="D3883" t="str">
            <v>Halcyon smyrnensis</v>
          </cell>
        </row>
        <row r="3884">
          <cell r="D3884" t="str">
            <v>Halcyon pileata</v>
          </cell>
        </row>
        <row r="3885">
          <cell r="D3885" t="str">
            <v>Halcyon cyanoventris</v>
          </cell>
        </row>
        <row r="3886">
          <cell r="D3886" t="str">
            <v>Halcyon leucocephala</v>
          </cell>
        </row>
        <row r="3887">
          <cell r="D3887" t="str">
            <v>Halcyon senegalensis</v>
          </cell>
        </row>
        <row r="3888">
          <cell r="D3888" t="str">
            <v>Halcyon senegaloides</v>
          </cell>
        </row>
        <row r="3889">
          <cell r="D3889" t="str">
            <v>Halcyon malimbica</v>
          </cell>
        </row>
        <row r="3890">
          <cell r="D3890" t="str">
            <v>Halcyon albiventris</v>
          </cell>
        </row>
        <row r="3891">
          <cell r="D3891" t="str">
            <v>Halcyon chelicuti</v>
          </cell>
        </row>
        <row r="3892">
          <cell r="D3892" t="str">
            <v>Todiramphus nigrocyaneus</v>
          </cell>
        </row>
        <row r="3893">
          <cell r="D3893" t="str">
            <v>Todiramphus winchelli</v>
          </cell>
        </row>
        <row r="3894">
          <cell r="D3894" t="str">
            <v>Todiramphus diops</v>
          </cell>
        </row>
        <row r="3895">
          <cell r="D3895" t="str">
            <v>Todiramphus lazuli</v>
          </cell>
        </row>
        <row r="3896">
          <cell r="D3896" t="str">
            <v>Todiramphus macleayii</v>
          </cell>
        </row>
        <row r="3897">
          <cell r="D3897" t="str">
            <v>Todiramphus albonotatus</v>
          </cell>
        </row>
        <row r="3898">
          <cell r="D3898" t="str">
            <v>Todiramphus leucopygius</v>
          </cell>
        </row>
        <row r="3899">
          <cell r="D3899" t="str">
            <v>Todiramphus farquhari</v>
          </cell>
        </row>
        <row r="3900">
          <cell r="D3900" t="str">
            <v>Todiramphus pyrrhopygius</v>
          </cell>
        </row>
        <row r="3901">
          <cell r="D3901" t="str">
            <v>Todiramphus recurvirostris</v>
          </cell>
        </row>
        <row r="3902">
          <cell r="D3902" t="str">
            <v>Todiramphus cinnamominus</v>
          </cell>
        </row>
        <row r="3903">
          <cell r="D3903" t="str">
            <v>Todiramphus miyakoensis</v>
          </cell>
        </row>
        <row r="3904">
          <cell r="D3904" t="str">
            <v>Todiramphus funebris</v>
          </cell>
        </row>
        <row r="3905">
          <cell r="D3905" t="str">
            <v>Todiramphus chloris</v>
          </cell>
        </row>
        <row r="3906">
          <cell r="D3906" t="str">
            <v>Todiramphus enigma</v>
          </cell>
        </row>
        <row r="3907">
          <cell r="D3907" t="str">
            <v>Todiramphus saurophaga</v>
          </cell>
        </row>
        <row r="3908">
          <cell r="D3908" t="str">
            <v>Todiramphus australasia</v>
          </cell>
        </row>
        <row r="3909">
          <cell r="D3909" t="str">
            <v>Todiramphus sanctus</v>
          </cell>
        </row>
        <row r="3910">
          <cell r="D3910" t="str">
            <v>Todiramphus veneratus</v>
          </cell>
        </row>
        <row r="3911">
          <cell r="D3911" t="str">
            <v>Todiramphus ruficollaris</v>
          </cell>
        </row>
        <row r="3912">
          <cell r="D3912" t="str">
            <v>Todiramphus tutus</v>
          </cell>
        </row>
        <row r="3913">
          <cell r="D3913" t="str">
            <v>Todiramphus godeffroyi</v>
          </cell>
        </row>
        <row r="3914">
          <cell r="D3914" t="str">
            <v>Todiramphus gambieri</v>
          </cell>
        </row>
        <row r="3915">
          <cell r="D3915" t="str">
            <v>Syma torotoro</v>
          </cell>
        </row>
        <row r="3916">
          <cell r="D3916" t="str">
            <v>Syma megarhyncha</v>
          </cell>
        </row>
        <row r="3917">
          <cell r="D3917" t="str">
            <v>Ceyx lepidus</v>
          </cell>
        </row>
        <row r="3918">
          <cell r="D3918" t="str">
            <v>Ceyx erithaca</v>
          </cell>
        </row>
        <row r="3919">
          <cell r="D3919" t="str">
            <v>Ceyx rufidorsa</v>
          </cell>
        </row>
        <row r="3920">
          <cell r="D3920" t="str">
            <v>Ceyx melanurus</v>
          </cell>
        </row>
        <row r="3921">
          <cell r="D3921" t="str">
            <v>Ceyx fallax</v>
          </cell>
        </row>
        <row r="3922">
          <cell r="D3922" t="str">
            <v>Ceyx madagascariensis</v>
          </cell>
        </row>
        <row r="3923">
          <cell r="D3923" t="str">
            <v>Ceyx pictus</v>
          </cell>
        </row>
        <row r="3924">
          <cell r="D3924" t="str">
            <v>Ceyx lecontei</v>
          </cell>
        </row>
        <row r="3925">
          <cell r="D3925" t="str">
            <v>Alcedo hercules</v>
          </cell>
        </row>
        <row r="3926">
          <cell r="D3926" t="str">
            <v>Alcedo atthis</v>
          </cell>
        </row>
        <row r="3927">
          <cell r="D3927" t="str">
            <v>Alcedo semitorquata</v>
          </cell>
        </row>
        <row r="3928">
          <cell r="D3928" t="str">
            <v>Alcedo quadribrachys</v>
          </cell>
        </row>
        <row r="3929">
          <cell r="D3929" t="str">
            <v>Alcedo meninting</v>
          </cell>
        </row>
        <row r="3930">
          <cell r="D3930" t="str">
            <v>Alcedo azurea</v>
          </cell>
        </row>
        <row r="3931">
          <cell r="D3931" t="str">
            <v>Alcedo websteri</v>
          </cell>
        </row>
        <row r="3932">
          <cell r="D3932" t="str">
            <v>Alcedo euryzona</v>
          </cell>
        </row>
        <row r="3933">
          <cell r="D3933" t="str">
            <v>Alcedo cyanopectus</v>
          </cell>
        </row>
        <row r="3934">
          <cell r="D3934" t="str">
            <v>Alcedo argentata</v>
          </cell>
        </row>
        <row r="3935">
          <cell r="D3935" t="str">
            <v>Alcedo cristata</v>
          </cell>
        </row>
        <row r="3936">
          <cell r="D3936" t="str">
            <v>Alcedo cristata</v>
          </cell>
        </row>
        <row r="3937">
          <cell r="D3937" t="str">
            <v>Alcedo cristata</v>
          </cell>
        </row>
        <row r="3938">
          <cell r="D3938" t="str">
            <v>Alcedo vintsioides</v>
          </cell>
        </row>
        <row r="3939">
          <cell r="D3939" t="str">
            <v>Alcedo thomensis</v>
          </cell>
        </row>
        <row r="3940">
          <cell r="D3940" t="str">
            <v>Alcedo nais</v>
          </cell>
        </row>
        <row r="3941">
          <cell r="D3941" t="str">
            <v>Alcedo leucogaster</v>
          </cell>
        </row>
        <row r="3942">
          <cell r="D3942" t="str">
            <v>Alcedo leucogaster</v>
          </cell>
        </row>
        <row r="3943">
          <cell r="D3943" t="str">
            <v>Alcedo coerulescens</v>
          </cell>
        </row>
        <row r="3944">
          <cell r="D3944" t="str">
            <v>Alcedo pusilla</v>
          </cell>
        </row>
        <row r="3945">
          <cell r="D3945" t="str">
            <v>Chloroceryle amazona</v>
          </cell>
        </row>
        <row r="3946">
          <cell r="D3946" t="str">
            <v>Chloroceryle americana</v>
          </cell>
        </row>
        <row r="3947">
          <cell r="D3947" t="str">
            <v>Chloroceryle inda</v>
          </cell>
        </row>
        <row r="3948">
          <cell r="D3948" t="str">
            <v>Chloroceryle aenea</v>
          </cell>
        </row>
        <row r="3949">
          <cell r="D3949" t="str">
            <v>Megaceryle lugubris</v>
          </cell>
        </row>
        <row r="3950">
          <cell r="D3950" t="str">
            <v>Megaceryle maxima</v>
          </cell>
        </row>
        <row r="3951">
          <cell r="D3951" t="str">
            <v>Megaceryle torquata</v>
          </cell>
        </row>
        <row r="3952">
          <cell r="D3952" t="str">
            <v>Megaceryle alcyon</v>
          </cell>
        </row>
        <row r="3953">
          <cell r="D3953" t="str">
            <v>Ceryle rudis</v>
          </cell>
        </row>
        <row r="3954">
          <cell r="D3954" t="str">
            <v>Todus multicolor</v>
          </cell>
        </row>
        <row r="3955">
          <cell r="D3955" t="str">
            <v>Todus angustirostris</v>
          </cell>
        </row>
        <row r="3956">
          <cell r="D3956" t="str">
            <v>Todus mexicanus</v>
          </cell>
        </row>
        <row r="3957">
          <cell r="D3957" t="str">
            <v>Todus todus</v>
          </cell>
        </row>
        <row r="3958">
          <cell r="D3958" t="str">
            <v>Todus subulatus</v>
          </cell>
        </row>
        <row r="3959">
          <cell r="D3959" t="str">
            <v>Hylomanes momotula</v>
          </cell>
        </row>
        <row r="3960">
          <cell r="D3960" t="str">
            <v>Aspatha gularis</v>
          </cell>
        </row>
        <row r="3961">
          <cell r="D3961" t="str">
            <v>Momotus mexicanus</v>
          </cell>
        </row>
        <row r="3962">
          <cell r="D3962" t="str">
            <v>Momotus momota</v>
          </cell>
        </row>
        <row r="3963">
          <cell r="D3963" t="str">
            <v>Momotus momota</v>
          </cell>
        </row>
        <row r="3964">
          <cell r="D3964" t="str">
            <v>Momotus aequatorialis</v>
          </cell>
        </row>
        <row r="3965">
          <cell r="D3965" t="str">
            <v>Baryphthengus martii</v>
          </cell>
        </row>
        <row r="3966">
          <cell r="D3966" t="str">
            <v>Baryphthengus ruficapillus</v>
          </cell>
        </row>
        <row r="3967">
          <cell r="D3967" t="str">
            <v>Electron platyrhynchum</v>
          </cell>
        </row>
        <row r="3968">
          <cell r="D3968" t="str">
            <v>Electron carinatum</v>
          </cell>
        </row>
        <row r="3969">
          <cell r="D3969" t="str">
            <v>Eumomota superciliosa</v>
          </cell>
        </row>
        <row r="3970">
          <cell r="D3970" t="str">
            <v>Nyctyornis amictus</v>
          </cell>
        </row>
        <row r="3971">
          <cell r="D3971" t="str">
            <v>Nyctyornis athertoni</v>
          </cell>
        </row>
        <row r="3972">
          <cell r="D3972" t="str">
            <v>Meropogon forsteni</v>
          </cell>
        </row>
        <row r="3973">
          <cell r="D3973" t="str">
            <v>Merops gularis</v>
          </cell>
        </row>
        <row r="3974">
          <cell r="D3974" t="str">
            <v>Merops muelleri</v>
          </cell>
        </row>
        <row r="3975">
          <cell r="D3975" t="str">
            <v>Merops bulocki</v>
          </cell>
        </row>
        <row r="3976">
          <cell r="D3976" t="str">
            <v>Merops bullockoides</v>
          </cell>
        </row>
        <row r="3977">
          <cell r="D3977" t="str">
            <v>Merops pusillus</v>
          </cell>
        </row>
        <row r="3978">
          <cell r="D3978" t="str">
            <v>Merops variegatus</v>
          </cell>
        </row>
        <row r="3979">
          <cell r="D3979" t="str">
            <v>Merops oreobates</v>
          </cell>
        </row>
        <row r="3980">
          <cell r="D3980" t="str">
            <v>Merops hirundineus</v>
          </cell>
        </row>
        <row r="3981">
          <cell r="D3981" t="str">
            <v>Merops breweri</v>
          </cell>
        </row>
        <row r="3982">
          <cell r="D3982" t="str">
            <v>Merops revoilii</v>
          </cell>
        </row>
        <row r="3983">
          <cell r="D3983" t="str">
            <v>Merops albicollis</v>
          </cell>
        </row>
        <row r="3984">
          <cell r="D3984" t="str">
            <v>Merops orientalis</v>
          </cell>
        </row>
        <row r="3985">
          <cell r="D3985" t="str">
            <v>Merops boehmi</v>
          </cell>
        </row>
        <row r="3986">
          <cell r="D3986" t="str">
            <v>Merops viridis</v>
          </cell>
        </row>
        <row r="3987">
          <cell r="D3987" t="str">
            <v>Merops persicus</v>
          </cell>
        </row>
        <row r="3988">
          <cell r="D3988" t="str">
            <v>Merops superciliosus</v>
          </cell>
        </row>
        <row r="3989">
          <cell r="D3989" t="str">
            <v>Merops philippinus</v>
          </cell>
        </row>
        <row r="3990">
          <cell r="D3990" t="str">
            <v>Merops ornatus</v>
          </cell>
        </row>
        <row r="3991">
          <cell r="D3991" t="str">
            <v>Merops apiaster</v>
          </cell>
        </row>
        <row r="3992">
          <cell r="D3992" t="str">
            <v>Merops leschenaulti</v>
          </cell>
        </row>
        <row r="3993">
          <cell r="D3993" t="str">
            <v>Merops malimbicus</v>
          </cell>
        </row>
        <row r="3994">
          <cell r="D3994" t="str">
            <v>Merops nubicus</v>
          </cell>
        </row>
        <row r="3995">
          <cell r="D3995" t="str">
            <v>Merops nubicoides</v>
          </cell>
        </row>
        <row r="3996">
          <cell r="D3996" t="str">
            <v>Upupa antaios</v>
          </cell>
        </row>
        <row r="3997">
          <cell r="D3997" t="str">
            <v>Upupa epops</v>
          </cell>
        </row>
        <row r="3998">
          <cell r="D3998" t="str">
            <v>Upupa epops</v>
          </cell>
        </row>
        <row r="3999">
          <cell r="D3999" t="str">
            <v>Upupa africana</v>
          </cell>
        </row>
        <row r="4000">
          <cell r="D4000" t="str">
            <v>Upupa marginata</v>
          </cell>
        </row>
        <row r="4001">
          <cell r="D4001" t="str">
            <v>Phoeniculus purpureus</v>
          </cell>
        </row>
        <row r="4002">
          <cell r="D4002" t="str">
            <v>Phoeniculus damarensis</v>
          </cell>
        </row>
        <row r="4003">
          <cell r="D4003" t="str">
            <v>Phoeniculus somaliensis</v>
          </cell>
        </row>
        <row r="4004">
          <cell r="D4004" t="str">
            <v>Phoeniculus bollei</v>
          </cell>
        </row>
        <row r="4005">
          <cell r="D4005" t="str">
            <v>Phoeniculus castaneiceps</v>
          </cell>
        </row>
        <row r="4006">
          <cell r="D4006" t="str">
            <v>Rhinopomastus aterrimus</v>
          </cell>
        </row>
        <row r="4007">
          <cell r="D4007" t="str">
            <v>Rhinopomastus cyanomelas</v>
          </cell>
        </row>
        <row r="4008">
          <cell r="D4008" t="str">
            <v>Rhinopomastus minor</v>
          </cell>
        </row>
        <row r="4009">
          <cell r="D4009" t="str">
            <v>Anorrhinus tickelli</v>
          </cell>
        </row>
        <row r="4010">
          <cell r="D4010" t="str">
            <v>Anorrhinus tickelli</v>
          </cell>
        </row>
        <row r="4011">
          <cell r="D4011" t="str">
            <v>Anorrhinus austeni</v>
          </cell>
        </row>
        <row r="4012">
          <cell r="D4012" t="str">
            <v>Anorrhinus galeritus</v>
          </cell>
        </row>
        <row r="4013">
          <cell r="D4013" t="str">
            <v>Tockus hartlaubi</v>
          </cell>
        </row>
        <row r="4014">
          <cell r="D4014" t="str">
            <v>Tockus camurus</v>
          </cell>
        </row>
        <row r="4015">
          <cell r="D4015" t="str">
            <v>Tockus monteiri</v>
          </cell>
        </row>
        <row r="4016">
          <cell r="D4016" t="str">
            <v>Tockus erythrorhynchus</v>
          </cell>
        </row>
        <row r="4017">
          <cell r="D4017" t="str">
            <v>Tockus flavirostris</v>
          </cell>
        </row>
        <row r="4018">
          <cell r="D4018" t="str">
            <v>Tockus leucomelas</v>
          </cell>
        </row>
        <row r="4019">
          <cell r="D4019" t="str">
            <v>Tockus jacksoni</v>
          </cell>
        </row>
        <row r="4020">
          <cell r="D4020" t="str">
            <v>Tockus deckeni</v>
          </cell>
        </row>
        <row r="4021">
          <cell r="D4021" t="str">
            <v>Tockus alboterminatus</v>
          </cell>
        </row>
        <row r="4022">
          <cell r="D4022" t="str">
            <v>Tockus bradfieldi</v>
          </cell>
        </row>
        <row r="4023">
          <cell r="D4023" t="str">
            <v>Tockus fasciatus</v>
          </cell>
        </row>
        <row r="4024">
          <cell r="D4024" t="str">
            <v>Tockus hemprichii</v>
          </cell>
        </row>
        <row r="4025">
          <cell r="D4025" t="str">
            <v>Tockus nasutus</v>
          </cell>
        </row>
        <row r="4026">
          <cell r="D4026" t="str">
            <v>Tockus pallidirostris</v>
          </cell>
        </row>
        <row r="4027">
          <cell r="D4027" t="str">
            <v>Tropicranus albocristatus</v>
          </cell>
        </row>
        <row r="4028">
          <cell r="D4028" t="str">
            <v>Ocyceros griseus</v>
          </cell>
        </row>
        <row r="4029">
          <cell r="D4029" t="str">
            <v>Ocyceros gingalensis</v>
          </cell>
        </row>
        <row r="4030">
          <cell r="D4030" t="str">
            <v>Ocyceros birostris</v>
          </cell>
        </row>
        <row r="4031">
          <cell r="D4031" t="str">
            <v>Anthracoceros coronatus</v>
          </cell>
        </row>
        <row r="4032">
          <cell r="D4032" t="str">
            <v>Anthracoceros albirostris</v>
          </cell>
        </row>
        <row r="4033">
          <cell r="D4033" t="str">
            <v>Anthracoceros malayanus</v>
          </cell>
        </row>
        <row r="4034">
          <cell r="D4034" t="str">
            <v>Anthracoceros marchei</v>
          </cell>
        </row>
        <row r="4035">
          <cell r="D4035" t="str">
            <v>Anthracoceros montani</v>
          </cell>
        </row>
        <row r="4036">
          <cell r="D4036" t="str">
            <v>Buceros rhinoceros</v>
          </cell>
        </row>
        <row r="4037">
          <cell r="D4037" t="str">
            <v>Buceros bicornis</v>
          </cell>
        </row>
        <row r="4038">
          <cell r="D4038" t="str">
            <v>Buceros hydrocorax</v>
          </cell>
        </row>
        <row r="4039">
          <cell r="D4039" t="str">
            <v>Rhinoplax vigil</v>
          </cell>
        </row>
        <row r="4040">
          <cell r="D4040" t="str">
            <v>Penelopides manillae</v>
          </cell>
        </row>
        <row r="4041">
          <cell r="D4041" t="str">
            <v>Penelopides mindorensis</v>
          </cell>
        </row>
        <row r="4042">
          <cell r="D4042" t="str">
            <v>Penelopides panini</v>
          </cell>
        </row>
        <row r="4043">
          <cell r="D4043" t="str">
            <v>Penelopides samarensis</v>
          </cell>
        </row>
        <row r="4044">
          <cell r="D4044" t="str">
            <v>Penelopides affinis</v>
          </cell>
        </row>
        <row r="4045">
          <cell r="D4045" t="str">
            <v>Penelopides exarhatus</v>
          </cell>
        </row>
        <row r="4046">
          <cell r="D4046" t="str">
            <v>Aceros comatus</v>
          </cell>
        </row>
        <row r="4047">
          <cell r="D4047" t="str">
            <v>Aceros nipalensis</v>
          </cell>
        </row>
        <row r="4048">
          <cell r="D4048" t="str">
            <v>Aceros corrugatus</v>
          </cell>
        </row>
        <row r="4049">
          <cell r="D4049" t="str">
            <v>Aceros waldeni</v>
          </cell>
        </row>
        <row r="4050">
          <cell r="D4050" t="str">
            <v>Aceros leucocephalus</v>
          </cell>
        </row>
        <row r="4051">
          <cell r="D4051" t="str">
            <v>Aceros cassidix</v>
          </cell>
        </row>
        <row r="4052">
          <cell r="D4052" t="str">
            <v>Aceros undulatus</v>
          </cell>
        </row>
        <row r="4053">
          <cell r="D4053" t="str">
            <v>Aceros narcondami</v>
          </cell>
        </row>
        <row r="4054">
          <cell r="D4054" t="str">
            <v>Aceros everetti</v>
          </cell>
        </row>
        <row r="4055">
          <cell r="D4055" t="str">
            <v>Aceros subruficollis</v>
          </cell>
        </row>
        <row r="4056">
          <cell r="D4056" t="str">
            <v>Aceros plicatus</v>
          </cell>
        </row>
        <row r="4057">
          <cell r="D4057" t="str">
            <v>Bycanistes bucinator</v>
          </cell>
        </row>
        <row r="4058">
          <cell r="D4058" t="str">
            <v>Bycanistes fistulator</v>
          </cell>
        </row>
        <row r="4059">
          <cell r="D4059" t="str">
            <v>Bycanistes brevis</v>
          </cell>
        </row>
        <row r="4060">
          <cell r="D4060" t="str">
            <v>Bycanistes subcylindricus</v>
          </cell>
        </row>
        <row r="4061">
          <cell r="D4061" t="str">
            <v>Bycanistes cylindricus</v>
          </cell>
        </row>
        <row r="4062">
          <cell r="D4062" t="str">
            <v>Bycanistes cylindricus</v>
          </cell>
        </row>
        <row r="4063">
          <cell r="D4063" t="str">
            <v>Bycanistes albotibialis</v>
          </cell>
        </row>
        <row r="4064">
          <cell r="D4064" t="str">
            <v>Ceratogymna atrata</v>
          </cell>
        </row>
        <row r="4065">
          <cell r="D4065" t="str">
            <v>Ceratogymna elata</v>
          </cell>
        </row>
        <row r="4066">
          <cell r="D4066" t="str">
            <v>Bucorvus abyssinicus</v>
          </cell>
        </row>
        <row r="4067">
          <cell r="D4067" t="str">
            <v>Bucorvus cafer</v>
          </cell>
        </row>
        <row r="4068">
          <cell r="D4068" t="str">
            <v>Aulacorhynchus prasinus</v>
          </cell>
        </row>
        <row r="4069">
          <cell r="D4069" t="str">
            <v>Aulacorhynchus prasinus</v>
          </cell>
        </row>
        <row r="4070">
          <cell r="D4070" t="str">
            <v>Aulacorhynchus wagleri</v>
          </cell>
        </row>
        <row r="4071">
          <cell r="D4071" t="str">
            <v>Aulacorhynchus caeruleogularis</v>
          </cell>
        </row>
        <row r="4072">
          <cell r="D4072" t="str">
            <v>Aulacorhynchus cognatus</v>
          </cell>
        </row>
        <row r="4073">
          <cell r="D4073" t="str">
            <v>Aulacorhynchus lautus</v>
          </cell>
        </row>
        <row r="4074">
          <cell r="D4074" t="str">
            <v>Aulacorhynchus albivitta</v>
          </cell>
        </row>
        <row r="4075">
          <cell r="D4075" t="str">
            <v>Aulacorhynchus atrogularis</v>
          </cell>
        </row>
        <row r="4076">
          <cell r="D4076" t="str">
            <v>Aulacorhynchus sulcatus</v>
          </cell>
        </row>
        <row r="4077">
          <cell r="D4077" t="str">
            <v>Aulacorhynchus calorhynchus</v>
          </cell>
        </row>
        <row r="4078">
          <cell r="D4078" t="str">
            <v>Aulacorhynchus derbianus</v>
          </cell>
        </row>
        <row r="4079">
          <cell r="D4079" t="str">
            <v>Aulacorhynchus haematopygus</v>
          </cell>
        </row>
        <row r="4080">
          <cell r="D4080" t="str">
            <v>Aulacorhynchus huallagae</v>
          </cell>
        </row>
        <row r="4081">
          <cell r="D4081" t="str">
            <v>Aulacorhynchus coeruleicinctis</v>
          </cell>
        </row>
        <row r="4082">
          <cell r="D4082" t="str">
            <v>Pteroglossus inscriptus</v>
          </cell>
        </row>
        <row r="4083">
          <cell r="D4083" t="str">
            <v>Pteroglossus viridis</v>
          </cell>
        </row>
        <row r="4084">
          <cell r="D4084" t="str">
            <v>Pteroglossus bitorquatus</v>
          </cell>
        </row>
        <row r="4085">
          <cell r="D4085" t="str">
            <v>Pteroglossus azara</v>
          </cell>
        </row>
        <row r="4086">
          <cell r="D4086" t="str">
            <v>Pteroglossus azara</v>
          </cell>
        </row>
        <row r="4087">
          <cell r="D4087" t="str">
            <v>Pteroglossus mariae</v>
          </cell>
        </row>
        <row r="4088">
          <cell r="D4088" t="str">
            <v>Pteroglossus castanotis</v>
          </cell>
        </row>
        <row r="4089">
          <cell r="D4089" t="str">
            <v>Pteroglossus aracari</v>
          </cell>
        </row>
        <row r="4090">
          <cell r="D4090" t="str">
            <v>Pteroglossus torquatus</v>
          </cell>
        </row>
        <row r="4091">
          <cell r="D4091" t="str">
            <v>Pteroglossus torquatus</v>
          </cell>
        </row>
        <row r="4092">
          <cell r="D4092" t="str">
            <v>Pteroglossus sanguineus</v>
          </cell>
        </row>
        <row r="4093">
          <cell r="D4093" t="str">
            <v>Pteroglossus erythropygius</v>
          </cell>
        </row>
        <row r="4094">
          <cell r="D4094" t="str">
            <v>Pteroglossus frantzii</v>
          </cell>
        </row>
        <row r="4095">
          <cell r="D4095" t="str">
            <v>Pteroglossus pluricinctus</v>
          </cell>
        </row>
        <row r="4096">
          <cell r="D4096" t="str">
            <v>Pteroglossus beauharnaesii</v>
          </cell>
        </row>
        <row r="4097">
          <cell r="D4097" t="str">
            <v>Pteroglossus bailloni</v>
          </cell>
        </row>
        <row r="4098">
          <cell r="D4098" t="str">
            <v>Selenidera spectabilis</v>
          </cell>
        </row>
        <row r="4099">
          <cell r="D4099" t="str">
            <v>Selenidera reinwardtii</v>
          </cell>
        </row>
        <row r="4100">
          <cell r="D4100" t="str">
            <v>Selenidera nattereri</v>
          </cell>
        </row>
        <row r="4101">
          <cell r="D4101" t="str">
            <v>Selenidera piperivora</v>
          </cell>
        </row>
        <row r="4102">
          <cell r="D4102" t="str">
            <v>Selenidera maculirostris</v>
          </cell>
        </row>
        <row r="4103">
          <cell r="D4103" t="str">
            <v>Selenidera gouldii</v>
          </cell>
        </row>
        <row r="4104">
          <cell r="D4104" t="str">
            <v>Andigena laminirostris</v>
          </cell>
        </row>
        <row r="4105">
          <cell r="D4105" t="str">
            <v>Andigena hypoglauca</v>
          </cell>
        </row>
        <row r="4106">
          <cell r="D4106" t="str">
            <v>Andigena cucullata</v>
          </cell>
        </row>
        <row r="4107">
          <cell r="D4107" t="str">
            <v>Andigena nigrirostris</v>
          </cell>
        </row>
        <row r="4108">
          <cell r="D4108" t="str">
            <v>Ramphastos sulfuratus</v>
          </cell>
        </row>
        <row r="4109">
          <cell r="D4109" t="str">
            <v>Ramphastos brevis</v>
          </cell>
        </row>
        <row r="4110">
          <cell r="D4110" t="str">
            <v>Ramphastos citreolaemus</v>
          </cell>
        </row>
        <row r="4111">
          <cell r="D4111" t="str">
            <v>Ramphastos culminatus</v>
          </cell>
        </row>
        <row r="4112">
          <cell r="D4112" t="str">
            <v>Ramphastos vitellinus</v>
          </cell>
        </row>
        <row r="4113">
          <cell r="D4113" t="str">
            <v>Ramphastos vitellinus</v>
          </cell>
        </row>
        <row r="4114">
          <cell r="D4114" t="str">
            <v>Ramphastos dicolorus</v>
          </cell>
        </row>
        <row r="4115">
          <cell r="D4115" t="str">
            <v>Ramphastos swainsonii</v>
          </cell>
        </row>
        <row r="4116">
          <cell r="D4116" t="str">
            <v>Ramphastos ambiguus</v>
          </cell>
        </row>
        <row r="4117">
          <cell r="D4117" t="str">
            <v>Ramphastos tucanus</v>
          </cell>
        </row>
        <row r="4118">
          <cell r="D4118" t="str">
            <v>Ramphastos tucanus</v>
          </cell>
        </row>
        <row r="4119">
          <cell r="D4119" t="str">
            <v>Ramphastos cuvieri</v>
          </cell>
        </row>
        <row r="4120">
          <cell r="D4120" t="str">
            <v>Ramphastos toco</v>
          </cell>
        </row>
        <row r="4121">
          <cell r="D4121" t="str">
            <v>Capito aurovirens</v>
          </cell>
        </row>
        <row r="4122">
          <cell r="D4122" t="str">
            <v>Capito maculicoronatus</v>
          </cell>
        </row>
        <row r="4123">
          <cell r="D4123" t="str">
            <v>Capito squamatus</v>
          </cell>
        </row>
        <row r="4124">
          <cell r="D4124" t="str">
            <v>Capito wallacei</v>
          </cell>
        </row>
        <row r="4125">
          <cell r="D4125" t="str">
            <v>Capito hypoleucus</v>
          </cell>
        </row>
        <row r="4126">
          <cell r="D4126" t="str">
            <v>Capito dayi</v>
          </cell>
        </row>
        <row r="4127">
          <cell r="D4127" t="str">
            <v>Capito quinticolor</v>
          </cell>
        </row>
        <row r="4128">
          <cell r="D4128" t="str">
            <v>Capito niger</v>
          </cell>
        </row>
        <row r="4129">
          <cell r="D4129" t="str">
            <v>Capito niger</v>
          </cell>
        </row>
        <row r="4130">
          <cell r="D4130" t="str">
            <v>Capito auratus</v>
          </cell>
        </row>
        <row r="4131">
          <cell r="D4131" t="str">
            <v>Capito brunneipectus</v>
          </cell>
        </row>
        <row r="4132">
          <cell r="D4132" t="str">
            <v>Eubucco richardsoni</v>
          </cell>
        </row>
        <row r="4133">
          <cell r="D4133" t="str">
            <v>Eubucco bourcierii</v>
          </cell>
        </row>
        <row r="4134">
          <cell r="D4134" t="str">
            <v>Eubucco tucinkae</v>
          </cell>
        </row>
        <row r="4135">
          <cell r="D4135" t="str">
            <v>Eubucco versicolor</v>
          </cell>
        </row>
        <row r="4136">
          <cell r="D4136" t="str">
            <v>Semnornis frantzii</v>
          </cell>
        </row>
        <row r="4137">
          <cell r="D4137" t="str">
            <v>Semnornis ramphastinus</v>
          </cell>
        </row>
        <row r="4138">
          <cell r="D4138" t="str">
            <v>Psilopogon pyrolophus</v>
          </cell>
        </row>
        <row r="4139">
          <cell r="D4139" t="str">
            <v>Megalaima virens</v>
          </cell>
        </row>
        <row r="4140">
          <cell r="D4140" t="str">
            <v>Megalaima lagrandieri</v>
          </cell>
        </row>
        <row r="4141">
          <cell r="D4141" t="str">
            <v>Megalaima zeylanica</v>
          </cell>
        </row>
        <row r="4142">
          <cell r="D4142" t="str">
            <v>Megalaima lineata</v>
          </cell>
        </row>
        <row r="4143">
          <cell r="D4143" t="str">
            <v>Megalaima viridis</v>
          </cell>
        </row>
        <row r="4144">
          <cell r="D4144" t="str">
            <v>Megalaima faiostricta</v>
          </cell>
        </row>
        <row r="4145">
          <cell r="D4145" t="str">
            <v>Megalaima corvina</v>
          </cell>
        </row>
        <row r="4146">
          <cell r="D4146" t="str">
            <v>Megalaima chrysopogon</v>
          </cell>
        </row>
        <row r="4147">
          <cell r="D4147" t="str">
            <v>Megalaima rafflesii</v>
          </cell>
        </row>
        <row r="4148">
          <cell r="D4148" t="str">
            <v>Megalaima mystacophanos</v>
          </cell>
        </row>
        <row r="4149">
          <cell r="D4149" t="str">
            <v>Megalaima javensis</v>
          </cell>
        </row>
        <row r="4150">
          <cell r="D4150" t="str">
            <v>Megalaima flavifrons</v>
          </cell>
        </row>
        <row r="4151">
          <cell r="D4151" t="str">
            <v>Megalaima franklinii</v>
          </cell>
        </row>
        <row r="4152">
          <cell r="D4152" t="str">
            <v>Megalaima oorti</v>
          </cell>
        </row>
        <row r="4153">
          <cell r="D4153" t="str">
            <v>Megalaima oorti</v>
          </cell>
        </row>
        <row r="4154">
          <cell r="D4154" t="str">
            <v>Megalaima annamensis</v>
          </cell>
        </row>
        <row r="4155">
          <cell r="D4155" t="str">
            <v>Megalaima faber</v>
          </cell>
        </row>
        <row r="4156">
          <cell r="D4156" t="str">
            <v>Megalaima nuchalis</v>
          </cell>
        </row>
        <row r="4157">
          <cell r="D4157" t="str">
            <v>Megalaima asiatica</v>
          </cell>
        </row>
        <row r="4158">
          <cell r="D4158" t="str">
            <v>Megalaima monticola</v>
          </cell>
        </row>
        <row r="4159">
          <cell r="D4159" t="str">
            <v>Megalaima incognita</v>
          </cell>
        </row>
        <row r="4160">
          <cell r="D4160" t="str">
            <v>Megalaima henricii</v>
          </cell>
        </row>
        <row r="4161">
          <cell r="D4161" t="str">
            <v>Megalaima armillaris</v>
          </cell>
        </row>
        <row r="4162">
          <cell r="D4162" t="str">
            <v>Megalaima pulcherrima</v>
          </cell>
        </row>
        <row r="4163">
          <cell r="D4163" t="str">
            <v>Megalaima australis</v>
          </cell>
        </row>
        <row r="4164">
          <cell r="D4164" t="str">
            <v>Megalaima eximia</v>
          </cell>
        </row>
        <row r="4165">
          <cell r="D4165" t="str">
            <v>Megalaima rubricapillus</v>
          </cell>
        </row>
        <row r="4166">
          <cell r="D4166" t="str">
            <v>Megalaima haemacephala</v>
          </cell>
        </row>
        <row r="4167">
          <cell r="D4167" t="str">
            <v>Calorhamphus fuliginosus</v>
          </cell>
        </row>
        <row r="4168">
          <cell r="D4168" t="str">
            <v>Gymnobucco calvus</v>
          </cell>
        </row>
        <row r="4169">
          <cell r="D4169" t="str">
            <v>Gymnobucco peli</v>
          </cell>
        </row>
        <row r="4170">
          <cell r="D4170" t="str">
            <v>Gymnobucco sladeni</v>
          </cell>
        </row>
        <row r="4171">
          <cell r="D4171" t="str">
            <v>Gymnobucco bonapartei</v>
          </cell>
        </row>
        <row r="4172">
          <cell r="D4172" t="str">
            <v>Stactolaema leucotis</v>
          </cell>
        </row>
        <row r="4173">
          <cell r="D4173" t="str">
            <v>Stactolaema anchietae</v>
          </cell>
        </row>
        <row r="4174">
          <cell r="D4174" t="str">
            <v>Stactolaema whytii</v>
          </cell>
        </row>
        <row r="4175">
          <cell r="D4175" t="str">
            <v>Stactolaema sowerbyi</v>
          </cell>
        </row>
        <row r="4176">
          <cell r="D4176" t="str">
            <v>Stactolaema olivacea</v>
          </cell>
        </row>
        <row r="4177">
          <cell r="D4177" t="str">
            <v>Pogoniulus scolopaceus</v>
          </cell>
        </row>
        <row r="4178">
          <cell r="D4178" t="str">
            <v>Pogoniulus coryphaeus</v>
          </cell>
        </row>
        <row r="4179">
          <cell r="D4179" t="str">
            <v>Pogoniulus leucomystax</v>
          </cell>
        </row>
        <row r="4180">
          <cell r="D4180" t="str">
            <v>Pogoniulus simplex</v>
          </cell>
        </row>
        <row r="4181">
          <cell r="D4181" t="str">
            <v>Pogoniulus atroflavus</v>
          </cell>
        </row>
        <row r="4182">
          <cell r="D4182" t="str">
            <v>Pogoniulus subsulphureus</v>
          </cell>
        </row>
        <row r="4183">
          <cell r="D4183" t="str">
            <v>Pogoniulus bilineatus</v>
          </cell>
        </row>
        <row r="4184">
          <cell r="D4184" t="str">
            <v>Pogoniulus bilineatus</v>
          </cell>
        </row>
        <row r="4185">
          <cell r="D4185" t="str">
            <v>Pogoniulus makawai</v>
          </cell>
        </row>
        <row r="4186">
          <cell r="D4186" t="str">
            <v>Pogoniulus chrysoconus</v>
          </cell>
        </row>
        <row r="4187">
          <cell r="D4187" t="str">
            <v>Pogoniulus pusillus</v>
          </cell>
        </row>
        <row r="4188">
          <cell r="D4188" t="str">
            <v>Buccanodon duchaillui</v>
          </cell>
        </row>
        <row r="4189">
          <cell r="D4189" t="str">
            <v>Tricholaema hirsuta</v>
          </cell>
        </row>
        <row r="4190">
          <cell r="D4190" t="str">
            <v>Tricholaema diademata</v>
          </cell>
        </row>
        <row r="4191">
          <cell r="D4191" t="str">
            <v>Tricholaema frontata</v>
          </cell>
        </row>
        <row r="4192">
          <cell r="D4192" t="str">
            <v>Tricholaema leucomelas</v>
          </cell>
        </row>
        <row r="4193">
          <cell r="D4193" t="str">
            <v>Tricholaema lacrymosa</v>
          </cell>
        </row>
        <row r="4194">
          <cell r="D4194" t="str">
            <v>Tricholaema melanocephala</v>
          </cell>
        </row>
        <row r="4195">
          <cell r="D4195" t="str">
            <v>Lybius undatus</v>
          </cell>
        </row>
        <row r="4196">
          <cell r="D4196" t="str">
            <v>Lybius vieilloti</v>
          </cell>
        </row>
        <row r="4197">
          <cell r="D4197" t="str">
            <v>Lybius leucocephalus</v>
          </cell>
        </row>
        <row r="4198">
          <cell r="D4198" t="str">
            <v>Lybius chaplini</v>
          </cell>
        </row>
        <row r="4199">
          <cell r="D4199" t="str">
            <v>Lybius rubrifacies</v>
          </cell>
        </row>
        <row r="4200">
          <cell r="D4200" t="str">
            <v>Lybius guifsobalito</v>
          </cell>
        </row>
        <row r="4201">
          <cell r="D4201" t="str">
            <v>Lybius torquatus</v>
          </cell>
        </row>
        <row r="4202">
          <cell r="D4202" t="str">
            <v>Lybius melanopterus</v>
          </cell>
        </row>
        <row r="4203">
          <cell r="D4203" t="str">
            <v>Lybius minor</v>
          </cell>
        </row>
        <row r="4204">
          <cell r="D4204" t="str">
            <v>Lybius bidentatus</v>
          </cell>
        </row>
        <row r="4205">
          <cell r="D4205" t="str">
            <v>Lybius dubius</v>
          </cell>
        </row>
        <row r="4206">
          <cell r="D4206" t="str">
            <v>Lybius rolleti</v>
          </cell>
        </row>
        <row r="4207">
          <cell r="D4207" t="str">
            <v>Trachyphonus purpuratus</v>
          </cell>
        </row>
        <row r="4208">
          <cell r="D4208" t="str">
            <v>Trachyphonus vaillantii</v>
          </cell>
        </row>
        <row r="4209">
          <cell r="D4209" t="str">
            <v>Trachyphonus margaritatus</v>
          </cell>
        </row>
        <row r="4210">
          <cell r="D4210" t="str">
            <v>Trachyphonus erythrocephalus</v>
          </cell>
        </row>
        <row r="4211">
          <cell r="D4211" t="str">
            <v>Trachyphonus darnaudii</v>
          </cell>
        </row>
        <row r="4212">
          <cell r="D4212" t="str">
            <v>Trachyphonus darnaudii</v>
          </cell>
        </row>
        <row r="4213">
          <cell r="D4213" t="str">
            <v>Trachyphonus usambiro</v>
          </cell>
        </row>
        <row r="4214">
          <cell r="D4214" t="str">
            <v>Prodotiscus insignis</v>
          </cell>
        </row>
        <row r="4215">
          <cell r="D4215" t="str">
            <v>Prodotiscus zambesiae</v>
          </cell>
        </row>
        <row r="4216">
          <cell r="D4216" t="str">
            <v>Prodotiscus regulus</v>
          </cell>
        </row>
        <row r="4217">
          <cell r="D4217" t="str">
            <v>Melignomon eisentrauti</v>
          </cell>
        </row>
        <row r="4218">
          <cell r="D4218" t="str">
            <v>Melignomon zenkeri</v>
          </cell>
        </row>
        <row r="4219">
          <cell r="D4219" t="str">
            <v>Indicator maculatus</v>
          </cell>
        </row>
        <row r="4220">
          <cell r="D4220" t="str">
            <v>Indicator variegatus</v>
          </cell>
        </row>
        <row r="4221">
          <cell r="D4221" t="str">
            <v>Indicator indicator</v>
          </cell>
        </row>
        <row r="4222">
          <cell r="D4222" t="str">
            <v>Indicator archipelagicus</v>
          </cell>
        </row>
        <row r="4223">
          <cell r="D4223" t="str">
            <v>Indicator conirostris</v>
          </cell>
        </row>
        <row r="4224">
          <cell r="D4224" t="str">
            <v>Indicator minor</v>
          </cell>
        </row>
        <row r="4225">
          <cell r="D4225" t="str">
            <v>Indicator minor</v>
          </cell>
        </row>
        <row r="4226">
          <cell r="D4226" t="str">
            <v>Indicator willcocksi</v>
          </cell>
        </row>
        <row r="4227">
          <cell r="D4227" t="str">
            <v>Indicator exilis</v>
          </cell>
        </row>
        <row r="4228">
          <cell r="D4228" t="str">
            <v>Indicator pumilio</v>
          </cell>
        </row>
        <row r="4229">
          <cell r="D4229" t="str">
            <v>Indicator meliphilus</v>
          </cell>
        </row>
        <row r="4230">
          <cell r="D4230" t="str">
            <v>Indicator xanthonotus</v>
          </cell>
        </row>
        <row r="4231">
          <cell r="D4231" t="str">
            <v>Melichneutes robustus</v>
          </cell>
        </row>
        <row r="4232">
          <cell r="D4232" t="str">
            <v>Jynx torquilla</v>
          </cell>
        </row>
        <row r="4233">
          <cell r="D4233" t="str">
            <v>Jynx ruficollis</v>
          </cell>
        </row>
        <row r="4234">
          <cell r="D4234" t="str">
            <v>Picumnus innominatus</v>
          </cell>
        </row>
        <row r="4235">
          <cell r="D4235" t="str">
            <v>Picumnus aurifrons</v>
          </cell>
        </row>
        <row r="4236">
          <cell r="D4236" t="str">
            <v>Picumnus pumilus</v>
          </cell>
        </row>
        <row r="4237">
          <cell r="D4237" t="str">
            <v>Picumnus lafresnayi</v>
          </cell>
        </row>
        <row r="4238">
          <cell r="D4238" t="str">
            <v>Picumnus exilis</v>
          </cell>
        </row>
        <row r="4239">
          <cell r="D4239" t="str">
            <v>Picumnus salvini</v>
          </cell>
        </row>
        <row r="4240">
          <cell r="D4240" t="str">
            <v>Picumnus fuscus</v>
          </cell>
        </row>
        <row r="4241">
          <cell r="D4241" t="str">
            <v>Picumnus sclateri</v>
          </cell>
        </row>
        <row r="4242">
          <cell r="D4242" t="str">
            <v>Picumnus squamulatus</v>
          </cell>
        </row>
        <row r="4243">
          <cell r="D4243" t="str">
            <v>Picumnus spilogaster</v>
          </cell>
        </row>
        <row r="4244">
          <cell r="D4244" t="str">
            <v>Picumnus minutissimus</v>
          </cell>
        </row>
        <row r="4245">
          <cell r="D4245" t="str">
            <v>Picumnus pygmaeus</v>
          </cell>
        </row>
        <row r="4246">
          <cell r="D4246" t="str">
            <v>Picumnus steindachneri</v>
          </cell>
        </row>
        <row r="4247">
          <cell r="D4247" t="str">
            <v>Picumnus varzeae</v>
          </cell>
        </row>
        <row r="4248">
          <cell r="D4248" t="str">
            <v>Picumnus cirratus</v>
          </cell>
        </row>
        <row r="4249">
          <cell r="D4249" t="str">
            <v>Picumnus dorbignyanus</v>
          </cell>
        </row>
        <row r="4250">
          <cell r="D4250" t="str">
            <v>Picumnus temminckii</v>
          </cell>
        </row>
        <row r="4251">
          <cell r="D4251" t="str">
            <v>Picumnus albosquamatus</v>
          </cell>
        </row>
        <row r="4252">
          <cell r="D4252" t="str">
            <v>Picumnus rufiventris</v>
          </cell>
        </row>
        <row r="4253">
          <cell r="D4253" t="str">
            <v>Picumnus fulvescens</v>
          </cell>
        </row>
        <row r="4254">
          <cell r="D4254" t="str">
            <v>Picumnus limae</v>
          </cell>
        </row>
        <row r="4255">
          <cell r="D4255" t="str">
            <v>Picumnus nebulosus</v>
          </cell>
        </row>
        <row r="4256">
          <cell r="D4256" t="str">
            <v>Picumnus castelnau</v>
          </cell>
        </row>
        <row r="4257">
          <cell r="D4257" t="str">
            <v>Picumnus subtilis</v>
          </cell>
        </row>
        <row r="4258">
          <cell r="D4258" t="str">
            <v>Picumnus olivaceus</v>
          </cell>
        </row>
        <row r="4259">
          <cell r="D4259" t="str">
            <v>Picumnus granadensis</v>
          </cell>
        </row>
        <row r="4260">
          <cell r="D4260" t="str">
            <v>Picumnus cinnamomeus</v>
          </cell>
        </row>
        <row r="4261">
          <cell r="D4261" t="str">
            <v>Sasia africana</v>
          </cell>
        </row>
        <row r="4262">
          <cell r="D4262" t="str">
            <v>Sasia abnormis</v>
          </cell>
        </row>
        <row r="4263">
          <cell r="D4263" t="str">
            <v>Sasia ochracea</v>
          </cell>
        </row>
        <row r="4264">
          <cell r="D4264" t="str">
            <v>Nesoctites micromegas</v>
          </cell>
        </row>
        <row r="4265">
          <cell r="D4265" t="str">
            <v>Melanerpes candidus</v>
          </cell>
        </row>
        <row r="4266">
          <cell r="D4266" t="str">
            <v>Melanerpes lewis</v>
          </cell>
        </row>
        <row r="4267">
          <cell r="D4267" t="str">
            <v>Melanerpes herminieri</v>
          </cell>
        </row>
        <row r="4268">
          <cell r="D4268" t="str">
            <v>Melanerpes portoricensis</v>
          </cell>
        </row>
        <row r="4269">
          <cell r="D4269" t="str">
            <v>Melanerpes erythrocephalus</v>
          </cell>
        </row>
        <row r="4270">
          <cell r="D4270" t="str">
            <v>Melanerpes formicivorus</v>
          </cell>
        </row>
        <row r="4271">
          <cell r="D4271" t="str">
            <v>Melanerpes pucherani</v>
          </cell>
        </row>
        <row r="4272">
          <cell r="D4272" t="str">
            <v>Melanerpes chrysauchen</v>
          </cell>
        </row>
        <row r="4273">
          <cell r="D4273" t="str">
            <v>Melanerpes chrysauchen</v>
          </cell>
        </row>
        <row r="4274">
          <cell r="D4274" t="str">
            <v>Melanerpes pulcher</v>
          </cell>
        </row>
        <row r="4275">
          <cell r="D4275" t="str">
            <v>Melanerpes cruentatus</v>
          </cell>
        </row>
        <row r="4276">
          <cell r="D4276" t="str">
            <v>Melanerpes flavifrons</v>
          </cell>
        </row>
        <row r="4277">
          <cell r="D4277" t="str">
            <v>Melanerpes cactorum</v>
          </cell>
        </row>
        <row r="4278">
          <cell r="D4278" t="str">
            <v>Melanerpes striatus</v>
          </cell>
        </row>
        <row r="4279">
          <cell r="D4279" t="str">
            <v>Melanerpes radiolatus</v>
          </cell>
        </row>
        <row r="4280">
          <cell r="D4280" t="str">
            <v>Melanerpes chrysogenys</v>
          </cell>
        </row>
        <row r="4281">
          <cell r="D4281" t="str">
            <v>Melanerpes hypopolius</v>
          </cell>
        </row>
        <row r="4282">
          <cell r="D4282" t="str">
            <v>Melanerpes pygmaeus</v>
          </cell>
        </row>
        <row r="4283">
          <cell r="D4283" t="str">
            <v>Melanerpes rubricapillus</v>
          </cell>
        </row>
        <row r="4284">
          <cell r="D4284" t="str">
            <v>Melanerpes uropygialis</v>
          </cell>
        </row>
        <row r="4285">
          <cell r="D4285" t="str">
            <v>Melanerpes carolinus</v>
          </cell>
        </row>
        <row r="4286">
          <cell r="D4286" t="str">
            <v>Melanerpes superciliaris</v>
          </cell>
        </row>
        <row r="4287">
          <cell r="D4287" t="str">
            <v>Melanerpes aurifrons</v>
          </cell>
        </row>
        <row r="4288">
          <cell r="D4288" t="str">
            <v>Melanerpes hoffmannii</v>
          </cell>
        </row>
        <row r="4289">
          <cell r="D4289" t="str">
            <v>Sphyrapicus varius</v>
          </cell>
        </row>
        <row r="4290">
          <cell r="D4290" t="str">
            <v>Sphyrapicus nuchalis</v>
          </cell>
        </row>
        <row r="4291">
          <cell r="D4291" t="str">
            <v>Sphyrapicus ruber</v>
          </cell>
        </row>
        <row r="4292">
          <cell r="D4292" t="str">
            <v>Sphyrapicus thyroideus</v>
          </cell>
        </row>
        <row r="4293">
          <cell r="D4293" t="str">
            <v>Xiphidiopicus percussus</v>
          </cell>
        </row>
        <row r="4294">
          <cell r="D4294" t="str">
            <v>Campethera punctuligera</v>
          </cell>
        </row>
        <row r="4295">
          <cell r="D4295" t="str">
            <v>Campethera nubica</v>
          </cell>
        </row>
        <row r="4296">
          <cell r="D4296" t="str">
            <v>Campethera scriptoricauda</v>
          </cell>
        </row>
        <row r="4297">
          <cell r="D4297" t="str">
            <v>Campethera bennettii</v>
          </cell>
        </row>
        <row r="4298">
          <cell r="D4298" t="str">
            <v>Campethera bennettii</v>
          </cell>
        </row>
        <row r="4299">
          <cell r="D4299" t="str">
            <v>Campethera abingoni</v>
          </cell>
        </row>
        <row r="4300">
          <cell r="D4300" t="str">
            <v>Campethera mombassica</v>
          </cell>
        </row>
        <row r="4301">
          <cell r="D4301" t="str">
            <v>Campethera notata</v>
          </cell>
        </row>
        <row r="4302">
          <cell r="D4302" t="str">
            <v>Campethera maculosa</v>
          </cell>
        </row>
        <row r="4303">
          <cell r="D4303" t="str">
            <v>Campethera cailliautii</v>
          </cell>
        </row>
        <row r="4304">
          <cell r="D4304" t="str">
            <v>Campethera tullbergi</v>
          </cell>
        </row>
        <row r="4305">
          <cell r="D4305" t="str">
            <v>Campethera nivosa</v>
          </cell>
        </row>
        <row r="4306">
          <cell r="D4306" t="str">
            <v>Campethera caroli</v>
          </cell>
        </row>
        <row r="4307">
          <cell r="D4307" t="str">
            <v>Geocolaptes olivaceus</v>
          </cell>
        </row>
        <row r="4308">
          <cell r="D4308" t="str">
            <v>Dendropicos elachus</v>
          </cell>
        </row>
        <row r="4309">
          <cell r="D4309" t="str">
            <v>Dendropicos poecilolaemus</v>
          </cell>
        </row>
        <row r="4310">
          <cell r="D4310" t="str">
            <v>Dendropicos abyssinicus</v>
          </cell>
        </row>
        <row r="4311">
          <cell r="D4311" t="str">
            <v>Dendropicos fuscescens</v>
          </cell>
        </row>
        <row r="4312">
          <cell r="D4312" t="str">
            <v>Dendropicos lugubris</v>
          </cell>
        </row>
        <row r="4313">
          <cell r="D4313" t="str">
            <v>Dendropicos gabonensis</v>
          </cell>
        </row>
        <row r="4314">
          <cell r="D4314" t="str">
            <v>Dendropicos gabonensis</v>
          </cell>
        </row>
        <row r="4315">
          <cell r="D4315" t="str">
            <v>Dendropicos stierlingi</v>
          </cell>
        </row>
        <row r="4316">
          <cell r="D4316" t="str">
            <v>Dendropicos goertae</v>
          </cell>
        </row>
        <row r="4317">
          <cell r="D4317" t="str">
            <v>Dendropicos spodocephalus</v>
          </cell>
        </row>
        <row r="4318">
          <cell r="D4318" t="str">
            <v>Thripias namaquus</v>
          </cell>
        </row>
        <row r="4319">
          <cell r="D4319" t="str">
            <v>Thripias pyrrhogaster</v>
          </cell>
        </row>
        <row r="4320">
          <cell r="D4320" t="str">
            <v>Thripias xantholophus</v>
          </cell>
        </row>
        <row r="4321">
          <cell r="D4321" t="str">
            <v>Mesopicos elliotii</v>
          </cell>
        </row>
        <row r="4322">
          <cell r="D4322" t="str">
            <v>Mesopicos goertae</v>
          </cell>
        </row>
        <row r="4323">
          <cell r="D4323" t="str">
            <v>Mesopicos griseocephalus</v>
          </cell>
        </row>
        <row r="4324">
          <cell r="D4324" t="str">
            <v>Dendrocopos obsoletus</v>
          </cell>
        </row>
        <row r="4325">
          <cell r="D4325" t="str">
            <v>Dendrocopos temminckii</v>
          </cell>
        </row>
        <row r="4326">
          <cell r="D4326" t="str">
            <v>Dendrocopos maculatus</v>
          </cell>
        </row>
        <row r="4327">
          <cell r="D4327" t="str">
            <v>Dendrocopos maculatus</v>
          </cell>
        </row>
        <row r="4328">
          <cell r="D4328" t="str">
            <v>Dendrocopos ramsayi</v>
          </cell>
        </row>
        <row r="4329">
          <cell r="D4329" t="str">
            <v>Dendrocopos nanus</v>
          </cell>
        </row>
        <row r="4330">
          <cell r="D4330" t="str">
            <v>Dendrocopos moluccensis</v>
          </cell>
        </row>
        <row r="4331">
          <cell r="D4331" t="str">
            <v>Dendrocopos canicapillus</v>
          </cell>
        </row>
        <row r="4332">
          <cell r="D4332" t="str">
            <v>Dendrocopos kizuki</v>
          </cell>
        </row>
        <row r="4333">
          <cell r="D4333" t="str">
            <v>Dendrocopos minor</v>
          </cell>
        </row>
        <row r="4334">
          <cell r="D4334" t="str">
            <v>Dendrocopos auriceps</v>
          </cell>
        </row>
        <row r="4335">
          <cell r="D4335" t="str">
            <v>Dendrocopos macei</v>
          </cell>
        </row>
        <row r="4336">
          <cell r="D4336" t="str">
            <v>Dendrocopos atratus</v>
          </cell>
        </row>
        <row r="4337">
          <cell r="D4337" t="str">
            <v>Dendrocopos mahrattensis</v>
          </cell>
        </row>
        <row r="4338">
          <cell r="D4338" t="str">
            <v>Dendrocopos dorae</v>
          </cell>
        </row>
        <row r="4339">
          <cell r="D4339" t="str">
            <v>Dendrocopos hyperythrus</v>
          </cell>
        </row>
        <row r="4340">
          <cell r="D4340" t="str">
            <v>Dendrocopos cathpharius</v>
          </cell>
        </row>
        <row r="4341">
          <cell r="D4341" t="str">
            <v>Dendrocopos darjellensis</v>
          </cell>
        </row>
        <row r="4342">
          <cell r="D4342" t="str">
            <v>Dendrocopos medius</v>
          </cell>
        </row>
        <row r="4343">
          <cell r="D4343" t="str">
            <v>Dendrocopos leucotos</v>
          </cell>
        </row>
        <row r="4344">
          <cell r="D4344" t="str">
            <v>Dendrocopos noguchii</v>
          </cell>
        </row>
        <row r="4345">
          <cell r="D4345" t="str">
            <v>Dendrocopos major</v>
          </cell>
        </row>
        <row r="4346">
          <cell r="D4346" t="str">
            <v>Dendrocopos syriacus</v>
          </cell>
        </row>
        <row r="4347">
          <cell r="D4347" t="str">
            <v>Dendrocopos leucopterus</v>
          </cell>
        </row>
        <row r="4348">
          <cell r="D4348" t="str">
            <v>Dendrocopos assimilis</v>
          </cell>
        </row>
        <row r="4349">
          <cell r="D4349" t="str">
            <v>Dendrocopos himalayensis</v>
          </cell>
        </row>
        <row r="4350">
          <cell r="D4350" t="str">
            <v>Picoides nuttallii</v>
          </cell>
        </row>
        <row r="4351">
          <cell r="D4351" t="str">
            <v>Picoides scalaris</v>
          </cell>
        </row>
        <row r="4352">
          <cell r="D4352" t="str">
            <v>Picoides pubescens</v>
          </cell>
        </row>
        <row r="4353">
          <cell r="D4353" t="str">
            <v>Picoides borealis</v>
          </cell>
        </row>
        <row r="4354">
          <cell r="D4354" t="str">
            <v>Picoides stricklandi</v>
          </cell>
        </row>
        <row r="4355">
          <cell r="D4355" t="str">
            <v>Picoides stricklandi</v>
          </cell>
        </row>
        <row r="4356">
          <cell r="D4356" t="str">
            <v>Picoides arizonae</v>
          </cell>
        </row>
        <row r="4357">
          <cell r="D4357" t="str">
            <v>Picoides villosus</v>
          </cell>
        </row>
        <row r="4358">
          <cell r="D4358" t="str">
            <v>Picoides albolarvatus</v>
          </cell>
        </row>
        <row r="4359">
          <cell r="D4359" t="str">
            <v>Picoides tridactylus</v>
          </cell>
        </row>
        <row r="4360">
          <cell r="D4360" t="str">
            <v>Picoides tridactylus</v>
          </cell>
        </row>
        <row r="4361">
          <cell r="D4361" t="str">
            <v>Picoides dorsalis</v>
          </cell>
        </row>
        <row r="4362">
          <cell r="D4362" t="str">
            <v>Picoides arcticus</v>
          </cell>
        </row>
        <row r="4363">
          <cell r="D4363" t="str">
            <v>Picoides fumigatus</v>
          </cell>
        </row>
        <row r="4364">
          <cell r="D4364" t="str">
            <v>Veniliornis lignarius</v>
          </cell>
        </row>
        <row r="4365">
          <cell r="D4365" t="str">
            <v>Veniliornis mixtus</v>
          </cell>
        </row>
        <row r="4366">
          <cell r="D4366" t="str">
            <v>Veniliornis callonotus</v>
          </cell>
        </row>
        <row r="4367">
          <cell r="D4367" t="str">
            <v>Veniliornis dignus</v>
          </cell>
        </row>
        <row r="4368">
          <cell r="D4368" t="str">
            <v>Veniliornis nigriceps</v>
          </cell>
        </row>
        <row r="4369">
          <cell r="D4369" t="str">
            <v>Veniliornis passerinus</v>
          </cell>
        </row>
        <row r="4370">
          <cell r="D4370" t="str">
            <v>Veniliornis frontalis</v>
          </cell>
        </row>
        <row r="4371">
          <cell r="D4371" t="str">
            <v>Veniliornis spilogaster</v>
          </cell>
        </row>
        <row r="4372">
          <cell r="D4372" t="str">
            <v>Veniliornis sanguineus</v>
          </cell>
        </row>
        <row r="4373">
          <cell r="D4373" t="str">
            <v>Veniliornis kirkii</v>
          </cell>
        </row>
        <row r="4374">
          <cell r="D4374" t="str">
            <v>Veniliornis chocoensis</v>
          </cell>
        </row>
        <row r="4375">
          <cell r="D4375" t="str">
            <v>Veniliornis cassini</v>
          </cell>
        </row>
        <row r="4376">
          <cell r="D4376" t="str">
            <v>Veniliornis affinis</v>
          </cell>
        </row>
        <row r="4377">
          <cell r="D4377" t="str">
            <v>Veniliornis maculifrons</v>
          </cell>
        </row>
        <row r="4378">
          <cell r="D4378" t="str">
            <v>Piculus simplex</v>
          </cell>
        </row>
        <row r="4379">
          <cell r="D4379" t="str">
            <v>Piculus callopterus</v>
          </cell>
        </row>
        <row r="4380">
          <cell r="D4380" t="str">
            <v>Piculus litae</v>
          </cell>
        </row>
        <row r="4381">
          <cell r="D4381" t="str">
            <v>Piculus leucolaemus</v>
          </cell>
        </row>
        <row r="4382">
          <cell r="D4382" t="str">
            <v>Piculus flavigula</v>
          </cell>
        </row>
        <row r="4383">
          <cell r="D4383" t="str">
            <v>Piculus chrysochloros</v>
          </cell>
        </row>
        <row r="4384">
          <cell r="D4384" t="str">
            <v>Piculus aurulentus</v>
          </cell>
        </row>
        <row r="4385">
          <cell r="D4385" t="str">
            <v>Colaptes auricularis</v>
          </cell>
        </row>
        <row r="4386">
          <cell r="D4386" t="str">
            <v>Colaptes rubiginosus</v>
          </cell>
        </row>
        <row r="4387">
          <cell r="D4387" t="str">
            <v>Colaptes rivolii</v>
          </cell>
        </row>
        <row r="4388">
          <cell r="D4388" t="str">
            <v>Colaptes atricollis</v>
          </cell>
        </row>
        <row r="4389">
          <cell r="D4389" t="str">
            <v>Colaptes punctigula</v>
          </cell>
        </row>
        <row r="4390">
          <cell r="D4390" t="str">
            <v>Colaptes melanochloros</v>
          </cell>
        </row>
        <row r="4391">
          <cell r="D4391" t="str">
            <v>Colaptes auratus</v>
          </cell>
        </row>
        <row r="4392">
          <cell r="D4392" t="str">
            <v>Colaptes chrysoides</v>
          </cell>
        </row>
        <row r="4393">
          <cell r="D4393" t="str">
            <v>Colaptes fernandinae</v>
          </cell>
        </row>
        <row r="4394">
          <cell r="D4394" t="str">
            <v>Colaptes pitius</v>
          </cell>
        </row>
        <row r="4395">
          <cell r="D4395" t="str">
            <v>Colaptes rupicola</v>
          </cell>
        </row>
        <row r="4396">
          <cell r="D4396" t="str">
            <v>Colaptes campestris</v>
          </cell>
        </row>
        <row r="4397">
          <cell r="D4397" t="str">
            <v>Celeus brachyurus</v>
          </cell>
        </row>
        <row r="4398">
          <cell r="D4398" t="str">
            <v>Celeus loricatus</v>
          </cell>
        </row>
        <row r="4399">
          <cell r="D4399" t="str">
            <v>Celeus grammicus</v>
          </cell>
        </row>
        <row r="4400">
          <cell r="D4400" t="str">
            <v>Celeus undatus</v>
          </cell>
        </row>
        <row r="4401">
          <cell r="D4401" t="str">
            <v>Celeus castaneus</v>
          </cell>
        </row>
        <row r="4402">
          <cell r="D4402" t="str">
            <v>Celeus elegans</v>
          </cell>
        </row>
        <row r="4403">
          <cell r="D4403" t="str">
            <v>Celeus lugubris</v>
          </cell>
        </row>
        <row r="4404">
          <cell r="D4404" t="str">
            <v>Celeus flavescens</v>
          </cell>
        </row>
        <row r="4405">
          <cell r="D4405" t="str">
            <v>Celeus flavus</v>
          </cell>
        </row>
        <row r="4406">
          <cell r="D4406" t="str">
            <v>Celeus spectabilis</v>
          </cell>
        </row>
        <row r="4407">
          <cell r="D4407" t="str">
            <v>Celeus spectabilis</v>
          </cell>
        </row>
        <row r="4408">
          <cell r="D4408" t="str">
            <v>Celeus obrieni</v>
          </cell>
        </row>
        <row r="4409">
          <cell r="D4409" t="str">
            <v>Celeus torquatus</v>
          </cell>
        </row>
        <row r="4410">
          <cell r="D4410" t="str">
            <v>Dryocopus galeatus</v>
          </cell>
        </row>
        <row r="4411">
          <cell r="D4411" t="str">
            <v>Dryocopus pileatus</v>
          </cell>
        </row>
        <row r="4412">
          <cell r="D4412" t="str">
            <v>Dryocopus lineatus</v>
          </cell>
        </row>
        <row r="4413">
          <cell r="D4413" t="str">
            <v>Dryocopus schulzi</v>
          </cell>
        </row>
        <row r="4414">
          <cell r="D4414" t="str">
            <v>Dryocopus javensis</v>
          </cell>
        </row>
        <row r="4415">
          <cell r="D4415" t="str">
            <v>Dryocopus hodgei</v>
          </cell>
        </row>
        <row r="4416">
          <cell r="D4416" t="str">
            <v>Dryocopus martius</v>
          </cell>
        </row>
        <row r="4417">
          <cell r="D4417" t="str">
            <v>Campephilus pollens</v>
          </cell>
        </row>
        <row r="4418">
          <cell r="D4418" t="str">
            <v>Campephilus haematogaster</v>
          </cell>
        </row>
        <row r="4419">
          <cell r="D4419" t="str">
            <v>Campephilus rubricollis</v>
          </cell>
        </row>
        <row r="4420">
          <cell r="D4420" t="str">
            <v>Campephilus robustus</v>
          </cell>
        </row>
        <row r="4421">
          <cell r="D4421" t="str">
            <v>Campephilus guatemalensis</v>
          </cell>
        </row>
        <row r="4422">
          <cell r="D4422" t="str">
            <v>Campephilus melanoleucos</v>
          </cell>
        </row>
        <row r="4423">
          <cell r="D4423" t="str">
            <v>Campephilus gayaquilensis</v>
          </cell>
        </row>
        <row r="4424">
          <cell r="D4424" t="str">
            <v>Campephilus leucopogon</v>
          </cell>
        </row>
        <row r="4425">
          <cell r="D4425" t="str">
            <v>Campephilus magellanicus</v>
          </cell>
        </row>
        <row r="4426">
          <cell r="D4426" t="str">
            <v>Campephilus imperialis</v>
          </cell>
        </row>
        <row r="4427">
          <cell r="D4427" t="str">
            <v>Campephilus principalis</v>
          </cell>
        </row>
        <row r="4428">
          <cell r="D4428" t="str">
            <v>Picus mineaceus</v>
          </cell>
        </row>
        <row r="4429">
          <cell r="D4429" t="str">
            <v>Picus chlorolophus</v>
          </cell>
        </row>
        <row r="4430">
          <cell r="D4430" t="str">
            <v>Picus puniceus</v>
          </cell>
        </row>
        <row r="4431">
          <cell r="D4431" t="str">
            <v>Picus flavinucha</v>
          </cell>
        </row>
        <row r="4432">
          <cell r="D4432" t="str">
            <v>Picus mentalis</v>
          </cell>
        </row>
        <row r="4433">
          <cell r="D4433" t="str">
            <v>Picus viridanus</v>
          </cell>
        </row>
        <row r="4434">
          <cell r="D4434" t="str">
            <v>Picus vittatus</v>
          </cell>
        </row>
        <row r="4435">
          <cell r="D4435" t="str">
            <v>Picus xanthopygaeus</v>
          </cell>
        </row>
        <row r="4436">
          <cell r="D4436" t="str">
            <v>Picus squamatus</v>
          </cell>
        </row>
        <row r="4437">
          <cell r="D4437" t="str">
            <v>Picus awokera</v>
          </cell>
        </row>
        <row r="4438">
          <cell r="D4438" t="str">
            <v>Picus viridis</v>
          </cell>
        </row>
        <row r="4439">
          <cell r="D4439" t="str">
            <v>Picus vaillantii</v>
          </cell>
        </row>
        <row r="4440">
          <cell r="D4440" t="str">
            <v>Picus rabieri</v>
          </cell>
        </row>
        <row r="4441">
          <cell r="D4441" t="str">
            <v>Picus erythropygius</v>
          </cell>
        </row>
        <row r="4442">
          <cell r="D4442" t="str">
            <v>Picus canus</v>
          </cell>
        </row>
        <row r="4443">
          <cell r="D4443" t="str">
            <v>Dinopium rafflesii</v>
          </cell>
        </row>
        <row r="4444">
          <cell r="D4444" t="str">
            <v>Dinopium shorii</v>
          </cell>
        </row>
        <row r="4445">
          <cell r="D4445" t="str">
            <v>Dinopium javanense</v>
          </cell>
        </row>
        <row r="4446">
          <cell r="D4446" t="str">
            <v>Dinopium benghalense</v>
          </cell>
        </row>
        <row r="4447">
          <cell r="D4447" t="str">
            <v>Chrysocolaptes lucidus</v>
          </cell>
        </row>
        <row r="4448">
          <cell r="D4448" t="str">
            <v>Chrysocolaptes festivus</v>
          </cell>
        </row>
        <row r="4449">
          <cell r="D4449" t="str">
            <v>Gecinulus grantia</v>
          </cell>
        </row>
        <row r="4450">
          <cell r="D4450" t="str">
            <v>Gecinulus viridis</v>
          </cell>
        </row>
        <row r="4451">
          <cell r="D4451" t="str">
            <v>Blythipicus rubiginosus</v>
          </cell>
        </row>
        <row r="4452">
          <cell r="D4452" t="str">
            <v>Blythipicus pyrrhotis</v>
          </cell>
        </row>
        <row r="4453">
          <cell r="D4453" t="str">
            <v>Reinwardtipicus validus</v>
          </cell>
        </row>
        <row r="4454">
          <cell r="D4454" t="str">
            <v>Meiglyptes tristis</v>
          </cell>
        </row>
        <row r="4455">
          <cell r="D4455" t="str">
            <v>Meiglyptes jugularis</v>
          </cell>
        </row>
        <row r="4456">
          <cell r="D4456" t="str">
            <v>Meiglyptes tukki</v>
          </cell>
        </row>
        <row r="4457">
          <cell r="D4457" t="str">
            <v>Hemicircus concretus</v>
          </cell>
        </row>
        <row r="4458">
          <cell r="D4458" t="str">
            <v>Hemicircus canente</v>
          </cell>
        </row>
        <row r="4459">
          <cell r="D4459" t="str">
            <v>Mulleripicus fulvus</v>
          </cell>
        </row>
        <row r="4460">
          <cell r="D4460" t="str">
            <v>Mulleripicus funebris</v>
          </cell>
        </row>
        <row r="4461">
          <cell r="D4461" t="str">
            <v>Mulleripicus pulverulentus</v>
          </cell>
        </row>
        <row r="4462">
          <cell r="D4462" t="str">
            <v>Galbalcyrhynchus leucotis</v>
          </cell>
        </row>
        <row r="4463">
          <cell r="D4463" t="str">
            <v>Galbalcyrhynchus purusianus</v>
          </cell>
        </row>
        <row r="4464">
          <cell r="D4464" t="str">
            <v>Brachygalba salmoni</v>
          </cell>
        </row>
        <row r="4465">
          <cell r="D4465" t="str">
            <v>Brachygalba goeringi</v>
          </cell>
        </row>
        <row r="4466">
          <cell r="D4466" t="str">
            <v>Brachygalba lugubris</v>
          </cell>
        </row>
        <row r="4467">
          <cell r="D4467" t="str">
            <v>Brachygalba albogularis</v>
          </cell>
        </row>
        <row r="4468">
          <cell r="D4468" t="str">
            <v>Jacamaralcyon tridactyla</v>
          </cell>
        </row>
        <row r="4469">
          <cell r="D4469" t="str">
            <v>Galbula albirostris</v>
          </cell>
        </row>
        <row r="4470">
          <cell r="D4470" t="str">
            <v>Galbula cyanicollis</v>
          </cell>
        </row>
        <row r="4471">
          <cell r="D4471" t="str">
            <v>Galbula ruficauda</v>
          </cell>
        </row>
        <row r="4472">
          <cell r="D4472" t="str">
            <v>Galbula galbula</v>
          </cell>
        </row>
        <row r="4473">
          <cell r="D4473" t="str">
            <v>Galbula pastazae</v>
          </cell>
        </row>
        <row r="4474">
          <cell r="D4474" t="str">
            <v>Galbula tombacea</v>
          </cell>
        </row>
        <row r="4475">
          <cell r="D4475" t="str">
            <v>Galbula cyanescens</v>
          </cell>
        </row>
        <row r="4476">
          <cell r="D4476" t="str">
            <v>Galbula chalcothorax</v>
          </cell>
        </row>
        <row r="4477">
          <cell r="D4477" t="str">
            <v>Galbula leucogastra</v>
          </cell>
        </row>
        <row r="4478">
          <cell r="D4478" t="str">
            <v>Galbula dea</v>
          </cell>
        </row>
        <row r="4479">
          <cell r="D4479" t="str">
            <v>Jacamerops aureus</v>
          </cell>
        </row>
        <row r="4480">
          <cell r="D4480" t="str">
            <v>Notharchus macrorhynchos</v>
          </cell>
        </row>
        <row r="4481">
          <cell r="D4481" t="str">
            <v>Notharchus macrorhynchos</v>
          </cell>
        </row>
        <row r="4482">
          <cell r="D4482" t="str">
            <v>Notharchus hyperrhynchus</v>
          </cell>
        </row>
        <row r="4483">
          <cell r="D4483" t="str">
            <v>Notharchus swainsoni</v>
          </cell>
        </row>
        <row r="4484">
          <cell r="D4484" t="str">
            <v>Notharchus pectoralis</v>
          </cell>
        </row>
        <row r="4485">
          <cell r="D4485" t="str">
            <v>Notharchus ordii</v>
          </cell>
        </row>
        <row r="4486">
          <cell r="D4486" t="str">
            <v>Notharchus tectus</v>
          </cell>
        </row>
        <row r="4487">
          <cell r="D4487" t="str">
            <v>Bucco macrodactylus</v>
          </cell>
        </row>
        <row r="4488">
          <cell r="D4488" t="str">
            <v>Bucco tamatia</v>
          </cell>
        </row>
        <row r="4489">
          <cell r="D4489" t="str">
            <v>Bucco noanamae</v>
          </cell>
        </row>
        <row r="4490">
          <cell r="D4490" t="str">
            <v>Bucco capensis</v>
          </cell>
        </row>
        <row r="4491">
          <cell r="D4491" t="str">
            <v>Nystalus radiatus</v>
          </cell>
        </row>
        <row r="4492">
          <cell r="D4492" t="str">
            <v>Nystalus chacuru</v>
          </cell>
        </row>
        <row r="4493">
          <cell r="D4493" t="str">
            <v>Nystalus striolatus</v>
          </cell>
        </row>
        <row r="4494">
          <cell r="D4494" t="str">
            <v>Nystalus maculatus</v>
          </cell>
        </row>
        <row r="4495">
          <cell r="D4495" t="str">
            <v>Hypnelus ruficollis</v>
          </cell>
        </row>
        <row r="4496">
          <cell r="D4496" t="str">
            <v>Malacoptila fusca</v>
          </cell>
        </row>
        <row r="4497">
          <cell r="D4497" t="str">
            <v>Malacoptila semicincta</v>
          </cell>
        </row>
        <row r="4498">
          <cell r="D4498" t="str">
            <v>Malacoptila striata</v>
          </cell>
        </row>
        <row r="4499">
          <cell r="D4499" t="str">
            <v>Malacoptila fulvogularis</v>
          </cell>
        </row>
        <row r="4500">
          <cell r="D4500" t="str">
            <v>Malacoptila rufa</v>
          </cell>
        </row>
        <row r="4501">
          <cell r="D4501" t="str">
            <v>Malacoptila panamensis</v>
          </cell>
        </row>
        <row r="4502">
          <cell r="D4502" t="str">
            <v>Malacoptila mystacalis</v>
          </cell>
        </row>
        <row r="4503">
          <cell r="D4503" t="str">
            <v>Micromonacha lanceolata</v>
          </cell>
        </row>
        <row r="4504">
          <cell r="D4504" t="str">
            <v>Nonnula rubecula</v>
          </cell>
        </row>
        <row r="4505">
          <cell r="D4505" t="str">
            <v>Nonnula sclateri</v>
          </cell>
        </row>
        <row r="4506">
          <cell r="D4506" t="str">
            <v>Nonnula brunnea</v>
          </cell>
        </row>
        <row r="4507">
          <cell r="D4507" t="str">
            <v>Nonnula frontalis</v>
          </cell>
        </row>
        <row r="4508">
          <cell r="D4508" t="str">
            <v>Nonnula ruficapilla</v>
          </cell>
        </row>
        <row r="4509">
          <cell r="D4509" t="str">
            <v>Nonnula amaurocephala</v>
          </cell>
        </row>
        <row r="4510">
          <cell r="D4510" t="str">
            <v>Hapaloptila castanea</v>
          </cell>
        </row>
        <row r="4511">
          <cell r="D4511" t="str">
            <v>Monasa atra</v>
          </cell>
        </row>
        <row r="4512">
          <cell r="D4512" t="str">
            <v>Monasa nigrifrons</v>
          </cell>
        </row>
        <row r="4513">
          <cell r="D4513" t="str">
            <v>Monasa morphoeus</v>
          </cell>
        </row>
        <row r="4514">
          <cell r="D4514" t="str">
            <v>Monasa flavirostris</v>
          </cell>
        </row>
        <row r="4515">
          <cell r="D4515" t="str">
            <v>Chelidoptera tenebrosa</v>
          </cell>
        </row>
        <row r="4516">
          <cell r="D4516" t="str">
            <v>Acanthisitta chloris</v>
          </cell>
        </row>
        <row r="4517">
          <cell r="D4517" t="str">
            <v>Xenicus longipes</v>
          </cell>
        </row>
        <row r="4518">
          <cell r="D4518" t="str">
            <v>Xenicus gilviventris</v>
          </cell>
        </row>
        <row r="4519">
          <cell r="D4519" t="str">
            <v>Traversia lyalli</v>
          </cell>
        </row>
        <row r="4520">
          <cell r="D4520" t="str">
            <v>Smithornis capensis</v>
          </cell>
        </row>
        <row r="4521">
          <cell r="D4521" t="str">
            <v>Smithornis sharpei</v>
          </cell>
        </row>
        <row r="4522">
          <cell r="D4522" t="str">
            <v>Smithornis rufolateralis</v>
          </cell>
        </row>
        <row r="4523">
          <cell r="D4523" t="str">
            <v>Calyptomena viridis</v>
          </cell>
        </row>
        <row r="4524">
          <cell r="D4524" t="str">
            <v>Calyptomena hosii</v>
          </cell>
        </row>
        <row r="4525">
          <cell r="D4525" t="str">
            <v>Calyptomena whiteheadi</v>
          </cell>
        </row>
        <row r="4526">
          <cell r="D4526" t="str">
            <v>Cymbirhynchus macrorhynchos</v>
          </cell>
        </row>
        <row r="4527">
          <cell r="D4527" t="str">
            <v>Psarisomus dalhousiae</v>
          </cell>
        </row>
        <row r="4528">
          <cell r="D4528" t="str">
            <v>Serilophus lunatus</v>
          </cell>
        </row>
        <row r="4529">
          <cell r="D4529" t="str">
            <v>Eurylaimus javanicus</v>
          </cell>
        </row>
        <row r="4530">
          <cell r="D4530" t="str">
            <v>Eurylaimus ochromalus</v>
          </cell>
        </row>
        <row r="4531">
          <cell r="D4531" t="str">
            <v>Eurylaimus steerii</v>
          </cell>
        </row>
        <row r="4532">
          <cell r="D4532" t="str">
            <v>Eurylaimus steerii</v>
          </cell>
        </row>
        <row r="4533">
          <cell r="D4533" t="str">
            <v>Eurylaimus samarensis</v>
          </cell>
        </row>
        <row r="4534">
          <cell r="D4534" t="str">
            <v>Corydon sumatranus</v>
          </cell>
        </row>
        <row r="4535">
          <cell r="D4535" t="str">
            <v>Pseudocalyptomena graueri</v>
          </cell>
        </row>
        <row r="4536">
          <cell r="D4536" t="str">
            <v>Philepitta castanea</v>
          </cell>
        </row>
        <row r="4537">
          <cell r="D4537" t="str">
            <v>Philepitta schlegeli</v>
          </cell>
        </row>
        <row r="4538">
          <cell r="D4538" t="str">
            <v>Neodrepanis coruscans</v>
          </cell>
        </row>
        <row r="4539">
          <cell r="D4539" t="str">
            <v>Neodrepanis hypoxantha</v>
          </cell>
        </row>
        <row r="4540">
          <cell r="D4540" t="str">
            <v>Sapayoa aenigma</v>
          </cell>
        </row>
        <row r="4541">
          <cell r="D4541" t="str">
            <v>Pitta phayrei</v>
          </cell>
        </row>
        <row r="4542">
          <cell r="D4542" t="str">
            <v>Pitta nipalensis</v>
          </cell>
        </row>
        <row r="4543">
          <cell r="D4543" t="str">
            <v>Pitta soror</v>
          </cell>
        </row>
        <row r="4544">
          <cell r="D4544" t="str">
            <v>Pitta oatesi</v>
          </cell>
        </row>
        <row r="4545">
          <cell r="D4545" t="str">
            <v>Pitta schneideri</v>
          </cell>
        </row>
        <row r="4546">
          <cell r="D4546" t="str">
            <v>Pitta caerulea</v>
          </cell>
        </row>
        <row r="4547">
          <cell r="D4547" t="str">
            <v>Pitta cyanea</v>
          </cell>
        </row>
        <row r="4548">
          <cell r="D4548" t="str">
            <v>Pitta guajana</v>
          </cell>
        </row>
        <row r="4549">
          <cell r="D4549" t="str">
            <v>Pitta elliotii</v>
          </cell>
        </row>
        <row r="4550">
          <cell r="D4550" t="str">
            <v>Pitta gurneyi</v>
          </cell>
        </row>
        <row r="4551">
          <cell r="D4551" t="str">
            <v>Pitta baudii</v>
          </cell>
        </row>
        <row r="4552">
          <cell r="D4552" t="str">
            <v>Pitta sordida</v>
          </cell>
        </row>
        <row r="4553">
          <cell r="D4553" t="str">
            <v>Pitta maxima</v>
          </cell>
        </row>
        <row r="4554">
          <cell r="D4554" t="str">
            <v>Pitta superba</v>
          </cell>
        </row>
        <row r="4555">
          <cell r="D4555" t="str">
            <v>Pitta steerii</v>
          </cell>
        </row>
        <row r="4556">
          <cell r="D4556" t="str">
            <v>Pitta kochi</v>
          </cell>
        </row>
        <row r="4557">
          <cell r="D4557" t="str">
            <v>Pitta erythrogaster</v>
          </cell>
        </row>
        <row r="4558">
          <cell r="D4558" t="str">
            <v>Pitta dohertyi</v>
          </cell>
        </row>
        <row r="4559">
          <cell r="D4559" t="str">
            <v>Pitta arcuata</v>
          </cell>
        </row>
        <row r="4560">
          <cell r="D4560" t="str">
            <v>Pitta granatina</v>
          </cell>
        </row>
        <row r="4561">
          <cell r="D4561" t="str">
            <v>Pitta granatina</v>
          </cell>
        </row>
        <row r="4562">
          <cell r="D4562" t="str">
            <v>Pitta venusta</v>
          </cell>
        </row>
        <row r="4563">
          <cell r="D4563" t="str">
            <v>Pitta ussheri</v>
          </cell>
        </row>
        <row r="4564">
          <cell r="D4564" t="str">
            <v>Pitta angolensis</v>
          </cell>
        </row>
        <row r="4565">
          <cell r="D4565" t="str">
            <v>Pitta angolensis</v>
          </cell>
        </row>
        <row r="4566">
          <cell r="D4566" t="str">
            <v>Pitta reichenowi</v>
          </cell>
        </row>
        <row r="4567">
          <cell r="D4567" t="str">
            <v>Pitta brachyura</v>
          </cell>
        </row>
        <row r="4568">
          <cell r="D4568" t="str">
            <v>Pitta nympha</v>
          </cell>
        </row>
        <row r="4569">
          <cell r="D4569" t="str">
            <v>Pitta moluccensis</v>
          </cell>
        </row>
        <row r="4570">
          <cell r="D4570" t="str">
            <v>Pitta megarhyncha</v>
          </cell>
        </row>
        <row r="4571">
          <cell r="D4571" t="str">
            <v>Pitta elegans</v>
          </cell>
        </row>
        <row r="4572">
          <cell r="D4572" t="str">
            <v>Pitta iris</v>
          </cell>
        </row>
        <row r="4573">
          <cell r="D4573" t="str">
            <v>Pitta versicolor</v>
          </cell>
        </row>
        <row r="4574">
          <cell r="D4574" t="str">
            <v>Pitta anerythra</v>
          </cell>
        </row>
        <row r="4575">
          <cell r="D4575" t="str">
            <v>Neopelma chrysocephalum</v>
          </cell>
        </row>
        <row r="4576">
          <cell r="D4576" t="str">
            <v>Neopelma sulphureiventer</v>
          </cell>
        </row>
        <row r="4577">
          <cell r="D4577" t="str">
            <v>Neopelma pallescens</v>
          </cell>
        </row>
        <row r="4578">
          <cell r="D4578" t="str">
            <v>Neopelma aurifrons</v>
          </cell>
        </row>
        <row r="4579">
          <cell r="D4579" t="str">
            <v>Neopelma aurifrons</v>
          </cell>
        </row>
        <row r="4580">
          <cell r="D4580" t="str">
            <v>Neopelma chrysolophum</v>
          </cell>
        </row>
        <row r="4581">
          <cell r="D4581" t="str">
            <v>Tyranneutes stolzmanni</v>
          </cell>
        </row>
        <row r="4582">
          <cell r="D4582" t="str">
            <v>Tyranneutes virescens</v>
          </cell>
        </row>
        <row r="4583">
          <cell r="D4583" t="str">
            <v>Ilicura militaris</v>
          </cell>
        </row>
        <row r="4584">
          <cell r="D4584" t="str">
            <v>Masius chrysopterus</v>
          </cell>
        </row>
        <row r="4585">
          <cell r="D4585" t="str">
            <v>Corapipo gutturalis</v>
          </cell>
        </row>
        <row r="4586">
          <cell r="D4586" t="str">
            <v>Corapipo altera</v>
          </cell>
        </row>
        <row r="4587">
          <cell r="D4587" t="str">
            <v>Corapipo leucorrhoa</v>
          </cell>
        </row>
        <row r="4588">
          <cell r="D4588" t="str">
            <v>Machaeropterus pyrocephalus</v>
          </cell>
        </row>
        <row r="4589">
          <cell r="D4589" t="str">
            <v>Machaeropterus regulus</v>
          </cell>
        </row>
        <row r="4590">
          <cell r="D4590" t="str">
            <v>Machaeropterus deliciosus</v>
          </cell>
        </row>
        <row r="4591">
          <cell r="D4591" t="str">
            <v>Lepidothrix coronata</v>
          </cell>
        </row>
        <row r="4592">
          <cell r="D4592" t="str">
            <v>Lepidothrix nattereri</v>
          </cell>
        </row>
        <row r="4593">
          <cell r="D4593" t="str">
            <v>Lepidothrix vilasboasi</v>
          </cell>
        </row>
        <row r="4594">
          <cell r="D4594" t="str">
            <v>Lepidothrix iris</v>
          </cell>
        </row>
        <row r="4595">
          <cell r="D4595" t="str">
            <v>Lepidothrix serena</v>
          </cell>
        </row>
        <row r="4596">
          <cell r="D4596" t="str">
            <v>Lepidothrix suavissima</v>
          </cell>
        </row>
        <row r="4597">
          <cell r="D4597" t="str">
            <v>Lepidothrix isidorei</v>
          </cell>
        </row>
        <row r="4598">
          <cell r="D4598" t="str">
            <v>Lepidothrix coeruleocapilla</v>
          </cell>
        </row>
        <row r="4599">
          <cell r="D4599" t="str">
            <v>Manacus candei</v>
          </cell>
        </row>
        <row r="4600">
          <cell r="D4600" t="str">
            <v>Manacus aurantiacus</v>
          </cell>
        </row>
        <row r="4601">
          <cell r="D4601" t="str">
            <v>Manacus vitellinus</v>
          </cell>
        </row>
        <row r="4602">
          <cell r="D4602" t="str">
            <v>Manacus manacus</v>
          </cell>
        </row>
        <row r="4603">
          <cell r="D4603" t="str">
            <v>Antilophia galeata</v>
          </cell>
        </row>
        <row r="4604">
          <cell r="D4604" t="str">
            <v>Antilophia bokermanni</v>
          </cell>
        </row>
        <row r="4605">
          <cell r="D4605" t="str">
            <v>Chiroxiphia linearis</v>
          </cell>
        </row>
        <row r="4606">
          <cell r="D4606" t="str">
            <v>Chiroxiphia lanceolata</v>
          </cell>
        </row>
        <row r="4607">
          <cell r="D4607" t="str">
            <v>Chiroxiphia pareola</v>
          </cell>
        </row>
        <row r="4608">
          <cell r="D4608" t="str">
            <v>Chiroxiphia boliviana</v>
          </cell>
        </row>
        <row r="4609">
          <cell r="D4609" t="str">
            <v>Chiroxiphia caudata</v>
          </cell>
        </row>
        <row r="4610">
          <cell r="D4610" t="str">
            <v>Xenopipo holochlora</v>
          </cell>
        </row>
        <row r="4611">
          <cell r="D4611" t="str">
            <v>Xenopipo uniformis</v>
          </cell>
        </row>
        <row r="4612">
          <cell r="D4612" t="str">
            <v>Xenopipo flavicapilla</v>
          </cell>
        </row>
        <row r="4613">
          <cell r="D4613" t="str">
            <v>Xenopipo unicolor</v>
          </cell>
        </row>
        <row r="4614">
          <cell r="D4614" t="str">
            <v>Xenopipo atronitens</v>
          </cell>
        </row>
        <row r="4615">
          <cell r="D4615" t="str">
            <v>Heterocercus flavivertex</v>
          </cell>
        </row>
        <row r="4616">
          <cell r="D4616" t="str">
            <v>Heterocercus aurantiivertex</v>
          </cell>
        </row>
        <row r="4617">
          <cell r="D4617" t="str">
            <v>Heterocercus linteatus</v>
          </cell>
        </row>
        <row r="4618">
          <cell r="D4618" t="str">
            <v>Pipra pipra</v>
          </cell>
        </row>
        <row r="4619">
          <cell r="D4619" t="str">
            <v>Pipra aureola</v>
          </cell>
        </row>
        <row r="4620">
          <cell r="D4620" t="str">
            <v>Pipra filicauda</v>
          </cell>
        </row>
        <row r="4621">
          <cell r="D4621" t="str">
            <v>Pipra fasciicauda</v>
          </cell>
        </row>
        <row r="4622">
          <cell r="D4622" t="str">
            <v>Pipra cornuta</v>
          </cell>
        </row>
        <row r="4623">
          <cell r="D4623" t="str">
            <v>Pipra mentalis</v>
          </cell>
        </row>
        <row r="4624">
          <cell r="D4624" t="str">
            <v>Pipra erythrocephala</v>
          </cell>
        </row>
        <row r="4625">
          <cell r="D4625" t="str">
            <v>Pipra rubrocapilla</v>
          </cell>
        </row>
        <row r="4626">
          <cell r="D4626" t="str">
            <v>Pipra chloromeros</v>
          </cell>
        </row>
        <row r="4627">
          <cell r="D4627" t="str">
            <v>Piprites pileata</v>
          </cell>
        </row>
        <row r="4628">
          <cell r="D4628" t="str">
            <v>Piprites griseiceps</v>
          </cell>
        </row>
        <row r="4629">
          <cell r="D4629" t="str">
            <v>Piprites chloris</v>
          </cell>
        </row>
        <row r="4630">
          <cell r="D4630" t="str">
            <v>Tityra cayana</v>
          </cell>
        </row>
        <row r="4631">
          <cell r="D4631" t="str">
            <v>Tityra semifasciata</v>
          </cell>
        </row>
        <row r="4632">
          <cell r="D4632" t="str">
            <v>Tityra inquisitor</v>
          </cell>
        </row>
        <row r="4633">
          <cell r="D4633" t="str">
            <v>Schiffornis major</v>
          </cell>
        </row>
        <row r="4634">
          <cell r="D4634" t="str">
            <v>Schiffornis turdina</v>
          </cell>
        </row>
        <row r="4635">
          <cell r="D4635" t="str">
            <v>Schiffornis virescens</v>
          </cell>
        </row>
        <row r="4636">
          <cell r="D4636" t="str">
            <v>Laniocera rufescens</v>
          </cell>
        </row>
        <row r="4637">
          <cell r="D4637" t="str">
            <v>Laniocera hypopyrra</v>
          </cell>
        </row>
        <row r="4638">
          <cell r="D4638" t="str">
            <v>Iodopleura pipra</v>
          </cell>
        </row>
        <row r="4639">
          <cell r="D4639" t="str">
            <v>Iodopleura isabellae</v>
          </cell>
        </row>
        <row r="4640">
          <cell r="D4640" t="str">
            <v>Iodopleura fusca</v>
          </cell>
        </row>
        <row r="4641">
          <cell r="D4641" t="str">
            <v>Laniisoma elegans</v>
          </cell>
        </row>
        <row r="4642">
          <cell r="D4642" t="str">
            <v>Laniisoma elegans</v>
          </cell>
        </row>
        <row r="4643">
          <cell r="D4643" t="str">
            <v>Laniisoma buckleyi</v>
          </cell>
        </row>
        <row r="4644">
          <cell r="D4644" t="str">
            <v>Xenopsaris albinucha</v>
          </cell>
        </row>
        <row r="4645">
          <cell r="D4645" t="str">
            <v>Pachyramphus viridis</v>
          </cell>
        </row>
        <row r="4646">
          <cell r="D4646" t="str">
            <v>Pachyramphus versicolor</v>
          </cell>
        </row>
        <row r="4647">
          <cell r="D4647" t="str">
            <v>Pachyramphus cinnamomeus</v>
          </cell>
        </row>
        <row r="4648">
          <cell r="D4648" t="str">
            <v>Pachyramphus castaneus</v>
          </cell>
        </row>
        <row r="4649">
          <cell r="D4649" t="str">
            <v>Pachyramphus polychopterus</v>
          </cell>
        </row>
        <row r="4650">
          <cell r="D4650" t="str">
            <v>Pachyramphus major</v>
          </cell>
        </row>
        <row r="4651">
          <cell r="D4651" t="str">
            <v>Pachyramphus albogriseus</v>
          </cell>
        </row>
        <row r="4652">
          <cell r="D4652" t="str">
            <v>Pachyramphus marginatus</v>
          </cell>
        </row>
        <row r="4653">
          <cell r="D4653" t="str">
            <v>Pachyramphus surinamus</v>
          </cell>
        </row>
        <row r="4654">
          <cell r="D4654" t="str">
            <v>Pachyramphus rufus</v>
          </cell>
        </row>
        <row r="4655">
          <cell r="D4655" t="str">
            <v>Pachyramphus spodiurus</v>
          </cell>
        </row>
        <row r="4656">
          <cell r="D4656" t="str">
            <v>Pachyramphus aglaiae</v>
          </cell>
        </row>
        <row r="4657">
          <cell r="D4657" t="str">
            <v>Pachyramphus homochrous</v>
          </cell>
        </row>
        <row r="4658">
          <cell r="D4658" t="str">
            <v>Pachyramphus minor</v>
          </cell>
        </row>
        <row r="4659">
          <cell r="D4659" t="str">
            <v>Pachyramphus niger</v>
          </cell>
        </row>
        <row r="4660">
          <cell r="D4660" t="str">
            <v>Pachyramphus validus</v>
          </cell>
        </row>
        <row r="4661">
          <cell r="D4661" t="str">
            <v>Phibalura flavirostris</v>
          </cell>
        </row>
        <row r="4662">
          <cell r="D4662" t="str">
            <v>Ampelion rubrocristatus</v>
          </cell>
        </row>
        <row r="4663">
          <cell r="D4663" t="str">
            <v>Ampelion rufaxilla</v>
          </cell>
        </row>
        <row r="4664">
          <cell r="D4664" t="str">
            <v>Zaratornis stresemanni</v>
          </cell>
        </row>
        <row r="4665">
          <cell r="D4665" t="str">
            <v>Doliornis remseni</v>
          </cell>
        </row>
        <row r="4666">
          <cell r="D4666" t="str">
            <v>Doliornis sclateri</v>
          </cell>
        </row>
        <row r="4667">
          <cell r="D4667" t="str">
            <v>Phytotoma raimondii</v>
          </cell>
        </row>
        <row r="4668">
          <cell r="D4668" t="str">
            <v>Phytotoma rutila</v>
          </cell>
        </row>
        <row r="4669">
          <cell r="D4669" t="str">
            <v>Phytotoma rara</v>
          </cell>
        </row>
        <row r="4670">
          <cell r="D4670" t="str">
            <v>Carpornis cucullata</v>
          </cell>
        </row>
        <row r="4671">
          <cell r="D4671" t="str">
            <v>Carpornis melanocephala</v>
          </cell>
        </row>
        <row r="4672">
          <cell r="D4672" t="str">
            <v>Pipreola riefferii</v>
          </cell>
        </row>
        <row r="4673">
          <cell r="D4673" t="str">
            <v>Pipreola intermedia</v>
          </cell>
        </row>
        <row r="4674">
          <cell r="D4674" t="str">
            <v>Pipreola arcuata</v>
          </cell>
        </row>
        <row r="4675">
          <cell r="D4675" t="str">
            <v>Pipreola aureopectus</v>
          </cell>
        </row>
        <row r="4676">
          <cell r="D4676" t="str">
            <v>Pipreola jucunda</v>
          </cell>
        </row>
        <row r="4677">
          <cell r="D4677" t="str">
            <v>Pipreola lubomirskii</v>
          </cell>
        </row>
        <row r="4678">
          <cell r="D4678" t="str">
            <v>Pipreola pulchra</v>
          </cell>
        </row>
        <row r="4679">
          <cell r="D4679" t="str">
            <v>Pipreola chlorolepidota</v>
          </cell>
        </row>
        <row r="4680">
          <cell r="D4680" t="str">
            <v>Pipreola frontalis</v>
          </cell>
        </row>
        <row r="4681">
          <cell r="D4681" t="str">
            <v>Pipreola formosa</v>
          </cell>
        </row>
        <row r="4682">
          <cell r="D4682" t="str">
            <v>Pipreola whitelyi</v>
          </cell>
        </row>
        <row r="4683">
          <cell r="D4683" t="str">
            <v>Oxyruncus cristatus</v>
          </cell>
        </row>
        <row r="4684">
          <cell r="D4684" t="str">
            <v>Ampelioides tschudii</v>
          </cell>
        </row>
        <row r="4685">
          <cell r="D4685" t="str">
            <v>Rupicola rupicola</v>
          </cell>
        </row>
        <row r="4686">
          <cell r="D4686" t="str">
            <v>Rupicola peruvianus</v>
          </cell>
        </row>
        <row r="4687">
          <cell r="D4687" t="str">
            <v>Phoenicircus nigricollis</v>
          </cell>
        </row>
        <row r="4688">
          <cell r="D4688" t="str">
            <v>Phoenicircus carnifex</v>
          </cell>
        </row>
        <row r="4689">
          <cell r="D4689" t="str">
            <v>Cotinga amabilis</v>
          </cell>
        </row>
        <row r="4690">
          <cell r="D4690" t="str">
            <v>Cotinga ridgwayi</v>
          </cell>
        </row>
        <row r="4691">
          <cell r="D4691" t="str">
            <v>Cotinga nattererii</v>
          </cell>
        </row>
        <row r="4692">
          <cell r="D4692" t="str">
            <v>Cotinga maynana</v>
          </cell>
        </row>
        <row r="4693">
          <cell r="D4693" t="str">
            <v>Cotinga cotinga</v>
          </cell>
        </row>
        <row r="4694">
          <cell r="D4694" t="str">
            <v>Cotinga maculata</v>
          </cell>
        </row>
        <row r="4695">
          <cell r="D4695" t="str">
            <v>Cotinga cayana</v>
          </cell>
        </row>
        <row r="4696">
          <cell r="D4696" t="str">
            <v>Procnias tricarunculatus</v>
          </cell>
        </row>
        <row r="4697">
          <cell r="D4697" t="str">
            <v>Procnias albus</v>
          </cell>
        </row>
        <row r="4698">
          <cell r="D4698" t="str">
            <v>Procnias averano</v>
          </cell>
        </row>
        <row r="4699">
          <cell r="D4699" t="str">
            <v>Procnias nudicollis</v>
          </cell>
        </row>
        <row r="4700">
          <cell r="D4700" t="str">
            <v>Tijuca atra</v>
          </cell>
        </row>
        <row r="4701">
          <cell r="D4701" t="str">
            <v>Tijuca condita</v>
          </cell>
        </row>
        <row r="4702">
          <cell r="D4702" t="str">
            <v>Lipaugus fuscocinereus</v>
          </cell>
        </row>
        <row r="4703">
          <cell r="D4703" t="str">
            <v>Lipaugus vociferans</v>
          </cell>
        </row>
        <row r="4704">
          <cell r="D4704" t="str">
            <v>Lipaugus weberi</v>
          </cell>
        </row>
        <row r="4705">
          <cell r="D4705" t="str">
            <v>Lipaugus unirufus</v>
          </cell>
        </row>
        <row r="4706">
          <cell r="D4706" t="str">
            <v>Lipaugus lanioides</v>
          </cell>
        </row>
        <row r="4707">
          <cell r="D4707" t="str">
            <v>Lipaugus streptophorus</v>
          </cell>
        </row>
        <row r="4708">
          <cell r="D4708" t="str">
            <v>Lipaugus uropygialis</v>
          </cell>
        </row>
        <row r="4709">
          <cell r="D4709" t="str">
            <v>Conioptilon mcilhennyi</v>
          </cell>
        </row>
        <row r="4710">
          <cell r="D4710" t="str">
            <v>Snowornis subalaris</v>
          </cell>
        </row>
        <row r="4711">
          <cell r="D4711" t="str">
            <v>Snowornis cryptolophus</v>
          </cell>
        </row>
        <row r="4712">
          <cell r="D4712" t="str">
            <v>Porphyrolaema porphyrolaema</v>
          </cell>
        </row>
        <row r="4713">
          <cell r="D4713" t="str">
            <v>Xipholena punicea</v>
          </cell>
        </row>
        <row r="4714">
          <cell r="D4714" t="str">
            <v>Xipholena lamellipennis</v>
          </cell>
        </row>
        <row r="4715">
          <cell r="D4715" t="str">
            <v>Xipholena atropurpurea</v>
          </cell>
        </row>
        <row r="4716">
          <cell r="D4716" t="str">
            <v>Carpodectes nitidus</v>
          </cell>
        </row>
        <row r="4717">
          <cell r="D4717" t="str">
            <v>Carpodectes antoniae</v>
          </cell>
        </row>
        <row r="4718">
          <cell r="D4718" t="str">
            <v>Carpodectes hopkei</v>
          </cell>
        </row>
        <row r="4719">
          <cell r="D4719" t="str">
            <v>Gymnoderus foetidus</v>
          </cell>
        </row>
        <row r="4720">
          <cell r="D4720" t="str">
            <v>Querula purpurata</v>
          </cell>
        </row>
        <row r="4721">
          <cell r="D4721" t="str">
            <v>Haematoderus militaris</v>
          </cell>
        </row>
        <row r="4722">
          <cell r="D4722" t="str">
            <v>Pyroderus scutatus</v>
          </cell>
        </row>
        <row r="4723">
          <cell r="D4723" t="str">
            <v>Pyroderus granadensis</v>
          </cell>
        </row>
        <row r="4724">
          <cell r="D4724" t="str">
            <v>Perissocephalus tricolor</v>
          </cell>
        </row>
        <row r="4725">
          <cell r="D4725" t="str">
            <v>Cephalopterus glabricollis</v>
          </cell>
        </row>
        <row r="4726">
          <cell r="D4726" t="str">
            <v>Cephalopterus penduliger</v>
          </cell>
        </row>
        <row r="4727">
          <cell r="D4727" t="str">
            <v>Cephalopterus ornatus</v>
          </cell>
        </row>
        <row r="4728">
          <cell r="D4728" t="str">
            <v>Calyptura cristata</v>
          </cell>
        </row>
        <row r="4729">
          <cell r="D4729" t="str">
            <v>Phyllomyias fasciatus</v>
          </cell>
        </row>
        <row r="4730">
          <cell r="D4730" t="str">
            <v>Phyllomyias weedeni</v>
          </cell>
        </row>
        <row r="4731">
          <cell r="D4731" t="str">
            <v>Phyllomyias zeledoni</v>
          </cell>
        </row>
        <row r="4732">
          <cell r="D4732" t="str">
            <v>Phyllomyias burmeisteri</v>
          </cell>
        </row>
        <row r="4733">
          <cell r="D4733" t="str">
            <v>Phyllomyias burmeisteri</v>
          </cell>
        </row>
        <row r="4734">
          <cell r="D4734" t="str">
            <v>Phyllomyias leucogonys</v>
          </cell>
        </row>
        <row r="4735">
          <cell r="D4735" t="str">
            <v>Phyllomyias reiseri</v>
          </cell>
        </row>
        <row r="4736">
          <cell r="D4736" t="str">
            <v>Phyllomyias virescens</v>
          </cell>
        </row>
        <row r="4737">
          <cell r="D4737" t="str">
            <v>Phyllomyias virescens</v>
          </cell>
        </row>
        <row r="4738">
          <cell r="D4738" t="str">
            <v>Phyllomyias urichi</v>
          </cell>
        </row>
        <row r="4739">
          <cell r="D4739" t="str">
            <v>Phyllomyias sclateri</v>
          </cell>
        </row>
        <row r="4740">
          <cell r="D4740" t="str">
            <v>Phyllomyias griseocapilla</v>
          </cell>
        </row>
        <row r="4741">
          <cell r="D4741" t="str">
            <v>Phyllomyias griseiceps</v>
          </cell>
        </row>
        <row r="4742">
          <cell r="D4742" t="str">
            <v>Phyllomyias plumbeiceps</v>
          </cell>
        </row>
        <row r="4743">
          <cell r="D4743" t="str">
            <v>Phyllomyias nigrocapillus</v>
          </cell>
        </row>
        <row r="4744">
          <cell r="D4744" t="str">
            <v>Phyllomyias cinereiceps</v>
          </cell>
        </row>
        <row r="4745">
          <cell r="D4745" t="str">
            <v>Phyllomyias uropygialis</v>
          </cell>
        </row>
        <row r="4746">
          <cell r="D4746" t="str">
            <v>Tyrannulus elatus</v>
          </cell>
        </row>
        <row r="4747">
          <cell r="D4747" t="str">
            <v>Myiopagis gaimardii</v>
          </cell>
        </row>
        <row r="4748">
          <cell r="D4748" t="str">
            <v>Myiopagis olallai</v>
          </cell>
        </row>
        <row r="4749">
          <cell r="D4749" t="str">
            <v>Myiopagis caniceps</v>
          </cell>
        </row>
        <row r="4750">
          <cell r="D4750" t="str">
            <v>Myiopagis subplacens</v>
          </cell>
        </row>
        <row r="4751">
          <cell r="D4751" t="str">
            <v>Myiopagis flavivertex</v>
          </cell>
        </row>
        <row r="4752">
          <cell r="D4752" t="str">
            <v>Myiopagis cotta</v>
          </cell>
        </row>
        <row r="4753">
          <cell r="D4753" t="str">
            <v>Myiopagis viridicata</v>
          </cell>
        </row>
        <row r="4754">
          <cell r="D4754" t="str">
            <v>Elaenia martinica</v>
          </cell>
        </row>
        <row r="4755">
          <cell r="D4755" t="str">
            <v>Elaenia flavogaster</v>
          </cell>
        </row>
        <row r="4756">
          <cell r="D4756" t="str">
            <v>Elaenia spectabilis</v>
          </cell>
        </row>
        <row r="4757">
          <cell r="D4757" t="str">
            <v>Elaenia ridleyana</v>
          </cell>
        </row>
        <row r="4758">
          <cell r="D4758" t="str">
            <v>Elaenia albiceps</v>
          </cell>
        </row>
        <row r="4759">
          <cell r="D4759" t="str">
            <v>Elaenia parvirostris</v>
          </cell>
        </row>
        <row r="4760">
          <cell r="D4760" t="str">
            <v>Elaenia strepera</v>
          </cell>
        </row>
        <row r="4761">
          <cell r="D4761" t="str">
            <v>Elaenia mesoleuca</v>
          </cell>
        </row>
        <row r="4762">
          <cell r="D4762" t="str">
            <v>Elaenia gigas</v>
          </cell>
        </row>
        <row r="4763">
          <cell r="D4763" t="str">
            <v>Elaenia pelzelni</v>
          </cell>
        </row>
        <row r="4764">
          <cell r="D4764" t="str">
            <v>Elaenia cristata</v>
          </cell>
        </row>
        <row r="4765">
          <cell r="D4765" t="str">
            <v>Elaenia ruficeps</v>
          </cell>
        </row>
        <row r="4766">
          <cell r="D4766" t="str">
            <v>Elaenia chiriquensis</v>
          </cell>
        </row>
        <row r="4767">
          <cell r="D4767" t="str">
            <v>Elaenia frantzii</v>
          </cell>
        </row>
        <row r="4768">
          <cell r="D4768" t="str">
            <v>Elaenia obscura</v>
          </cell>
        </row>
        <row r="4769">
          <cell r="D4769" t="str">
            <v>Elaenia dayi</v>
          </cell>
        </row>
        <row r="4770">
          <cell r="D4770" t="str">
            <v>Elaenia pallatangae</v>
          </cell>
        </row>
        <row r="4771">
          <cell r="D4771" t="str">
            <v>Elaenia fallax</v>
          </cell>
        </row>
        <row r="4772">
          <cell r="D4772" t="str">
            <v>Ornithion inerme</v>
          </cell>
        </row>
        <row r="4773">
          <cell r="D4773" t="str">
            <v>Ornithion semiflavum</v>
          </cell>
        </row>
        <row r="4774">
          <cell r="D4774" t="str">
            <v>Ornithion brunneicapillus</v>
          </cell>
        </row>
        <row r="4775">
          <cell r="D4775" t="str">
            <v>Camptostoma imberbe</v>
          </cell>
        </row>
        <row r="4776">
          <cell r="D4776" t="str">
            <v>Camptostoma obsoletum</v>
          </cell>
        </row>
        <row r="4777">
          <cell r="D4777" t="str">
            <v>Suiriri affinis</v>
          </cell>
        </row>
        <row r="4778">
          <cell r="D4778" t="str">
            <v>Suiriri suiriri</v>
          </cell>
        </row>
        <row r="4779">
          <cell r="D4779" t="str">
            <v>Suiriri suiriri</v>
          </cell>
        </row>
        <row r="4780">
          <cell r="D4780" t="str">
            <v>Suiriri islerorum</v>
          </cell>
        </row>
        <row r="4781">
          <cell r="D4781" t="str">
            <v>Mecocerculus leucophrys</v>
          </cell>
        </row>
        <row r="4782">
          <cell r="D4782" t="str">
            <v>Mecocerculus poecilocercus</v>
          </cell>
        </row>
        <row r="4783">
          <cell r="D4783" t="str">
            <v>Mecocerculus hellmayri</v>
          </cell>
        </row>
        <row r="4784">
          <cell r="D4784" t="str">
            <v>Mecocerculus calopterus</v>
          </cell>
        </row>
        <row r="4785">
          <cell r="D4785" t="str">
            <v>Mecocerculus minor</v>
          </cell>
        </row>
        <row r="4786">
          <cell r="D4786" t="str">
            <v>Mecocerculus stictopterus</v>
          </cell>
        </row>
        <row r="4787">
          <cell r="D4787" t="str">
            <v>Anairetes agilis</v>
          </cell>
        </row>
        <row r="4788">
          <cell r="D4788" t="str">
            <v>Anairetes agraphia</v>
          </cell>
        </row>
        <row r="4789">
          <cell r="D4789" t="str">
            <v>Anairetes alpinus</v>
          </cell>
        </row>
        <row r="4790">
          <cell r="D4790" t="str">
            <v>Anairetes nigrocristatus</v>
          </cell>
        </row>
        <row r="4791">
          <cell r="D4791" t="str">
            <v>Anairetes reguloides</v>
          </cell>
        </row>
        <row r="4792">
          <cell r="D4792" t="str">
            <v>Anairetes flavirostris</v>
          </cell>
        </row>
        <row r="4793">
          <cell r="D4793" t="str">
            <v>Anairetes fernandezianus</v>
          </cell>
        </row>
        <row r="4794">
          <cell r="D4794" t="str">
            <v>Anairetes parulus</v>
          </cell>
        </row>
        <row r="4795">
          <cell r="D4795" t="str">
            <v>Serpophaga cinerea</v>
          </cell>
        </row>
        <row r="4796">
          <cell r="D4796" t="str">
            <v>Serpophaga nigricans</v>
          </cell>
        </row>
        <row r="4797">
          <cell r="D4797" t="str">
            <v>Serpophaga araguayae</v>
          </cell>
        </row>
        <row r="4798">
          <cell r="D4798" t="str">
            <v>Serpophaga hypoleuca</v>
          </cell>
        </row>
        <row r="4799">
          <cell r="D4799" t="str">
            <v>Serpophaga subcristata</v>
          </cell>
        </row>
        <row r="4800">
          <cell r="D4800" t="str">
            <v>Serpophaga munda</v>
          </cell>
        </row>
        <row r="4801">
          <cell r="D4801" t="str">
            <v>Phaeomyias murina</v>
          </cell>
        </row>
        <row r="4802">
          <cell r="D4802" t="str">
            <v>Capsiempis flaveola</v>
          </cell>
        </row>
        <row r="4803">
          <cell r="D4803" t="str">
            <v>Polystictus pectoralis</v>
          </cell>
        </row>
        <row r="4804">
          <cell r="D4804" t="str">
            <v>Polystictus superciliaris</v>
          </cell>
        </row>
        <row r="4805">
          <cell r="D4805" t="str">
            <v>Nesotriccus ridgwayi</v>
          </cell>
        </row>
        <row r="4806">
          <cell r="D4806" t="str">
            <v>Pseudocolopteryx sclateri</v>
          </cell>
        </row>
        <row r="4807">
          <cell r="D4807" t="str">
            <v>Pseudocolopteryx acutipennis</v>
          </cell>
        </row>
        <row r="4808">
          <cell r="D4808" t="str">
            <v>Pseudocolopteryx dinelliana</v>
          </cell>
        </row>
        <row r="4809">
          <cell r="D4809" t="str">
            <v>Pseudocolopteryx flaviventris</v>
          </cell>
        </row>
        <row r="4810">
          <cell r="D4810" t="str">
            <v>Pseudotriccus pelzelni</v>
          </cell>
        </row>
        <row r="4811">
          <cell r="D4811" t="str">
            <v>Pseudotriccus simplex</v>
          </cell>
        </row>
        <row r="4812">
          <cell r="D4812" t="str">
            <v>Pseudotriccus ruficeps</v>
          </cell>
        </row>
        <row r="4813">
          <cell r="D4813" t="str">
            <v>Corythopis torquatus</v>
          </cell>
        </row>
        <row r="4814">
          <cell r="D4814" t="str">
            <v>Corythopis delalandi</v>
          </cell>
        </row>
        <row r="4815">
          <cell r="D4815" t="str">
            <v>Euscarthmus meloryphus</v>
          </cell>
        </row>
        <row r="4816">
          <cell r="D4816" t="str">
            <v>Euscarthmus rufomarginatus</v>
          </cell>
        </row>
        <row r="4817">
          <cell r="D4817" t="str">
            <v>Pseudelaenia leucospodia</v>
          </cell>
        </row>
        <row r="4818">
          <cell r="D4818" t="str">
            <v>Stigmatura napensis</v>
          </cell>
        </row>
        <row r="4819">
          <cell r="D4819" t="str">
            <v>Stigmatura bahiae</v>
          </cell>
        </row>
        <row r="4820">
          <cell r="D4820" t="str">
            <v>Stigmatura budytoides</v>
          </cell>
        </row>
        <row r="4821">
          <cell r="D4821" t="str">
            <v>Zimmerius vilissimus</v>
          </cell>
        </row>
        <row r="4822">
          <cell r="D4822" t="str">
            <v>Zimmerius villarejoi</v>
          </cell>
        </row>
        <row r="4823">
          <cell r="D4823" t="str">
            <v>Zimmerius improbus</v>
          </cell>
        </row>
        <row r="4824">
          <cell r="D4824" t="str">
            <v>Zimmerius bolivianus</v>
          </cell>
        </row>
        <row r="4825">
          <cell r="D4825" t="str">
            <v>Zimmerius cinereicapilla</v>
          </cell>
        </row>
        <row r="4826">
          <cell r="D4826" t="str">
            <v>Zimmerius gracilipes</v>
          </cell>
        </row>
        <row r="4827">
          <cell r="D4827" t="str">
            <v>Zimmerius gracilipes</v>
          </cell>
        </row>
        <row r="4828">
          <cell r="D4828" t="str">
            <v>Zimmerius acer</v>
          </cell>
        </row>
        <row r="4829">
          <cell r="D4829" t="str">
            <v>Zimmerius chrysops</v>
          </cell>
        </row>
        <row r="4830">
          <cell r="D4830" t="str">
            <v>Zimmerius chrysops</v>
          </cell>
        </row>
        <row r="4831">
          <cell r="D4831" t="str">
            <v>Zimmerius albigularis</v>
          </cell>
        </row>
        <row r="4832">
          <cell r="D4832" t="str">
            <v>Zimmerius viridiflavus</v>
          </cell>
        </row>
        <row r="4833">
          <cell r="D4833" t="str">
            <v>Phylloscartes ophthalmicus</v>
          </cell>
        </row>
        <row r="4834">
          <cell r="D4834" t="str">
            <v>Phylloscartes venezuelanus</v>
          </cell>
        </row>
        <row r="4835">
          <cell r="D4835" t="str">
            <v>Phylloscartes lanyoni</v>
          </cell>
        </row>
        <row r="4836">
          <cell r="D4836" t="str">
            <v>Phylloscartes orbitalis</v>
          </cell>
        </row>
        <row r="4837">
          <cell r="D4837" t="str">
            <v>Phylloscartes poecilotis</v>
          </cell>
        </row>
        <row r="4838">
          <cell r="D4838" t="str">
            <v>Phylloscartes eximius</v>
          </cell>
        </row>
        <row r="4839">
          <cell r="D4839" t="str">
            <v>Phylloscartes nigrifrons</v>
          </cell>
        </row>
        <row r="4840">
          <cell r="D4840" t="str">
            <v>Phylloscartes chapmani</v>
          </cell>
        </row>
        <row r="4841">
          <cell r="D4841" t="str">
            <v>Phylloscartes gualaquizae</v>
          </cell>
        </row>
        <row r="4842">
          <cell r="D4842" t="str">
            <v>Phylloscartes parkeri</v>
          </cell>
        </row>
        <row r="4843">
          <cell r="D4843" t="str">
            <v>Phylloscartes flaviventris</v>
          </cell>
        </row>
        <row r="4844">
          <cell r="D4844" t="str">
            <v>Phylloscartes roquettei</v>
          </cell>
        </row>
        <row r="4845">
          <cell r="D4845" t="str">
            <v>Phylloscartes paulista</v>
          </cell>
        </row>
        <row r="4846">
          <cell r="D4846" t="str">
            <v>Phylloscartes oustaleti</v>
          </cell>
        </row>
        <row r="4847">
          <cell r="D4847" t="str">
            <v>Phylloscartes difficilis</v>
          </cell>
        </row>
        <row r="4848">
          <cell r="D4848" t="str">
            <v>Phylloscartes ceciliae</v>
          </cell>
        </row>
        <row r="4849">
          <cell r="D4849" t="str">
            <v>Phylloscartes beckeri</v>
          </cell>
        </row>
        <row r="4850">
          <cell r="D4850" t="str">
            <v>Phylloscartes ventralis</v>
          </cell>
        </row>
        <row r="4851">
          <cell r="D4851" t="str">
            <v>Phylloscartes kronei</v>
          </cell>
        </row>
        <row r="4852">
          <cell r="D4852" t="str">
            <v>Phylloscartes flavovirens</v>
          </cell>
        </row>
        <row r="4853">
          <cell r="D4853" t="str">
            <v>Phylloscartes virescens</v>
          </cell>
        </row>
        <row r="4854">
          <cell r="D4854" t="str">
            <v>Phylloscartes superciliaris</v>
          </cell>
        </row>
        <row r="4855">
          <cell r="D4855" t="str">
            <v>Phylloscartes sylviolus</v>
          </cell>
        </row>
        <row r="4856">
          <cell r="D4856" t="str">
            <v>Mionectes striaticollis</v>
          </cell>
        </row>
        <row r="4857">
          <cell r="D4857" t="str">
            <v>Mionectes olivaceus</v>
          </cell>
        </row>
        <row r="4858">
          <cell r="D4858" t="str">
            <v>Mionectes oleagineus</v>
          </cell>
        </row>
        <row r="4859">
          <cell r="D4859" t="str">
            <v>Mionectes macconnelli</v>
          </cell>
        </row>
        <row r="4860">
          <cell r="D4860" t="str">
            <v>Mionectes rufiventris</v>
          </cell>
        </row>
        <row r="4861">
          <cell r="D4861" t="str">
            <v>Leptopogon rufipectus</v>
          </cell>
        </row>
        <row r="4862">
          <cell r="D4862" t="str">
            <v>Leptopogon taczanowskii</v>
          </cell>
        </row>
        <row r="4863">
          <cell r="D4863" t="str">
            <v>Leptopogon amaurocephalus</v>
          </cell>
        </row>
        <row r="4864">
          <cell r="D4864" t="str">
            <v>Leptopogon superciliaris</v>
          </cell>
        </row>
        <row r="4865">
          <cell r="D4865" t="str">
            <v>Sublegatus arenarum</v>
          </cell>
        </row>
        <row r="4866">
          <cell r="D4866" t="str">
            <v>Sublegatus obscurior</v>
          </cell>
        </row>
        <row r="4867">
          <cell r="D4867" t="str">
            <v>Sublegatus modestus</v>
          </cell>
        </row>
        <row r="4868">
          <cell r="D4868" t="str">
            <v>Inezia tenuirostris</v>
          </cell>
        </row>
        <row r="4869">
          <cell r="D4869" t="str">
            <v>Inezia inornata</v>
          </cell>
        </row>
        <row r="4870">
          <cell r="D4870" t="str">
            <v>Inezia subflava</v>
          </cell>
        </row>
        <row r="4871">
          <cell r="D4871" t="str">
            <v>Inezia subflava</v>
          </cell>
        </row>
        <row r="4872">
          <cell r="D4872" t="str">
            <v>Inezia caudata</v>
          </cell>
        </row>
        <row r="4873">
          <cell r="D4873" t="str">
            <v>Myiophobus flavicans</v>
          </cell>
        </row>
        <row r="4874">
          <cell r="D4874" t="str">
            <v>Myiophobus phoenicomitra</v>
          </cell>
        </row>
        <row r="4875">
          <cell r="D4875" t="str">
            <v>Myiophobus inornatus</v>
          </cell>
        </row>
        <row r="4876">
          <cell r="D4876" t="str">
            <v>Myiophobus roraimae</v>
          </cell>
        </row>
        <row r="4877">
          <cell r="D4877" t="str">
            <v>Myiophobus pulcher</v>
          </cell>
        </row>
        <row r="4878">
          <cell r="D4878" t="str">
            <v>Myiophobus lintoni</v>
          </cell>
        </row>
        <row r="4879">
          <cell r="D4879" t="str">
            <v>Myiophobus ochraceiventris</v>
          </cell>
        </row>
        <row r="4880">
          <cell r="D4880" t="str">
            <v>Myiophobus fasciatus</v>
          </cell>
        </row>
        <row r="4881">
          <cell r="D4881" t="str">
            <v>Myiophobus cryptoxanthus</v>
          </cell>
        </row>
        <row r="4882">
          <cell r="D4882" t="str">
            <v>Myiotriccus ornatus</v>
          </cell>
        </row>
        <row r="4883">
          <cell r="D4883" t="str">
            <v>Tachuris rubrigastra</v>
          </cell>
        </row>
        <row r="4884">
          <cell r="D4884" t="str">
            <v>Culicivora caudacuta</v>
          </cell>
        </row>
        <row r="4885">
          <cell r="D4885" t="str">
            <v>Hemitriccus minor</v>
          </cell>
        </row>
        <row r="4886">
          <cell r="D4886" t="str">
            <v>Hemitriccus josephinae</v>
          </cell>
        </row>
        <row r="4887">
          <cell r="D4887" t="str">
            <v>Hemitriccus flammulatus</v>
          </cell>
        </row>
        <row r="4888">
          <cell r="D4888" t="str">
            <v>Hemitriccus diops</v>
          </cell>
        </row>
        <row r="4889">
          <cell r="D4889" t="str">
            <v>Hemitriccus obsoletus</v>
          </cell>
        </row>
        <row r="4890">
          <cell r="D4890" t="str">
            <v>Hemitriccus zosterops</v>
          </cell>
        </row>
        <row r="4891">
          <cell r="D4891" t="str">
            <v>Hemitriccus zosterops</v>
          </cell>
        </row>
        <row r="4892">
          <cell r="D4892" t="str">
            <v>Hemitriccus griseipectus</v>
          </cell>
        </row>
        <row r="4893">
          <cell r="D4893" t="str">
            <v>Hemitriccus minimus</v>
          </cell>
        </row>
        <row r="4894">
          <cell r="D4894" t="str">
            <v>Hemitriccus orbitatus</v>
          </cell>
        </row>
        <row r="4895">
          <cell r="D4895" t="str">
            <v>Hemitriccus iohannis</v>
          </cell>
        </row>
        <row r="4896">
          <cell r="D4896" t="str">
            <v>Hemitriccus striaticollis</v>
          </cell>
        </row>
        <row r="4897">
          <cell r="D4897" t="str">
            <v>Hemitriccus nidipendulus</v>
          </cell>
        </row>
        <row r="4898">
          <cell r="D4898" t="str">
            <v>Hemitriccus spodiops</v>
          </cell>
        </row>
        <row r="4899">
          <cell r="D4899" t="str">
            <v>Hemitriccus margaritaceiventer</v>
          </cell>
        </row>
        <row r="4900">
          <cell r="D4900" t="str">
            <v>Hemitriccus inornatus</v>
          </cell>
        </row>
        <row r="4901">
          <cell r="D4901" t="str">
            <v>Hemitriccus granadensis</v>
          </cell>
        </row>
        <row r="4902">
          <cell r="D4902" t="str">
            <v>Hemitriccus rufigularis</v>
          </cell>
        </row>
        <row r="4903">
          <cell r="D4903" t="str">
            <v>Hemitriccus cinnamomeipectus</v>
          </cell>
        </row>
        <row r="4904">
          <cell r="D4904" t="str">
            <v>Hemitriccus mirandae</v>
          </cell>
        </row>
        <row r="4905">
          <cell r="D4905" t="str">
            <v>Hemitriccus kaempferi</v>
          </cell>
        </row>
        <row r="4906">
          <cell r="D4906" t="str">
            <v>Hemitriccus furcatus</v>
          </cell>
        </row>
        <row r="4907">
          <cell r="D4907" t="str">
            <v>Myiornis albiventris</v>
          </cell>
        </row>
        <row r="4908">
          <cell r="D4908" t="str">
            <v>Myiornis auricularis</v>
          </cell>
        </row>
        <row r="4909">
          <cell r="D4909" t="str">
            <v>Myiornis atricapillus</v>
          </cell>
        </row>
        <row r="4910">
          <cell r="D4910" t="str">
            <v>Myiornis ecaudatus</v>
          </cell>
        </row>
        <row r="4911">
          <cell r="D4911" t="str">
            <v>Oncostoma cinereigulare</v>
          </cell>
        </row>
        <row r="4912">
          <cell r="D4912" t="str">
            <v>Oncostoma olivaceum</v>
          </cell>
        </row>
        <row r="4913">
          <cell r="D4913" t="str">
            <v>Lophotriccus pileatus</v>
          </cell>
        </row>
        <row r="4914">
          <cell r="D4914" t="str">
            <v>Lophotriccus vitiosus</v>
          </cell>
        </row>
        <row r="4915">
          <cell r="D4915" t="str">
            <v>Lophotriccus eulophotes</v>
          </cell>
        </row>
        <row r="4916">
          <cell r="D4916" t="str">
            <v>Lophotriccus galeatus</v>
          </cell>
        </row>
        <row r="4917">
          <cell r="D4917" t="str">
            <v>Atalotriccus pilaris</v>
          </cell>
        </row>
        <row r="4918">
          <cell r="D4918" t="str">
            <v>Poecilotriccus ruficeps</v>
          </cell>
        </row>
        <row r="4919">
          <cell r="D4919" t="str">
            <v>Poecilotriccus luluae</v>
          </cell>
        </row>
        <row r="4920">
          <cell r="D4920" t="str">
            <v>Poecilotriccus albifacies</v>
          </cell>
        </row>
        <row r="4921">
          <cell r="D4921" t="str">
            <v>Poecilotriccus capitalis</v>
          </cell>
        </row>
        <row r="4922">
          <cell r="D4922" t="str">
            <v>Poecilotriccus senex</v>
          </cell>
        </row>
        <row r="4923">
          <cell r="D4923" t="str">
            <v>Poecilotriccus russatus</v>
          </cell>
        </row>
        <row r="4924">
          <cell r="D4924" t="str">
            <v>Poecilotriccus plumbeiceps</v>
          </cell>
        </row>
        <row r="4925">
          <cell r="D4925" t="str">
            <v>Poecilotriccus fumifrons</v>
          </cell>
        </row>
        <row r="4926">
          <cell r="D4926" t="str">
            <v>Poecilotriccus latirostris</v>
          </cell>
        </row>
        <row r="4927">
          <cell r="D4927" t="str">
            <v>Poecilotriccus sylvia</v>
          </cell>
        </row>
        <row r="4928">
          <cell r="D4928" t="str">
            <v>Poecilotriccus calopterus</v>
          </cell>
        </row>
        <row r="4929">
          <cell r="D4929" t="str">
            <v>Poecilotriccus pulchellus</v>
          </cell>
        </row>
        <row r="4930">
          <cell r="D4930" t="str">
            <v>Taeniotriccus andrei</v>
          </cell>
        </row>
        <row r="4931">
          <cell r="D4931" t="str">
            <v>Todirostrum maculatum</v>
          </cell>
        </row>
        <row r="4932">
          <cell r="D4932" t="str">
            <v>Todirostrum poliocephalum</v>
          </cell>
        </row>
        <row r="4933">
          <cell r="D4933" t="str">
            <v>Todirostrum cinereum</v>
          </cell>
        </row>
        <row r="4934">
          <cell r="D4934" t="str">
            <v>Todirostrum viridanum</v>
          </cell>
        </row>
        <row r="4935">
          <cell r="D4935" t="str">
            <v>Todirostrum nigriceps</v>
          </cell>
        </row>
        <row r="4936">
          <cell r="D4936" t="str">
            <v>Todirostrum pictum</v>
          </cell>
        </row>
        <row r="4937">
          <cell r="D4937" t="str">
            <v>Todirostrum chrysocrotaphum</v>
          </cell>
        </row>
        <row r="4938">
          <cell r="D4938" t="str">
            <v>Cnipodectes subbrunneus</v>
          </cell>
        </row>
        <row r="4939">
          <cell r="D4939" t="str">
            <v>Cnipodectes superrufus</v>
          </cell>
        </row>
        <row r="4940">
          <cell r="D4940" t="str">
            <v>Rhynchocyclus brevirostris</v>
          </cell>
        </row>
        <row r="4941">
          <cell r="D4941" t="str">
            <v>Rhynchocyclus brevirostris</v>
          </cell>
        </row>
        <row r="4942">
          <cell r="D4942" t="str">
            <v>Rhynchocyclus pacificus</v>
          </cell>
        </row>
        <row r="4943">
          <cell r="D4943" t="str">
            <v>Rhynchocyclus olivaceus</v>
          </cell>
        </row>
        <row r="4944">
          <cell r="D4944" t="str">
            <v>Rhynchocyclus fulvipectus</v>
          </cell>
        </row>
        <row r="4945">
          <cell r="D4945" t="str">
            <v>Tolmomyias sulphurescens</v>
          </cell>
        </row>
        <row r="4946">
          <cell r="D4946" t="str">
            <v>Tolmomyias assimilis</v>
          </cell>
        </row>
        <row r="4947">
          <cell r="D4947" t="str">
            <v>Tolmomyias flavotectus</v>
          </cell>
        </row>
        <row r="4948">
          <cell r="D4948" t="str">
            <v>Tolmomyias poliocephalus</v>
          </cell>
        </row>
        <row r="4949">
          <cell r="D4949" t="str">
            <v>Tolmomyias flaviventris</v>
          </cell>
        </row>
        <row r="4950">
          <cell r="D4950" t="str">
            <v>Tolmomyias viridiceps</v>
          </cell>
        </row>
        <row r="4951">
          <cell r="D4951" t="str">
            <v>Tolmomyias traylori</v>
          </cell>
        </row>
        <row r="4952">
          <cell r="D4952" t="str">
            <v>Platyrinchus saturatus</v>
          </cell>
        </row>
        <row r="4953">
          <cell r="D4953" t="str">
            <v>Platyrinchus cancrominus</v>
          </cell>
        </row>
        <row r="4954">
          <cell r="D4954" t="str">
            <v>Platyrinchus mystaceus</v>
          </cell>
        </row>
        <row r="4955">
          <cell r="D4955" t="str">
            <v>Platyrinchus coronatus</v>
          </cell>
        </row>
        <row r="4956">
          <cell r="D4956" t="str">
            <v>Platyrinchus flavigularis</v>
          </cell>
        </row>
        <row r="4957">
          <cell r="D4957" t="str">
            <v>Platyrinchus platyrhynchos</v>
          </cell>
        </row>
        <row r="4958">
          <cell r="D4958" t="str">
            <v>Platyrinchus leucoryphus</v>
          </cell>
        </row>
        <row r="4959">
          <cell r="D4959" t="str">
            <v>Onychorhynchus coronatus</v>
          </cell>
        </row>
        <row r="4960">
          <cell r="D4960" t="str">
            <v>Onychorhynchus coronatus</v>
          </cell>
        </row>
        <row r="4961">
          <cell r="D4961" t="str">
            <v>Onychorhynchus occidentalis</v>
          </cell>
        </row>
        <row r="4962">
          <cell r="D4962" t="str">
            <v>Onychorhynchus mexicanus</v>
          </cell>
        </row>
        <row r="4963">
          <cell r="D4963" t="str">
            <v>Onychorhynchus swainsoni</v>
          </cell>
        </row>
        <row r="4964">
          <cell r="D4964" t="str">
            <v>Myiobius villosus</v>
          </cell>
        </row>
        <row r="4965">
          <cell r="D4965" t="str">
            <v>Myiobius barbatus</v>
          </cell>
        </row>
        <row r="4966">
          <cell r="D4966" t="str">
            <v>Myiobius barbatus</v>
          </cell>
        </row>
        <row r="4967">
          <cell r="D4967" t="str">
            <v>Myiobius sulphureipygius</v>
          </cell>
        </row>
        <row r="4968">
          <cell r="D4968" t="str">
            <v>Myiobius atricaudus</v>
          </cell>
        </row>
        <row r="4969">
          <cell r="D4969" t="str">
            <v>Terenotriccus erythrurus</v>
          </cell>
        </row>
        <row r="4970">
          <cell r="D4970" t="str">
            <v>Neopipo cinnamomea</v>
          </cell>
        </row>
        <row r="4971">
          <cell r="D4971" t="str">
            <v>Pyrrhomyias cinnamomeus</v>
          </cell>
        </row>
        <row r="4972">
          <cell r="D4972" t="str">
            <v>Hirundinea bellicosa</v>
          </cell>
        </row>
        <row r="4973">
          <cell r="D4973" t="str">
            <v>Hirundinea ferruginea</v>
          </cell>
        </row>
        <row r="4974">
          <cell r="D4974" t="str">
            <v>Hirundinea ferruginea</v>
          </cell>
        </row>
        <row r="4975">
          <cell r="D4975" t="str">
            <v>Lathrotriccus euleri</v>
          </cell>
        </row>
        <row r="4976">
          <cell r="D4976" t="str">
            <v>Lathrotriccus griseipectus</v>
          </cell>
        </row>
        <row r="4977">
          <cell r="D4977" t="str">
            <v>Aphanotriccus capitalis</v>
          </cell>
        </row>
        <row r="4978">
          <cell r="D4978" t="str">
            <v>Aphanotriccus audax</v>
          </cell>
        </row>
        <row r="4979">
          <cell r="D4979" t="str">
            <v>Cnemotriccus fuscatus</v>
          </cell>
        </row>
        <row r="4980">
          <cell r="D4980" t="str">
            <v>Xenotriccus callizonus</v>
          </cell>
        </row>
        <row r="4981">
          <cell r="D4981" t="str">
            <v>Xenotriccus mexicanus</v>
          </cell>
        </row>
        <row r="4982">
          <cell r="D4982" t="str">
            <v>Sayornis phoebe</v>
          </cell>
        </row>
        <row r="4983">
          <cell r="D4983" t="str">
            <v>Sayornis saya</v>
          </cell>
        </row>
        <row r="4984">
          <cell r="D4984" t="str">
            <v>Sayornis nigricans</v>
          </cell>
        </row>
        <row r="4985">
          <cell r="D4985" t="str">
            <v>Mitrephanes phaeocercus</v>
          </cell>
        </row>
        <row r="4986">
          <cell r="D4986" t="str">
            <v>Mitrephanes olivaceus</v>
          </cell>
        </row>
        <row r="4987">
          <cell r="D4987" t="str">
            <v>Contopus cooperi</v>
          </cell>
        </row>
        <row r="4988">
          <cell r="D4988" t="str">
            <v>Contopus pertinax</v>
          </cell>
        </row>
        <row r="4989">
          <cell r="D4989" t="str">
            <v>Contopus lugubris</v>
          </cell>
        </row>
        <row r="4990">
          <cell r="D4990" t="str">
            <v>Contopus fumigatus</v>
          </cell>
        </row>
        <row r="4991">
          <cell r="D4991" t="str">
            <v>Contopus ochraceus</v>
          </cell>
        </row>
        <row r="4992">
          <cell r="D4992" t="str">
            <v>Contopus sordidulus</v>
          </cell>
        </row>
        <row r="4993">
          <cell r="D4993" t="str">
            <v>Contopus virens</v>
          </cell>
        </row>
        <row r="4994">
          <cell r="D4994" t="str">
            <v>Contopus cinereus</v>
          </cell>
        </row>
        <row r="4995">
          <cell r="D4995" t="str">
            <v>Contopus nigrescens</v>
          </cell>
        </row>
        <row r="4996">
          <cell r="D4996" t="str">
            <v>Contopus albogularis</v>
          </cell>
        </row>
        <row r="4997">
          <cell r="D4997" t="str">
            <v>Contopus caribaeus</v>
          </cell>
        </row>
        <row r="4998">
          <cell r="D4998" t="str">
            <v>Contopus caribaeus</v>
          </cell>
        </row>
        <row r="4999">
          <cell r="D4999" t="str">
            <v>Contopus pallidus</v>
          </cell>
        </row>
        <row r="5000">
          <cell r="D5000" t="str">
            <v>Contopus hispaniolensis</v>
          </cell>
        </row>
        <row r="5001">
          <cell r="D5001" t="str">
            <v>Contopus latirostris</v>
          </cell>
        </row>
        <row r="5002">
          <cell r="D5002" t="str">
            <v>Empidonax flaviventris</v>
          </cell>
        </row>
        <row r="5003">
          <cell r="D5003" t="str">
            <v>Empidonax virescens</v>
          </cell>
        </row>
        <row r="5004">
          <cell r="D5004" t="str">
            <v>Empidonax alnorum</v>
          </cell>
        </row>
        <row r="5005">
          <cell r="D5005" t="str">
            <v>Empidonax traillii</v>
          </cell>
        </row>
        <row r="5006">
          <cell r="D5006" t="str">
            <v>Empidonax albigularis</v>
          </cell>
        </row>
        <row r="5007">
          <cell r="D5007" t="str">
            <v>Empidonax minimus</v>
          </cell>
        </row>
        <row r="5008">
          <cell r="D5008" t="str">
            <v>Empidonax hammondii</v>
          </cell>
        </row>
        <row r="5009">
          <cell r="D5009" t="str">
            <v>Empidonax wrightii</v>
          </cell>
        </row>
        <row r="5010">
          <cell r="D5010" t="str">
            <v>Empidonax oberholseri</v>
          </cell>
        </row>
        <row r="5011">
          <cell r="D5011" t="str">
            <v>Empidonax affinis</v>
          </cell>
        </row>
        <row r="5012">
          <cell r="D5012" t="str">
            <v>Empidonax difficilis</v>
          </cell>
        </row>
        <row r="5013">
          <cell r="D5013" t="str">
            <v>Empidonax occidentalis</v>
          </cell>
        </row>
        <row r="5014">
          <cell r="D5014" t="str">
            <v>Empidonax flavescens</v>
          </cell>
        </row>
        <row r="5015">
          <cell r="D5015" t="str">
            <v>Empidonax fulvifrons</v>
          </cell>
        </row>
        <row r="5016">
          <cell r="D5016" t="str">
            <v>Empidonax atriceps</v>
          </cell>
        </row>
        <row r="5017">
          <cell r="D5017" t="str">
            <v>Pyrocephalus rubinus</v>
          </cell>
        </row>
        <row r="5018">
          <cell r="D5018" t="str">
            <v>Lessonia oreas</v>
          </cell>
        </row>
        <row r="5019">
          <cell r="D5019" t="str">
            <v>Lessonia rufa</v>
          </cell>
        </row>
        <row r="5020">
          <cell r="D5020" t="str">
            <v>Knipolegus striaticeps</v>
          </cell>
        </row>
        <row r="5021">
          <cell r="D5021" t="str">
            <v>Knipolegus hudsoni</v>
          </cell>
        </row>
        <row r="5022">
          <cell r="D5022" t="str">
            <v>Knipolegus poecilocercus</v>
          </cell>
        </row>
        <row r="5023">
          <cell r="D5023" t="str">
            <v>Knipolegus signatus</v>
          </cell>
        </row>
        <row r="5024">
          <cell r="D5024" t="str">
            <v>Knipolegus cabanisi</v>
          </cell>
        </row>
        <row r="5025">
          <cell r="D5025" t="str">
            <v>Knipolegus cyanirostris</v>
          </cell>
        </row>
        <row r="5026">
          <cell r="D5026" t="str">
            <v>Knipolegus poecilurus</v>
          </cell>
        </row>
        <row r="5027">
          <cell r="D5027" t="str">
            <v>Knipolegus orenocensis</v>
          </cell>
        </row>
        <row r="5028">
          <cell r="D5028" t="str">
            <v>Knipolegus aterrimus</v>
          </cell>
        </row>
        <row r="5029">
          <cell r="D5029" t="str">
            <v>Knipolegus aterrimus</v>
          </cell>
        </row>
        <row r="5030">
          <cell r="D5030" t="str">
            <v>Knipolegus franciscanus</v>
          </cell>
        </row>
        <row r="5031">
          <cell r="D5031" t="str">
            <v>Knipolegus nigerrimus</v>
          </cell>
        </row>
        <row r="5032">
          <cell r="D5032" t="str">
            <v>Knipolegus lophotes</v>
          </cell>
        </row>
        <row r="5033">
          <cell r="D5033" t="str">
            <v>Hymenops perspicillatus</v>
          </cell>
        </row>
        <row r="5034">
          <cell r="D5034" t="str">
            <v>Ochthornis littoralis</v>
          </cell>
        </row>
        <row r="5035">
          <cell r="D5035" t="str">
            <v>Satrapa icterophrys</v>
          </cell>
        </row>
        <row r="5036">
          <cell r="D5036" t="str">
            <v>Muscisaxicola maculirostris</v>
          </cell>
        </row>
        <row r="5037">
          <cell r="D5037" t="str">
            <v>Muscisaxicola fluviatilis</v>
          </cell>
        </row>
        <row r="5038">
          <cell r="D5038" t="str">
            <v>Muscisaxicola maclovianus</v>
          </cell>
        </row>
        <row r="5039">
          <cell r="D5039" t="str">
            <v>Muscisaxicola capistratus</v>
          </cell>
        </row>
        <row r="5040">
          <cell r="D5040" t="str">
            <v>Muscisaxicola rufivertex</v>
          </cell>
        </row>
        <row r="5041">
          <cell r="D5041" t="str">
            <v>Muscisaxicola juninensis</v>
          </cell>
        </row>
        <row r="5042">
          <cell r="D5042" t="str">
            <v>Muscisaxicola albilora</v>
          </cell>
        </row>
        <row r="5043">
          <cell r="D5043" t="str">
            <v>Muscisaxicola alpina</v>
          </cell>
        </row>
        <row r="5044">
          <cell r="D5044" t="str">
            <v>Muscisaxicola alpinus</v>
          </cell>
        </row>
        <row r="5045">
          <cell r="D5045" t="str">
            <v>Muscisaxicola griseus</v>
          </cell>
        </row>
        <row r="5046">
          <cell r="D5046" t="str">
            <v>Muscisaxicola cinereus</v>
          </cell>
        </row>
        <row r="5047">
          <cell r="D5047" t="str">
            <v>Muscisaxicola albifrons</v>
          </cell>
        </row>
        <row r="5048">
          <cell r="D5048" t="str">
            <v>Muscisaxicola flavinucha</v>
          </cell>
        </row>
        <row r="5049">
          <cell r="D5049" t="str">
            <v>Muscisaxicola frontalis</v>
          </cell>
        </row>
        <row r="5050">
          <cell r="D5050" t="str">
            <v>Agriornis montanus</v>
          </cell>
        </row>
        <row r="5051">
          <cell r="D5051" t="str">
            <v>Agriornis albicauda</v>
          </cell>
        </row>
        <row r="5052">
          <cell r="D5052" t="str">
            <v>Agriornis lividus</v>
          </cell>
        </row>
        <row r="5053">
          <cell r="D5053" t="str">
            <v>Agriornis micropterus</v>
          </cell>
        </row>
        <row r="5054">
          <cell r="D5054" t="str">
            <v>Agriornis murinus</v>
          </cell>
        </row>
        <row r="5055">
          <cell r="D5055" t="str">
            <v>Xolmis pyrope</v>
          </cell>
        </row>
        <row r="5056">
          <cell r="D5056" t="str">
            <v>Xolmis cinereus</v>
          </cell>
        </row>
        <row r="5057">
          <cell r="D5057" t="str">
            <v>Xolmis coronatus</v>
          </cell>
        </row>
        <row r="5058">
          <cell r="D5058" t="str">
            <v>Xolmis velatus</v>
          </cell>
        </row>
        <row r="5059">
          <cell r="D5059" t="str">
            <v>Xolmis irupero</v>
          </cell>
        </row>
        <row r="5060">
          <cell r="D5060" t="str">
            <v>Xolmis dominicanus</v>
          </cell>
        </row>
        <row r="5061">
          <cell r="D5061" t="str">
            <v>Xolmis rubetra</v>
          </cell>
        </row>
        <row r="5062">
          <cell r="D5062" t="str">
            <v>Xolmis salinarum</v>
          </cell>
        </row>
        <row r="5063">
          <cell r="D5063" t="str">
            <v>Myiotheretes striaticollis</v>
          </cell>
        </row>
        <row r="5064">
          <cell r="D5064" t="str">
            <v>Myiotheretes pernix</v>
          </cell>
        </row>
        <row r="5065">
          <cell r="D5065" t="str">
            <v>Myiotheretes fumigatus</v>
          </cell>
        </row>
        <row r="5066">
          <cell r="D5066" t="str">
            <v>Myiotheretes fuscorufus</v>
          </cell>
        </row>
        <row r="5067">
          <cell r="D5067" t="str">
            <v>Cnemarchus erythropygius</v>
          </cell>
        </row>
        <row r="5068">
          <cell r="D5068" t="str">
            <v>Polioxolmis rufipennis</v>
          </cell>
        </row>
        <row r="5069">
          <cell r="D5069" t="str">
            <v>Neoxolmis rufiventris</v>
          </cell>
        </row>
        <row r="5070">
          <cell r="D5070" t="str">
            <v>Gubernetes yetapa</v>
          </cell>
        </row>
        <row r="5071">
          <cell r="D5071" t="str">
            <v>Muscipipra vetula</v>
          </cell>
        </row>
        <row r="5072">
          <cell r="D5072" t="str">
            <v>Fluvicola pica</v>
          </cell>
        </row>
        <row r="5073">
          <cell r="D5073" t="str">
            <v>Fluvicola albiventer</v>
          </cell>
        </row>
        <row r="5074">
          <cell r="D5074" t="str">
            <v>Fluvicola nengeta</v>
          </cell>
        </row>
        <row r="5075">
          <cell r="D5075" t="str">
            <v>Fluvicola atripennis</v>
          </cell>
        </row>
        <row r="5076">
          <cell r="D5076" t="str">
            <v>Arundinicola leucocephala</v>
          </cell>
        </row>
        <row r="5077">
          <cell r="D5077" t="str">
            <v>Alectrurus tricolor</v>
          </cell>
        </row>
        <row r="5078">
          <cell r="D5078" t="str">
            <v>Alectrurus risora</v>
          </cell>
        </row>
        <row r="5079">
          <cell r="D5079" t="str">
            <v>Tumbezia salvini</v>
          </cell>
        </row>
        <row r="5080">
          <cell r="D5080" t="str">
            <v>Ochthoeca frontalis</v>
          </cell>
        </row>
        <row r="5081">
          <cell r="D5081" t="str">
            <v>Ochthoeca jelskii</v>
          </cell>
        </row>
        <row r="5082">
          <cell r="D5082" t="str">
            <v>Ochthoeca diadema</v>
          </cell>
        </row>
        <row r="5083">
          <cell r="D5083" t="str">
            <v>Ochthoeca pulchella</v>
          </cell>
        </row>
        <row r="5084">
          <cell r="D5084" t="str">
            <v>Ochthoeca cinnamomeiventris</v>
          </cell>
        </row>
        <row r="5085">
          <cell r="D5085" t="str">
            <v>Ochthoeca rufipectoralis</v>
          </cell>
        </row>
        <row r="5086">
          <cell r="D5086" t="str">
            <v>Ochthoeca fumicolor</v>
          </cell>
        </row>
        <row r="5087">
          <cell r="D5087" t="str">
            <v>Ochthoeca oenanthoides</v>
          </cell>
        </row>
        <row r="5088">
          <cell r="D5088" t="str">
            <v>Ochthoeca leucophrys</v>
          </cell>
        </row>
        <row r="5089">
          <cell r="D5089" t="str">
            <v>Ochthoeca piurae</v>
          </cell>
        </row>
        <row r="5090">
          <cell r="D5090" t="str">
            <v>Colorhamphus parvirostris</v>
          </cell>
        </row>
        <row r="5091">
          <cell r="D5091" t="str">
            <v>Colonia colonus</v>
          </cell>
        </row>
        <row r="5092">
          <cell r="D5092" t="str">
            <v>Muscigralla brevicauda</v>
          </cell>
        </row>
        <row r="5093">
          <cell r="D5093" t="str">
            <v>Machetornis rixosa</v>
          </cell>
        </row>
        <row r="5094">
          <cell r="D5094" t="str">
            <v>Legatus leucophaius</v>
          </cell>
        </row>
        <row r="5095">
          <cell r="D5095" t="str">
            <v>Phelpsia inornatus</v>
          </cell>
        </row>
        <row r="5096">
          <cell r="D5096" t="str">
            <v>Myiozetetes cayanensis</v>
          </cell>
        </row>
        <row r="5097">
          <cell r="D5097" t="str">
            <v>Myiozetetes similis</v>
          </cell>
        </row>
        <row r="5098">
          <cell r="D5098" t="str">
            <v>Myiozetetes granadensis</v>
          </cell>
        </row>
        <row r="5099">
          <cell r="D5099" t="str">
            <v>Myiozetetes luteiventris</v>
          </cell>
        </row>
        <row r="5100">
          <cell r="D5100" t="str">
            <v>Pitangus lictor</v>
          </cell>
        </row>
        <row r="5101">
          <cell r="D5101" t="str">
            <v>Pitangus sulphuratus</v>
          </cell>
        </row>
        <row r="5102">
          <cell r="D5102" t="str">
            <v>Conopias albovittatus</v>
          </cell>
        </row>
        <row r="5103">
          <cell r="D5103" t="str">
            <v>Conopias parvus</v>
          </cell>
        </row>
        <row r="5104">
          <cell r="D5104" t="str">
            <v>Conopias trivirgatus</v>
          </cell>
        </row>
        <row r="5105">
          <cell r="D5105" t="str">
            <v>Conopias cinchoneti</v>
          </cell>
        </row>
        <row r="5106">
          <cell r="D5106" t="str">
            <v>Myiodynastes hemichrysus</v>
          </cell>
        </row>
        <row r="5107">
          <cell r="D5107" t="str">
            <v>Myiodynastes chrysocephalus</v>
          </cell>
        </row>
        <row r="5108">
          <cell r="D5108" t="str">
            <v>Myiodynastes bairdii</v>
          </cell>
        </row>
        <row r="5109">
          <cell r="D5109" t="str">
            <v>Myiodynastes maculatus</v>
          </cell>
        </row>
        <row r="5110">
          <cell r="D5110" t="str">
            <v>Myiodynastes solitarius</v>
          </cell>
        </row>
        <row r="5111">
          <cell r="D5111" t="str">
            <v>Myiodynastes luteiventris</v>
          </cell>
        </row>
        <row r="5112">
          <cell r="D5112" t="str">
            <v>Megarynchus pitangua</v>
          </cell>
        </row>
        <row r="5113">
          <cell r="D5113" t="str">
            <v>Tyrannopsis sulphurea</v>
          </cell>
        </row>
        <row r="5114">
          <cell r="D5114" t="str">
            <v>Empidonomus varius</v>
          </cell>
        </row>
        <row r="5115">
          <cell r="D5115" t="str">
            <v>Empidonomus aurantioatrocristatus</v>
          </cell>
        </row>
        <row r="5116">
          <cell r="D5116" t="str">
            <v>Tyrannus niveigularis</v>
          </cell>
        </row>
        <row r="5117">
          <cell r="D5117" t="str">
            <v>Tyrannus albogularis</v>
          </cell>
        </row>
        <row r="5118">
          <cell r="D5118" t="str">
            <v>Tyrannus melancholicus</v>
          </cell>
        </row>
        <row r="5119">
          <cell r="D5119" t="str">
            <v>Tyrannus couchii</v>
          </cell>
        </row>
        <row r="5120">
          <cell r="D5120" t="str">
            <v>Tyrannus vociferans</v>
          </cell>
        </row>
        <row r="5121">
          <cell r="D5121" t="str">
            <v>Tyrannus crassirostris</v>
          </cell>
        </row>
        <row r="5122">
          <cell r="D5122" t="str">
            <v>Tyrannus verticalis</v>
          </cell>
        </row>
        <row r="5123">
          <cell r="D5123" t="str">
            <v>Tyrannus forficatus</v>
          </cell>
        </row>
        <row r="5124">
          <cell r="D5124" t="str">
            <v>Tyrannus savana</v>
          </cell>
        </row>
        <row r="5125">
          <cell r="D5125" t="str">
            <v>Tyrannus tyrannus</v>
          </cell>
        </row>
        <row r="5126">
          <cell r="D5126" t="str">
            <v>Tyrannus dominicensis</v>
          </cell>
        </row>
        <row r="5127">
          <cell r="D5127" t="str">
            <v>Tyrannus caudifasciatus</v>
          </cell>
        </row>
        <row r="5128">
          <cell r="D5128" t="str">
            <v>Tyrannus cubensis</v>
          </cell>
        </row>
        <row r="5129">
          <cell r="D5129" t="str">
            <v>Rhytipterna holerythra</v>
          </cell>
        </row>
        <row r="5130">
          <cell r="D5130" t="str">
            <v>Rhytipterna simplex</v>
          </cell>
        </row>
        <row r="5131">
          <cell r="D5131" t="str">
            <v>Rhytipterna immunda</v>
          </cell>
        </row>
        <row r="5132">
          <cell r="D5132" t="str">
            <v>Sirystes sibilator</v>
          </cell>
        </row>
        <row r="5133">
          <cell r="D5133" t="str">
            <v>Casiornis rufus</v>
          </cell>
        </row>
        <row r="5134">
          <cell r="D5134" t="str">
            <v>Casiornis fuscus</v>
          </cell>
        </row>
        <row r="5135">
          <cell r="D5135" t="str">
            <v>Myiarchus semirufus</v>
          </cell>
        </row>
        <row r="5136">
          <cell r="D5136" t="str">
            <v>Myiarchus yucatanensis</v>
          </cell>
        </row>
        <row r="5137">
          <cell r="D5137" t="str">
            <v>Myiarchus tuberculifer</v>
          </cell>
        </row>
        <row r="5138">
          <cell r="D5138" t="str">
            <v>Myiarchus barbirostris</v>
          </cell>
        </row>
        <row r="5139">
          <cell r="D5139" t="str">
            <v>Myiarchus swainsoni</v>
          </cell>
        </row>
        <row r="5140">
          <cell r="D5140" t="str">
            <v>Myiarchus venezuelensis</v>
          </cell>
        </row>
        <row r="5141">
          <cell r="D5141" t="str">
            <v>Myiarchus panamensis</v>
          </cell>
        </row>
        <row r="5142">
          <cell r="D5142" t="str">
            <v>Myiarchus ferox</v>
          </cell>
        </row>
        <row r="5143">
          <cell r="D5143" t="str">
            <v>Myiarchus cephalotes</v>
          </cell>
        </row>
        <row r="5144">
          <cell r="D5144" t="str">
            <v>Myiarchus phaeocephalus</v>
          </cell>
        </row>
        <row r="5145">
          <cell r="D5145" t="str">
            <v>Myiarchus apicalis</v>
          </cell>
        </row>
        <row r="5146">
          <cell r="D5146" t="str">
            <v>Myiarchus cinerascens</v>
          </cell>
        </row>
        <row r="5147">
          <cell r="D5147" t="str">
            <v>Myiarchus nuttingi</v>
          </cell>
        </row>
        <row r="5148">
          <cell r="D5148" t="str">
            <v>Myiarchus crinitus</v>
          </cell>
        </row>
        <row r="5149">
          <cell r="D5149" t="str">
            <v>Myiarchus tyrannulus</v>
          </cell>
        </row>
        <row r="5150">
          <cell r="D5150" t="str">
            <v>Myiarchus nugator</v>
          </cell>
        </row>
        <row r="5151">
          <cell r="D5151" t="str">
            <v>Myiarchus magnirostris</v>
          </cell>
        </row>
        <row r="5152">
          <cell r="D5152" t="str">
            <v>Myiarchus validus</v>
          </cell>
        </row>
        <row r="5153">
          <cell r="D5153" t="str">
            <v>Myiarchus sagrae</v>
          </cell>
        </row>
        <row r="5154">
          <cell r="D5154" t="str">
            <v>Myiarchus stolidus</v>
          </cell>
        </row>
        <row r="5155">
          <cell r="D5155" t="str">
            <v>Myiarchus antillarum</v>
          </cell>
        </row>
        <row r="5156">
          <cell r="D5156" t="str">
            <v>Myiarchus oberi</v>
          </cell>
        </row>
        <row r="5157">
          <cell r="D5157" t="str">
            <v>Deltarhynchus flammulatus</v>
          </cell>
        </row>
        <row r="5158">
          <cell r="D5158" t="str">
            <v>Ramphotrigon megacephalum</v>
          </cell>
        </row>
        <row r="5159">
          <cell r="D5159" t="str">
            <v>Ramphotrigon fuscicauda</v>
          </cell>
        </row>
        <row r="5160">
          <cell r="D5160" t="str">
            <v>Ramphotrigon ruficauda</v>
          </cell>
        </row>
        <row r="5161">
          <cell r="D5161" t="str">
            <v>Attila phoenicurus</v>
          </cell>
        </row>
        <row r="5162">
          <cell r="D5162" t="str">
            <v>Attila cinnamomeus</v>
          </cell>
        </row>
        <row r="5163">
          <cell r="D5163" t="str">
            <v>Attila torridus</v>
          </cell>
        </row>
        <row r="5164">
          <cell r="D5164" t="str">
            <v>Attila citriniventris</v>
          </cell>
        </row>
        <row r="5165">
          <cell r="D5165" t="str">
            <v>Attila bolivianus</v>
          </cell>
        </row>
        <row r="5166">
          <cell r="D5166" t="str">
            <v>Attila rufus</v>
          </cell>
        </row>
        <row r="5167">
          <cell r="D5167" t="str">
            <v>Attila spadiceus</v>
          </cell>
        </row>
        <row r="5168">
          <cell r="D5168" t="str">
            <v>Cymbilaimus lineatus</v>
          </cell>
        </row>
        <row r="5169">
          <cell r="D5169" t="str">
            <v>Cymbilaimus sanctaemariae</v>
          </cell>
        </row>
        <row r="5170">
          <cell r="D5170" t="str">
            <v>Hypoedaleus guttatus</v>
          </cell>
        </row>
        <row r="5171">
          <cell r="D5171" t="str">
            <v>Batara cinerea</v>
          </cell>
        </row>
        <row r="5172">
          <cell r="D5172" t="str">
            <v>Mackenziaena severa</v>
          </cell>
        </row>
        <row r="5173">
          <cell r="D5173" t="str">
            <v>Mackenziaena leachii</v>
          </cell>
        </row>
        <row r="5174">
          <cell r="D5174" t="str">
            <v>Frederickena viridis</v>
          </cell>
        </row>
        <row r="5175">
          <cell r="D5175" t="str">
            <v>Frederickena unduligera</v>
          </cell>
        </row>
        <row r="5176">
          <cell r="D5176" t="str">
            <v>Taraba major</v>
          </cell>
        </row>
        <row r="5177">
          <cell r="D5177" t="str">
            <v>Sakesphorus canadensis</v>
          </cell>
        </row>
        <row r="5178">
          <cell r="D5178" t="str">
            <v>Sakesphorus cristatus</v>
          </cell>
        </row>
        <row r="5179">
          <cell r="D5179" t="str">
            <v>Sakesphorus bernardi</v>
          </cell>
        </row>
        <row r="5180">
          <cell r="D5180" t="str">
            <v>Sakesphorus melanonotus</v>
          </cell>
        </row>
        <row r="5181">
          <cell r="D5181" t="str">
            <v>Sakesphorus melanothorax</v>
          </cell>
        </row>
        <row r="5182">
          <cell r="D5182" t="str">
            <v>Sakesphorus luctuosus</v>
          </cell>
        </row>
        <row r="5183">
          <cell r="D5183" t="str">
            <v>Biatas nigropectus</v>
          </cell>
        </row>
        <row r="5184">
          <cell r="D5184" t="str">
            <v>Thamnophilus doliatus</v>
          </cell>
        </row>
        <row r="5185">
          <cell r="D5185" t="str">
            <v>Thamnophilus doliatus</v>
          </cell>
        </row>
        <row r="5186">
          <cell r="D5186" t="str">
            <v>Thamnophilus zarumae</v>
          </cell>
        </row>
        <row r="5187">
          <cell r="D5187" t="str">
            <v>Thamnophilus multistriatus</v>
          </cell>
        </row>
        <row r="5188">
          <cell r="D5188" t="str">
            <v>Thamnophilus palliatus</v>
          </cell>
        </row>
        <row r="5189">
          <cell r="D5189" t="str">
            <v>Thamnophilus palliatus</v>
          </cell>
        </row>
        <row r="5190">
          <cell r="D5190" t="str">
            <v>Thamnophilus tenuepunctatus</v>
          </cell>
        </row>
        <row r="5191">
          <cell r="D5191" t="str">
            <v>Thamnophilus bridgesi</v>
          </cell>
        </row>
        <row r="5192">
          <cell r="D5192" t="str">
            <v>Thamnophilus nigriceps</v>
          </cell>
        </row>
        <row r="5193">
          <cell r="D5193" t="str">
            <v>Thamnophilus praecox</v>
          </cell>
        </row>
        <row r="5194">
          <cell r="D5194" t="str">
            <v>Thamnophilus nigrocinereus</v>
          </cell>
        </row>
        <row r="5195">
          <cell r="D5195" t="str">
            <v>Thamnophilus cryptoleucus</v>
          </cell>
        </row>
        <row r="5196">
          <cell r="D5196" t="str">
            <v>Thamnophilus aethiops</v>
          </cell>
        </row>
        <row r="5197">
          <cell r="D5197" t="str">
            <v>Thamnophilus unicolor</v>
          </cell>
        </row>
        <row r="5198">
          <cell r="D5198" t="str">
            <v>Thamnophilus schistaceus</v>
          </cell>
        </row>
        <row r="5199">
          <cell r="D5199" t="str">
            <v>Thamnophilus murinus</v>
          </cell>
        </row>
        <row r="5200">
          <cell r="D5200" t="str">
            <v>Thamnophilus aroyae</v>
          </cell>
        </row>
        <row r="5201">
          <cell r="D5201" t="str">
            <v>Thamnophilus punctatus</v>
          </cell>
        </row>
        <row r="5202">
          <cell r="D5202" t="str">
            <v>Thamnophilus punctatus</v>
          </cell>
        </row>
        <row r="5203">
          <cell r="D5203" t="str">
            <v>Thamnophilus atrinucha</v>
          </cell>
        </row>
        <row r="5204">
          <cell r="D5204" t="str">
            <v>Thamnophilus stictocephalus</v>
          </cell>
        </row>
        <row r="5205">
          <cell r="D5205" t="str">
            <v>Thamnophilus sticturus</v>
          </cell>
        </row>
        <row r="5206">
          <cell r="D5206" t="str">
            <v>Thamnophilus pelzelni</v>
          </cell>
        </row>
        <row r="5207">
          <cell r="D5207" t="str">
            <v>Thamnophilus ambiguus</v>
          </cell>
        </row>
        <row r="5208">
          <cell r="D5208" t="str">
            <v>Thamnophilus amazonicus</v>
          </cell>
        </row>
        <row r="5209">
          <cell r="D5209" t="str">
            <v>Thamnophilus insignis</v>
          </cell>
        </row>
        <row r="5210">
          <cell r="D5210" t="str">
            <v>Thamnophilus divisorius</v>
          </cell>
        </row>
        <row r="5211">
          <cell r="D5211" t="str">
            <v>Thamnophilus caerulescens</v>
          </cell>
        </row>
        <row r="5212">
          <cell r="D5212" t="str">
            <v>Thamnophilus pernambucensis</v>
          </cell>
        </row>
        <row r="5213">
          <cell r="D5213" t="str">
            <v>Thamnophilus torquatus</v>
          </cell>
        </row>
        <row r="5214">
          <cell r="D5214" t="str">
            <v>Thamnophilus ruficapillus</v>
          </cell>
        </row>
        <row r="5215">
          <cell r="D5215" t="str">
            <v>Megastictus margaritatus</v>
          </cell>
        </row>
        <row r="5216">
          <cell r="D5216" t="str">
            <v>Neoctantes niger</v>
          </cell>
        </row>
        <row r="5217">
          <cell r="D5217" t="str">
            <v>Clytoctantes alixii</v>
          </cell>
        </row>
        <row r="5218">
          <cell r="D5218" t="str">
            <v>Clytoctantes atrogularis</v>
          </cell>
        </row>
        <row r="5219">
          <cell r="D5219" t="str">
            <v>Xenornis setifrons</v>
          </cell>
        </row>
        <row r="5220">
          <cell r="D5220" t="str">
            <v>Thamnistes anabatinus</v>
          </cell>
        </row>
        <row r="5221">
          <cell r="D5221" t="str">
            <v>Dysithamnus stictothorax</v>
          </cell>
        </row>
        <row r="5222">
          <cell r="D5222" t="str">
            <v>Dysithamnus mentalis</v>
          </cell>
        </row>
        <row r="5223">
          <cell r="D5223" t="str">
            <v>Dysithamnus striaticeps</v>
          </cell>
        </row>
        <row r="5224">
          <cell r="D5224" t="str">
            <v>Dysithamnus puncticeps</v>
          </cell>
        </row>
        <row r="5225">
          <cell r="D5225" t="str">
            <v>Dysithamnus xanthopterus</v>
          </cell>
        </row>
        <row r="5226">
          <cell r="D5226" t="str">
            <v>Dysithamnus leucostictus</v>
          </cell>
        </row>
        <row r="5227">
          <cell r="D5227" t="str">
            <v>Dysithamnus plumbeus</v>
          </cell>
        </row>
        <row r="5228">
          <cell r="D5228" t="str">
            <v>Dysithamnus occidentalis</v>
          </cell>
        </row>
        <row r="5229">
          <cell r="D5229" t="str">
            <v>Thamnomanes ardesiacus</v>
          </cell>
        </row>
        <row r="5230">
          <cell r="D5230" t="str">
            <v>Thamnomanes ardesiacus</v>
          </cell>
        </row>
        <row r="5231">
          <cell r="D5231" t="str">
            <v>Thamnomanes saturninus</v>
          </cell>
        </row>
        <row r="5232">
          <cell r="D5232" t="str">
            <v>Thamnomanes caesius</v>
          </cell>
        </row>
        <row r="5233">
          <cell r="D5233" t="str">
            <v>Thamnomanes schistogynus</v>
          </cell>
        </row>
        <row r="5234">
          <cell r="D5234" t="str">
            <v>Pygiptila stellaris</v>
          </cell>
        </row>
        <row r="5235">
          <cell r="D5235" t="str">
            <v>Epinecrophylla fulviventris</v>
          </cell>
        </row>
        <row r="5236">
          <cell r="D5236" t="str">
            <v>Epinecrophylla leucophthalma</v>
          </cell>
        </row>
        <row r="5237">
          <cell r="D5237" t="str">
            <v>Epinecrophylla haematonota</v>
          </cell>
        </row>
        <row r="5238">
          <cell r="D5238" t="str">
            <v>Epinecrophylla spodionota</v>
          </cell>
        </row>
        <row r="5239">
          <cell r="D5239" t="str">
            <v>Epinecrophylla fjeldsaai</v>
          </cell>
        </row>
        <row r="5240">
          <cell r="D5240" t="str">
            <v>Epinecrophylla ornata</v>
          </cell>
        </row>
        <row r="5241">
          <cell r="D5241" t="str">
            <v>Epinecrophylla erythrura</v>
          </cell>
        </row>
        <row r="5242">
          <cell r="D5242" t="str">
            <v>Myrmotherula brachyura</v>
          </cell>
        </row>
        <row r="5243">
          <cell r="D5243" t="str">
            <v>Myrmotherula brachyura</v>
          </cell>
        </row>
        <row r="5244">
          <cell r="D5244" t="str">
            <v>Myrmotherula ignota</v>
          </cell>
        </row>
        <row r="5245">
          <cell r="D5245" t="str">
            <v>Myrmotherula ignota</v>
          </cell>
        </row>
        <row r="5246">
          <cell r="D5246" t="str">
            <v>Myrmotherula obscura</v>
          </cell>
        </row>
        <row r="5247">
          <cell r="D5247" t="str">
            <v>Myrmotherula sclateri</v>
          </cell>
        </row>
        <row r="5248">
          <cell r="D5248" t="str">
            <v>Myrmotherula klagesi</v>
          </cell>
        </row>
        <row r="5249">
          <cell r="D5249" t="str">
            <v>Myrmotherula ambigua</v>
          </cell>
        </row>
        <row r="5250">
          <cell r="D5250" t="str">
            <v>Myrmotherula surinamensis</v>
          </cell>
        </row>
        <row r="5251">
          <cell r="D5251" t="str">
            <v>Myrmotherula surinamensis</v>
          </cell>
        </row>
        <row r="5252">
          <cell r="D5252" t="str">
            <v>Myrmotherula pacifica</v>
          </cell>
        </row>
        <row r="5253">
          <cell r="D5253" t="str">
            <v>Myrmotherula multostriata</v>
          </cell>
        </row>
        <row r="5254">
          <cell r="D5254" t="str">
            <v>Myrmotherula cherriei</v>
          </cell>
        </row>
        <row r="5255">
          <cell r="D5255" t="str">
            <v>Myrmotherula longicauda</v>
          </cell>
        </row>
        <row r="5256">
          <cell r="D5256" t="str">
            <v>Myrmotherula hauxwelli</v>
          </cell>
        </row>
        <row r="5257">
          <cell r="D5257" t="str">
            <v>Myrmotherula guttata</v>
          </cell>
        </row>
        <row r="5258">
          <cell r="D5258" t="str">
            <v>Myrmotherula gularis</v>
          </cell>
        </row>
        <row r="5259">
          <cell r="D5259" t="str">
            <v>Myrmotherula gutturalis</v>
          </cell>
        </row>
        <row r="5260">
          <cell r="D5260" t="str">
            <v>Myrmotherula axillaris</v>
          </cell>
        </row>
        <row r="5261">
          <cell r="D5261" t="str">
            <v>Myrmotherula fluminensis</v>
          </cell>
        </row>
        <row r="5262">
          <cell r="D5262" t="str">
            <v>Myrmotherula schisticolor</v>
          </cell>
        </row>
        <row r="5263">
          <cell r="D5263" t="str">
            <v>Myrmotherula sunensis</v>
          </cell>
        </row>
        <row r="5264">
          <cell r="D5264" t="str">
            <v>Myrmotherula longipennis</v>
          </cell>
        </row>
        <row r="5265">
          <cell r="D5265" t="str">
            <v>Myrmotherula minor</v>
          </cell>
        </row>
        <row r="5266">
          <cell r="D5266" t="str">
            <v>Myrmotherula iheringi</v>
          </cell>
        </row>
        <row r="5267">
          <cell r="D5267" t="str">
            <v>Myrmotherula grisea</v>
          </cell>
        </row>
        <row r="5268">
          <cell r="D5268" t="str">
            <v>Myrmotherula unicolor</v>
          </cell>
        </row>
        <row r="5269">
          <cell r="D5269" t="str">
            <v>Myrmotherula unicolor</v>
          </cell>
        </row>
        <row r="5270">
          <cell r="D5270" t="str">
            <v>Myrmotherula snowi</v>
          </cell>
        </row>
        <row r="5271">
          <cell r="D5271" t="str">
            <v>Myrmotherula behni</v>
          </cell>
        </row>
        <row r="5272">
          <cell r="D5272" t="str">
            <v>Myrmotherula urosticta</v>
          </cell>
        </row>
        <row r="5273">
          <cell r="D5273" t="str">
            <v>Myrmotherula menetriesii</v>
          </cell>
        </row>
        <row r="5274">
          <cell r="D5274" t="str">
            <v>Myrmotherula assimilis</v>
          </cell>
        </row>
        <row r="5275">
          <cell r="D5275" t="str">
            <v>Dichrozona cincta</v>
          </cell>
        </row>
        <row r="5276">
          <cell r="D5276" t="str">
            <v>Myrmorchilus strigilatus</v>
          </cell>
        </row>
        <row r="5277">
          <cell r="D5277" t="str">
            <v>Herpsilochmus parkeri</v>
          </cell>
        </row>
        <row r="5278">
          <cell r="D5278" t="str">
            <v>Herpsilochmus motacilloides</v>
          </cell>
        </row>
        <row r="5279">
          <cell r="D5279" t="str">
            <v>Herpsilochmus atricapillus</v>
          </cell>
        </row>
        <row r="5280">
          <cell r="D5280" t="str">
            <v>Herpsilochmus pileatus</v>
          </cell>
        </row>
        <row r="5281">
          <cell r="D5281" t="str">
            <v>Herpsilochmus pileatus</v>
          </cell>
        </row>
        <row r="5282">
          <cell r="D5282" t="str">
            <v>Herpsilochmus sellowi</v>
          </cell>
        </row>
        <row r="5283">
          <cell r="D5283" t="str">
            <v>Herpsilochmus sticturus</v>
          </cell>
        </row>
        <row r="5284">
          <cell r="D5284" t="str">
            <v>Herpsilochmus sticturus</v>
          </cell>
        </row>
        <row r="5285">
          <cell r="D5285" t="str">
            <v>Herpsilochmus dugandi</v>
          </cell>
        </row>
        <row r="5286">
          <cell r="D5286" t="str">
            <v>Herpsilochmus stictocephalus</v>
          </cell>
        </row>
        <row r="5287">
          <cell r="D5287" t="str">
            <v>Herpsilochmus dorsimaculatus</v>
          </cell>
        </row>
        <row r="5288">
          <cell r="D5288" t="str">
            <v>Herpsilochmus gentryi</v>
          </cell>
        </row>
        <row r="5289">
          <cell r="D5289" t="str">
            <v>Herpsilochmus roraimae</v>
          </cell>
        </row>
        <row r="5290">
          <cell r="D5290" t="str">
            <v>Herpsilochmus pectoralis</v>
          </cell>
        </row>
        <row r="5291">
          <cell r="D5291" t="str">
            <v>Herpsilochmus longirostris</v>
          </cell>
        </row>
        <row r="5292">
          <cell r="D5292" t="str">
            <v>Herpsilochmus axillaris</v>
          </cell>
        </row>
        <row r="5293">
          <cell r="D5293" t="str">
            <v>Herpsilochmus rufimarginatus</v>
          </cell>
        </row>
        <row r="5294">
          <cell r="D5294" t="str">
            <v>Microrhopias quixensis</v>
          </cell>
        </row>
        <row r="5295">
          <cell r="D5295" t="str">
            <v>Formicivora iheringi</v>
          </cell>
        </row>
        <row r="5296">
          <cell r="D5296" t="str">
            <v>Formicivora grisea</v>
          </cell>
        </row>
        <row r="5297">
          <cell r="D5297" t="str">
            <v>Formicivora melanogaster</v>
          </cell>
        </row>
        <row r="5298">
          <cell r="D5298" t="str">
            <v>Formicivora serrana</v>
          </cell>
        </row>
        <row r="5299">
          <cell r="D5299" t="str">
            <v>Formicivora littoralis</v>
          </cell>
        </row>
        <row r="5300">
          <cell r="D5300" t="str">
            <v>Formicivora erythronotos</v>
          </cell>
        </row>
        <row r="5301">
          <cell r="D5301" t="str">
            <v>Formicivora rufa</v>
          </cell>
        </row>
        <row r="5302">
          <cell r="D5302" t="str">
            <v>Formicivora grantsaui</v>
          </cell>
        </row>
        <row r="5303">
          <cell r="D5303" t="str">
            <v>Stymphalornis acutirostris</v>
          </cell>
        </row>
        <row r="5304">
          <cell r="D5304" t="str">
            <v>Drymophila ferruginea</v>
          </cell>
        </row>
        <row r="5305">
          <cell r="D5305" t="str">
            <v>Drymophila rubricollis</v>
          </cell>
        </row>
        <row r="5306">
          <cell r="D5306" t="str">
            <v>Drymophila genei</v>
          </cell>
        </row>
        <row r="5307">
          <cell r="D5307" t="str">
            <v>Drymophila ochropyga</v>
          </cell>
        </row>
        <row r="5308">
          <cell r="D5308" t="str">
            <v>Drymophila devillei</v>
          </cell>
        </row>
        <row r="5309">
          <cell r="D5309" t="str">
            <v>Drymophila subochracea</v>
          </cell>
        </row>
        <row r="5310">
          <cell r="D5310" t="str">
            <v>Drymophila caudata</v>
          </cell>
        </row>
        <row r="5311">
          <cell r="D5311" t="str">
            <v>Drymophila malura</v>
          </cell>
        </row>
        <row r="5312">
          <cell r="D5312" t="str">
            <v>Drymophila squamata</v>
          </cell>
        </row>
        <row r="5313">
          <cell r="D5313" t="str">
            <v>Terenura maculata</v>
          </cell>
        </row>
        <row r="5314">
          <cell r="D5314" t="str">
            <v>Terenura sicki</v>
          </cell>
        </row>
        <row r="5315">
          <cell r="D5315" t="str">
            <v>Terenura callinota</v>
          </cell>
        </row>
        <row r="5316">
          <cell r="D5316" t="str">
            <v>Terenura humeralis</v>
          </cell>
        </row>
        <row r="5317">
          <cell r="D5317" t="str">
            <v>Terenura sharpei</v>
          </cell>
        </row>
        <row r="5318">
          <cell r="D5318" t="str">
            <v>Terenura spodioptila</v>
          </cell>
        </row>
        <row r="5319">
          <cell r="D5319" t="str">
            <v>Cercomacra cinerascens</v>
          </cell>
        </row>
        <row r="5320">
          <cell r="D5320" t="str">
            <v>Cercomacra brasiliana</v>
          </cell>
        </row>
        <row r="5321">
          <cell r="D5321" t="str">
            <v>Cercomacra parkeri</v>
          </cell>
        </row>
        <row r="5322">
          <cell r="D5322" t="str">
            <v>Cercomacra tyrannina</v>
          </cell>
        </row>
        <row r="5323">
          <cell r="D5323" t="str">
            <v>Cercomacra tyrannina</v>
          </cell>
        </row>
        <row r="5324">
          <cell r="D5324" t="str">
            <v>Cercomacra laeta</v>
          </cell>
        </row>
        <row r="5325">
          <cell r="D5325" t="str">
            <v>Cercomacra nigrescens</v>
          </cell>
        </row>
        <row r="5326">
          <cell r="D5326" t="str">
            <v>Cercomacra ferdinandi</v>
          </cell>
        </row>
        <row r="5327">
          <cell r="D5327" t="str">
            <v>Cercomacra serva</v>
          </cell>
        </row>
        <row r="5328">
          <cell r="D5328" t="str">
            <v>Cercomacra nigricans</v>
          </cell>
        </row>
        <row r="5329">
          <cell r="D5329" t="str">
            <v>Cercomacra carbonaria</v>
          </cell>
        </row>
        <row r="5330">
          <cell r="D5330" t="str">
            <v>Cercomacra manu</v>
          </cell>
        </row>
        <row r="5331">
          <cell r="D5331" t="str">
            <v>Cercomacra melanaria</v>
          </cell>
        </row>
        <row r="5332">
          <cell r="D5332" t="str">
            <v>Pyriglena leuconota</v>
          </cell>
        </row>
        <row r="5333">
          <cell r="D5333" t="str">
            <v>Pyriglena leuconota</v>
          </cell>
        </row>
        <row r="5334">
          <cell r="D5334" t="str">
            <v>Pyriglena castanoptera</v>
          </cell>
        </row>
        <row r="5335">
          <cell r="D5335" t="str">
            <v>Pyriglena pacifica</v>
          </cell>
        </row>
        <row r="5336">
          <cell r="D5336" t="str">
            <v>Pyriglena leucoptera</v>
          </cell>
        </row>
        <row r="5337">
          <cell r="D5337" t="str">
            <v>Pyriglena atra</v>
          </cell>
        </row>
        <row r="5338">
          <cell r="D5338" t="str">
            <v>Rhopornis ardesiacus</v>
          </cell>
        </row>
        <row r="5339">
          <cell r="D5339" t="str">
            <v>Myrmoborus leucophrys</v>
          </cell>
        </row>
        <row r="5340">
          <cell r="D5340" t="str">
            <v>Myrmoborus lugubris</v>
          </cell>
        </row>
        <row r="5341">
          <cell r="D5341" t="str">
            <v>Myrmoborus myotherinus</v>
          </cell>
        </row>
        <row r="5342">
          <cell r="D5342" t="str">
            <v>Myrmoborus melanurus</v>
          </cell>
        </row>
        <row r="5343">
          <cell r="D5343" t="str">
            <v>Hypocnemis cantator</v>
          </cell>
        </row>
        <row r="5344">
          <cell r="D5344" t="str">
            <v>Hypocnemis cantator</v>
          </cell>
        </row>
        <row r="5345">
          <cell r="D5345" t="str">
            <v>Hypocnemis flavescens</v>
          </cell>
        </row>
        <row r="5346">
          <cell r="D5346" t="str">
            <v>Hypocnemis peruviana</v>
          </cell>
        </row>
        <row r="5347">
          <cell r="D5347" t="str">
            <v>Hypocnemis subflava</v>
          </cell>
        </row>
        <row r="5348">
          <cell r="D5348" t="str">
            <v>Hypocnemis ochrogyna</v>
          </cell>
        </row>
        <row r="5349">
          <cell r="D5349" t="str">
            <v>Hypocnemis striata</v>
          </cell>
        </row>
        <row r="5350">
          <cell r="D5350" t="str">
            <v>Hypocnemis hypoxantha</v>
          </cell>
        </row>
        <row r="5351">
          <cell r="D5351" t="str">
            <v>Hypocnemoides melanopogon</v>
          </cell>
        </row>
        <row r="5352">
          <cell r="D5352" t="str">
            <v>Hypocnemoides maculicauda</v>
          </cell>
        </row>
        <row r="5353">
          <cell r="D5353" t="str">
            <v>Myrmochanes hemileucus</v>
          </cell>
        </row>
        <row r="5354">
          <cell r="D5354" t="str">
            <v>Gymnocichla nudiceps</v>
          </cell>
        </row>
        <row r="5355">
          <cell r="D5355" t="str">
            <v>Sclateria naevia</v>
          </cell>
        </row>
        <row r="5356">
          <cell r="D5356" t="str">
            <v>Percnostola rufifrons</v>
          </cell>
        </row>
        <row r="5357">
          <cell r="D5357" t="str">
            <v>Percnostola arenarum</v>
          </cell>
        </row>
        <row r="5358">
          <cell r="D5358" t="str">
            <v>Percnostola lophotes</v>
          </cell>
        </row>
        <row r="5359">
          <cell r="D5359" t="str">
            <v>Schistocichla schistacea</v>
          </cell>
        </row>
        <row r="5360">
          <cell r="D5360" t="str">
            <v>Schistocichla leucostigma</v>
          </cell>
        </row>
        <row r="5361">
          <cell r="D5361" t="str">
            <v>Schistocichla leucostigma</v>
          </cell>
        </row>
        <row r="5362">
          <cell r="D5362" t="str">
            <v>Schistocichla leucostigma</v>
          </cell>
        </row>
        <row r="5363">
          <cell r="D5363" t="str">
            <v>Schistocichla brunneiceps</v>
          </cell>
        </row>
        <row r="5364">
          <cell r="D5364" t="str">
            <v>Schistocichla rufifacies</v>
          </cell>
        </row>
        <row r="5365">
          <cell r="D5365" t="str">
            <v>Schistocichla humaythae</v>
          </cell>
        </row>
        <row r="5366">
          <cell r="D5366" t="str">
            <v>Schistocichla saturata</v>
          </cell>
        </row>
        <row r="5367">
          <cell r="D5367" t="str">
            <v>Schistocichla caurensis</v>
          </cell>
        </row>
        <row r="5368">
          <cell r="D5368" t="str">
            <v>Myrmeciza berlepschi</v>
          </cell>
        </row>
        <row r="5369">
          <cell r="D5369" t="str">
            <v>Myrmeciza nigricauda</v>
          </cell>
        </row>
        <row r="5370">
          <cell r="D5370" t="str">
            <v>Myrmeciza longipes</v>
          </cell>
        </row>
        <row r="5371">
          <cell r="D5371" t="str">
            <v>Myrmeciza exsul</v>
          </cell>
        </row>
        <row r="5372">
          <cell r="D5372" t="str">
            <v>Myrmeciza ferruginea</v>
          </cell>
        </row>
        <row r="5373">
          <cell r="D5373" t="str">
            <v>Myrmeciza ruficauda</v>
          </cell>
        </row>
        <row r="5374">
          <cell r="D5374" t="str">
            <v>Myrmeciza loricata</v>
          </cell>
        </row>
        <row r="5375">
          <cell r="D5375" t="str">
            <v>Myrmeciza squamosa</v>
          </cell>
        </row>
        <row r="5376">
          <cell r="D5376" t="str">
            <v>Myrmeciza laemosticta</v>
          </cell>
        </row>
        <row r="5377">
          <cell r="D5377" t="str">
            <v>Myrmeciza disjuncta</v>
          </cell>
        </row>
        <row r="5378">
          <cell r="D5378" t="str">
            <v>Myrmeciza pelzelni</v>
          </cell>
        </row>
        <row r="5379">
          <cell r="D5379" t="str">
            <v>Myrmeciza hemimelaena</v>
          </cell>
        </row>
        <row r="5380">
          <cell r="D5380" t="str">
            <v>Myrmeciza hemimelaena</v>
          </cell>
        </row>
        <row r="5381">
          <cell r="D5381" t="str">
            <v>Myrmeciza castanea</v>
          </cell>
        </row>
        <row r="5382">
          <cell r="D5382" t="str">
            <v>Myrmeciza hyperythra</v>
          </cell>
        </row>
        <row r="5383">
          <cell r="D5383" t="str">
            <v>Myrmeciza melanoceps</v>
          </cell>
        </row>
        <row r="5384">
          <cell r="D5384" t="str">
            <v>Myrmeciza goeldii</v>
          </cell>
        </row>
        <row r="5385">
          <cell r="D5385" t="str">
            <v>Myrmeciza fortis</v>
          </cell>
        </row>
        <row r="5386">
          <cell r="D5386" t="str">
            <v>Myrmeciza immaculata</v>
          </cell>
        </row>
        <row r="5387">
          <cell r="D5387" t="str">
            <v>Myrmeciza griseiceps</v>
          </cell>
        </row>
        <row r="5388">
          <cell r="D5388" t="str">
            <v>Myrmeciza atrothorax</v>
          </cell>
        </row>
        <row r="5389">
          <cell r="D5389" t="str">
            <v>Myrmeciza stictothorax</v>
          </cell>
        </row>
        <row r="5390">
          <cell r="D5390" t="str">
            <v>Myrmornis torquata</v>
          </cell>
        </row>
        <row r="5391">
          <cell r="D5391" t="str">
            <v>Myrmornis stictoptera</v>
          </cell>
        </row>
        <row r="5392">
          <cell r="D5392" t="str">
            <v>Pithys albifrons</v>
          </cell>
        </row>
        <row r="5393">
          <cell r="D5393" t="str">
            <v>Pithys castaneus</v>
          </cell>
        </row>
        <row r="5394">
          <cell r="D5394" t="str">
            <v>Gymnopithys rufigula</v>
          </cell>
        </row>
        <row r="5395">
          <cell r="D5395" t="str">
            <v>Gymnopithys bicolor</v>
          </cell>
        </row>
        <row r="5396">
          <cell r="D5396" t="str">
            <v>Gymnopithys leucaspis</v>
          </cell>
        </row>
        <row r="5397">
          <cell r="D5397" t="str">
            <v>Gymnopithys leucaspis</v>
          </cell>
        </row>
        <row r="5398">
          <cell r="D5398" t="str">
            <v>Gymnopithys lunulatus</v>
          </cell>
        </row>
        <row r="5399">
          <cell r="D5399" t="str">
            <v>Gymnopithys salvini</v>
          </cell>
        </row>
        <row r="5400">
          <cell r="D5400" t="str">
            <v>Rhegmatorhina melanosticta</v>
          </cell>
        </row>
        <row r="5401">
          <cell r="D5401" t="str">
            <v>Rhegmatorhina cristata</v>
          </cell>
        </row>
        <row r="5402">
          <cell r="D5402" t="str">
            <v>Rhegmatorhina hoffmannsi</v>
          </cell>
        </row>
        <row r="5403">
          <cell r="D5403" t="str">
            <v>Rhegmatorhina berlepschi</v>
          </cell>
        </row>
        <row r="5404">
          <cell r="D5404" t="str">
            <v>Rhegmatorhina gymnops</v>
          </cell>
        </row>
        <row r="5405">
          <cell r="D5405" t="str">
            <v>Hylophylax naevioides</v>
          </cell>
        </row>
        <row r="5406">
          <cell r="D5406" t="str">
            <v>Hylophylax naevius</v>
          </cell>
        </row>
        <row r="5407">
          <cell r="D5407" t="str">
            <v>Hylophylax punctulatus</v>
          </cell>
        </row>
        <row r="5408">
          <cell r="D5408" t="str">
            <v>Willisornis poecilinotus</v>
          </cell>
        </row>
        <row r="5409">
          <cell r="D5409" t="str">
            <v>Phlegopsis nigromaculata</v>
          </cell>
        </row>
        <row r="5410">
          <cell r="D5410" t="str">
            <v>Phlegopsis paraensis</v>
          </cell>
        </row>
        <row r="5411">
          <cell r="D5411" t="str">
            <v>Phlegopsis barringeri</v>
          </cell>
        </row>
        <row r="5412">
          <cell r="D5412" t="str">
            <v>Phlegopsis erythroptera</v>
          </cell>
        </row>
        <row r="5413">
          <cell r="D5413" t="str">
            <v>Phaenostictus mcleannani</v>
          </cell>
        </row>
        <row r="5414">
          <cell r="D5414" t="str">
            <v>Conopophaga lineata</v>
          </cell>
        </row>
        <row r="5415">
          <cell r="D5415" t="str">
            <v>Conopophaga lineata</v>
          </cell>
        </row>
        <row r="5416">
          <cell r="D5416" t="str">
            <v>Conopophaga cearae</v>
          </cell>
        </row>
        <row r="5417">
          <cell r="D5417" t="str">
            <v>Conopophaga aurita</v>
          </cell>
        </row>
        <row r="5418">
          <cell r="D5418" t="str">
            <v>Conopophaga roberti</v>
          </cell>
        </row>
        <row r="5419">
          <cell r="D5419" t="str">
            <v>Conopophaga peruviana</v>
          </cell>
        </row>
        <row r="5420">
          <cell r="D5420" t="str">
            <v>Conopophaga ardesiaca</v>
          </cell>
        </row>
        <row r="5421">
          <cell r="D5421" t="str">
            <v>Conopophaga castaneiceps</v>
          </cell>
        </row>
        <row r="5422">
          <cell r="D5422" t="str">
            <v>Conopophaga melanops</v>
          </cell>
        </row>
        <row r="5423">
          <cell r="D5423" t="str">
            <v>Conopophaga melanogaster</v>
          </cell>
        </row>
        <row r="5424">
          <cell r="D5424" t="str">
            <v>Pteroptochos tarnii</v>
          </cell>
        </row>
        <row r="5425">
          <cell r="D5425" t="str">
            <v>Pteroptochos tarnii</v>
          </cell>
        </row>
        <row r="5426">
          <cell r="D5426" t="str">
            <v>Pteroptochos castaneus</v>
          </cell>
        </row>
        <row r="5427">
          <cell r="D5427" t="str">
            <v>Pteroptochos megapodius</v>
          </cell>
        </row>
        <row r="5428">
          <cell r="D5428" t="str">
            <v>Scelorchilus albicollis</v>
          </cell>
        </row>
        <row r="5429">
          <cell r="D5429" t="str">
            <v>Scelorchilus rubecula</v>
          </cell>
        </row>
        <row r="5430">
          <cell r="D5430" t="str">
            <v>Rhinocrypta lanceolata</v>
          </cell>
        </row>
        <row r="5431">
          <cell r="D5431" t="str">
            <v>Teledromas fuscus</v>
          </cell>
        </row>
        <row r="5432">
          <cell r="D5432" t="str">
            <v>Liosceles thoracicus</v>
          </cell>
        </row>
        <row r="5433">
          <cell r="D5433" t="str">
            <v>Melanopareia torquata</v>
          </cell>
        </row>
        <row r="5434">
          <cell r="D5434" t="str">
            <v>Melanopareia maximiliani</v>
          </cell>
        </row>
        <row r="5435">
          <cell r="D5435" t="str">
            <v>Melanopareia elegans</v>
          </cell>
        </row>
        <row r="5436">
          <cell r="D5436" t="str">
            <v>Melanopareia elegans</v>
          </cell>
        </row>
        <row r="5437">
          <cell r="D5437" t="str">
            <v>Melanopareia maranonica</v>
          </cell>
        </row>
        <row r="5438">
          <cell r="D5438" t="str">
            <v>Psilorhamphus guttatus</v>
          </cell>
        </row>
        <row r="5439">
          <cell r="D5439" t="str">
            <v>Merulaxis ater</v>
          </cell>
        </row>
        <row r="5440">
          <cell r="D5440" t="str">
            <v>Merulaxis stresemanni</v>
          </cell>
        </row>
        <row r="5441">
          <cell r="D5441" t="str">
            <v>Eugralla paradoxa</v>
          </cell>
        </row>
        <row r="5442">
          <cell r="D5442" t="str">
            <v>Myornis senilis</v>
          </cell>
        </row>
        <row r="5443">
          <cell r="D5443" t="str">
            <v>Scytalopus unicolor</v>
          </cell>
        </row>
        <row r="5444">
          <cell r="D5444" t="str">
            <v>Scytalopus unicolor</v>
          </cell>
        </row>
        <row r="5445">
          <cell r="D5445" t="str">
            <v>Scytalopus latrans</v>
          </cell>
        </row>
        <row r="5446">
          <cell r="D5446" t="str">
            <v>Scytalopus parvirostris</v>
          </cell>
        </row>
        <row r="5447">
          <cell r="D5447" t="str">
            <v>Scytalopus speluncae</v>
          </cell>
        </row>
        <row r="5448">
          <cell r="D5448" t="str">
            <v>Scytalopus diamantinensis</v>
          </cell>
        </row>
        <row r="5449">
          <cell r="D5449" t="str">
            <v>Scytalopus pachecoi</v>
          </cell>
        </row>
        <row r="5450">
          <cell r="D5450" t="str">
            <v>Scytalopus iraiensis</v>
          </cell>
        </row>
        <row r="5451">
          <cell r="D5451" t="str">
            <v>Scytalopus macropus</v>
          </cell>
        </row>
        <row r="5452">
          <cell r="D5452" t="str">
            <v>Scytalopus femoralis</v>
          </cell>
        </row>
        <row r="5453">
          <cell r="D5453" t="str">
            <v>Scytalopus femoralis</v>
          </cell>
        </row>
        <row r="5454">
          <cell r="D5454" t="str">
            <v>Scytalopus atratus</v>
          </cell>
        </row>
        <row r="5455">
          <cell r="D5455" t="str">
            <v>Scytalopus bolivianus</v>
          </cell>
        </row>
        <row r="5456">
          <cell r="D5456" t="str">
            <v>Scytalopus sanctaemartae</v>
          </cell>
        </row>
        <row r="5457">
          <cell r="D5457" t="str">
            <v>Scytalopus micropterus</v>
          </cell>
        </row>
        <row r="5458">
          <cell r="D5458" t="str">
            <v>Scytalopus argentifrons</v>
          </cell>
        </row>
        <row r="5459">
          <cell r="D5459" t="str">
            <v>Scytalopus panamensis</v>
          </cell>
        </row>
        <row r="5460">
          <cell r="D5460" t="str">
            <v>Scytalopus rodriguezi</v>
          </cell>
        </row>
        <row r="5461">
          <cell r="D5461" t="str">
            <v>Scytalopus stilesi</v>
          </cell>
        </row>
        <row r="5462">
          <cell r="D5462" t="str">
            <v>Scytalopus robbinsi</v>
          </cell>
        </row>
        <row r="5463">
          <cell r="D5463" t="str">
            <v>Scytalopus vicinior</v>
          </cell>
        </row>
        <row r="5464">
          <cell r="D5464" t="str">
            <v>Scytalopus vicinior</v>
          </cell>
        </row>
        <row r="5465">
          <cell r="D5465" t="str">
            <v>Scytalopus chocoensis</v>
          </cell>
        </row>
        <row r="5466">
          <cell r="D5466" t="str">
            <v>Scytalopus latebricola</v>
          </cell>
        </row>
        <row r="5467">
          <cell r="D5467" t="str">
            <v>Scytalopus latebricola</v>
          </cell>
        </row>
        <row r="5468">
          <cell r="D5468" t="str">
            <v>Scytalopus caracae</v>
          </cell>
        </row>
        <row r="5469">
          <cell r="D5469" t="str">
            <v>Scytalopus meridanus</v>
          </cell>
        </row>
        <row r="5470">
          <cell r="D5470" t="str">
            <v>Scytalopus meridanus</v>
          </cell>
        </row>
        <row r="5471">
          <cell r="D5471" t="str">
            <v>Scytalopus spillmanni</v>
          </cell>
        </row>
        <row r="5472">
          <cell r="D5472" t="str">
            <v>Scytalopus parkeri</v>
          </cell>
        </row>
        <row r="5473">
          <cell r="D5473" t="str">
            <v>Scytalopus novacapitalis</v>
          </cell>
        </row>
        <row r="5474">
          <cell r="D5474" t="str">
            <v>Scytalopus magellanicus</v>
          </cell>
        </row>
        <row r="5475">
          <cell r="D5475" t="str">
            <v>Scytalopus magellanicus</v>
          </cell>
        </row>
        <row r="5476">
          <cell r="D5476" t="str">
            <v>Scytalopus griseicollis</v>
          </cell>
        </row>
        <row r="5477">
          <cell r="D5477" t="str">
            <v>Scytalopus fuscicauda</v>
          </cell>
        </row>
        <row r="5478">
          <cell r="D5478" t="str">
            <v>Scytalopus altirostris</v>
          </cell>
        </row>
        <row r="5479">
          <cell r="D5479" t="str">
            <v>Scytalopus affinis</v>
          </cell>
        </row>
        <row r="5480">
          <cell r="D5480" t="str">
            <v>Scytalopus acutirostris</v>
          </cell>
        </row>
        <row r="5481">
          <cell r="D5481" t="str">
            <v>Scytalopus urubambae</v>
          </cell>
        </row>
        <row r="5482">
          <cell r="D5482" t="str">
            <v>Scytalopus simonsi</v>
          </cell>
        </row>
        <row r="5483">
          <cell r="D5483" t="str">
            <v>Scytalopus zimmeri</v>
          </cell>
        </row>
        <row r="5484">
          <cell r="D5484" t="str">
            <v>Scytalopus fuscus</v>
          </cell>
        </row>
        <row r="5485">
          <cell r="D5485" t="str">
            <v>Scytalopus canus</v>
          </cell>
        </row>
        <row r="5486">
          <cell r="D5486" t="str">
            <v>Scytalopus superciliaris</v>
          </cell>
        </row>
        <row r="5487">
          <cell r="D5487" t="str">
            <v>Scytalopus schulenbergi</v>
          </cell>
        </row>
        <row r="5488">
          <cell r="D5488" t="str">
            <v>Eleoscytalopus indigoticus</v>
          </cell>
        </row>
        <row r="5489">
          <cell r="D5489" t="str">
            <v>Eleoscytalopus psychopompus</v>
          </cell>
        </row>
        <row r="5490">
          <cell r="D5490" t="str">
            <v>Acropternis orthonyx</v>
          </cell>
        </row>
        <row r="5491">
          <cell r="D5491" t="str">
            <v>Skutchia borbae</v>
          </cell>
        </row>
        <row r="5492">
          <cell r="D5492" t="str">
            <v>Formicarius colma</v>
          </cell>
        </row>
        <row r="5493">
          <cell r="D5493" t="str">
            <v>Formicarius analis</v>
          </cell>
        </row>
        <row r="5494">
          <cell r="D5494" t="str">
            <v>Formicarius rufifrons</v>
          </cell>
        </row>
        <row r="5495">
          <cell r="D5495" t="str">
            <v>Formicarius nigricapillus</v>
          </cell>
        </row>
        <row r="5496">
          <cell r="D5496" t="str">
            <v>Formicarius rufipectus</v>
          </cell>
        </row>
        <row r="5497">
          <cell r="D5497" t="str">
            <v>Chamaeza campanisona</v>
          </cell>
        </row>
        <row r="5498">
          <cell r="D5498" t="str">
            <v>Chamaeza nobilis</v>
          </cell>
        </row>
        <row r="5499">
          <cell r="D5499" t="str">
            <v>Chamaeza turdina</v>
          </cell>
        </row>
        <row r="5500">
          <cell r="D5500" t="str">
            <v>Chamaeza meruloides</v>
          </cell>
        </row>
        <row r="5501">
          <cell r="D5501" t="str">
            <v>Chamaeza ruficauda</v>
          </cell>
        </row>
        <row r="5502">
          <cell r="D5502" t="str">
            <v>Chamaeza mollissima</v>
          </cell>
        </row>
        <row r="5503">
          <cell r="D5503" t="str">
            <v>Pittasoma michleri</v>
          </cell>
        </row>
        <row r="5504">
          <cell r="D5504" t="str">
            <v>Pittasoma rufopileatum</v>
          </cell>
        </row>
        <row r="5505">
          <cell r="D5505" t="str">
            <v>Grallaria squamigera</v>
          </cell>
        </row>
        <row r="5506">
          <cell r="D5506" t="str">
            <v>Grallaria gigantea</v>
          </cell>
        </row>
        <row r="5507">
          <cell r="D5507" t="str">
            <v>Grallaria excelsa</v>
          </cell>
        </row>
        <row r="5508">
          <cell r="D5508" t="str">
            <v>Grallaria varia</v>
          </cell>
        </row>
        <row r="5509">
          <cell r="D5509" t="str">
            <v>Grallaria guatimalensis</v>
          </cell>
        </row>
        <row r="5510">
          <cell r="D5510" t="str">
            <v>Grallaria alleni</v>
          </cell>
        </row>
        <row r="5511">
          <cell r="D5511" t="str">
            <v>Grallaria chthonia</v>
          </cell>
        </row>
        <row r="5512">
          <cell r="D5512" t="str">
            <v>Grallaria haplonota</v>
          </cell>
        </row>
        <row r="5513">
          <cell r="D5513" t="str">
            <v>Grallaria dignissima</v>
          </cell>
        </row>
        <row r="5514">
          <cell r="D5514" t="str">
            <v>Grallaria eludens</v>
          </cell>
        </row>
        <row r="5515">
          <cell r="D5515" t="str">
            <v>Grallaria kaestneri</v>
          </cell>
        </row>
        <row r="5516">
          <cell r="D5516" t="str">
            <v>Grallaria bangsi</v>
          </cell>
        </row>
        <row r="5517">
          <cell r="D5517" t="str">
            <v>Grallaria ruficapilla</v>
          </cell>
        </row>
        <row r="5518">
          <cell r="D5518" t="str">
            <v>Grallaria watkinsi</v>
          </cell>
        </row>
        <row r="5519">
          <cell r="D5519" t="str">
            <v>Grallaria andicolus</v>
          </cell>
        </row>
        <row r="5520">
          <cell r="D5520" t="str">
            <v>Grallaria rufocinerea</v>
          </cell>
        </row>
        <row r="5521">
          <cell r="D5521" t="str">
            <v>Grallaria nuchalis</v>
          </cell>
        </row>
        <row r="5522">
          <cell r="D5522" t="str">
            <v>Grallaria ridgelyi</v>
          </cell>
        </row>
        <row r="5523">
          <cell r="D5523" t="str">
            <v>Grallaria carrikeri</v>
          </cell>
        </row>
        <row r="5524">
          <cell r="D5524" t="str">
            <v>Grallaria albigula</v>
          </cell>
        </row>
        <row r="5525">
          <cell r="D5525" t="str">
            <v>Grallaria flavotincta</v>
          </cell>
        </row>
        <row r="5526">
          <cell r="D5526" t="str">
            <v>Grallaria hypoleuca</v>
          </cell>
        </row>
        <row r="5527">
          <cell r="D5527" t="str">
            <v>Grallaria przewalskii</v>
          </cell>
        </row>
        <row r="5528">
          <cell r="D5528" t="str">
            <v>Grallaria capitalis</v>
          </cell>
        </row>
        <row r="5529">
          <cell r="D5529" t="str">
            <v>Grallaria erythroleuca</v>
          </cell>
        </row>
        <row r="5530">
          <cell r="D5530" t="str">
            <v>Grallaria griseonucha</v>
          </cell>
        </row>
        <row r="5531">
          <cell r="D5531" t="str">
            <v>Grallaria rufula</v>
          </cell>
        </row>
        <row r="5532">
          <cell r="D5532" t="str">
            <v>Grallaria blakei</v>
          </cell>
        </row>
        <row r="5533">
          <cell r="D5533" t="str">
            <v>Grallaria erythrotis</v>
          </cell>
        </row>
        <row r="5534">
          <cell r="D5534" t="str">
            <v>Grallaria quitensis</v>
          </cell>
        </row>
        <row r="5535">
          <cell r="D5535" t="str">
            <v>Grallaria milleri</v>
          </cell>
        </row>
        <row r="5536">
          <cell r="D5536" t="str">
            <v>Hylopezus perspicillatus</v>
          </cell>
        </row>
        <row r="5537">
          <cell r="D5537" t="str">
            <v>Hylopezus macularius</v>
          </cell>
        </row>
        <row r="5538">
          <cell r="D5538" t="str">
            <v>Hylopezus macularius</v>
          </cell>
        </row>
        <row r="5539">
          <cell r="D5539" t="str">
            <v>Hylopezus auricularis</v>
          </cell>
        </row>
        <row r="5540">
          <cell r="D5540" t="str">
            <v>Hylopezus dives</v>
          </cell>
        </row>
        <row r="5541">
          <cell r="D5541" t="str">
            <v>Hylopezus fulviventris</v>
          </cell>
        </row>
        <row r="5542">
          <cell r="D5542" t="str">
            <v>Hylopezus berlepschi</v>
          </cell>
        </row>
        <row r="5543">
          <cell r="D5543" t="str">
            <v>Hylopezus ochroleucus</v>
          </cell>
        </row>
        <row r="5544">
          <cell r="D5544" t="str">
            <v>Hylopezus nattereri</v>
          </cell>
        </row>
        <row r="5545">
          <cell r="D5545" t="str">
            <v>Myrmothera campanisona</v>
          </cell>
        </row>
        <row r="5546">
          <cell r="D5546" t="str">
            <v>Myrmothera simplex</v>
          </cell>
        </row>
        <row r="5547">
          <cell r="D5547" t="str">
            <v>Grallaricula flavirostris</v>
          </cell>
        </row>
        <row r="5548">
          <cell r="D5548" t="str">
            <v>Grallaricula ferrugineipectus</v>
          </cell>
        </row>
        <row r="5549">
          <cell r="D5549" t="str">
            <v>Grallaricula nana</v>
          </cell>
        </row>
        <row r="5550">
          <cell r="D5550" t="str">
            <v>Grallaricula loricata</v>
          </cell>
        </row>
        <row r="5551">
          <cell r="D5551" t="str">
            <v>Grallaricula peruviana</v>
          </cell>
        </row>
        <row r="5552">
          <cell r="D5552" t="str">
            <v>Grallaricula ochraceifrons</v>
          </cell>
        </row>
        <row r="5553">
          <cell r="D5553" t="str">
            <v>Grallaricula lineifrons</v>
          </cell>
        </row>
        <row r="5554">
          <cell r="D5554" t="str">
            <v>Grallaricula cucullata</v>
          </cell>
        </row>
        <row r="5555">
          <cell r="D5555" t="str">
            <v>Ochetorhynchus ruficaudus</v>
          </cell>
        </row>
        <row r="5556">
          <cell r="D5556" t="str">
            <v>Ochetorhynchus andaecola</v>
          </cell>
        </row>
        <row r="5557">
          <cell r="D5557" t="str">
            <v>Ochetorhynchus melanura</v>
          </cell>
        </row>
        <row r="5558">
          <cell r="D5558" t="str">
            <v>Ochetorhynchus phoenicurus</v>
          </cell>
        </row>
        <row r="5559">
          <cell r="D5559" t="str">
            <v>Geositta peruviana</v>
          </cell>
        </row>
        <row r="5560">
          <cell r="D5560" t="str">
            <v>Geositta cunicularia</v>
          </cell>
        </row>
        <row r="5561">
          <cell r="D5561" t="str">
            <v>Geositta tenuirostris</v>
          </cell>
        </row>
        <row r="5562">
          <cell r="D5562" t="str">
            <v>Geositta antarctica</v>
          </cell>
        </row>
        <row r="5563">
          <cell r="D5563" t="str">
            <v>Geositta isabellina</v>
          </cell>
        </row>
        <row r="5564">
          <cell r="D5564" t="str">
            <v>Geositta saxicolina</v>
          </cell>
        </row>
        <row r="5565">
          <cell r="D5565" t="str">
            <v>Geositta maritima</v>
          </cell>
        </row>
        <row r="5566">
          <cell r="D5566" t="str">
            <v>Geositta punensis</v>
          </cell>
        </row>
        <row r="5567">
          <cell r="D5567" t="str">
            <v>Geositta rufipennis</v>
          </cell>
        </row>
        <row r="5568">
          <cell r="D5568" t="str">
            <v>Geositta poeciloptera</v>
          </cell>
        </row>
        <row r="5569">
          <cell r="D5569" t="str">
            <v>Geositta crassirostris</v>
          </cell>
        </row>
        <row r="5570">
          <cell r="D5570" t="str">
            <v>Upucerthia serrana</v>
          </cell>
        </row>
        <row r="5571">
          <cell r="D5571" t="str">
            <v>Upucerthia dumetaria</v>
          </cell>
        </row>
        <row r="5572">
          <cell r="D5572" t="str">
            <v>Upucerthia dumetaria</v>
          </cell>
        </row>
        <row r="5573">
          <cell r="D5573" t="str">
            <v>Upucerthia saturatior</v>
          </cell>
        </row>
        <row r="5574">
          <cell r="D5574" t="str">
            <v>Upucerthia albigula</v>
          </cell>
        </row>
        <row r="5575">
          <cell r="D5575" t="str">
            <v>Upucerthia jelskii</v>
          </cell>
        </row>
        <row r="5576">
          <cell r="D5576" t="str">
            <v>Upucerthia validirostris</v>
          </cell>
        </row>
        <row r="5577">
          <cell r="D5577" t="str">
            <v>Tarphonomus harterti</v>
          </cell>
        </row>
        <row r="5578">
          <cell r="D5578" t="str">
            <v>Tarphonomus certhioides</v>
          </cell>
        </row>
        <row r="5579">
          <cell r="D5579" t="str">
            <v>Cinclodes fuscus</v>
          </cell>
        </row>
        <row r="5580">
          <cell r="D5580" t="str">
            <v>Cinclodes fuscus</v>
          </cell>
        </row>
        <row r="5581">
          <cell r="D5581" t="str">
            <v>Cinclodes albidiventris</v>
          </cell>
        </row>
        <row r="5582">
          <cell r="D5582" t="str">
            <v>Cinclodes comechingonus</v>
          </cell>
        </row>
        <row r="5583">
          <cell r="D5583" t="str">
            <v>Cinclodes albiventris</v>
          </cell>
        </row>
        <row r="5584">
          <cell r="D5584" t="str">
            <v>Cinclodes pabsti</v>
          </cell>
        </row>
        <row r="5585">
          <cell r="D5585" t="str">
            <v>Cinclodes oustaleti</v>
          </cell>
        </row>
        <row r="5586">
          <cell r="D5586" t="str">
            <v>Cinclodes olrogi</v>
          </cell>
        </row>
        <row r="5587">
          <cell r="D5587" t="str">
            <v>Cinclodes excelsior</v>
          </cell>
        </row>
        <row r="5588">
          <cell r="D5588" t="str">
            <v>Cinclodes excelsior</v>
          </cell>
        </row>
        <row r="5589">
          <cell r="D5589" t="str">
            <v>Cinclodes aricomae</v>
          </cell>
        </row>
        <row r="5590">
          <cell r="D5590" t="str">
            <v>Cinclodes patagonicus</v>
          </cell>
        </row>
        <row r="5591">
          <cell r="D5591" t="str">
            <v>Cinclodes taczanowskii</v>
          </cell>
        </row>
        <row r="5592">
          <cell r="D5592" t="str">
            <v>Cinclodes nigrofumosus</v>
          </cell>
        </row>
        <row r="5593">
          <cell r="D5593" t="str">
            <v>Cinclodes antarcticus</v>
          </cell>
        </row>
        <row r="5594">
          <cell r="D5594" t="str">
            <v>Cinclodes atacamensis</v>
          </cell>
        </row>
        <row r="5595">
          <cell r="D5595" t="str">
            <v>Cinclodes palliatus</v>
          </cell>
        </row>
        <row r="5596">
          <cell r="D5596" t="str">
            <v>Furnarius minor</v>
          </cell>
        </row>
        <row r="5597">
          <cell r="D5597" t="str">
            <v>Furnarius figulus</v>
          </cell>
        </row>
        <row r="5598">
          <cell r="D5598" t="str">
            <v>Furnarius leucopus</v>
          </cell>
        </row>
        <row r="5599">
          <cell r="D5599" t="str">
            <v>Furnarius leucopus</v>
          </cell>
        </row>
        <row r="5600">
          <cell r="D5600" t="str">
            <v>Furnarius cinnamomeus</v>
          </cell>
        </row>
        <row r="5601">
          <cell r="D5601" t="str">
            <v>Furnarius torridus</v>
          </cell>
        </row>
        <row r="5602">
          <cell r="D5602" t="str">
            <v>Furnarius rufus</v>
          </cell>
        </row>
        <row r="5603">
          <cell r="D5603" t="str">
            <v>Furnarius cristatus</v>
          </cell>
        </row>
        <row r="5604">
          <cell r="D5604" t="str">
            <v>Sylviorthorhynchus desmursii</v>
          </cell>
        </row>
        <row r="5605">
          <cell r="D5605" t="str">
            <v>Aphrastura spinicauda</v>
          </cell>
        </row>
        <row r="5606">
          <cell r="D5606" t="str">
            <v>Aphrastura masafuerae</v>
          </cell>
        </row>
        <row r="5607">
          <cell r="D5607" t="str">
            <v>Leptasthenura fuliginiceps</v>
          </cell>
        </row>
        <row r="5608">
          <cell r="D5608" t="str">
            <v>Leptasthenura yanacensis</v>
          </cell>
        </row>
        <row r="5609">
          <cell r="D5609" t="str">
            <v>Leptasthenura platensis</v>
          </cell>
        </row>
        <row r="5610">
          <cell r="D5610" t="str">
            <v>Leptasthenura aegithaloides</v>
          </cell>
        </row>
        <row r="5611">
          <cell r="D5611" t="str">
            <v>Leptasthenura striolata</v>
          </cell>
        </row>
        <row r="5612">
          <cell r="D5612" t="str">
            <v>Leptasthenura pileata</v>
          </cell>
        </row>
        <row r="5613">
          <cell r="D5613" t="str">
            <v>Leptasthenura xenothorax</v>
          </cell>
        </row>
        <row r="5614">
          <cell r="D5614" t="str">
            <v>Leptasthenura striata</v>
          </cell>
        </row>
        <row r="5615">
          <cell r="D5615" t="str">
            <v>Leptasthenura andicola</v>
          </cell>
        </row>
        <row r="5616">
          <cell r="D5616" t="str">
            <v>Leptasthenura setaria</v>
          </cell>
        </row>
        <row r="5617">
          <cell r="D5617" t="str">
            <v>Schizoeaca perijana</v>
          </cell>
        </row>
        <row r="5618">
          <cell r="D5618" t="str">
            <v>Schizoeaca coryi</v>
          </cell>
        </row>
        <row r="5619">
          <cell r="D5619" t="str">
            <v>Schizoeaca fuliginosa</v>
          </cell>
        </row>
        <row r="5620">
          <cell r="D5620" t="str">
            <v>Schizoeaca griseomurina</v>
          </cell>
        </row>
        <row r="5621">
          <cell r="D5621" t="str">
            <v>Schizoeaca palpebralis</v>
          </cell>
        </row>
        <row r="5622">
          <cell r="D5622" t="str">
            <v>Schizoeaca vilcabambae</v>
          </cell>
        </row>
        <row r="5623">
          <cell r="D5623" t="str">
            <v>Schizoeaca helleri</v>
          </cell>
        </row>
        <row r="5624">
          <cell r="D5624" t="str">
            <v>Schizoeaca harterti</v>
          </cell>
        </row>
        <row r="5625">
          <cell r="D5625" t="str">
            <v>Oreophylax moreirae</v>
          </cell>
        </row>
        <row r="5626">
          <cell r="D5626" t="str">
            <v>Asthenes pyrrholeuca</v>
          </cell>
        </row>
        <row r="5627">
          <cell r="D5627" t="str">
            <v>Asthenes baeri</v>
          </cell>
        </row>
        <row r="5628">
          <cell r="D5628" t="str">
            <v>Asthenes pudibunda</v>
          </cell>
        </row>
        <row r="5629">
          <cell r="D5629" t="str">
            <v>Asthenes ottonis</v>
          </cell>
        </row>
        <row r="5630">
          <cell r="D5630" t="str">
            <v>Asthenes heterura</v>
          </cell>
        </row>
        <row r="5631">
          <cell r="D5631" t="str">
            <v>Asthenes cactorum</v>
          </cell>
        </row>
        <row r="5632">
          <cell r="D5632" t="str">
            <v>Asthenes modesta</v>
          </cell>
        </row>
        <row r="5633">
          <cell r="D5633" t="str">
            <v>Asthenes luizae</v>
          </cell>
        </row>
        <row r="5634">
          <cell r="D5634" t="str">
            <v>Asthenes dorbignyi</v>
          </cell>
        </row>
        <row r="5635">
          <cell r="D5635" t="str">
            <v>Asthenes dorbignyi</v>
          </cell>
        </row>
        <row r="5636">
          <cell r="D5636" t="str">
            <v>Asthenes huancavelicae</v>
          </cell>
        </row>
        <row r="5637">
          <cell r="D5637" t="str">
            <v>Asthenes usheri</v>
          </cell>
        </row>
        <row r="5638">
          <cell r="D5638" t="str">
            <v>Asthenes arequipae</v>
          </cell>
        </row>
        <row r="5639">
          <cell r="D5639" t="str">
            <v>Asthenes berlepschi</v>
          </cell>
        </row>
        <row r="5640">
          <cell r="D5640" t="str">
            <v>Asthenes steinbachi</v>
          </cell>
        </row>
        <row r="5641">
          <cell r="D5641" t="str">
            <v>Asthenes humicola</v>
          </cell>
        </row>
        <row r="5642">
          <cell r="D5642" t="str">
            <v>Asthenes patagonica</v>
          </cell>
        </row>
        <row r="5643">
          <cell r="D5643" t="str">
            <v>Asthenes humilis</v>
          </cell>
        </row>
        <row r="5644">
          <cell r="D5644" t="str">
            <v>Asthenes wyatti</v>
          </cell>
        </row>
        <row r="5645">
          <cell r="D5645" t="str">
            <v>Asthenes sclateri</v>
          </cell>
        </row>
        <row r="5646">
          <cell r="D5646" t="str">
            <v>Asthenes punensis</v>
          </cell>
        </row>
        <row r="5647">
          <cell r="D5647" t="str">
            <v>Asthenes sclateri</v>
          </cell>
        </row>
        <row r="5648">
          <cell r="D5648" t="str">
            <v>Asthenes anthoides</v>
          </cell>
        </row>
        <row r="5649">
          <cell r="D5649" t="str">
            <v>Asthenes urubambensis</v>
          </cell>
        </row>
        <row r="5650">
          <cell r="D5650" t="str">
            <v>Asthenes flammulata</v>
          </cell>
        </row>
        <row r="5651">
          <cell r="D5651" t="str">
            <v>Asthenes virgata</v>
          </cell>
        </row>
        <row r="5652">
          <cell r="D5652" t="str">
            <v>Asthenes maculicauda</v>
          </cell>
        </row>
        <row r="5653">
          <cell r="D5653" t="str">
            <v>Asthenes hudsoni</v>
          </cell>
        </row>
        <row r="5654">
          <cell r="D5654" t="str">
            <v>Schoeniophylax phryganophilus</v>
          </cell>
        </row>
        <row r="5655">
          <cell r="D5655" t="str">
            <v>Synallaxis ruficapilla</v>
          </cell>
        </row>
        <row r="5656">
          <cell r="D5656" t="str">
            <v>Synallaxis whitneyi</v>
          </cell>
        </row>
        <row r="5657">
          <cell r="D5657" t="str">
            <v>Synallaxis frontalis</v>
          </cell>
        </row>
        <row r="5658">
          <cell r="D5658" t="str">
            <v>Synallaxis azarae</v>
          </cell>
        </row>
        <row r="5659">
          <cell r="D5659" t="str">
            <v>Synallaxis courseni</v>
          </cell>
        </row>
        <row r="5660">
          <cell r="D5660" t="str">
            <v>Synallaxis elegantior</v>
          </cell>
        </row>
        <row r="5661">
          <cell r="D5661" t="str">
            <v>Synallaxis superciliosa</v>
          </cell>
        </row>
        <row r="5662">
          <cell r="D5662" t="str">
            <v>Synallaxis albescens</v>
          </cell>
        </row>
        <row r="5663">
          <cell r="D5663" t="str">
            <v>Synallaxis beverlyae</v>
          </cell>
        </row>
        <row r="5664">
          <cell r="D5664" t="str">
            <v>Synallaxis spixi</v>
          </cell>
        </row>
        <row r="5665">
          <cell r="D5665" t="str">
            <v>Synallaxis brachyura</v>
          </cell>
        </row>
        <row r="5666">
          <cell r="D5666" t="str">
            <v>Synallaxis albigularis</v>
          </cell>
        </row>
        <row r="5667">
          <cell r="D5667" t="str">
            <v>Synallaxis hypospodia</v>
          </cell>
        </row>
        <row r="5668">
          <cell r="D5668" t="str">
            <v>Synallaxis infuscata</v>
          </cell>
        </row>
        <row r="5669">
          <cell r="D5669" t="str">
            <v>Synallaxis moesta</v>
          </cell>
        </row>
        <row r="5670">
          <cell r="D5670" t="str">
            <v>Synallaxis macconnelli</v>
          </cell>
        </row>
        <row r="5671">
          <cell r="D5671" t="str">
            <v>Synallaxis cabanisi</v>
          </cell>
        </row>
        <row r="5672">
          <cell r="D5672" t="str">
            <v>Synallaxis subpudica</v>
          </cell>
        </row>
        <row r="5673">
          <cell r="D5673" t="str">
            <v>Synallaxis tithys</v>
          </cell>
        </row>
        <row r="5674">
          <cell r="D5674" t="str">
            <v>Synallaxis cinerascens</v>
          </cell>
        </row>
        <row r="5675">
          <cell r="D5675" t="str">
            <v>Synallaxis propinqua</v>
          </cell>
        </row>
        <row r="5676">
          <cell r="D5676" t="str">
            <v>Synallaxis maranonica</v>
          </cell>
        </row>
        <row r="5677">
          <cell r="D5677" t="str">
            <v>Synallaxis gujanensis</v>
          </cell>
        </row>
        <row r="5678">
          <cell r="D5678" t="str">
            <v>Synallaxis albilora</v>
          </cell>
        </row>
        <row r="5679">
          <cell r="D5679" t="str">
            <v>Synallaxis rutilans</v>
          </cell>
        </row>
        <row r="5680">
          <cell r="D5680" t="str">
            <v>Synallaxis cherriei</v>
          </cell>
        </row>
        <row r="5681">
          <cell r="D5681" t="str">
            <v>Synallaxis unirufa</v>
          </cell>
        </row>
        <row r="5682">
          <cell r="D5682" t="str">
            <v>Synallaxis castanea</v>
          </cell>
        </row>
        <row r="5683">
          <cell r="D5683" t="str">
            <v>Synallaxis fuscorufa</v>
          </cell>
        </row>
        <row r="5684">
          <cell r="D5684" t="str">
            <v>Synallaxis zimmeri</v>
          </cell>
        </row>
        <row r="5685">
          <cell r="D5685" t="str">
            <v>Synallaxis erythrothorax</v>
          </cell>
        </row>
        <row r="5686">
          <cell r="D5686" t="str">
            <v>Synallaxis cinnamomea</v>
          </cell>
        </row>
        <row r="5687">
          <cell r="D5687" t="str">
            <v>Synallaxis stictothorax</v>
          </cell>
        </row>
        <row r="5688">
          <cell r="D5688" t="str">
            <v>Synallaxis candei</v>
          </cell>
        </row>
        <row r="5689">
          <cell r="D5689" t="str">
            <v>Synallaxis kollari</v>
          </cell>
        </row>
        <row r="5690">
          <cell r="D5690" t="str">
            <v>Synallaxis scutata</v>
          </cell>
        </row>
        <row r="5691">
          <cell r="D5691" t="str">
            <v>Siptornopsis hypochondriaca</v>
          </cell>
        </row>
        <row r="5692">
          <cell r="D5692" t="str">
            <v>Gyalophylax hellmayri</v>
          </cell>
        </row>
        <row r="5693">
          <cell r="D5693" t="str">
            <v>Hellmayrea gularis</v>
          </cell>
        </row>
        <row r="5694">
          <cell r="D5694" t="str">
            <v>Cranioleuca erythrops</v>
          </cell>
        </row>
        <row r="5695">
          <cell r="D5695" t="str">
            <v>Cranioleuca antisiensis</v>
          </cell>
        </row>
        <row r="5696">
          <cell r="D5696" t="str">
            <v>Cranioleuca antisiensis</v>
          </cell>
        </row>
        <row r="5697">
          <cell r="D5697" t="str">
            <v>Cranioleuca baroni</v>
          </cell>
        </row>
        <row r="5698">
          <cell r="D5698" t="str">
            <v>Cranioleuca pallida</v>
          </cell>
        </row>
        <row r="5699">
          <cell r="D5699" t="str">
            <v>Cranioleuca curtata</v>
          </cell>
        </row>
        <row r="5700">
          <cell r="D5700" t="str">
            <v>Cranioleuca demissa</v>
          </cell>
        </row>
        <row r="5701">
          <cell r="D5701" t="str">
            <v>Cranioleuca hellmayri</v>
          </cell>
        </row>
        <row r="5702">
          <cell r="D5702" t="str">
            <v>Cranioleuca subcristata</v>
          </cell>
        </row>
        <row r="5703">
          <cell r="D5703" t="str">
            <v>Cranioleuca pyrrhophia</v>
          </cell>
        </row>
        <row r="5704">
          <cell r="D5704" t="str">
            <v>Cranioleuca henricae</v>
          </cell>
        </row>
        <row r="5705">
          <cell r="D5705" t="str">
            <v>Cranioleuca obsoleta</v>
          </cell>
        </row>
        <row r="5706">
          <cell r="D5706" t="str">
            <v>Cranioleuca marcapatae</v>
          </cell>
        </row>
        <row r="5707">
          <cell r="D5707" t="str">
            <v>Cranioleuca albiceps</v>
          </cell>
        </row>
        <row r="5708">
          <cell r="D5708" t="str">
            <v>Cranioleuca semicinerea</v>
          </cell>
        </row>
        <row r="5709">
          <cell r="D5709" t="str">
            <v>Cranioleuca albicapilla</v>
          </cell>
        </row>
        <row r="5710">
          <cell r="D5710" t="str">
            <v>Cranioleuca dissita</v>
          </cell>
        </row>
        <row r="5711">
          <cell r="D5711" t="str">
            <v>Cranioleuca vulpina</v>
          </cell>
        </row>
        <row r="5712">
          <cell r="D5712" t="str">
            <v>Cranioleuca vulpina</v>
          </cell>
        </row>
        <row r="5713">
          <cell r="D5713" t="str">
            <v>Cranioleuca vulpecula</v>
          </cell>
        </row>
        <row r="5714">
          <cell r="D5714" t="str">
            <v>Cranioleuca muelleri</v>
          </cell>
        </row>
        <row r="5715">
          <cell r="D5715" t="str">
            <v>Cranioleuca gutturata</v>
          </cell>
        </row>
        <row r="5716">
          <cell r="D5716" t="str">
            <v>Cranioleuca sulphurifera</v>
          </cell>
        </row>
        <row r="5717">
          <cell r="D5717" t="str">
            <v>Certhiaxis cinnamomeus</v>
          </cell>
        </row>
        <row r="5718">
          <cell r="D5718" t="str">
            <v>Certhiaxis mustelinus</v>
          </cell>
        </row>
        <row r="5719">
          <cell r="D5719" t="str">
            <v>Thripophaga cherriei</v>
          </cell>
        </row>
        <row r="5720">
          <cell r="D5720" t="str">
            <v>Thripophaga macroura</v>
          </cell>
        </row>
        <row r="5721">
          <cell r="D5721" t="str">
            <v>Thripophaga berlepschi</v>
          </cell>
        </row>
        <row r="5722">
          <cell r="D5722" t="str">
            <v>Thripophaga fusciceps</v>
          </cell>
        </row>
        <row r="5723">
          <cell r="D5723" t="str">
            <v>Phacellodomus rufifrons</v>
          </cell>
        </row>
        <row r="5724">
          <cell r="D5724" t="str">
            <v>Phacellodomus sibilatrix</v>
          </cell>
        </row>
        <row r="5725">
          <cell r="D5725" t="str">
            <v>Phacellodomus striaticeps</v>
          </cell>
        </row>
        <row r="5726">
          <cell r="D5726" t="str">
            <v>Phacellodomus striaticollis</v>
          </cell>
        </row>
        <row r="5727">
          <cell r="D5727" t="str">
            <v>Phacellodomus striaticollis</v>
          </cell>
        </row>
        <row r="5728">
          <cell r="D5728" t="str">
            <v>Phacellodomus maculipectus</v>
          </cell>
        </row>
        <row r="5729">
          <cell r="D5729" t="str">
            <v>Phacellodomus ruber</v>
          </cell>
        </row>
        <row r="5730">
          <cell r="D5730" t="str">
            <v>Phacellodomus dorsalis</v>
          </cell>
        </row>
        <row r="5731">
          <cell r="D5731" t="str">
            <v>Phacellodomus erythrophthalmus</v>
          </cell>
        </row>
        <row r="5732">
          <cell r="D5732" t="str">
            <v>Phacellodomus erythrophthalmus</v>
          </cell>
        </row>
        <row r="5733">
          <cell r="D5733" t="str">
            <v>Phacellodomus ferrugineigula</v>
          </cell>
        </row>
        <row r="5734">
          <cell r="D5734" t="str">
            <v>Clibanornis dendrocolaptoides</v>
          </cell>
        </row>
        <row r="5735">
          <cell r="D5735" t="str">
            <v>Spartonoica maluroides</v>
          </cell>
        </row>
        <row r="5736">
          <cell r="D5736" t="str">
            <v>Phleocryptes melanops</v>
          </cell>
        </row>
        <row r="5737">
          <cell r="D5737" t="str">
            <v>Limnornis curvirostris</v>
          </cell>
        </row>
        <row r="5738">
          <cell r="D5738" t="str">
            <v>Limnoctites rectirostris</v>
          </cell>
        </row>
        <row r="5739">
          <cell r="D5739" t="str">
            <v>Anumbius annumbi</v>
          </cell>
        </row>
        <row r="5740">
          <cell r="D5740" t="str">
            <v>Coryphistera alaudina</v>
          </cell>
        </row>
        <row r="5741">
          <cell r="D5741" t="str">
            <v>Siptornis striaticollis</v>
          </cell>
        </row>
        <row r="5742">
          <cell r="D5742" t="str">
            <v>Metopothrix aurantiaca</v>
          </cell>
        </row>
        <row r="5743">
          <cell r="D5743" t="str">
            <v>Xenerpestes minlosi</v>
          </cell>
        </row>
        <row r="5744">
          <cell r="D5744" t="str">
            <v>Xenerpestes singularis</v>
          </cell>
        </row>
        <row r="5745">
          <cell r="D5745" t="str">
            <v>Premnornis guttuligera</v>
          </cell>
        </row>
        <row r="5746">
          <cell r="D5746" t="str">
            <v>Premnoplex brunnescens</v>
          </cell>
        </row>
        <row r="5747">
          <cell r="D5747" t="str">
            <v>Premnoplex tatei</v>
          </cell>
        </row>
        <row r="5748">
          <cell r="D5748" t="str">
            <v>Roraimia adusta</v>
          </cell>
        </row>
        <row r="5749">
          <cell r="D5749" t="str">
            <v>Acrobatornis fonsecai</v>
          </cell>
        </row>
        <row r="5750">
          <cell r="D5750" t="str">
            <v>Margarornis rubiginosus</v>
          </cell>
        </row>
        <row r="5751">
          <cell r="D5751" t="str">
            <v>Margarornis stellatus</v>
          </cell>
        </row>
        <row r="5752">
          <cell r="D5752" t="str">
            <v>Margarornis bellulus</v>
          </cell>
        </row>
        <row r="5753">
          <cell r="D5753" t="str">
            <v>Margarornis squamiger</v>
          </cell>
        </row>
        <row r="5754">
          <cell r="D5754" t="str">
            <v>Pseudoseisura cristata</v>
          </cell>
        </row>
        <row r="5755">
          <cell r="D5755" t="str">
            <v>Pseudoseisura cristata</v>
          </cell>
        </row>
        <row r="5756">
          <cell r="D5756" t="str">
            <v>Pseudoseisura unirufa</v>
          </cell>
        </row>
        <row r="5757">
          <cell r="D5757" t="str">
            <v>Pseudoseisura lophotes</v>
          </cell>
        </row>
        <row r="5758">
          <cell r="D5758" t="str">
            <v>Pseudoseisura gutturalis</v>
          </cell>
        </row>
        <row r="5759">
          <cell r="D5759" t="str">
            <v>Pseudocolaptes lawrencii</v>
          </cell>
        </row>
        <row r="5760">
          <cell r="D5760" t="str">
            <v>Pseudocolaptes lawrencii</v>
          </cell>
        </row>
        <row r="5761">
          <cell r="D5761" t="str">
            <v>Pseudocolaptes johnsoni</v>
          </cell>
        </row>
        <row r="5762">
          <cell r="D5762" t="str">
            <v>Pseudocolaptes boissonneautii</v>
          </cell>
        </row>
        <row r="5763">
          <cell r="D5763" t="str">
            <v>Berlepschia rikeri</v>
          </cell>
        </row>
        <row r="5764">
          <cell r="D5764" t="str">
            <v>Anabacerthia amaurotis</v>
          </cell>
        </row>
        <row r="5765">
          <cell r="D5765" t="str">
            <v>Anabacerthia variegaticeps</v>
          </cell>
        </row>
        <row r="5766">
          <cell r="D5766" t="str">
            <v>Anabacerthia striaticollis</v>
          </cell>
        </row>
        <row r="5767">
          <cell r="D5767" t="str">
            <v>Syndactyla guttulata</v>
          </cell>
        </row>
        <row r="5768">
          <cell r="D5768" t="str">
            <v>Syndactyla subalaris</v>
          </cell>
        </row>
        <row r="5769">
          <cell r="D5769" t="str">
            <v>Syndactyla rufosuperciliata</v>
          </cell>
        </row>
        <row r="5770">
          <cell r="D5770" t="str">
            <v>Syndactyla ruficollis</v>
          </cell>
        </row>
        <row r="5771">
          <cell r="D5771" t="str">
            <v>Syndactyla dimidiata</v>
          </cell>
        </row>
        <row r="5772">
          <cell r="D5772" t="str">
            <v>Syndactyla roraimae</v>
          </cell>
        </row>
        <row r="5773">
          <cell r="D5773" t="str">
            <v>Simoxenops ucayalae</v>
          </cell>
        </row>
        <row r="5774">
          <cell r="D5774" t="str">
            <v>Simoxenops striatus</v>
          </cell>
        </row>
        <row r="5775">
          <cell r="D5775" t="str">
            <v>Ancistrops strigilatus</v>
          </cell>
        </row>
        <row r="5776">
          <cell r="D5776" t="str">
            <v>Hyloctistes subulatus</v>
          </cell>
        </row>
        <row r="5777">
          <cell r="D5777" t="str">
            <v>Philydor ruficaudatum</v>
          </cell>
        </row>
        <row r="5778">
          <cell r="D5778" t="str">
            <v>Philydor pyrrhodes</v>
          </cell>
        </row>
        <row r="5779">
          <cell r="D5779" t="str">
            <v>Philydor fuscipenne</v>
          </cell>
        </row>
        <row r="5780">
          <cell r="D5780" t="str">
            <v>Philydor ochrogaster</v>
          </cell>
        </row>
        <row r="5781">
          <cell r="D5781" t="str">
            <v>Philydor erythrocercum</v>
          </cell>
        </row>
        <row r="5782">
          <cell r="D5782" t="str">
            <v>Philydor erythrocercum</v>
          </cell>
        </row>
        <row r="5783">
          <cell r="D5783" t="str">
            <v>Philydor erythropterum</v>
          </cell>
        </row>
        <row r="5784">
          <cell r="D5784" t="str">
            <v>Philydor lichtensteini</v>
          </cell>
        </row>
        <row r="5785">
          <cell r="D5785" t="str">
            <v>Philydor rufum</v>
          </cell>
        </row>
        <row r="5786">
          <cell r="D5786" t="str">
            <v>Philydor atricapillus</v>
          </cell>
        </row>
        <row r="5787">
          <cell r="D5787" t="str">
            <v>Philydor novaesi</v>
          </cell>
        </row>
        <row r="5788">
          <cell r="D5788" t="str">
            <v>Anabazenops dorsalis</v>
          </cell>
        </row>
        <row r="5789">
          <cell r="D5789" t="str">
            <v>Anabazenops fuscus</v>
          </cell>
        </row>
        <row r="5790">
          <cell r="D5790" t="str">
            <v>Cichlocolaptes leucophrus</v>
          </cell>
        </row>
        <row r="5791">
          <cell r="D5791" t="str">
            <v>Thripadectes ignobilis</v>
          </cell>
        </row>
        <row r="5792">
          <cell r="D5792" t="str">
            <v>Thripadectes rufobrunneus</v>
          </cell>
        </row>
        <row r="5793">
          <cell r="D5793" t="str">
            <v>Thripadectes virgaticeps</v>
          </cell>
        </row>
        <row r="5794">
          <cell r="D5794" t="str">
            <v>Thripadectes melanorhynchus</v>
          </cell>
        </row>
        <row r="5795">
          <cell r="D5795" t="str">
            <v>Thripadectes holostictus</v>
          </cell>
        </row>
        <row r="5796">
          <cell r="D5796" t="str">
            <v>Thripadectes flammulatus</v>
          </cell>
        </row>
        <row r="5797">
          <cell r="D5797" t="str">
            <v>Thripadectes scrutator</v>
          </cell>
        </row>
        <row r="5798">
          <cell r="D5798" t="str">
            <v>Automolus ochrolaemus</v>
          </cell>
        </row>
        <row r="5799">
          <cell r="D5799" t="str">
            <v>Automolus infuscatus</v>
          </cell>
        </row>
        <row r="5800">
          <cell r="D5800" t="str">
            <v>Automolus infuscatus</v>
          </cell>
        </row>
        <row r="5801">
          <cell r="D5801" t="str">
            <v>Automolus paraensis</v>
          </cell>
        </row>
        <row r="5802">
          <cell r="D5802" t="str">
            <v>Automolus leucophthalmus</v>
          </cell>
        </row>
        <row r="5803">
          <cell r="D5803" t="str">
            <v>Automolus lammi</v>
          </cell>
        </row>
        <row r="5804">
          <cell r="D5804" t="str">
            <v>Automolus melanopezus</v>
          </cell>
        </row>
        <row r="5805">
          <cell r="D5805" t="str">
            <v>Automolus rubiginosus</v>
          </cell>
        </row>
        <row r="5806">
          <cell r="D5806" t="str">
            <v>Automolus rufipectus</v>
          </cell>
        </row>
        <row r="5807">
          <cell r="D5807" t="str">
            <v>Automolus rufipileatus</v>
          </cell>
        </row>
        <row r="5808">
          <cell r="D5808" t="str">
            <v>Hylocryptus rectirostris</v>
          </cell>
        </row>
        <row r="5809">
          <cell r="D5809" t="str">
            <v>Hylocryptus erythrocephalus</v>
          </cell>
        </row>
        <row r="5810">
          <cell r="D5810" t="str">
            <v>Sclerurus mexicanus</v>
          </cell>
        </row>
        <row r="5811">
          <cell r="D5811" t="str">
            <v>Sclerurus rufigularis</v>
          </cell>
        </row>
        <row r="5812">
          <cell r="D5812" t="str">
            <v>Sclerurus albigularis</v>
          </cell>
        </row>
        <row r="5813">
          <cell r="D5813" t="str">
            <v>Sclerurus caudacutus</v>
          </cell>
        </row>
        <row r="5814">
          <cell r="D5814" t="str">
            <v>Sclerurus scansor</v>
          </cell>
        </row>
        <row r="5815">
          <cell r="D5815" t="str">
            <v>Sclerurus guatemalensis</v>
          </cell>
        </row>
        <row r="5816">
          <cell r="D5816" t="str">
            <v>Lochmias nematura</v>
          </cell>
        </row>
        <row r="5817">
          <cell r="D5817" t="str">
            <v>Heliobletus contaminatus</v>
          </cell>
        </row>
        <row r="5818">
          <cell r="D5818" t="str">
            <v>Xenops milleri</v>
          </cell>
        </row>
        <row r="5819">
          <cell r="D5819" t="str">
            <v>Xenops tenuirostris</v>
          </cell>
        </row>
        <row r="5820">
          <cell r="D5820" t="str">
            <v>Xenops minutus</v>
          </cell>
        </row>
        <row r="5821">
          <cell r="D5821" t="str">
            <v>Xenops rutilans</v>
          </cell>
        </row>
        <row r="5822">
          <cell r="D5822" t="str">
            <v>Megaxenops parnaguae</v>
          </cell>
        </row>
        <row r="5823">
          <cell r="D5823" t="str">
            <v>Pygarrhichas albogularis</v>
          </cell>
        </row>
        <row r="5824">
          <cell r="D5824" t="str">
            <v>Dendrocincla tyrannina</v>
          </cell>
        </row>
        <row r="5825">
          <cell r="D5825" t="str">
            <v>Dendrocincla turdina</v>
          </cell>
        </row>
        <row r="5826">
          <cell r="D5826" t="str">
            <v>Dendrocincla fuliginosa</v>
          </cell>
        </row>
        <row r="5827">
          <cell r="D5827" t="str">
            <v>Dendrocincla fuliginosa</v>
          </cell>
        </row>
        <row r="5828">
          <cell r="D5828" t="str">
            <v>Dendrocincla anabatina</v>
          </cell>
        </row>
        <row r="5829">
          <cell r="D5829" t="str">
            <v>Dendrocincla merula</v>
          </cell>
        </row>
        <row r="5830">
          <cell r="D5830" t="str">
            <v>Dendrocincla homochroa</v>
          </cell>
        </row>
        <row r="5831">
          <cell r="D5831" t="str">
            <v>Deconychura longicauda</v>
          </cell>
        </row>
        <row r="5832">
          <cell r="D5832" t="str">
            <v>Deconychura stictolaema</v>
          </cell>
        </row>
        <row r="5833">
          <cell r="D5833" t="str">
            <v>Sittasomus griseicapillus</v>
          </cell>
        </row>
        <row r="5834">
          <cell r="D5834" t="str">
            <v>Glyphorynchus spirurus</v>
          </cell>
        </row>
        <row r="5835">
          <cell r="D5835" t="str">
            <v>Drymornis bridgesii</v>
          </cell>
        </row>
        <row r="5836">
          <cell r="D5836" t="str">
            <v>Nasica longirostris</v>
          </cell>
        </row>
        <row r="5837">
          <cell r="D5837" t="str">
            <v>Dendrexetastes rufigula</v>
          </cell>
        </row>
        <row r="5838">
          <cell r="D5838" t="str">
            <v>Hylexetastes stresemanni</v>
          </cell>
        </row>
        <row r="5839">
          <cell r="D5839" t="str">
            <v>Hylexetastes perrotii</v>
          </cell>
        </row>
        <row r="5840">
          <cell r="D5840" t="str">
            <v>Hylexetastes perrotii</v>
          </cell>
        </row>
        <row r="5841">
          <cell r="D5841" t="str">
            <v>Hylexetastes uniformis</v>
          </cell>
        </row>
        <row r="5842">
          <cell r="D5842" t="str">
            <v>Hylexetastes brigidai</v>
          </cell>
        </row>
        <row r="5843">
          <cell r="D5843" t="str">
            <v>Xiphocolaptes promeropirhynchus</v>
          </cell>
        </row>
        <row r="5844">
          <cell r="D5844" t="str">
            <v>Xiphocolaptes orenocensis</v>
          </cell>
        </row>
        <row r="5845">
          <cell r="D5845" t="str">
            <v>Xiphocolaptes albicollis</v>
          </cell>
        </row>
        <row r="5846">
          <cell r="D5846" t="str">
            <v>Xiphocolaptes falcirostris</v>
          </cell>
        </row>
        <row r="5847">
          <cell r="D5847" t="str">
            <v>Xiphocolaptes franciscanus</v>
          </cell>
        </row>
        <row r="5848">
          <cell r="D5848" t="str">
            <v>Xiphocolaptes major</v>
          </cell>
        </row>
        <row r="5849">
          <cell r="D5849" t="str">
            <v>Dendrocolaptes certhia</v>
          </cell>
        </row>
        <row r="5850">
          <cell r="D5850" t="str">
            <v>Dendrocolaptes certhia</v>
          </cell>
        </row>
        <row r="5851">
          <cell r="D5851" t="str">
            <v>Dendrocolaptes sanctithomae</v>
          </cell>
        </row>
        <row r="5852">
          <cell r="D5852" t="str">
            <v>Dendrocolaptes concolor</v>
          </cell>
        </row>
        <row r="5853">
          <cell r="D5853" t="str">
            <v>Dendrocolaptes hoffmannsi</v>
          </cell>
        </row>
        <row r="5854">
          <cell r="D5854" t="str">
            <v>Dendrocolaptes picumnus</v>
          </cell>
        </row>
        <row r="5855">
          <cell r="D5855" t="str">
            <v>Dendrocolaptes platyrostris</v>
          </cell>
        </row>
        <row r="5856">
          <cell r="D5856" t="str">
            <v>Dendroplex picus</v>
          </cell>
        </row>
        <row r="5857">
          <cell r="D5857" t="str">
            <v>Dendroplex kienerii</v>
          </cell>
        </row>
        <row r="5858">
          <cell r="D5858" t="str">
            <v>Xiphorhynchus obsoletus</v>
          </cell>
        </row>
        <row r="5859">
          <cell r="D5859" t="str">
            <v>Xiphorhynchus fuscus</v>
          </cell>
        </row>
        <row r="5860">
          <cell r="D5860" t="str">
            <v>Xiphorhynchus ocellatus</v>
          </cell>
        </row>
        <row r="5861">
          <cell r="D5861" t="str">
            <v>Xiphorhynchus spixii</v>
          </cell>
        </row>
        <row r="5862">
          <cell r="D5862" t="str">
            <v>Xiphorhynchus elegans</v>
          </cell>
        </row>
        <row r="5863">
          <cell r="D5863" t="str">
            <v>Xiphorhynchus pardalotus</v>
          </cell>
        </row>
        <row r="5864">
          <cell r="D5864" t="str">
            <v>Xiphorhynchus guttatus</v>
          </cell>
        </row>
        <row r="5865">
          <cell r="D5865" t="str">
            <v>Xiphorhynchus guttatus</v>
          </cell>
        </row>
        <row r="5866">
          <cell r="C5866" t="str">
            <v>Buff-throated Woodcreeper</v>
          </cell>
          <cell r="D5866" t="str">
            <v>Xiphorhynchus guttatus</v>
          </cell>
        </row>
        <row r="5867">
          <cell r="D5867" t="str">
            <v>Xiphorhynchus eytoni</v>
          </cell>
        </row>
        <row r="5868">
          <cell r="C5868" t="str">
            <v>Cocoa Woodcreeper</v>
          </cell>
          <cell r="D5868" t="str">
            <v>Xiphorhynchus susurrans</v>
          </cell>
        </row>
        <row r="5869">
          <cell r="C5869" t="str">
            <v>Ivory-billed Woodcreeper</v>
          </cell>
          <cell r="D5869" t="str">
            <v>Xiphorhynchus flavigaster</v>
          </cell>
        </row>
        <row r="5870">
          <cell r="C5870" t="str">
            <v>Black-striped Woodcreeper</v>
          </cell>
          <cell r="D5870" t="str">
            <v>Xiphorhynchus lachrymosus</v>
          </cell>
        </row>
        <row r="5871">
          <cell r="C5871" t="str">
            <v>Spotted Woodcreeper</v>
          </cell>
          <cell r="D5871" t="str">
            <v>Xiphorhynchus erythropygius</v>
          </cell>
        </row>
        <row r="5872">
          <cell r="C5872" t="str">
            <v>Olive-backed Woodcreeper</v>
          </cell>
          <cell r="D5872" t="str">
            <v>Xiphorhynchus triangularis</v>
          </cell>
        </row>
        <row r="5873">
          <cell r="C5873" t="str">
            <v>White-striped Woodcreeper</v>
          </cell>
          <cell r="D5873" t="str">
            <v>Lepidocolaptes leucogaster</v>
          </cell>
        </row>
        <row r="5874">
          <cell r="C5874" t="str">
            <v>Streak-headed Woodcreeper</v>
          </cell>
          <cell r="D5874" t="str">
            <v>Lepidocolaptes souleyetii</v>
          </cell>
        </row>
        <row r="5875">
          <cell r="C5875" t="str">
            <v>Narrow-billed Woodcreeper</v>
          </cell>
          <cell r="D5875" t="str">
            <v>Lepidocolaptes angustirostris</v>
          </cell>
        </row>
        <row r="5876">
          <cell r="D5876" t="str">
            <v>Lepidocolaptes affinis</v>
          </cell>
        </row>
        <row r="5877">
          <cell r="C5877" t="str">
            <v>Spot-crowned Woodcreeper</v>
          </cell>
          <cell r="D5877" t="str">
            <v>Lepidocolaptes affinis</v>
          </cell>
        </row>
        <row r="5878">
          <cell r="C5878" t="str">
            <v>Montane Woodcreeper</v>
          </cell>
          <cell r="D5878" t="str">
            <v>Lepidocolaptes lacrymiger</v>
          </cell>
        </row>
        <row r="5879">
          <cell r="D5879" t="str">
            <v>Lepidocolaptes squamatus</v>
          </cell>
        </row>
        <row r="5880">
          <cell r="C5880" t="str">
            <v>Scaled Woodcreeper</v>
          </cell>
          <cell r="D5880" t="str">
            <v>Lepidocolaptes squamatus</v>
          </cell>
        </row>
        <row r="5881">
          <cell r="C5881" t="str">
            <v>Scalloped Woodcreeper</v>
          </cell>
          <cell r="D5881" t="str">
            <v>Lepidocolaptes falcinellus</v>
          </cell>
        </row>
        <row r="5882">
          <cell r="C5882" t="str">
            <v>Lineated Woodcreeper</v>
          </cell>
          <cell r="D5882" t="str">
            <v>Lepidocolaptes albolineatus</v>
          </cell>
        </row>
        <row r="5883">
          <cell r="C5883" t="str">
            <v>Greater Scythebill</v>
          </cell>
          <cell r="D5883" t="str">
            <v>Campylorhamphus pucherani</v>
          </cell>
        </row>
        <row r="5884">
          <cell r="C5884" t="str">
            <v>Red-billed Scythebill</v>
          </cell>
          <cell r="D5884" t="str">
            <v>Campylorhamphus trochilirostris</v>
          </cell>
        </row>
        <row r="5885">
          <cell r="C5885" t="str">
            <v>Black-billed Scythebill</v>
          </cell>
          <cell r="D5885" t="str">
            <v>Campylorhamphus falcularius</v>
          </cell>
        </row>
        <row r="5886">
          <cell r="C5886" t="str">
            <v>Brown-billed Scythebill</v>
          </cell>
          <cell r="D5886" t="str">
            <v>Campylorhamphus pusillus</v>
          </cell>
        </row>
        <row r="5887">
          <cell r="C5887" t="str">
            <v>Curve-billed Scythebill</v>
          </cell>
          <cell r="D5887" t="str">
            <v>Campylorhamphus procurvoides</v>
          </cell>
        </row>
        <row r="5888">
          <cell r="C5888" t="str">
            <v>Albert's Lyrebird</v>
          </cell>
          <cell r="D5888" t="str">
            <v>Menura alberti</v>
          </cell>
        </row>
        <row r="5889">
          <cell r="C5889" t="str">
            <v>Superb Lyrebird</v>
          </cell>
          <cell r="D5889" t="str">
            <v>Menura novaehollandiae</v>
          </cell>
        </row>
        <row r="5890">
          <cell r="C5890" t="str">
            <v>Rufous Scrub-bird</v>
          </cell>
          <cell r="D5890" t="str">
            <v>Atrichornis rufescens</v>
          </cell>
        </row>
        <row r="5891">
          <cell r="C5891" t="str">
            <v>Noisy Scrub-bird</v>
          </cell>
          <cell r="D5891" t="str">
            <v>Atrichornis clamosus</v>
          </cell>
        </row>
        <row r="5892">
          <cell r="C5892" t="str">
            <v>White-eared Catbird</v>
          </cell>
          <cell r="D5892" t="str">
            <v>Ailuroedus buccoides</v>
          </cell>
        </row>
        <row r="5893">
          <cell r="C5893" t="str">
            <v>Spotted Catbird</v>
          </cell>
          <cell r="D5893" t="str">
            <v>Ailuroedus melanotis</v>
          </cell>
        </row>
        <row r="5894">
          <cell r="C5894" t="str">
            <v>Green Catbird</v>
          </cell>
          <cell r="D5894" t="str">
            <v>Ailuroedus crassirostris</v>
          </cell>
        </row>
        <row r="5895">
          <cell r="C5895" t="str">
            <v>Tooth-billed Bowerbird</v>
          </cell>
          <cell r="D5895" t="str">
            <v>Scenopoeetes dentirostris</v>
          </cell>
        </row>
        <row r="5896">
          <cell r="D5896" t="str">
            <v>Archboldia papuensis</v>
          </cell>
        </row>
        <row r="5897">
          <cell r="C5897" t="str">
            <v>Archbold's Bowerbird</v>
          </cell>
          <cell r="D5897" t="str">
            <v>Archboldia papuensis</v>
          </cell>
        </row>
        <row r="5898">
          <cell r="D5898" t="str">
            <v>Archboldia sanfordi</v>
          </cell>
        </row>
        <row r="5899">
          <cell r="C5899" t="str">
            <v>Vogelkop Bowerbird</v>
          </cell>
          <cell r="D5899" t="str">
            <v>Amblyornis inornata</v>
          </cell>
        </row>
        <row r="5900">
          <cell r="C5900" t="str">
            <v>Macgregor's Bowerbird</v>
          </cell>
          <cell r="D5900" t="str">
            <v>Amblyornis macgregoriae</v>
          </cell>
        </row>
        <row r="5901">
          <cell r="C5901" t="str">
            <v>Streaked Bowerbird</v>
          </cell>
          <cell r="D5901" t="str">
            <v>Amblyornis subalaris</v>
          </cell>
        </row>
        <row r="5902">
          <cell r="C5902" t="str">
            <v>Golden-fronted Bowerbird</v>
          </cell>
          <cell r="D5902" t="str">
            <v>Amblyornis flavifrons</v>
          </cell>
        </row>
        <row r="5903">
          <cell r="C5903" t="str">
            <v>Golden Bowerbird</v>
          </cell>
          <cell r="D5903" t="str">
            <v>Prionodura newtoniana</v>
          </cell>
        </row>
        <row r="5904">
          <cell r="C5904" t="str">
            <v>Masked Bowerbird</v>
          </cell>
          <cell r="D5904" t="str">
            <v>Sericulus aureus</v>
          </cell>
        </row>
        <row r="5905">
          <cell r="C5905" t="str">
            <v>Flame Bowerbird</v>
          </cell>
          <cell r="D5905" t="str">
            <v>Sericulus ardens</v>
          </cell>
        </row>
        <row r="5906">
          <cell r="C5906" t="str">
            <v>Fire-maned Bowerbird</v>
          </cell>
          <cell r="D5906" t="str">
            <v>Sericulus bakeri</v>
          </cell>
        </row>
        <row r="5907">
          <cell r="C5907" t="str">
            <v>Regent Bowerbird</v>
          </cell>
          <cell r="D5907" t="str">
            <v>Sericulus chrysocephalus</v>
          </cell>
        </row>
        <row r="5908">
          <cell r="C5908" t="str">
            <v>Satin Bowerbird</v>
          </cell>
          <cell r="D5908" t="str">
            <v>Ptilonorhynchus violaceus</v>
          </cell>
        </row>
        <row r="5909">
          <cell r="C5909" t="str">
            <v>Western Bowerbird</v>
          </cell>
          <cell r="D5909" t="str">
            <v>Chlamydera guttata</v>
          </cell>
        </row>
        <row r="5910">
          <cell r="C5910" t="str">
            <v>Spotted Bowerbird</v>
          </cell>
          <cell r="D5910" t="str">
            <v>Chlamydera maculata</v>
          </cell>
        </row>
        <row r="5911">
          <cell r="C5911" t="str">
            <v>Great Bowerbird</v>
          </cell>
          <cell r="D5911" t="str">
            <v>Chlamydera nuchalis</v>
          </cell>
        </row>
        <row r="5912">
          <cell r="C5912" t="str">
            <v>Yellow-breasted Bowerbird</v>
          </cell>
          <cell r="D5912" t="str">
            <v>Chlamydera lauterbachi</v>
          </cell>
        </row>
        <row r="5913">
          <cell r="C5913" t="str">
            <v>Fawn-breasted Bowerbird</v>
          </cell>
          <cell r="D5913" t="str">
            <v>Chlamydera cerviniventris</v>
          </cell>
        </row>
        <row r="5914">
          <cell r="C5914" t="str">
            <v>Papuan Treecreeper</v>
          </cell>
          <cell r="D5914" t="str">
            <v>Cormobates placens</v>
          </cell>
        </row>
        <row r="5915">
          <cell r="C5915" t="str">
            <v>White-throated Treecreeper</v>
          </cell>
          <cell r="D5915" t="str">
            <v>Cormobates leucophaea</v>
          </cell>
        </row>
        <row r="5916">
          <cell r="C5916" t="str">
            <v>White-browed Treecreeper</v>
          </cell>
          <cell r="D5916" t="str">
            <v>Climacteris affinis</v>
          </cell>
        </row>
        <row r="5917">
          <cell r="C5917" t="str">
            <v>Red-browed Treecreeper</v>
          </cell>
          <cell r="D5917" t="str">
            <v>Climacteris erythrops</v>
          </cell>
        </row>
        <row r="5918">
          <cell r="C5918" t="str">
            <v>Brown Treecreeper</v>
          </cell>
          <cell r="D5918" t="str">
            <v>Climacteris picumnus</v>
          </cell>
        </row>
        <row r="5919">
          <cell r="C5919" t="str">
            <v>Black-tailed Treecreeper</v>
          </cell>
          <cell r="D5919" t="str">
            <v>Climacteris melanurus</v>
          </cell>
        </row>
        <row r="5920">
          <cell r="C5920" t="str">
            <v>Rufous Treecreeper</v>
          </cell>
          <cell r="D5920" t="str">
            <v>Climacteris rufus</v>
          </cell>
        </row>
        <row r="5921">
          <cell r="C5921" t="str">
            <v>Wallace's Fairywren</v>
          </cell>
          <cell r="D5921" t="str">
            <v>Sipodotus wallacii</v>
          </cell>
        </row>
        <row r="5922">
          <cell r="D5922" t="str">
            <v>Malurus campbelli</v>
          </cell>
        </row>
        <row r="5923">
          <cell r="D5923" t="str">
            <v>Malurus grayi</v>
          </cell>
        </row>
        <row r="5924">
          <cell r="C5924" t="str">
            <v>Broad-billed Fairywren</v>
          </cell>
          <cell r="D5924" t="str">
            <v>Malurus grayi</v>
          </cell>
        </row>
        <row r="5925">
          <cell r="C5925" t="str">
            <v>White-shouldered Fairywren</v>
          </cell>
          <cell r="D5925" t="str">
            <v>Malurus alboscapulatus</v>
          </cell>
        </row>
        <row r="5926">
          <cell r="C5926" t="str">
            <v>Red-backed Fairywren</v>
          </cell>
          <cell r="D5926" t="str">
            <v>Malurus melanocephalus</v>
          </cell>
        </row>
        <row r="5927">
          <cell r="C5927" t="str">
            <v>White-winged Fairywren</v>
          </cell>
          <cell r="D5927" t="str">
            <v>Malurus leucopterus</v>
          </cell>
        </row>
        <row r="5928">
          <cell r="C5928" t="str">
            <v>Superb Fairywren</v>
          </cell>
          <cell r="D5928" t="str">
            <v>Malurus cyaneus</v>
          </cell>
        </row>
        <row r="5929">
          <cell r="C5929" t="str">
            <v>Splendid Fairywren</v>
          </cell>
          <cell r="D5929" t="str">
            <v>Malurus splendens</v>
          </cell>
        </row>
        <row r="5930">
          <cell r="C5930" t="str">
            <v>Variegated Fairywren</v>
          </cell>
          <cell r="D5930" t="str">
            <v>Malurus lamberti</v>
          </cell>
        </row>
        <row r="5931">
          <cell r="C5931" t="str">
            <v>Lovely Fairywren</v>
          </cell>
          <cell r="D5931" t="str">
            <v>Malurus amabilis</v>
          </cell>
        </row>
        <row r="5932">
          <cell r="C5932" t="str">
            <v>Red-winged Fairywren</v>
          </cell>
          <cell r="D5932" t="str">
            <v>Malurus elegans</v>
          </cell>
        </row>
        <row r="5933">
          <cell r="C5933" t="str">
            <v>Blue-breasted Fairywren</v>
          </cell>
          <cell r="D5933" t="str">
            <v>Malurus pulcherrimus</v>
          </cell>
        </row>
        <row r="5934">
          <cell r="C5934" t="str">
            <v>Purple-crowned Fairywren</v>
          </cell>
          <cell r="D5934" t="str">
            <v>Malurus coronatus</v>
          </cell>
        </row>
        <row r="5935">
          <cell r="C5935" t="str">
            <v>Emperor Fairywren</v>
          </cell>
          <cell r="D5935" t="str">
            <v>Malurus cyanocephalus</v>
          </cell>
        </row>
        <row r="5936">
          <cell r="C5936" t="str">
            <v>Orange-crowned Fairywren</v>
          </cell>
          <cell r="D5936" t="str">
            <v>Clytomyias insignis</v>
          </cell>
        </row>
        <row r="5937">
          <cell r="C5937" t="str">
            <v>Rufous-crowned Emuwren</v>
          </cell>
          <cell r="D5937" t="str">
            <v>Stipiturus ruficeps</v>
          </cell>
        </row>
        <row r="5938">
          <cell r="C5938" t="str">
            <v>Southern Emuwren</v>
          </cell>
          <cell r="D5938" t="str">
            <v>Stipiturus malachurus</v>
          </cell>
        </row>
        <row r="5939">
          <cell r="C5939" t="str">
            <v>Mallee Emuwren</v>
          </cell>
          <cell r="D5939" t="str">
            <v>Stipiturus mallee</v>
          </cell>
        </row>
        <row r="5940">
          <cell r="C5940" t="str">
            <v>Grey Grasswren</v>
          </cell>
          <cell r="D5940" t="str">
            <v>Amytornis barbatus</v>
          </cell>
        </row>
        <row r="5941">
          <cell r="C5941" t="str">
            <v>White-throated Grasswren</v>
          </cell>
          <cell r="D5941" t="str">
            <v>Amytornis woodwardi</v>
          </cell>
        </row>
        <row r="5942">
          <cell r="C5942" t="str">
            <v>Carpentarian Grasswren</v>
          </cell>
          <cell r="D5942" t="str">
            <v>Amytornis dorotheae</v>
          </cell>
        </row>
        <row r="5943">
          <cell r="D5943" t="str">
            <v>Amytornis striatus</v>
          </cell>
        </row>
        <row r="5944">
          <cell r="C5944" t="str">
            <v>Striated Grasswren</v>
          </cell>
          <cell r="D5944" t="str">
            <v>Amytornis striatus</v>
          </cell>
        </row>
        <row r="5945">
          <cell r="C5945" t="str">
            <v>Short-tailed Grasswren</v>
          </cell>
          <cell r="D5945" t="str">
            <v>Amytornis merrotsyi</v>
          </cell>
        </row>
        <row r="5946">
          <cell r="C5946" t="str">
            <v>Eyrean Grasswren</v>
          </cell>
          <cell r="D5946" t="str">
            <v>Amytornis goyderi</v>
          </cell>
        </row>
        <row r="5947">
          <cell r="C5947" t="str">
            <v>Thick-billed Grasswren</v>
          </cell>
          <cell r="D5947" t="str">
            <v>Amytornis textilis</v>
          </cell>
        </row>
        <row r="5948">
          <cell r="D5948" t="str">
            <v>Amytornis purnelli</v>
          </cell>
        </row>
        <row r="5949">
          <cell r="C5949" t="str">
            <v>Dusky Grasswren</v>
          </cell>
          <cell r="D5949" t="str">
            <v>Amytornis purnelli</v>
          </cell>
        </row>
        <row r="5950">
          <cell r="C5950" t="str">
            <v>Kalkadoon Grasswren</v>
          </cell>
          <cell r="D5950" t="str">
            <v>Amytornis ballarae</v>
          </cell>
        </row>
        <row r="5951">
          <cell r="C5951" t="str">
            <v>Black Grasswren</v>
          </cell>
          <cell r="D5951" t="str">
            <v>Amytornis housei</v>
          </cell>
        </row>
        <row r="5952">
          <cell r="C5952" t="str">
            <v>Stitchbird</v>
          </cell>
          <cell r="D5952" t="str">
            <v>Notiomystis cincta</v>
          </cell>
        </row>
        <row r="5953">
          <cell r="C5953" t="str">
            <v>Tawny-breasted Honeyeater</v>
          </cell>
          <cell r="D5953" t="str">
            <v>Xanthotis flaviventer</v>
          </cell>
        </row>
        <row r="5954">
          <cell r="C5954" t="str">
            <v>Spotted Honeyeater</v>
          </cell>
          <cell r="D5954" t="str">
            <v>Xanthotis polygrammus</v>
          </cell>
        </row>
        <row r="5955">
          <cell r="C5955" t="str">
            <v>Macleay's Honeyeater</v>
          </cell>
          <cell r="D5955" t="str">
            <v>Xanthotis macleayanus</v>
          </cell>
        </row>
        <row r="5956">
          <cell r="C5956" t="str">
            <v>Kadavu Honeyeater</v>
          </cell>
          <cell r="D5956" t="str">
            <v>Xanthotis provocator</v>
          </cell>
        </row>
        <row r="5957">
          <cell r="C5957" t="str">
            <v>Black-throated Honeyeater</v>
          </cell>
          <cell r="D5957" t="str">
            <v>Lichenostomus subfrenatus</v>
          </cell>
        </row>
        <row r="5958">
          <cell r="C5958" t="str">
            <v>Obscure Honeyeater</v>
          </cell>
          <cell r="D5958" t="str">
            <v>Lichenostomus obscurus</v>
          </cell>
        </row>
        <row r="5959">
          <cell r="C5959" t="str">
            <v>Bridled Honeyeater</v>
          </cell>
          <cell r="D5959" t="str">
            <v>Lichenostomus frenatus</v>
          </cell>
        </row>
        <row r="5960">
          <cell r="C5960" t="str">
            <v>Eungella Honeyeater</v>
          </cell>
          <cell r="D5960" t="str">
            <v>Lichenostomus hindwoodi</v>
          </cell>
        </row>
        <row r="5961">
          <cell r="C5961" t="str">
            <v>Yellow-faced Honeyeater</v>
          </cell>
          <cell r="D5961" t="str">
            <v>Lichenostomus chrysops</v>
          </cell>
        </row>
        <row r="5962">
          <cell r="C5962" t="str">
            <v>Varied Honeyeater</v>
          </cell>
          <cell r="D5962" t="str">
            <v>Lichenostomus versicolor</v>
          </cell>
        </row>
        <row r="5963">
          <cell r="C5963" t="str">
            <v>Mangrove Honeyeater</v>
          </cell>
          <cell r="D5963" t="str">
            <v>Lichenostomus fasciogularis</v>
          </cell>
        </row>
        <row r="5964">
          <cell r="C5964" t="str">
            <v>Singing Honeyeater</v>
          </cell>
          <cell r="D5964" t="str">
            <v>Lichenostomus virescens</v>
          </cell>
        </row>
        <row r="5965">
          <cell r="C5965" t="str">
            <v>Yellow Honeyeater</v>
          </cell>
          <cell r="D5965" t="str">
            <v>Lichenostomus flavus</v>
          </cell>
        </row>
        <row r="5966">
          <cell r="C5966" t="str">
            <v>White-gaped Honeyeater</v>
          </cell>
          <cell r="D5966" t="str">
            <v>Lichenostomus unicolor</v>
          </cell>
        </row>
        <row r="5967">
          <cell r="C5967" t="str">
            <v>White-eared Honeyeater</v>
          </cell>
          <cell r="D5967" t="str">
            <v>Lichenostomus leucotis</v>
          </cell>
        </row>
        <row r="5968">
          <cell r="C5968" t="str">
            <v>Yellow-throated Honeyeater</v>
          </cell>
          <cell r="D5968" t="str">
            <v>Lichenostomus flavicollis</v>
          </cell>
        </row>
        <row r="5969">
          <cell r="C5969" t="str">
            <v>Yellow-tufted Honeyeater</v>
          </cell>
          <cell r="D5969" t="str">
            <v>Lichenostomus melanops</v>
          </cell>
        </row>
        <row r="5970">
          <cell r="C5970" t="str">
            <v>Purple-gaped Honeyeater</v>
          </cell>
          <cell r="D5970" t="str">
            <v>Lichenostomus cratitius</v>
          </cell>
        </row>
        <row r="5971">
          <cell r="C5971" t="str">
            <v>Grey-headed Honeyeater</v>
          </cell>
          <cell r="D5971" t="str">
            <v>Lichenostomus keartlandi</v>
          </cell>
        </row>
        <row r="5972">
          <cell r="C5972" t="str">
            <v>Yellow-tinted Honeyeater</v>
          </cell>
          <cell r="D5972" t="str">
            <v>Lichenostomus flavescens</v>
          </cell>
        </row>
        <row r="5973">
          <cell r="C5973" t="str">
            <v>Fuscous Honeyeater</v>
          </cell>
          <cell r="D5973" t="str">
            <v>Lichenostomus fuscus</v>
          </cell>
        </row>
        <row r="5974">
          <cell r="C5974" t="str">
            <v>Grey-fronted Honeyeater</v>
          </cell>
          <cell r="D5974" t="str">
            <v>Lichenostomus plumulus</v>
          </cell>
        </row>
        <row r="5975">
          <cell r="C5975" t="str">
            <v>Yellow-plumed Honeyeater</v>
          </cell>
          <cell r="D5975" t="str">
            <v>Lichenostomus ornatus</v>
          </cell>
        </row>
        <row r="5976">
          <cell r="C5976" t="str">
            <v>White-plumed Honeyeater</v>
          </cell>
          <cell r="D5976" t="str">
            <v>Lichenostomus penicillatus</v>
          </cell>
        </row>
        <row r="5977">
          <cell r="C5977" t="str">
            <v>Guadalcanal Honeyeater</v>
          </cell>
          <cell r="D5977" t="str">
            <v>Guadalcanaria inexpectata</v>
          </cell>
        </row>
        <row r="5978">
          <cell r="C5978" t="str">
            <v>Orange-cheeked Honeyeater</v>
          </cell>
          <cell r="D5978" t="str">
            <v>Oreornis chrysogenys</v>
          </cell>
        </row>
        <row r="5979">
          <cell r="C5979" t="str">
            <v>Forest Honeyeater</v>
          </cell>
          <cell r="D5979" t="str">
            <v>Meliphaga montana</v>
          </cell>
        </row>
        <row r="5980">
          <cell r="C5980" t="str">
            <v>Mottle-breasted Honeyeater</v>
          </cell>
          <cell r="D5980" t="str">
            <v>Meliphaga mimikae</v>
          </cell>
        </row>
        <row r="5981">
          <cell r="C5981" t="str">
            <v>Hill-forest Honeyeater</v>
          </cell>
          <cell r="D5981" t="str">
            <v>Meliphaga orientalis</v>
          </cell>
        </row>
        <row r="5982">
          <cell r="C5982" t="str">
            <v>Scrub Honeyeater</v>
          </cell>
          <cell r="D5982" t="str">
            <v>Meliphaga albonotata</v>
          </cell>
        </row>
        <row r="5983">
          <cell r="C5983" t="str">
            <v>Puff-backed Honeyeater</v>
          </cell>
          <cell r="D5983" t="str">
            <v>Meliphaga aruensis</v>
          </cell>
        </row>
        <row r="5984">
          <cell r="C5984" t="str">
            <v>Mimic Honeyeater</v>
          </cell>
          <cell r="D5984" t="str">
            <v>Meliphaga analoga</v>
          </cell>
        </row>
        <row r="5985">
          <cell r="C5985" t="str">
            <v>Tagula Honeyeater</v>
          </cell>
          <cell r="D5985" t="str">
            <v>Meliphaga vicina</v>
          </cell>
        </row>
        <row r="5986">
          <cell r="C5986" t="str">
            <v>Graceful Honeyeater</v>
          </cell>
          <cell r="D5986" t="str">
            <v>Meliphaga gracilis</v>
          </cell>
        </row>
        <row r="5987">
          <cell r="C5987" t="str">
            <v>Elegant Honeyeater</v>
          </cell>
          <cell r="D5987" t="str">
            <v>Meliphaga cinereifrons</v>
          </cell>
        </row>
        <row r="5988">
          <cell r="C5988" t="str">
            <v>Yellow-spotted Honeyeater</v>
          </cell>
          <cell r="D5988" t="str">
            <v>Meliphaga notata</v>
          </cell>
        </row>
        <row r="5989">
          <cell r="C5989" t="str">
            <v>Yellow-gaped Honeyeater</v>
          </cell>
          <cell r="D5989" t="str">
            <v>Meliphaga flavirictus</v>
          </cell>
        </row>
        <row r="5990">
          <cell r="C5990" t="str">
            <v>Lewin's Honeyeater</v>
          </cell>
          <cell r="D5990" t="str">
            <v>Meliphaga lewinii</v>
          </cell>
        </row>
        <row r="5991">
          <cell r="D5991" t="str">
            <v>Meliphaga albilineata</v>
          </cell>
        </row>
        <row r="5992">
          <cell r="C5992" t="str">
            <v>White-lined Honeyeater</v>
          </cell>
          <cell r="D5992" t="str">
            <v>Meliphaga albilineata</v>
          </cell>
        </row>
        <row r="5993">
          <cell r="D5993" t="str">
            <v>Meliphaga fordiana</v>
          </cell>
        </row>
        <row r="5994">
          <cell r="C5994" t="str">
            <v>Streaky-breasted Honeyeater</v>
          </cell>
          <cell r="D5994" t="str">
            <v>Meliphaga reticulata</v>
          </cell>
        </row>
        <row r="5995">
          <cell r="C5995" t="str">
            <v>Wattled Honeyeater</v>
          </cell>
          <cell r="D5995" t="str">
            <v>Foulehaio carunculatus</v>
          </cell>
        </row>
        <row r="5996">
          <cell r="C5996" t="str">
            <v>Giant Honeyeater</v>
          </cell>
          <cell r="D5996" t="str">
            <v>Gymnomyza viridis</v>
          </cell>
        </row>
        <row r="5997">
          <cell r="C5997" t="str">
            <v>Mao</v>
          </cell>
          <cell r="D5997" t="str">
            <v>Gymnomyza samoensis</v>
          </cell>
        </row>
        <row r="5998">
          <cell r="C5998" t="str">
            <v>Crow Honeyeater</v>
          </cell>
          <cell r="D5998" t="str">
            <v>Gymnomyza aubryana</v>
          </cell>
        </row>
        <row r="5999">
          <cell r="C5999" t="str">
            <v>Bell Miner</v>
          </cell>
          <cell r="D5999" t="str">
            <v>Manorina melanophrys</v>
          </cell>
        </row>
        <row r="6000">
          <cell r="C6000" t="str">
            <v>Noisy Miner</v>
          </cell>
          <cell r="D6000" t="str">
            <v>Manorina melanocephala</v>
          </cell>
        </row>
        <row r="6001">
          <cell r="D6001" t="str">
            <v>Manorina flavigula</v>
          </cell>
        </row>
        <row r="6002">
          <cell r="C6002" t="str">
            <v>Yellow-throated Miner</v>
          </cell>
          <cell r="D6002" t="str">
            <v>Manorina flavigula</v>
          </cell>
        </row>
        <row r="6003">
          <cell r="C6003" t="str">
            <v>Black-eared Miner</v>
          </cell>
          <cell r="D6003" t="str">
            <v>Manorina melanotis</v>
          </cell>
        </row>
        <row r="6004">
          <cell r="C6004" t="str">
            <v>Blue-faced Honeyeater</v>
          </cell>
          <cell r="D6004" t="str">
            <v>Entomyzon cyanotis</v>
          </cell>
        </row>
        <row r="6005">
          <cell r="C6005" t="str">
            <v>White-naped Honeyeater</v>
          </cell>
          <cell r="D6005" t="str">
            <v>Melithreptus lunatus</v>
          </cell>
        </row>
        <row r="6006">
          <cell r="C6006" t="str">
            <v>Black-headed Honeyeater</v>
          </cell>
          <cell r="D6006" t="str">
            <v>Melithreptus affinis</v>
          </cell>
        </row>
        <row r="6007">
          <cell r="C6007" t="str">
            <v>White-throated Honeyeater</v>
          </cell>
          <cell r="D6007" t="str">
            <v>Melithreptus albogularis</v>
          </cell>
        </row>
        <row r="6008">
          <cell r="D6008" t="str">
            <v>Melithreptus laetior</v>
          </cell>
        </row>
        <row r="6009">
          <cell r="D6009" t="str">
            <v>Melithreptus gularis</v>
          </cell>
        </row>
        <row r="6010">
          <cell r="C6010" t="str">
            <v>Black-chinned Honeyeater</v>
          </cell>
          <cell r="D6010" t="str">
            <v>Melithreptus gularis</v>
          </cell>
        </row>
        <row r="6011">
          <cell r="C6011" t="str">
            <v>Strong-billed Honeyeater</v>
          </cell>
          <cell r="D6011" t="str">
            <v>Melithreptus validirostris</v>
          </cell>
        </row>
        <row r="6012">
          <cell r="C6012" t="str">
            <v>Brown-headed Honeyeater</v>
          </cell>
          <cell r="D6012" t="str">
            <v>Melithreptus brevirostris</v>
          </cell>
        </row>
        <row r="6013">
          <cell r="C6013" t="str">
            <v>Chatham Bellbird</v>
          </cell>
          <cell r="D6013" t="str">
            <v>Anthornis melanocephala</v>
          </cell>
        </row>
        <row r="6014">
          <cell r="C6014" t="str">
            <v>New Zealand Bellbird</v>
          </cell>
          <cell r="D6014" t="str">
            <v>Anthornis melanura</v>
          </cell>
        </row>
        <row r="6015">
          <cell r="C6015" t="str">
            <v>Tui</v>
          </cell>
          <cell r="D6015" t="str">
            <v>Prosthemadera novaeseelandiae</v>
          </cell>
        </row>
        <row r="6016">
          <cell r="C6016" t="str">
            <v>Plain Honeyeater</v>
          </cell>
          <cell r="D6016" t="str">
            <v>Pycnopygius ixoides</v>
          </cell>
        </row>
        <row r="6017">
          <cell r="C6017" t="str">
            <v>Marbled Honeyeater</v>
          </cell>
          <cell r="D6017" t="str">
            <v>Pycnopygius cinereus</v>
          </cell>
        </row>
        <row r="6018">
          <cell r="C6018" t="str">
            <v>Streak-headed Honeyeater</v>
          </cell>
          <cell r="D6018" t="str">
            <v>Pycnopygius stictocephalus</v>
          </cell>
        </row>
        <row r="6019">
          <cell r="C6019" t="str">
            <v>White-streaked Friarbird</v>
          </cell>
          <cell r="D6019" t="str">
            <v>Melitograis gilolensis</v>
          </cell>
        </row>
        <row r="6020">
          <cell r="C6020" t="str">
            <v>Meyer's Friarbird</v>
          </cell>
          <cell r="D6020" t="str">
            <v>Philemon meyeri</v>
          </cell>
        </row>
        <row r="6021">
          <cell r="C6021" t="str">
            <v>Plain Friarbird</v>
          </cell>
          <cell r="D6021" t="str">
            <v>Philemon inornatus</v>
          </cell>
        </row>
        <row r="6022">
          <cell r="D6022" t="str">
            <v>Philemon kisserensis</v>
          </cell>
        </row>
        <row r="6023">
          <cell r="D6023" t="str">
            <v>Philemon citreogularis</v>
          </cell>
        </row>
        <row r="6024">
          <cell r="C6024" t="str">
            <v>Little Friarbird</v>
          </cell>
          <cell r="D6024" t="str">
            <v>Philemon citreogularis</v>
          </cell>
        </row>
        <row r="6025">
          <cell r="C6025" t="str">
            <v>Brass's Friarbird</v>
          </cell>
          <cell r="D6025" t="str">
            <v>Philemon brassi</v>
          </cell>
        </row>
        <row r="6026">
          <cell r="C6026" t="str">
            <v>Dusky Friarbird</v>
          </cell>
          <cell r="D6026" t="str">
            <v>Philemon fuscicapillus</v>
          </cell>
        </row>
        <row r="6027">
          <cell r="C6027" t="str">
            <v>Black-faced Friarbird</v>
          </cell>
          <cell r="D6027" t="str">
            <v>Philemon moluccensis</v>
          </cell>
        </row>
        <row r="6028">
          <cell r="C6028" t="str">
            <v>Grey-necked Friarbird</v>
          </cell>
          <cell r="D6028" t="str">
            <v>Philemon subcorniculatus</v>
          </cell>
        </row>
        <row r="6029">
          <cell r="C6029" t="str">
            <v>Helmeted Friarbird</v>
          </cell>
          <cell r="D6029" t="str">
            <v>Philemon buceroides</v>
          </cell>
        </row>
        <row r="6030">
          <cell r="D6030" t="str">
            <v>Philemon buceroides</v>
          </cell>
        </row>
        <row r="6031">
          <cell r="C6031" t="str">
            <v>New Guinea Friarbird</v>
          </cell>
          <cell r="D6031" t="str">
            <v>Philemon novaeguineae</v>
          </cell>
        </row>
        <row r="6032">
          <cell r="C6032" t="str">
            <v>White-naped Friarbird</v>
          </cell>
          <cell r="D6032" t="str">
            <v>Philemon albitorques</v>
          </cell>
        </row>
        <row r="6033">
          <cell r="C6033" t="str">
            <v>New Britain Friarbird</v>
          </cell>
          <cell r="D6033" t="str">
            <v>Philemon cockerelli</v>
          </cell>
        </row>
        <row r="6034">
          <cell r="C6034" t="str">
            <v>New Ireland Friarbird</v>
          </cell>
          <cell r="D6034" t="str">
            <v>Philemon eichhorni</v>
          </cell>
        </row>
        <row r="6035">
          <cell r="C6035" t="str">
            <v>Silver-crowned Friarbird</v>
          </cell>
          <cell r="D6035" t="str">
            <v>Philemon argenticeps</v>
          </cell>
        </row>
        <row r="6036">
          <cell r="C6036" t="str">
            <v>Noisy Friarbird</v>
          </cell>
          <cell r="D6036" t="str">
            <v>Philemon corniculatus</v>
          </cell>
        </row>
        <row r="6037">
          <cell r="C6037" t="str">
            <v>New Caledonian Friarbird</v>
          </cell>
          <cell r="D6037" t="str">
            <v>Philemon diemenensis</v>
          </cell>
        </row>
        <row r="6038">
          <cell r="C6038" t="str">
            <v>Striped Honeyeater</v>
          </cell>
          <cell r="D6038" t="str">
            <v>Plectorhyncha lanceolata</v>
          </cell>
        </row>
        <row r="6039">
          <cell r="C6039" t="str">
            <v>Spiny-cheeked Honeyeater</v>
          </cell>
          <cell r="D6039" t="str">
            <v>Acanthagenys rufogularis</v>
          </cell>
        </row>
        <row r="6040">
          <cell r="C6040" t="str">
            <v>Western Wattlebird</v>
          </cell>
          <cell r="D6040" t="str">
            <v>Anthochaera lunulata</v>
          </cell>
        </row>
        <row r="6041">
          <cell r="C6041" t="str">
            <v>Little Wattlebird</v>
          </cell>
          <cell r="D6041" t="str">
            <v>Anthochaera chrysoptera</v>
          </cell>
        </row>
        <row r="6042">
          <cell r="D6042" t="str">
            <v>Anthochaera chrysoptera</v>
          </cell>
        </row>
        <row r="6043">
          <cell r="C6043" t="str">
            <v>Red Wattlebird</v>
          </cell>
          <cell r="D6043" t="str">
            <v>Anthochaera carunculata</v>
          </cell>
        </row>
        <row r="6044">
          <cell r="C6044" t="str">
            <v>Yellow Wattlebird</v>
          </cell>
          <cell r="D6044" t="str">
            <v>Anthochaera paradoxa</v>
          </cell>
        </row>
        <row r="6045">
          <cell r="C6045" t="str">
            <v>Regent Honeyeater</v>
          </cell>
          <cell r="D6045" t="str">
            <v>Xanthomyza phrygia</v>
          </cell>
        </row>
        <row r="6046">
          <cell r="C6046" t="str">
            <v>Arfak Honeyeater</v>
          </cell>
          <cell r="D6046" t="str">
            <v>Melipotes gymnops</v>
          </cell>
        </row>
        <row r="6047">
          <cell r="C6047" t="str">
            <v>Smoky Honeyeater</v>
          </cell>
          <cell r="D6047" t="str">
            <v>Melipotes fumigatus</v>
          </cell>
        </row>
        <row r="6048">
          <cell r="D6048" t="str">
            <v>Melipotes carolae</v>
          </cell>
        </row>
        <row r="6049">
          <cell r="C6049" t="str">
            <v>Spangled Honeyeater</v>
          </cell>
          <cell r="D6049" t="str">
            <v>Melipotes ater</v>
          </cell>
        </row>
        <row r="6050">
          <cell r="C6050" t="str">
            <v>Ochre-winged Honeyeater</v>
          </cell>
          <cell r="D6050" t="str">
            <v>Macgregoria pulchra</v>
          </cell>
        </row>
        <row r="6051">
          <cell r="C6051" t="str">
            <v>Sooty Melidectes</v>
          </cell>
          <cell r="D6051" t="str">
            <v>Melidectes fuscus</v>
          </cell>
        </row>
        <row r="6052">
          <cell r="C6052" t="str">
            <v>Bismarck Melidectes</v>
          </cell>
          <cell r="D6052" t="str">
            <v>Melidectes whitemanensis</v>
          </cell>
        </row>
        <row r="6053">
          <cell r="C6053" t="str">
            <v>Short-bearded Melidectes</v>
          </cell>
          <cell r="D6053" t="str">
            <v>Melidectes nouhuysi</v>
          </cell>
        </row>
        <row r="6054">
          <cell r="C6054" t="str">
            <v>Long-bearded Melidectes</v>
          </cell>
          <cell r="D6054" t="str">
            <v>Melidectes princeps</v>
          </cell>
        </row>
        <row r="6055">
          <cell r="C6055" t="str">
            <v>Cinnamon-browed Melidectes</v>
          </cell>
          <cell r="D6055" t="str">
            <v>Melidectes ochromelas</v>
          </cell>
        </row>
        <row r="6056">
          <cell r="C6056" t="str">
            <v>Vogelkop Melidectes</v>
          </cell>
          <cell r="D6056" t="str">
            <v>Melidectes leucostephes</v>
          </cell>
        </row>
        <row r="6057">
          <cell r="C6057" t="str">
            <v>Belford's Melidectes</v>
          </cell>
          <cell r="D6057" t="str">
            <v>Melidectes belfordi</v>
          </cell>
        </row>
        <row r="6058">
          <cell r="C6058" t="str">
            <v>Yellow-browed Melidectes</v>
          </cell>
          <cell r="D6058" t="str">
            <v>Melidectes rufocrissalis</v>
          </cell>
        </row>
        <row r="6059">
          <cell r="C6059" t="str">
            <v>Huon Melidectes</v>
          </cell>
          <cell r="D6059" t="str">
            <v>Melidectes foersteri</v>
          </cell>
        </row>
        <row r="6060">
          <cell r="C6060" t="str">
            <v>Ornate Melidectes</v>
          </cell>
          <cell r="D6060" t="str">
            <v>Melidectes torquatus</v>
          </cell>
        </row>
        <row r="6061">
          <cell r="C6061" t="str">
            <v>San Cristobal Melidectes</v>
          </cell>
          <cell r="D6061" t="str">
            <v>Melidectes sclateri</v>
          </cell>
        </row>
        <row r="6062">
          <cell r="C6062" t="str">
            <v>Leaden Honeyeater</v>
          </cell>
          <cell r="D6062" t="str">
            <v>Ptiloprora plumbea</v>
          </cell>
        </row>
        <row r="6063">
          <cell r="C6063" t="str">
            <v>Olive-streaked Honeyeater</v>
          </cell>
          <cell r="D6063" t="str">
            <v>Ptiloprora meekiana</v>
          </cell>
        </row>
        <row r="6064">
          <cell r="C6064" t="str">
            <v>Rufous-sided Honeyeater</v>
          </cell>
          <cell r="D6064" t="str">
            <v>Ptiloprora erythropleura</v>
          </cell>
        </row>
        <row r="6065">
          <cell r="C6065" t="str">
            <v>Mayr's Honeyeater</v>
          </cell>
          <cell r="D6065" t="str">
            <v>Ptiloprora mayri</v>
          </cell>
        </row>
        <row r="6066">
          <cell r="C6066" t="str">
            <v>Rufous-backed Honeyeater</v>
          </cell>
          <cell r="D6066" t="str">
            <v>Ptiloprora guisei</v>
          </cell>
        </row>
        <row r="6067">
          <cell r="C6067" t="str">
            <v>Black-backed Honeyeater</v>
          </cell>
          <cell r="D6067" t="str">
            <v>Ptiloprora perstriata</v>
          </cell>
        </row>
        <row r="6068">
          <cell r="C6068" t="str">
            <v>Dark-eared Myza</v>
          </cell>
          <cell r="D6068" t="str">
            <v>Myza celebensis</v>
          </cell>
        </row>
        <row r="6069">
          <cell r="C6069" t="str">
            <v>White-eared Myza</v>
          </cell>
          <cell r="D6069" t="str">
            <v>Myza sarasinorum</v>
          </cell>
        </row>
        <row r="6070">
          <cell r="C6070" t="str">
            <v>Long-billed Honeyeater</v>
          </cell>
          <cell r="D6070" t="str">
            <v>Melilestes megarhynchus</v>
          </cell>
        </row>
        <row r="6071">
          <cell r="C6071" t="str">
            <v>Bougainville Honeyeater</v>
          </cell>
          <cell r="D6071" t="str">
            <v>Stresemannia bougainvillei</v>
          </cell>
        </row>
        <row r="6072">
          <cell r="C6072" t="str">
            <v>Scaly-crowned Honeyeater</v>
          </cell>
          <cell r="D6072" t="str">
            <v>Lichmera lombokia</v>
          </cell>
        </row>
        <row r="6073">
          <cell r="C6073" t="str">
            <v>Olive Honeyeater</v>
          </cell>
          <cell r="D6073" t="str">
            <v>Lichmera argentauris</v>
          </cell>
        </row>
        <row r="6074">
          <cell r="C6074" t="str">
            <v>Indonesian Honeyeater</v>
          </cell>
          <cell r="D6074" t="str">
            <v>Lichmera limbata</v>
          </cell>
        </row>
        <row r="6075">
          <cell r="C6075" t="str">
            <v>Brown Honeyeater</v>
          </cell>
          <cell r="D6075" t="str">
            <v>Lichmera indistincta</v>
          </cell>
        </row>
        <row r="6076">
          <cell r="C6076" t="str">
            <v>Dark-brown Honeyeater</v>
          </cell>
          <cell r="D6076" t="str">
            <v>Lichmera incana</v>
          </cell>
        </row>
        <row r="6077">
          <cell r="C6077" t="str">
            <v>White-tufted Honeyeater</v>
          </cell>
          <cell r="D6077" t="str">
            <v>Lichmera squamata</v>
          </cell>
        </row>
        <row r="6078">
          <cell r="C6078" t="str">
            <v>Silver-eared Honeyeater</v>
          </cell>
          <cell r="D6078" t="str">
            <v>Lichmera alboauricularis</v>
          </cell>
        </row>
        <row r="6079">
          <cell r="C6079" t="str">
            <v>Buru Honeyeater</v>
          </cell>
          <cell r="D6079" t="str">
            <v>Lichmera deningeri</v>
          </cell>
        </row>
        <row r="6080">
          <cell r="C6080" t="str">
            <v>Seram Honeyeater</v>
          </cell>
          <cell r="D6080" t="str">
            <v>Lichmera monticola</v>
          </cell>
        </row>
        <row r="6081">
          <cell r="C6081" t="str">
            <v>Yellow-eared Honeyeater</v>
          </cell>
          <cell r="D6081" t="str">
            <v>Lichmera flavicans</v>
          </cell>
        </row>
        <row r="6082">
          <cell r="C6082" t="str">
            <v>Black-chested Honeyeater</v>
          </cell>
          <cell r="D6082" t="str">
            <v>Lichmera notabilis</v>
          </cell>
        </row>
        <row r="6083">
          <cell r="C6083" t="str">
            <v>White-streaked Honeyeater</v>
          </cell>
          <cell r="D6083" t="str">
            <v>Trichodere cockerelli</v>
          </cell>
        </row>
        <row r="6084">
          <cell r="C6084" t="str">
            <v>Painted Honeyeater</v>
          </cell>
          <cell r="D6084" t="str">
            <v>Grantiella picta</v>
          </cell>
        </row>
        <row r="6085">
          <cell r="C6085" t="str">
            <v>Crescent Honeyeater</v>
          </cell>
          <cell r="D6085" t="str">
            <v>Phylidonyris pyrrhopterus</v>
          </cell>
        </row>
        <row r="6086">
          <cell r="C6086" t="str">
            <v>New Holland Honeyeater</v>
          </cell>
          <cell r="D6086" t="str">
            <v>Phylidonyris novaehollandiae</v>
          </cell>
        </row>
        <row r="6087">
          <cell r="C6087" t="str">
            <v>White-cheeked Honeyeater</v>
          </cell>
          <cell r="D6087" t="str">
            <v>Phylidonyris niger</v>
          </cell>
        </row>
        <row r="6088">
          <cell r="C6088" t="str">
            <v>White-fronted Honeyeater</v>
          </cell>
          <cell r="D6088" t="str">
            <v>Phylidonyris albifrons</v>
          </cell>
        </row>
        <row r="6089">
          <cell r="C6089" t="str">
            <v>Barred Honeyeater</v>
          </cell>
          <cell r="D6089" t="str">
            <v>Phylidonyris undulatus</v>
          </cell>
        </row>
        <row r="6090">
          <cell r="C6090" t="str">
            <v>New Hebrides Honeyeater</v>
          </cell>
          <cell r="D6090" t="str">
            <v>Phylidonyris notabilis</v>
          </cell>
        </row>
        <row r="6091">
          <cell r="C6091" t="str">
            <v>Tawny-crowned Honeyeater</v>
          </cell>
          <cell r="D6091" t="str">
            <v>Phylidonyris melanops</v>
          </cell>
        </row>
        <row r="6092">
          <cell r="C6092" t="str">
            <v>Brown-backed Honeyeater</v>
          </cell>
          <cell r="D6092" t="str">
            <v>Ramsayornis modestus</v>
          </cell>
        </row>
        <row r="6093">
          <cell r="C6093" t="str">
            <v>Bar-breasted Honeyeater</v>
          </cell>
          <cell r="D6093" t="str">
            <v>Ramsayornis fasciatus</v>
          </cell>
        </row>
        <row r="6094">
          <cell r="C6094" t="str">
            <v>Rufous-banded Honeyeater</v>
          </cell>
          <cell r="D6094" t="str">
            <v>Conopophila albogularis</v>
          </cell>
        </row>
        <row r="6095">
          <cell r="C6095" t="str">
            <v>Rufous-throated Honeyeater</v>
          </cell>
          <cell r="D6095" t="str">
            <v>Conopophila rufogularis</v>
          </cell>
        </row>
        <row r="6096">
          <cell r="C6096" t="str">
            <v>Grey Honeyeater</v>
          </cell>
          <cell r="D6096" t="str">
            <v>Conopophila whitei</v>
          </cell>
        </row>
        <row r="6097">
          <cell r="C6097" t="str">
            <v>Eastern Spinebill</v>
          </cell>
          <cell r="D6097" t="str">
            <v>Acanthorhynchus tenuirostris</v>
          </cell>
        </row>
        <row r="6098">
          <cell r="C6098" t="str">
            <v>Western Spinebill</v>
          </cell>
          <cell r="D6098" t="str">
            <v>Acanthorhynchus superciliosus</v>
          </cell>
        </row>
        <row r="6099">
          <cell r="C6099" t="str">
            <v>Banded Honeyeater</v>
          </cell>
          <cell r="D6099" t="str">
            <v>Certhionyx pectoralis</v>
          </cell>
        </row>
        <row r="6100">
          <cell r="C6100" t="str">
            <v>Black Honeyeater</v>
          </cell>
          <cell r="D6100" t="str">
            <v>Certhionyx niger</v>
          </cell>
        </row>
        <row r="6101">
          <cell r="C6101" t="str">
            <v>Pied Honeyeater</v>
          </cell>
          <cell r="D6101" t="str">
            <v>Certhionyx variegatus</v>
          </cell>
        </row>
        <row r="6102">
          <cell r="C6102" t="str">
            <v>Drab Myzomela</v>
          </cell>
          <cell r="D6102" t="str">
            <v>Myzomela blasii</v>
          </cell>
        </row>
        <row r="6103">
          <cell r="C6103" t="str">
            <v>White-chinned Myzomela</v>
          </cell>
          <cell r="D6103" t="str">
            <v>Myzomela albigula</v>
          </cell>
        </row>
        <row r="6104">
          <cell r="C6104" t="str">
            <v>Red-throated Myzomela</v>
          </cell>
          <cell r="D6104" t="str">
            <v>Myzomela eques</v>
          </cell>
        </row>
        <row r="6105">
          <cell r="C6105" t="str">
            <v>Dusky Myzomela</v>
          </cell>
          <cell r="D6105" t="str">
            <v>Myzomela obscura</v>
          </cell>
        </row>
        <row r="6106">
          <cell r="C6106" t="str">
            <v>Red Myzomela</v>
          </cell>
          <cell r="D6106" t="str">
            <v>Myzomela cruentata</v>
          </cell>
        </row>
        <row r="6107">
          <cell r="C6107" t="str">
            <v>Black Myzomela</v>
          </cell>
          <cell r="D6107" t="str">
            <v>Myzomela nigrita</v>
          </cell>
        </row>
        <row r="6108">
          <cell r="C6108" t="str">
            <v>Olive-yellow Myzomela</v>
          </cell>
          <cell r="D6108" t="str">
            <v>Myzomela pulchella</v>
          </cell>
        </row>
        <row r="6109">
          <cell r="C6109" t="str">
            <v>Mountain Myzomela</v>
          </cell>
          <cell r="D6109" t="str">
            <v>Myzomela adolphinae</v>
          </cell>
        </row>
        <row r="6110">
          <cell r="C6110" t="str">
            <v>Crimson-hooded Myzomela</v>
          </cell>
          <cell r="D6110" t="str">
            <v>Myzomela kuehni</v>
          </cell>
        </row>
        <row r="6111">
          <cell r="C6111" t="str">
            <v>Sumba Myzomela</v>
          </cell>
          <cell r="D6111" t="str">
            <v>Myzomela dammermani</v>
          </cell>
        </row>
        <row r="6112">
          <cell r="C6112" t="str">
            <v>Red-headed Myzomela</v>
          </cell>
          <cell r="D6112" t="str">
            <v>Myzomela erythrocephala</v>
          </cell>
        </row>
        <row r="6113">
          <cell r="C6113" t="str">
            <v>Sulawesi Myzomela</v>
          </cell>
          <cell r="D6113" t="str">
            <v>Myzomela chloroptera</v>
          </cell>
        </row>
        <row r="6114">
          <cell r="C6114" t="str">
            <v>Wakolo Myzomela</v>
          </cell>
          <cell r="D6114" t="str">
            <v>Myzomela wakoloensis</v>
          </cell>
        </row>
        <row r="6115">
          <cell r="C6115" t="str">
            <v>Banda Myzomela</v>
          </cell>
          <cell r="D6115" t="str">
            <v>Myzomela boiei</v>
          </cell>
        </row>
        <row r="6116">
          <cell r="C6116" t="str">
            <v>Scarlet Myzomela</v>
          </cell>
          <cell r="D6116" t="str">
            <v>Myzomela sanguinolenta</v>
          </cell>
        </row>
        <row r="6117">
          <cell r="C6117" t="str">
            <v>New Caledonian Myzomela</v>
          </cell>
          <cell r="D6117" t="str">
            <v>Myzomela caledonica</v>
          </cell>
        </row>
        <row r="6118">
          <cell r="C6118" t="str">
            <v>Micronesian Myzomela</v>
          </cell>
          <cell r="D6118" t="str">
            <v>Myzomela rubratra</v>
          </cell>
        </row>
        <row r="6119">
          <cell r="C6119" t="str">
            <v>Cardinal Myzomela</v>
          </cell>
          <cell r="D6119" t="str">
            <v>Myzomela cardinalis</v>
          </cell>
        </row>
        <row r="6120">
          <cell r="C6120" t="str">
            <v>Rotuma Myzomela</v>
          </cell>
          <cell r="D6120" t="str">
            <v>Myzomela chermesina</v>
          </cell>
        </row>
        <row r="6121">
          <cell r="C6121" t="str">
            <v>Scarlet-bibbed Myzomela</v>
          </cell>
          <cell r="D6121" t="str">
            <v>Myzomela sclateri</v>
          </cell>
        </row>
        <row r="6122">
          <cell r="C6122" t="str">
            <v>Ebony Myzomela</v>
          </cell>
          <cell r="D6122" t="str">
            <v>Myzomela pammelaena</v>
          </cell>
        </row>
        <row r="6123">
          <cell r="C6123" t="str">
            <v>Scarlet-naped Myzomela</v>
          </cell>
          <cell r="D6123" t="str">
            <v>Myzomela lafargei</v>
          </cell>
        </row>
        <row r="6124">
          <cell r="C6124" t="str">
            <v>Yellow-vented Myzomela</v>
          </cell>
          <cell r="D6124" t="str">
            <v>Myzomela eichhorni</v>
          </cell>
        </row>
        <row r="6125">
          <cell r="C6125" t="str">
            <v>Black-headed Myzomela</v>
          </cell>
          <cell r="D6125" t="str">
            <v>Myzomela melanocephala</v>
          </cell>
        </row>
        <row r="6126">
          <cell r="C6126" t="str">
            <v>Red-bellied Myzomela</v>
          </cell>
          <cell r="D6126" t="str">
            <v>Myzomela malaitae</v>
          </cell>
        </row>
        <row r="6127">
          <cell r="C6127" t="str">
            <v>Sooty Myzomela</v>
          </cell>
          <cell r="D6127" t="str">
            <v>Myzomela tristrami</v>
          </cell>
        </row>
        <row r="6128">
          <cell r="C6128" t="str">
            <v>Orange-breasted Myzomela</v>
          </cell>
          <cell r="D6128" t="str">
            <v>Myzomela jugularis</v>
          </cell>
        </row>
        <row r="6129">
          <cell r="C6129" t="str">
            <v>Black-bellied Myzomela</v>
          </cell>
          <cell r="D6129" t="str">
            <v>Myzomela erythromelas</v>
          </cell>
        </row>
        <row r="6130">
          <cell r="C6130" t="str">
            <v>Red-rumped Myzomela</v>
          </cell>
          <cell r="D6130" t="str">
            <v>Myzomela vulnerata</v>
          </cell>
        </row>
        <row r="6131">
          <cell r="C6131" t="str">
            <v>Red-collared Myzomela</v>
          </cell>
          <cell r="D6131" t="str">
            <v>Myzomela rosenbergii</v>
          </cell>
        </row>
        <row r="6132">
          <cell r="C6132" t="str">
            <v>Olive Straightbill</v>
          </cell>
          <cell r="D6132" t="str">
            <v>Timeliopsis fulvigula</v>
          </cell>
        </row>
        <row r="6133">
          <cell r="C6133" t="str">
            <v>Tawny Straightbill</v>
          </cell>
          <cell r="D6133" t="str">
            <v>Timeliopsis griseigula</v>
          </cell>
        </row>
        <row r="6134">
          <cell r="C6134" t="str">
            <v>Green-backed Honeyeater</v>
          </cell>
          <cell r="D6134" t="str">
            <v>Glycichaera fallax</v>
          </cell>
        </row>
        <row r="6135">
          <cell r="C6135" t="str">
            <v>Crimson Chat</v>
          </cell>
          <cell r="D6135" t="str">
            <v>Epthianura tricolor</v>
          </cell>
        </row>
        <row r="6136">
          <cell r="C6136" t="str">
            <v>Orange Chat</v>
          </cell>
          <cell r="D6136" t="str">
            <v>Epthianura aurifrons</v>
          </cell>
        </row>
        <row r="6137">
          <cell r="C6137" t="str">
            <v>Yellow Chat</v>
          </cell>
          <cell r="D6137" t="str">
            <v>Epthianura crocea</v>
          </cell>
        </row>
        <row r="6138">
          <cell r="C6138" t="str">
            <v>White-fronted Chat</v>
          </cell>
          <cell r="D6138" t="str">
            <v>Epthianura albifrons</v>
          </cell>
        </row>
        <row r="6139">
          <cell r="C6139" t="str">
            <v>Gibberbird</v>
          </cell>
          <cell r="D6139" t="str">
            <v>Ashbyia lovensis</v>
          </cell>
        </row>
        <row r="6140">
          <cell r="C6140" t="str">
            <v>Western Bristlebird</v>
          </cell>
          <cell r="D6140" t="str">
            <v>Dasyornis longirostris</v>
          </cell>
        </row>
        <row r="6141">
          <cell r="C6141" t="str">
            <v>Eastern Bristlebird</v>
          </cell>
          <cell r="D6141" t="str">
            <v>Dasyornis brachypterus</v>
          </cell>
        </row>
        <row r="6142">
          <cell r="C6142" t="str">
            <v>Rufous Bristlebird</v>
          </cell>
          <cell r="D6142" t="str">
            <v>Dasyornis broadbenti</v>
          </cell>
        </row>
        <row r="6143">
          <cell r="C6143" t="str">
            <v>Spotted Pardalote</v>
          </cell>
          <cell r="D6143" t="str">
            <v>Pardalotus punctatus</v>
          </cell>
        </row>
        <row r="6144">
          <cell r="C6144" t="str">
            <v>Forty-spotted Pardalote</v>
          </cell>
          <cell r="D6144" t="str">
            <v>Pardalotus quadragintus</v>
          </cell>
        </row>
        <row r="6145">
          <cell r="C6145" t="str">
            <v>Red-browed Pardalote</v>
          </cell>
          <cell r="D6145" t="str">
            <v>Pardalotus rubricatus</v>
          </cell>
        </row>
        <row r="6146">
          <cell r="C6146" t="str">
            <v>Striated Pardalote</v>
          </cell>
          <cell r="D6146" t="str">
            <v>Pardalotus striatus</v>
          </cell>
        </row>
        <row r="6147">
          <cell r="C6147" t="str">
            <v>Pilotbird</v>
          </cell>
          <cell r="D6147" t="str">
            <v>Pycnoptilus floccosus</v>
          </cell>
        </row>
        <row r="6148">
          <cell r="C6148" t="str">
            <v>Scrubtit</v>
          </cell>
          <cell r="D6148" t="str">
            <v>Acanthornis magna</v>
          </cell>
        </row>
        <row r="6149">
          <cell r="C6149" t="str">
            <v>Rockwarbler</v>
          </cell>
          <cell r="D6149" t="str">
            <v>Origma solitaria</v>
          </cell>
        </row>
        <row r="6150">
          <cell r="C6150" t="str">
            <v>Chestnut-rumped Heathwren</v>
          </cell>
          <cell r="D6150" t="str">
            <v>Hylacola pyrrhopygia</v>
          </cell>
        </row>
        <row r="6151">
          <cell r="C6151" t="str">
            <v>Shy Heathwren</v>
          </cell>
          <cell r="D6151" t="str">
            <v>Hylacola cauta</v>
          </cell>
        </row>
        <row r="6152">
          <cell r="C6152" t="str">
            <v>Rufous Fieldwren</v>
          </cell>
          <cell r="D6152" t="str">
            <v>Calamanthus campestris</v>
          </cell>
        </row>
        <row r="6153">
          <cell r="C6153" t="str">
            <v>Striated Fieldwren</v>
          </cell>
          <cell r="D6153" t="str">
            <v>Calamanthus fuliginosus</v>
          </cell>
        </row>
        <row r="6154">
          <cell r="C6154" t="str">
            <v>Speckled Warbler</v>
          </cell>
          <cell r="D6154" t="str">
            <v>Chthonicola sagittatus</v>
          </cell>
        </row>
        <row r="6155">
          <cell r="C6155" t="str">
            <v>Redthroat</v>
          </cell>
          <cell r="D6155" t="str">
            <v>Pyrrholaemus brunneus</v>
          </cell>
        </row>
        <row r="6156">
          <cell r="C6156" t="str">
            <v>Fernwren</v>
          </cell>
          <cell r="D6156" t="str">
            <v>Oreoscopus gutturalis</v>
          </cell>
        </row>
        <row r="6157">
          <cell r="C6157" t="str">
            <v>Rusty Mouse-warbler</v>
          </cell>
          <cell r="D6157" t="str">
            <v>Crateroscelis murina</v>
          </cell>
        </row>
        <row r="6158">
          <cell r="C6158" t="str">
            <v>Bicoloured Mouse-warbler</v>
          </cell>
          <cell r="D6158" t="str">
            <v>Crateroscelis nigrorufa</v>
          </cell>
        </row>
        <row r="6159">
          <cell r="C6159" t="str">
            <v>Mountain Mouse-warbler</v>
          </cell>
          <cell r="D6159" t="str">
            <v>Crateroscelis robusta</v>
          </cell>
        </row>
        <row r="6160">
          <cell r="C6160" t="str">
            <v>Yellow-throated Scrubwren</v>
          </cell>
          <cell r="D6160" t="str">
            <v>Sericornis citreogularis</v>
          </cell>
        </row>
        <row r="6161">
          <cell r="C6161" t="str">
            <v>White-browed Scrubwren</v>
          </cell>
          <cell r="D6161" t="str">
            <v>Sericornis frontalis</v>
          </cell>
        </row>
        <row r="6162">
          <cell r="C6162" t="str">
            <v>Tasmanian Scrubwren</v>
          </cell>
          <cell r="D6162" t="str">
            <v>Sericornis humilis</v>
          </cell>
        </row>
        <row r="6163">
          <cell r="C6163" t="str">
            <v>Atherton Scrubwren</v>
          </cell>
          <cell r="D6163" t="str">
            <v>Sericornis keri</v>
          </cell>
        </row>
        <row r="6164">
          <cell r="C6164" t="str">
            <v>Beccari's Scrubwren</v>
          </cell>
          <cell r="D6164" t="str">
            <v>Sericornis beccarii</v>
          </cell>
        </row>
        <row r="6165">
          <cell r="C6165" t="str">
            <v>Perplexing Scrubwren</v>
          </cell>
          <cell r="D6165" t="str">
            <v>Sericornis virgatus</v>
          </cell>
        </row>
        <row r="6166">
          <cell r="C6166" t="str">
            <v>Large Scrubwren</v>
          </cell>
          <cell r="D6166" t="str">
            <v>Sericornis nouhuysi</v>
          </cell>
        </row>
        <row r="6167">
          <cell r="C6167" t="str">
            <v>Large-billed Scrubwren</v>
          </cell>
          <cell r="D6167" t="str">
            <v>Sericornis magnirostra</v>
          </cell>
        </row>
        <row r="6168">
          <cell r="C6168" t="str">
            <v>Vogelkop Scrubwren</v>
          </cell>
          <cell r="D6168" t="str">
            <v>Sericornis rufescens</v>
          </cell>
        </row>
        <row r="6169">
          <cell r="C6169" t="str">
            <v>Buff-faced Scrubwren</v>
          </cell>
          <cell r="D6169" t="str">
            <v>Sericornis perspicillatus</v>
          </cell>
        </row>
        <row r="6170">
          <cell r="C6170" t="str">
            <v>Grey-green Scrubwren</v>
          </cell>
          <cell r="D6170" t="str">
            <v>Sericornis arfakianus</v>
          </cell>
        </row>
        <row r="6171">
          <cell r="C6171" t="str">
            <v>Papuan Scrubwren</v>
          </cell>
          <cell r="D6171" t="str">
            <v>Sericornis papuensis</v>
          </cell>
        </row>
        <row r="6172">
          <cell r="C6172" t="str">
            <v>Pale-billed Scrubwren</v>
          </cell>
          <cell r="D6172" t="str">
            <v>Sericornis spilodera</v>
          </cell>
        </row>
        <row r="6173">
          <cell r="C6173" t="str">
            <v>Weebill</v>
          </cell>
          <cell r="D6173" t="str">
            <v>Smicrornis brevirostris</v>
          </cell>
        </row>
        <row r="6174">
          <cell r="C6174" t="str">
            <v>Mountain Gerygone</v>
          </cell>
          <cell r="D6174" t="str">
            <v>Gerygone cinerea</v>
          </cell>
        </row>
        <row r="6175">
          <cell r="C6175" t="str">
            <v>Green-backed Gerygone</v>
          </cell>
          <cell r="D6175" t="str">
            <v>Gerygone chloronota</v>
          </cell>
        </row>
        <row r="6176">
          <cell r="C6176" t="str">
            <v>Fairy Gerygone</v>
          </cell>
          <cell r="D6176" t="str">
            <v>Gerygone palpebrosa</v>
          </cell>
        </row>
        <row r="6177">
          <cell r="C6177" t="str">
            <v>White-throated Gerygone</v>
          </cell>
          <cell r="D6177" t="str">
            <v>Gerygone olivacea</v>
          </cell>
        </row>
        <row r="6178">
          <cell r="C6178" t="str">
            <v>Yellow-bellied Gerygone</v>
          </cell>
          <cell r="D6178" t="str">
            <v>Gerygone chrysogaster</v>
          </cell>
        </row>
        <row r="6179">
          <cell r="C6179" t="str">
            <v>Large-billed Gerygone</v>
          </cell>
          <cell r="D6179" t="str">
            <v>Gerygone magnirostris</v>
          </cell>
        </row>
        <row r="6180">
          <cell r="D6180" t="str">
            <v>Gerygone magnirostris</v>
          </cell>
        </row>
        <row r="6181">
          <cell r="D6181" t="str">
            <v>Gerygone hypoxantha</v>
          </cell>
        </row>
        <row r="6182">
          <cell r="C6182" t="str">
            <v>Dusky Gerygone</v>
          </cell>
          <cell r="D6182" t="str">
            <v>Gerygone tenebrosa</v>
          </cell>
        </row>
        <row r="6183">
          <cell r="C6183" t="str">
            <v>Golden-bellied Gerygone</v>
          </cell>
          <cell r="D6183" t="str">
            <v>Gerygone sulphurea</v>
          </cell>
        </row>
        <row r="6184">
          <cell r="C6184" t="str">
            <v>Plain Gerygone</v>
          </cell>
          <cell r="D6184" t="str">
            <v>Gerygone inornata</v>
          </cell>
        </row>
        <row r="6185">
          <cell r="C6185" t="str">
            <v>Rufous-sided Gerygone</v>
          </cell>
          <cell r="D6185" t="str">
            <v>Gerygone dorsalis</v>
          </cell>
        </row>
        <row r="6186">
          <cell r="C6186" t="str">
            <v>Brown-breasted Gerygone</v>
          </cell>
          <cell r="D6186" t="str">
            <v>Gerygone ruficollis</v>
          </cell>
        </row>
        <row r="6187">
          <cell r="C6187" t="str">
            <v>Mangrove Gerygone</v>
          </cell>
          <cell r="D6187" t="str">
            <v>Gerygone levigaster</v>
          </cell>
        </row>
        <row r="6188">
          <cell r="C6188" t="str">
            <v>Western Gerygone</v>
          </cell>
          <cell r="D6188" t="str">
            <v>Gerygone fusca</v>
          </cell>
        </row>
        <row r="6189">
          <cell r="C6189" t="str">
            <v>Lord Howe Gerygone</v>
          </cell>
          <cell r="D6189" t="str">
            <v>Gerygone insularis</v>
          </cell>
        </row>
        <row r="6190">
          <cell r="C6190" t="str">
            <v>Brown Gerygone</v>
          </cell>
          <cell r="D6190" t="str">
            <v>Gerygone mouki</v>
          </cell>
        </row>
        <row r="6191">
          <cell r="C6191" t="str">
            <v>Norfolk Island Gerygone</v>
          </cell>
          <cell r="D6191" t="str">
            <v>Gerygone modesta</v>
          </cell>
        </row>
        <row r="6192">
          <cell r="C6192" t="str">
            <v>Grey Gerygone</v>
          </cell>
          <cell r="D6192" t="str">
            <v>Gerygone igata</v>
          </cell>
        </row>
        <row r="6193">
          <cell r="C6193" t="str">
            <v>Chatham Gerygone</v>
          </cell>
          <cell r="D6193" t="str">
            <v>Gerygone albofrontata</v>
          </cell>
        </row>
        <row r="6194">
          <cell r="C6194" t="str">
            <v>Fan-tailed Gerygone</v>
          </cell>
          <cell r="D6194" t="str">
            <v>Gerygone flavolateralis</v>
          </cell>
        </row>
        <row r="6195">
          <cell r="C6195" t="str">
            <v>Papuan Thornbill</v>
          </cell>
          <cell r="D6195" t="str">
            <v>Acanthiza murina</v>
          </cell>
        </row>
        <row r="6196">
          <cell r="C6196" t="str">
            <v>Mountain Thornbill</v>
          </cell>
          <cell r="D6196" t="str">
            <v>Acanthiza katherina</v>
          </cell>
        </row>
        <row r="6197">
          <cell r="D6197" t="str">
            <v>Acanthiza pusilla</v>
          </cell>
        </row>
        <row r="6198">
          <cell r="C6198" t="str">
            <v>Brown Thornbill</v>
          </cell>
          <cell r="D6198" t="str">
            <v>Acanthiza pusilla</v>
          </cell>
        </row>
        <row r="6199">
          <cell r="C6199" t="str">
            <v>Inland Thornbill</v>
          </cell>
          <cell r="D6199" t="str">
            <v>Acanthiza apicalis</v>
          </cell>
        </row>
        <row r="6200">
          <cell r="C6200" t="str">
            <v>Tasmanian Thornbill</v>
          </cell>
          <cell r="D6200" t="str">
            <v>Acanthiza ewingii</v>
          </cell>
        </row>
        <row r="6201">
          <cell r="C6201" t="str">
            <v>Buff-rumped Thornbill</v>
          </cell>
          <cell r="D6201" t="str">
            <v>Acanthiza reguloides</v>
          </cell>
        </row>
        <row r="6202">
          <cell r="C6202" t="str">
            <v>Western Thornbill</v>
          </cell>
          <cell r="D6202" t="str">
            <v>Acanthiza inornata</v>
          </cell>
        </row>
        <row r="6203">
          <cell r="C6203" t="str">
            <v>Slender-billed Thornbill</v>
          </cell>
          <cell r="D6203" t="str">
            <v>Acanthiza iredalei</v>
          </cell>
        </row>
        <row r="6204">
          <cell r="C6204" t="str">
            <v>Yellow-rumped Thornbill</v>
          </cell>
          <cell r="D6204" t="str">
            <v>Acanthiza chrysorrhoa</v>
          </cell>
        </row>
        <row r="6205">
          <cell r="C6205" t="str">
            <v>Chestnut-rumped Thornbill</v>
          </cell>
          <cell r="D6205" t="str">
            <v>Acanthiza uropygialis</v>
          </cell>
        </row>
        <row r="6206">
          <cell r="C6206" t="str">
            <v>Yellow Thornbill</v>
          </cell>
          <cell r="D6206" t="str">
            <v>Acanthiza nana</v>
          </cell>
        </row>
        <row r="6207">
          <cell r="C6207" t="str">
            <v>Striated Thornbill</v>
          </cell>
          <cell r="D6207" t="str">
            <v>Acanthiza lineata</v>
          </cell>
        </row>
        <row r="6208">
          <cell r="C6208" t="str">
            <v>Slaty-backed Thornbill</v>
          </cell>
          <cell r="D6208" t="str">
            <v>Acanthiza robustirostris</v>
          </cell>
        </row>
        <row r="6209">
          <cell r="C6209" t="str">
            <v>Southern Whiteface</v>
          </cell>
          <cell r="D6209" t="str">
            <v>Aphelocephala leucopsis</v>
          </cell>
        </row>
        <row r="6210">
          <cell r="C6210" t="str">
            <v>Chestnut-breasted Whiteface</v>
          </cell>
          <cell r="D6210" t="str">
            <v>Aphelocephala pectoralis</v>
          </cell>
        </row>
        <row r="6211">
          <cell r="C6211" t="str">
            <v>Banded Whiteface</v>
          </cell>
          <cell r="D6211" t="str">
            <v>Aphelocephala nigricincta</v>
          </cell>
        </row>
        <row r="6212">
          <cell r="C6212" t="str">
            <v>Whitehead</v>
          </cell>
          <cell r="D6212" t="str">
            <v>Mohoua albicilla</v>
          </cell>
        </row>
        <row r="6213">
          <cell r="C6213" t="str">
            <v>Yellowhead</v>
          </cell>
          <cell r="D6213" t="str">
            <v>Mohoua ochrocephala</v>
          </cell>
        </row>
        <row r="6214">
          <cell r="C6214" t="str">
            <v>Pipipi</v>
          </cell>
          <cell r="D6214" t="str">
            <v>Mohoua novaeseelandiae</v>
          </cell>
        </row>
        <row r="6215">
          <cell r="C6215" t="str">
            <v>New Guinea Babbler</v>
          </cell>
          <cell r="D6215" t="str">
            <v>Pomatostomus isidorei</v>
          </cell>
        </row>
        <row r="6216">
          <cell r="C6216" t="str">
            <v>Grey-crowned Babbler</v>
          </cell>
          <cell r="D6216" t="str">
            <v>Pomatostomus temporalis</v>
          </cell>
        </row>
        <row r="6217">
          <cell r="C6217" t="str">
            <v>White-browed Babbler</v>
          </cell>
          <cell r="D6217" t="str">
            <v>Pomatostomus superciliosus</v>
          </cell>
        </row>
        <row r="6218">
          <cell r="C6218" t="str">
            <v>Hall's Babbler</v>
          </cell>
          <cell r="D6218" t="str">
            <v>Pomatostomus halli</v>
          </cell>
        </row>
        <row r="6219">
          <cell r="C6219" t="str">
            <v>Chestnut-crowned Babbler</v>
          </cell>
          <cell r="D6219" t="str">
            <v>Pomatostomus ruficeps</v>
          </cell>
        </row>
        <row r="6220">
          <cell r="D6220" t="str">
            <v>Orthonyx temminckii</v>
          </cell>
        </row>
        <row r="6221">
          <cell r="C6221" t="str">
            <v>Australian Logrunner</v>
          </cell>
          <cell r="D6221" t="str">
            <v>Orthonyx temminckii</v>
          </cell>
        </row>
        <row r="6222">
          <cell r="C6222" t="str">
            <v>New Guinea Logrunner</v>
          </cell>
          <cell r="D6222" t="str">
            <v>Orthonyx novaeguineae</v>
          </cell>
        </row>
        <row r="6223">
          <cell r="C6223" t="str">
            <v>Chowchilla</v>
          </cell>
          <cell r="D6223" t="str">
            <v>Orthonyx spaldingii</v>
          </cell>
        </row>
        <row r="6224">
          <cell r="C6224" t="str">
            <v>Lesser Melampitta</v>
          </cell>
          <cell r="D6224" t="str">
            <v>Melampitta lugubris</v>
          </cell>
        </row>
        <row r="6225">
          <cell r="C6225" t="str">
            <v>Greater Melampitta</v>
          </cell>
          <cell r="D6225" t="str">
            <v>Melampitta gigantea</v>
          </cell>
        </row>
        <row r="6226">
          <cell r="C6226" t="str">
            <v>Ifrit</v>
          </cell>
          <cell r="D6226" t="str">
            <v>Ifrita kowaldi</v>
          </cell>
        </row>
        <row r="6227">
          <cell r="C6227" t="str">
            <v>Crested Bird-of-paradise</v>
          </cell>
          <cell r="D6227" t="str">
            <v>Cnemophilus macgregorii</v>
          </cell>
        </row>
        <row r="6228">
          <cell r="C6228" t="str">
            <v>Loria's Bird-of-paradise</v>
          </cell>
          <cell r="D6228" t="str">
            <v>Cnemophilus loriae</v>
          </cell>
        </row>
        <row r="6229">
          <cell r="C6229" t="str">
            <v>Yellow-breasted Bird-of-paradise</v>
          </cell>
          <cell r="D6229" t="str">
            <v>Loboparadisea sericea</v>
          </cell>
        </row>
        <row r="6230">
          <cell r="C6230" t="str">
            <v>Obscure Berrypecker</v>
          </cell>
          <cell r="D6230" t="str">
            <v>Melanocharis arfakiana</v>
          </cell>
        </row>
        <row r="6231">
          <cell r="C6231" t="str">
            <v>Black Berrypecker</v>
          </cell>
          <cell r="D6231" t="str">
            <v>Melanocharis nigra</v>
          </cell>
        </row>
        <row r="6232">
          <cell r="C6232" t="str">
            <v>Lemon-breasted Berrypecker</v>
          </cell>
          <cell r="D6232" t="str">
            <v>Melanocharis longicauda</v>
          </cell>
        </row>
        <row r="6233">
          <cell r="C6233" t="str">
            <v>Fan-tailed Berrypecker</v>
          </cell>
          <cell r="D6233" t="str">
            <v>Melanocharis versteri</v>
          </cell>
        </row>
        <row r="6234">
          <cell r="C6234" t="str">
            <v>Streaked Berrypecker</v>
          </cell>
          <cell r="D6234" t="str">
            <v>Melanocharis striativentris</v>
          </cell>
        </row>
        <row r="6235">
          <cell r="C6235" t="str">
            <v>Spotted Berrypecker</v>
          </cell>
          <cell r="D6235" t="str">
            <v>Melanocharis crassirostris</v>
          </cell>
        </row>
        <row r="6236">
          <cell r="C6236" t="str">
            <v>Pygmy Longbill</v>
          </cell>
          <cell r="D6236" t="str">
            <v>Oedistoma pygmaeum</v>
          </cell>
        </row>
        <row r="6237">
          <cell r="C6237" t="str">
            <v>Grey-winged Longbill</v>
          </cell>
          <cell r="D6237" t="str">
            <v>Toxorhamphus poliopterus</v>
          </cell>
        </row>
        <row r="6238">
          <cell r="C6238" t="str">
            <v>Green-crowned Longbill</v>
          </cell>
          <cell r="D6238" t="str">
            <v>Toxorhamphus novaeguineae</v>
          </cell>
        </row>
        <row r="6239">
          <cell r="C6239" t="str">
            <v>Plumed Longbill</v>
          </cell>
          <cell r="D6239" t="str">
            <v>Toxorhamphus iliolophus</v>
          </cell>
        </row>
        <row r="6240">
          <cell r="C6240" t="str">
            <v>Tit Berrypecker</v>
          </cell>
          <cell r="D6240" t="str">
            <v>Oreocharis arfaki</v>
          </cell>
        </row>
        <row r="6241">
          <cell r="C6241" t="str">
            <v>Crested Berrypecker</v>
          </cell>
          <cell r="D6241" t="str">
            <v>Paramythia montium</v>
          </cell>
        </row>
        <row r="6242">
          <cell r="C6242" t="str">
            <v>Kokako</v>
          </cell>
          <cell r="D6242" t="str">
            <v>Callaeas cinereus</v>
          </cell>
        </row>
        <row r="6243">
          <cell r="C6243" t="str">
            <v>Saddleback</v>
          </cell>
          <cell r="D6243" t="str">
            <v>Philesturnus carunculatus</v>
          </cell>
        </row>
        <row r="6244">
          <cell r="C6244" t="str">
            <v>Huia</v>
          </cell>
          <cell r="D6244" t="str">
            <v>Heteralocha acutirostris</v>
          </cell>
        </row>
        <row r="6245">
          <cell r="C6245" t="str">
            <v>Papuan Whipbird</v>
          </cell>
          <cell r="D6245" t="str">
            <v>Androphobus viridis</v>
          </cell>
        </row>
        <row r="6246">
          <cell r="C6246" t="str">
            <v>Eastern Whipbird</v>
          </cell>
          <cell r="D6246" t="str">
            <v>Psophodes olivaceus</v>
          </cell>
        </row>
        <row r="6247">
          <cell r="C6247" t="str">
            <v>Western Whipbird</v>
          </cell>
          <cell r="D6247" t="str">
            <v>Psophodes nigrogularis</v>
          </cell>
        </row>
        <row r="6248">
          <cell r="C6248" t="str">
            <v>Chiming Wedgebill</v>
          </cell>
          <cell r="D6248" t="str">
            <v>Psophodes occidentalis</v>
          </cell>
        </row>
        <row r="6249">
          <cell r="C6249" t="str">
            <v>Chirruping Wedgebill</v>
          </cell>
          <cell r="D6249" t="str">
            <v>Psophodes cristatus</v>
          </cell>
        </row>
        <row r="6250">
          <cell r="C6250" t="str">
            <v>Spotted Jewel-babbler</v>
          </cell>
          <cell r="D6250" t="str">
            <v>Ptilorrhoa leucosticta</v>
          </cell>
        </row>
        <row r="6251">
          <cell r="C6251" t="str">
            <v>Blue Jewel-babbler</v>
          </cell>
          <cell r="D6251" t="str">
            <v>Ptilorrhoa caerulescens</v>
          </cell>
        </row>
        <row r="6252">
          <cell r="C6252" t="str">
            <v>Chestnut-backed Jewel-babbler</v>
          </cell>
          <cell r="D6252" t="str">
            <v>Ptilorrhoa castanonota</v>
          </cell>
        </row>
        <row r="6253">
          <cell r="C6253" t="str">
            <v>Rail-babbler</v>
          </cell>
          <cell r="D6253" t="str">
            <v>Eupetes macrocerus</v>
          </cell>
        </row>
        <row r="6254">
          <cell r="C6254" t="str">
            <v>Spotted Quail-thrush</v>
          </cell>
          <cell r="D6254" t="str">
            <v>Cinclosoma punctatum</v>
          </cell>
        </row>
        <row r="6255">
          <cell r="C6255" t="str">
            <v>Chestnut Quail-thrush</v>
          </cell>
          <cell r="D6255" t="str">
            <v>Cinclosoma castanotum</v>
          </cell>
        </row>
        <row r="6256">
          <cell r="C6256" t="str">
            <v>Chestnut-breasted Quail-thrush</v>
          </cell>
          <cell r="D6256" t="str">
            <v>Cinclosoma castaneothorax</v>
          </cell>
        </row>
        <row r="6257">
          <cell r="C6257" t="str">
            <v>Cinnamon Quail-thrush</v>
          </cell>
          <cell r="D6257" t="str">
            <v>Cinclosoma cinnamomeum</v>
          </cell>
        </row>
        <row r="6258">
          <cell r="C6258" t="str">
            <v>Painted Quail-thrush</v>
          </cell>
          <cell r="D6258" t="str">
            <v>Cinclosoma ajax</v>
          </cell>
        </row>
        <row r="6259">
          <cell r="C6259" t="str">
            <v>African Shrike-flycatcher</v>
          </cell>
          <cell r="D6259" t="str">
            <v>Megabyas flammulatus</v>
          </cell>
        </row>
        <row r="6260">
          <cell r="C6260" t="str">
            <v>Black-and-white Shrike-flycatcher</v>
          </cell>
          <cell r="D6260" t="str">
            <v>Bias musicus</v>
          </cell>
        </row>
        <row r="6261">
          <cell r="C6261" t="str">
            <v>Ruwenzori Batis</v>
          </cell>
          <cell r="D6261" t="str">
            <v>Batis diops</v>
          </cell>
        </row>
        <row r="6262">
          <cell r="C6262" t="str">
            <v>Boulton's Batis</v>
          </cell>
          <cell r="D6262" t="str">
            <v>Batis margaritae</v>
          </cell>
        </row>
        <row r="6263">
          <cell r="D6263" t="str">
            <v>Batis reichenowi</v>
          </cell>
        </row>
        <row r="6264">
          <cell r="D6264" t="str">
            <v>Batis mixta</v>
          </cell>
        </row>
        <row r="6265">
          <cell r="D6265" t="str">
            <v>Batis mixta</v>
          </cell>
        </row>
        <row r="6266">
          <cell r="C6266" t="str">
            <v>Short-tailed Batis</v>
          </cell>
          <cell r="D6266" t="str">
            <v>Batis mixta</v>
          </cell>
        </row>
        <row r="6267">
          <cell r="C6267" t="str">
            <v>Dark Batis</v>
          </cell>
          <cell r="D6267" t="str">
            <v>Batis crypta</v>
          </cell>
        </row>
        <row r="6268">
          <cell r="D6268" t="str">
            <v>Batis dimorpha</v>
          </cell>
        </row>
        <row r="6269">
          <cell r="D6269" t="str">
            <v>Batis capensis</v>
          </cell>
        </row>
        <row r="6270">
          <cell r="C6270" t="str">
            <v>Cape Batis</v>
          </cell>
          <cell r="D6270" t="str">
            <v>Batis capensis</v>
          </cell>
        </row>
        <row r="6271">
          <cell r="C6271" t="str">
            <v>Zululand Batis</v>
          </cell>
          <cell r="D6271" t="str">
            <v>Batis fratrum</v>
          </cell>
        </row>
        <row r="6272">
          <cell r="C6272" t="str">
            <v>Chinspot Batis</v>
          </cell>
          <cell r="D6272" t="str">
            <v>Batis molitor</v>
          </cell>
        </row>
        <row r="6273">
          <cell r="C6273" t="str">
            <v>Pale Batis</v>
          </cell>
          <cell r="D6273" t="str">
            <v>Batis soror</v>
          </cell>
        </row>
        <row r="6274">
          <cell r="C6274" t="str">
            <v>Pririt Batis</v>
          </cell>
          <cell r="D6274" t="str">
            <v>Batis pririt</v>
          </cell>
        </row>
        <row r="6275">
          <cell r="C6275" t="str">
            <v>Senegal Batis</v>
          </cell>
          <cell r="D6275" t="str">
            <v>Batis senegalensis</v>
          </cell>
        </row>
        <row r="6276">
          <cell r="C6276" t="str">
            <v>Grey-headed Batis</v>
          </cell>
          <cell r="D6276" t="str">
            <v>Batis orientalis</v>
          </cell>
        </row>
        <row r="6277">
          <cell r="C6277" t="str">
            <v>Black-headed Batis</v>
          </cell>
          <cell r="D6277" t="str">
            <v>Batis minor</v>
          </cell>
        </row>
        <row r="6278">
          <cell r="D6278" t="str">
            <v>Batis erlangeri</v>
          </cell>
        </row>
        <row r="6279">
          <cell r="C6279" t="str">
            <v>Pygmy Batis</v>
          </cell>
          <cell r="D6279" t="str">
            <v>Batis perkeo</v>
          </cell>
        </row>
        <row r="6280">
          <cell r="C6280" t="str">
            <v>Gabon Batis</v>
          </cell>
          <cell r="D6280" t="str">
            <v>Batis minima</v>
          </cell>
        </row>
        <row r="6281">
          <cell r="C6281" t="str">
            <v>Ituri Batis</v>
          </cell>
          <cell r="D6281" t="str">
            <v>Batis ituriensis</v>
          </cell>
        </row>
        <row r="6282">
          <cell r="C6282" t="str">
            <v>West African Batis</v>
          </cell>
          <cell r="D6282" t="str">
            <v>Batis occulta</v>
          </cell>
        </row>
        <row r="6283">
          <cell r="C6283" t="str">
            <v>Fernando Po Batis</v>
          </cell>
          <cell r="D6283" t="str">
            <v>Batis poensis</v>
          </cell>
        </row>
        <row r="6284">
          <cell r="D6284" t="str">
            <v>Batis poensis</v>
          </cell>
        </row>
        <row r="6285">
          <cell r="C6285" t="str">
            <v>Angola Batis</v>
          </cell>
          <cell r="D6285" t="str">
            <v>Batis minulla</v>
          </cell>
        </row>
        <row r="6286">
          <cell r="C6286" t="str">
            <v>Chatshrike</v>
          </cell>
          <cell r="D6286" t="str">
            <v>Lanioturdus torquatus</v>
          </cell>
        </row>
        <row r="6287">
          <cell r="C6287" t="str">
            <v>Brown-throated Wattle-eye</v>
          </cell>
          <cell r="D6287" t="str">
            <v>Platysteira cyanea</v>
          </cell>
        </row>
        <row r="6288">
          <cell r="C6288" t="str">
            <v>Banded Wattle-eye</v>
          </cell>
          <cell r="D6288" t="str">
            <v>Platysteira laticincta</v>
          </cell>
        </row>
        <row r="6289">
          <cell r="C6289" t="str">
            <v>White-fronted Wattle-eye</v>
          </cell>
          <cell r="D6289" t="str">
            <v>Platysteira albifrons</v>
          </cell>
        </row>
        <row r="6290">
          <cell r="C6290" t="str">
            <v>Black-throated Wattle-eye</v>
          </cell>
          <cell r="D6290" t="str">
            <v>Platysteira peltata</v>
          </cell>
        </row>
        <row r="6291">
          <cell r="D6291" t="str">
            <v>Platysteira peltata</v>
          </cell>
        </row>
        <row r="6292">
          <cell r="C6292" t="str">
            <v>Chestnut Wattle-eye</v>
          </cell>
          <cell r="D6292" t="str">
            <v>Platysteira castanea</v>
          </cell>
        </row>
        <row r="6293">
          <cell r="D6293" t="str">
            <v>Platysteira hormophora</v>
          </cell>
        </row>
        <row r="6294">
          <cell r="C6294" t="str">
            <v>White-spotted Wattle-eye</v>
          </cell>
          <cell r="D6294" t="str">
            <v>Platysteira tonsa</v>
          </cell>
        </row>
        <row r="6295">
          <cell r="C6295" t="str">
            <v>Red-cheeked Wattle-eye</v>
          </cell>
          <cell r="D6295" t="str">
            <v>Platysteira blissetti</v>
          </cell>
        </row>
        <row r="6296">
          <cell r="C6296" t="str">
            <v>Black-necked Wattle-eye</v>
          </cell>
          <cell r="D6296" t="str">
            <v>Platysteira chalybea</v>
          </cell>
        </row>
        <row r="6297">
          <cell r="C6297" t="str">
            <v>Jameson's Wattle-eye</v>
          </cell>
          <cell r="D6297" t="str">
            <v>Platysteira jamesoni</v>
          </cell>
        </row>
        <row r="6298">
          <cell r="C6298" t="str">
            <v>Yellow-bellied Wattle-eye</v>
          </cell>
          <cell r="D6298" t="str">
            <v>Platysteira concreta</v>
          </cell>
        </row>
        <row r="6299">
          <cell r="C6299" t="str">
            <v>White Helmet-shrike</v>
          </cell>
          <cell r="D6299" t="str">
            <v>Prionops plumatus</v>
          </cell>
        </row>
        <row r="6300">
          <cell r="C6300" t="str">
            <v>Grey-crested Helmet-shrike</v>
          </cell>
          <cell r="D6300" t="str">
            <v>Prionops poliolophus</v>
          </cell>
        </row>
        <row r="6301">
          <cell r="C6301" t="str">
            <v>Yellow-crested Helmet-shrike</v>
          </cell>
          <cell r="D6301" t="str">
            <v>Prionops alberti</v>
          </cell>
        </row>
        <row r="6302">
          <cell r="D6302" t="str">
            <v>Prionops rufiventris</v>
          </cell>
        </row>
        <row r="6303">
          <cell r="D6303" t="str">
            <v>Prionops caniceps</v>
          </cell>
        </row>
        <row r="6304">
          <cell r="C6304" t="str">
            <v>Chestnut-bellied Helmet-shrike</v>
          </cell>
          <cell r="D6304" t="str">
            <v>Prionops caniceps</v>
          </cell>
        </row>
        <row r="6305">
          <cell r="C6305" t="str">
            <v>Retz's Helmet-shrike</v>
          </cell>
          <cell r="D6305" t="str">
            <v>Prionops retzii</v>
          </cell>
        </row>
        <row r="6306">
          <cell r="C6306" t="str">
            <v>Gabela Helmet-shrike</v>
          </cell>
          <cell r="D6306" t="str">
            <v>Prionops gabela</v>
          </cell>
        </row>
        <row r="6307">
          <cell r="C6307" t="str">
            <v>Chestnut-fronted Helmet-shrike</v>
          </cell>
          <cell r="D6307" t="str">
            <v>Prionops scopifrons</v>
          </cell>
        </row>
        <row r="6308">
          <cell r="D6308" t="str">
            <v>Malaconotus multicolor</v>
          </cell>
        </row>
        <row r="6309">
          <cell r="D6309" t="str">
            <v>Malaconotus viridis</v>
          </cell>
        </row>
        <row r="6310">
          <cell r="C6310" t="str">
            <v>Fiery-breasted Bush-shrike</v>
          </cell>
          <cell r="D6310" t="str">
            <v>Malaconotus cruentus</v>
          </cell>
        </row>
        <row r="6311">
          <cell r="C6311" t="str">
            <v>Lagden's Bush-shrike</v>
          </cell>
          <cell r="D6311" t="str">
            <v>Malaconotus lagdeni</v>
          </cell>
        </row>
        <row r="6312">
          <cell r="C6312" t="str">
            <v>Green-breasted Bush-shrike</v>
          </cell>
          <cell r="D6312" t="str">
            <v>Malaconotus gladiator</v>
          </cell>
        </row>
        <row r="6313">
          <cell r="C6313" t="str">
            <v>Grey-headed Bush-shrike</v>
          </cell>
          <cell r="D6313" t="str">
            <v>Malaconotus blanchoti</v>
          </cell>
        </row>
        <row r="6314">
          <cell r="C6314" t="str">
            <v>Monteiro's Bush-shrike</v>
          </cell>
          <cell r="D6314" t="str">
            <v>Malaconotus monteiri</v>
          </cell>
        </row>
        <row r="6315">
          <cell r="C6315" t="str">
            <v>Uluguru Bush-shrike</v>
          </cell>
          <cell r="D6315" t="str">
            <v>Malaconotus alius</v>
          </cell>
        </row>
        <row r="6316">
          <cell r="C6316" t="str">
            <v>Bokmakierie Bush-shrike</v>
          </cell>
          <cell r="D6316" t="str">
            <v>Telophorus zeylonus</v>
          </cell>
        </row>
        <row r="6317">
          <cell r="C6317" t="str">
            <v>Grey-green Bush-shrike</v>
          </cell>
          <cell r="D6317" t="str">
            <v>Telophorus bocagei</v>
          </cell>
        </row>
        <row r="6318">
          <cell r="C6318" t="str">
            <v>Sulphur-breasted Bush-shrike</v>
          </cell>
          <cell r="D6318" t="str">
            <v>Telophorus sulfureopectus</v>
          </cell>
        </row>
        <row r="6319">
          <cell r="C6319" t="str">
            <v>Olive Bush-shrike</v>
          </cell>
          <cell r="D6319" t="str">
            <v>Telophorus olivaceus</v>
          </cell>
        </row>
        <row r="6320">
          <cell r="C6320" t="str">
            <v>Mount Kupe Bush-shrike</v>
          </cell>
          <cell r="D6320" t="str">
            <v>Telophorus kupeensis</v>
          </cell>
        </row>
        <row r="6321">
          <cell r="C6321" t="str">
            <v>Doherty's Bush-shrike</v>
          </cell>
          <cell r="D6321" t="str">
            <v>Telophorus dohertyi</v>
          </cell>
        </row>
        <row r="6322">
          <cell r="C6322" t="str">
            <v>Many-coloured Bush-shrike</v>
          </cell>
          <cell r="D6322" t="str">
            <v>Telophorus multicolor</v>
          </cell>
        </row>
        <row r="6323">
          <cell r="C6323" t="str">
            <v>Black-fronted Bush-shrike</v>
          </cell>
          <cell r="D6323" t="str">
            <v>Telophorus nigrifrons</v>
          </cell>
        </row>
        <row r="6324">
          <cell r="C6324" t="str">
            <v>Four-coloured Bush-shrike</v>
          </cell>
          <cell r="D6324" t="str">
            <v>Telophorus quadricolor</v>
          </cell>
        </row>
        <row r="6325">
          <cell r="C6325" t="str">
            <v>Perrin's Bush-shrike</v>
          </cell>
          <cell r="D6325" t="str">
            <v>Telophorus viridis</v>
          </cell>
        </row>
        <row r="6326">
          <cell r="C6326" t="str">
            <v>Rosy-patched Bush-shrike</v>
          </cell>
          <cell r="D6326" t="str">
            <v>Rhodophoneus cruentus</v>
          </cell>
        </row>
        <row r="6327">
          <cell r="D6327" t="str">
            <v>Tchagra anchietae</v>
          </cell>
        </row>
        <row r="6328">
          <cell r="D6328" t="str">
            <v>Tchagra minuta</v>
          </cell>
        </row>
        <row r="6329">
          <cell r="C6329" t="str">
            <v>Marsh Tchagra</v>
          </cell>
          <cell r="D6329" t="str">
            <v>Tchagra minutus</v>
          </cell>
        </row>
        <row r="6330">
          <cell r="C6330" t="str">
            <v>Black-crowned Tchagra</v>
          </cell>
          <cell r="D6330" t="str">
            <v>Tchagra senegalus</v>
          </cell>
        </row>
        <row r="6331">
          <cell r="C6331" t="str">
            <v>Brown-crowned Tchagra</v>
          </cell>
          <cell r="D6331" t="str">
            <v>Tchagra australis</v>
          </cell>
        </row>
        <row r="6332">
          <cell r="C6332" t="str">
            <v>Three-streaked Tchagra</v>
          </cell>
          <cell r="D6332" t="str">
            <v>Tchagra jamesi</v>
          </cell>
        </row>
        <row r="6333">
          <cell r="C6333" t="str">
            <v>Southern Tchagra</v>
          </cell>
          <cell r="D6333" t="str">
            <v>Tchagra tchagra</v>
          </cell>
        </row>
        <row r="6334">
          <cell r="C6334" t="str">
            <v>Northern Puffback</v>
          </cell>
          <cell r="D6334" t="str">
            <v>Dryoscopus gambensis</v>
          </cell>
        </row>
        <row r="6335">
          <cell r="C6335" t="str">
            <v>Pringle's Puffback</v>
          </cell>
          <cell r="D6335" t="str">
            <v>Dryoscopus pringlii</v>
          </cell>
        </row>
        <row r="6336">
          <cell r="C6336" t="str">
            <v>Black-backed Puffback</v>
          </cell>
          <cell r="D6336" t="str">
            <v>Dryoscopus cubla</v>
          </cell>
        </row>
        <row r="6337">
          <cell r="C6337" t="str">
            <v>Red-eyed Puffback</v>
          </cell>
          <cell r="D6337" t="str">
            <v>Dryoscopus senegalensis</v>
          </cell>
        </row>
        <row r="6338">
          <cell r="C6338" t="str">
            <v>Pink-footed Puffback</v>
          </cell>
          <cell r="D6338" t="str">
            <v>Dryoscopus angolensis</v>
          </cell>
        </row>
        <row r="6339">
          <cell r="C6339" t="str">
            <v>Large-billed Puffback</v>
          </cell>
          <cell r="D6339" t="str">
            <v>Dryoscopus sabini</v>
          </cell>
        </row>
        <row r="6340">
          <cell r="C6340" t="str">
            <v>Red-naped Bush-shrike</v>
          </cell>
          <cell r="D6340" t="str">
            <v>Laniarius ruficeps</v>
          </cell>
        </row>
        <row r="6341">
          <cell r="C6341" t="str">
            <v>Luehder's Bush-shrike</v>
          </cell>
          <cell r="D6341" t="str">
            <v>Laniarius luehderi</v>
          </cell>
        </row>
        <row r="6342">
          <cell r="D6342" t="str">
            <v>Laniarius luehderi</v>
          </cell>
        </row>
        <row r="6343">
          <cell r="C6343" t="str">
            <v>Orange-breasted Bush-shrike</v>
          </cell>
          <cell r="D6343" t="str">
            <v>Laniarius brauni</v>
          </cell>
        </row>
        <row r="6344">
          <cell r="C6344" t="str">
            <v>Gabela Bush-shrike</v>
          </cell>
          <cell r="D6344" t="str">
            <v>Laniarius amboimensis</v>
          </cell>
        </row>
        <row r="6345">
          <cell r="D6345" t="str">
            <v>Laniarius liberatus</v>
          </cell>
        </row>
        <row r="6346">
          <cell r="C6346" t="str">
            <v>Turati's Boubou</v>
          </cell>
          <cell r="D6346" t="str">
            <v>Laniarius turatii</v>
          </cell>
        </row>
        <row r="6347">
          <cell r="C6347" t="str">
            <v>Ethiopian Boubou</v>
          </cell>
          <cell r="D6347" t="str">
            <v>Laniarius aethiopicus</v>
          </cell>
        </row>
        <row r="6348">
          <cell r="D6348" t="str">
            <v>Laniarius erlangeri</v>
          </cell>
        </row>
        <row r="6349">
          <cell r="C6349" t="str">
            <v>East Coast Boubou</v>
          </cell>
          <cell r="D6349" t="str">
            <v>Laniarius sublacteus</v>
          </cell>
        </row>
        <row r="6350">
          <cell r="C6350" t="str">
            <v>Tropical Boubou</v>
          </cell>
          <cell r="D6350" t="str">
            <v>Laniarius major</v>
          </cell>
        </row>
        <row r="6351">
          <cell r="C6351" t="str">
            <v>Gabon Boubou</v>
          </cell>
          <cell r="D6351" t="str">
            <v>Laniarius bicolor</v>
          </cell>
        </row>
        <row r="6352">
          <cell r="C6352" t="str">
            <v>Southern Boubou</v>
          </cell>
          <cell r="D6352" t="str">
            <v>Laniarius ferrugineus</v>
          </cell>
        </row>
        <row r="6353">
          <cell r="C6353" t="str">
            <v>Common Gonolek</v>
          </cell>
          <cell r="D6353" t="str">
            <v>Laniarius barbarus</v>
          </cell>
        </row>
        <row r="6354">
          <cell r="C6354" t="str">
            <v>Black-headed Gonolek</v>
          </cell>
          <cell r="D6354" t="str">
            <v>Laniarius erythrogaster</v>
          </cell>
        </row>
        <row r="6355">
          <cell r="C6355" t="str">
            <v>Crimson-breasted Gonolek</v>
          </cell>
          <cell r="D6355" t="str">
            <v>Laniarius atrococcineus</v>
          </cell>
        </row>
        <row r="6356">
          <cell r="D6356" t="str">
            <v>Laniarius atrococcineus</v>
          </cell>
        </row>
        <row r="6357">
          <cell r="C6357" t="str">
            <v>Papyrus Gonolek</v>
          </cell>
          <cell r="D6357" t="str">
            <v>Laniarius mufumbiri</v>
          </cell>
        </row>
        <row r="6358">
          <cell r="C6358" t="str">
            <v>Yellow-breasted Boubou</v>
          </cell>
          <cell r="D6358" t="str">
            <v>Laniarius atroflavus</v>
          </cell>
        </row>
        <row r="6359">
          <cell r="C6359" t="str">
            <v>Slate-coloured Boubou</v>
          </cell>
          <cell r="D6359" t="str">
            <v>Laniarius funebris</v>
          </cell>
        </row>
        <row r="6360">
          <cell r="C6360" t="str">
            <v>Sooty Boubou</v>
          </cell>
          <cell r="D6360" t="str">
            <v>Laniarius leucorhynchus</v>
          </cell>
        </row>
        <row r="6361">
          <cell r="C6361" t="str">
            <v>Mountain Boubou</v>
          </cell>
          <cell r="D6361" t="str">
            <v>Laniarius poensis</v>
          </cell>
        </row>
        <row r="6362">
          <cell r="C6362" t="str">
            <v>Fuelleborn's Boubou</v>
          </cell>
          <cell r="D6362" t="str">
            <v>Laniarius fuelleborni</v>
          </cell>
        </row>
        <row r="6363">
          <cell r="D6363" t="str">
            <v>Laniarius fuelleborni</v>
          </cell>
        </row>
        <row r="6364">
          <cell r="C6364" t="str">
            <v>Brubru</v>
          </cell>
          <cell r="D6364" t="str">
            <v>Nilaus afer</v>
          </cell>
        </row>
        <row r="6365">
          <cell r="C6365" t="str">
            <v>Yellow-breasted Boatbill</v>
          </cell>
          <cell r="D6365" t="str">
            <v>Machaerirhynchus flaviventer</v>
          </cell>
        </row>
        <row r="6366">
          <cell r="C6366" t="str">
            <v>Black-breasted Boatbill</v>
          </cell>
          <cell r="D6366" t="str">
            <v>Machaerirhynchus nigripectus</v>
          </cell>
        </row>
        <row r="6367">
          <cell r="C6367" t="str">
            <v>Red-tailed Vanga</v>
          </cell>
          <cell r="D6367" t="str">
            <v>Calicalicus madagascariensis</v>
          </cell>
        </row>
        <row r="6368">
          <cell r="C6368" t="str">
            <v>Red-shouldered Vanga</v>
          </cell>
          <cell r="D6368" t="str">
            <v>Calicalicus rufocarpalis</v>
          </cell>
        </row>
        <row r="6369">
          <cell r="C6369" t="str">
            <v>Hook-billed Vanga</v>
          </cell>
          <cell r="D6369" t="str">
            <v>Vanga curvirostris</v>
          </cell>
        </row>
        <row r="6370">
          <cell r="C6370" t="str">
            <v>Bernier's Vanga</v>
          </cell>
          <cell r="D6370" t="str">
            <v>Oriolia bernieri</v>
          </cell>
        </row>
        <row r="6371">
          <cell r="C6371" t="str">
            <v>Lafresnaye's Vanga</v>
          </cell>
          <cell r="D6371" t="str">
            <v>Xenopirostris xenopirostris</v>
          </cell>
        </row>
        <row r="6372">
          <cell r="C6372" t="str">
            <v>Van Dam's Vanga</v>
          </cell>
          <cell r="D6372" t="str">
            <v>Xenopirostris damii</v>
          </cell>
        </row>
        <row r="6373">
          <cell r="C6373" t="str">
            <v>Pollen's Vanga</v>
          </cell>
          <cell r="D6373" t="str">
            <v>Xenopirostris polleni</v>
          </cell>
        </row>
        <row r="6374">
          <cell r="C6374" t="str">
            <v>Sickle-billed Vanga</v>
          </cell>
          <cell r="D6374" t="str">
            <v>Falculea palliata</v>
          </cell>
        </row>
        <row r="6375">
          <cell r="C6375" t="str">
            <v>White-headed Vanga</v>
          </cell>
          <cell r="D6375" t="str">
            <v>Artamella viridis</v>
          </cell>
        </row>
        <row r="6376">
          <cell r="C6376" t="str">
            <v>Chabert's Vanga</v>
          </cell>
          <cell r="D6376" t="str">
            <v>Leptopterus chabert</v>
          </cell>
        </row>
        <row r="6377">
          <cell r="C6377" t="str">
            <v>Blue Vanga</v>
          </cell>
          <cell r="D6377" t="str">
            <v>Cyanolanius madagascarinus</v>
          </cell>
        </row>
        <row r="6378">
          <cell r="C6378" t="str">
            <v>Rufous Vanga</v>
          </cell>
          <cell r="D6378" t="str">
            <v>Schetba rufa</v>
          </cell>
        </row>
        <row r="6379">
          <cell r="C6379" t="str">
            <v>Helmet Vanga</v>
          </cell>
          <cell r="D6379" t="str">
            <v>Euryceros prevostii</v>
          </cell>
        </row>
        <row r="6380">
          <cell r="C6380" t="str">
            <v>Tylas Vanga</v>
          </cell>
          <cell r="D6380" t="str">
            <v>Tylas eduardi</v>
          </cell>
        </row>
        <row r="6381">
          <cell r="C6381" t="str">
            <v>Bluntschli's Vanga</v>
          </cell>
          <cell r="D6381" t="str">
            <v>Hypositta perdita</v>
          </cell>
        </row>
        <row r="6382">
          <cell r="C6382" t="str">
            <v>Nuthatch Vanga</v>
          </cell>
          <cell r="D6382" t="str">
            <v>Hypositta corallirostris</v>
          </cell>
        </row>
        <row r="6383">
          <cell r="C6383" t="str">
            <v>Dark Newtonia</v>
          </cell>
          <cell r="D6383" t="str">
            <v>Newtonia amphichroa</v>
          </cell>
        </row>
        <row r="6384">
          <cell r="C6384" t="str">
            <v>Common Newtonia</v>
          </cell>
          <cell r="D6384" t="str">
            <v>Newtonia brunneicauda</v>
          </cell>
        </row>
        <row r="6385">
          <cell r="C6385" t="str">
            <v>Archbold's Newtonia</v>
          </cell>
          <cell r="D6385" t="str">
            <v>Newtonia archboldi</v>
          </cell>
        </row>
        <row r="6386">
          <cell r="C6386" t="str">
            <v>Red-tailed Newtonia</v>
          </cell>
          <cell r="D6386" t="str">
            <v>Newtonia fanovanae</v>
          </cell>
        </row>
        <row r="6387">
          <cell r="C6387" t="str">
            <v>Ward's Flycatcher</v>
          </cell>
          <cell r="D6387" t="str">
            <v>Pseudobias wardi</v>
          </cell>
        </row>
        <row r="6388">
          <cell r="C6388" t="str">
            <v>Crossley's Babbler</v>
          </cell>
          <cell r="D6388" t="str">
            <v>Mystacornis crossleyi</v>
          </cell>
        </row>
        <row r="6389">
          <cell r="C6389" t="str">
            <v>Black-backed Butcherbird</v>
          </cell>
          <cell r="D6389" t="str">
            <v>Cracticus mentalis</v>
          </cell>
        </row>
        <row r="6390">
          <cell r="C6390" t="str">
            <v>Grey Butcherbird</v>
          </cell>
          <cell r="D6390" t="str">
            <v>Cracticus torquatus</v>
          </cell>
        </row>
        <row r="6391">
          <cell r="C6391" t="str">
            <v>Hooded Butcherbird</v>
          </cell>
          <cell r="D6391" t="str">
            <v>Cracticus cassicus</v>
          </cell>
        </row>
        <row r="6392">
          <cell r="C6392" t="str">
            <v>Tagula Butcherbird</v>
          </cell>
          <cell r="D6392" t="str">
            <v>Cracticus louisiadensis</v>
          </cell>
        </row>
        <row r="6393">
          <cell r="C6393" t="str">
            <v>Pied Butcherbird</v>
          </cell>
          <cell r="D6393" t="str">
            <v>Cracticus nigrogularis</v>
          </cell>
        </row>
        <row r="6394">
          <cell r="C6394" t="str">
            <v>Black Butcherbird</v>
          </cell>
          <cell r="D6394" t="str">
            <v>Cracticus quoyi</v>
          </cell>
        </row>
        <row r="6395">
          <cell r="C6395" t="str">
            <v>Australian Magpie</v>
          </cell>
          <cell r="D6395" t="str">
            <v>Gymnorhina tibicen</v>
          </cell>
        </row>
        <row r="6396">
          <cell r="C6396" t="str">
            <v>Pied Currawong</v>
          </cell>
          <cell r="D6396" t="str">
            <v>Strepera graculina</v>
          </cell>
        </row>
        <row r="6397">
          <cell r="C6397" t="str">
            <v>Black Currawong</v>
          </cell>
          <cell r="D6397" t="str">
            <v>Strepera fuliginosa</v>
          </cell>
        </row>
        <row r="6398">
          <cell r="C6398" t="str">
            <v>Grey Currawong</v>
          </cell>
          <cell r="D6398" t="str">
            <v>Strepera versicolor</v>
          </cell>
        </row>
        <row r="6399">
          <cell r="C6399" t="str">
            <v>Lowland Peltops</v>
          </cell>
          <cell r="D6399" t="str">
            <v>Peltops blainvillii</v>
          </cell>
        </row>
        <row r="6400">
          <cell r="C6400" t="str">
            <v>Mountain Peltops</v>
          </cell>
          <cell r="D6400" t="str">
            <v>Peltops montanus</v>
          </cell>
        </row>
        <row r="6401">
          <cell r="C6401" t="str">
            <v>Ashy Woodswallow</v>
          </cell>
          <cell r="D6401" t="str">
            <v>Artamus fuscus</v>
          </cell>
        </row>
        <row r="6402">
          <cell r="C6402" t="str">
            <v>White-breasted Woodswallow</v>
          </cell>
          <cell r="D6402" t="str">
            <v>Artamus leucorynchus</v>
          </cell>
        </row>
        <row r="6403">
          <cell r="C6403" t="str">
            <v>Ivory-backed Woodswallow</v>
          </cell>
          <cell r="D6403" t="str">
            <v>Artamus monachus</v>
          </cell>
        </row>
        <row r="6404">
          <cell r="C6404" t="str">
            <v>Great Woodswallow</v>
          </cell>
          <cell r="D6404" t="str">
            <v>Artamus maximus</v>
          </cell>
        </row>
        <row r="6405">
          <cell r="C6405" t="str">
            <v>Bismarck Woodswallow</v>
          </cell>
          <cell r="D6405" t="str">
            <v>Artamus insignis</v>
          </cell>
        </row>
        <row r="6406">
          <cell r="C6406" t="str">
            <v>Fiji Woodswallow</v>
          </cell>
          <cell r="D6406" t="str">
            <v>Artamus mentalis</v>
          </cell>
        </row>
        <row r="6407">
          <cell r="C6407" t="str">
            <v>Masked Woodswallow</v>
          </cell>
          <cell r="D6407" t="str">
            <v>Artamus personatus</v>
          </cell>
        </row>
        <row r="6408">
          <cell r="C6408" t="str">
            <v>White-browed Woodswallow</v>
          </cell>
          <cell r="D6408" t="str">
            <v>Artamus superciliosus</v>
          </cell>
        </row>
        <row r="6409">
          <cell r="C6409" t="str">
            <v>Black-faced Woodswallow</v>
          </cell>
          <cell r="D6409" t="str">
            <v>Artamus cinereus</v>
          </cell>
        </row>
        <row r="6410">
          <cell r="C6410" t="str">
            <v>Dusky Woodswallow</v>
          </cell>
          <cell r="D6410" t="str">
            <v>Artamus cyanopterus</v>
          </cell>
        </row>
        <row r="6411">
          <cell r="C6411" t="str">
            <v>Little Woodswallow</v>
          </cell>
          <cell r="D6411" t="str">
            <v>Artamus minor</v>
          </cell>
        </row>
        <row r="6412">
          <cell r="C6412" t="str">
            <v>Common Iora</v>
          </cell>
          <cell r="D6412" t="str">
            <v>Aegithina tiphia</v>
          </cell>
        </row>
        <row r="6413">
          <cell r="C6413" t="str">
            <v>White-tailed Iora</v>
          </cell>
          <cell r="D6413" t="str">
            <v>Aegithina nigrolutea</v>
          </cell>
        </row>
        <row r="6414">
          <cell r="C6414" t="str">
            <v>Green Iora</v>
          </cell>
          <cell r="D6414" t="str">
            <v>Aegithina viridissima</v>
          </cell>
        </row>
        <row r="6415">
          <cell r="C6415" t="str">
            <v>Great Iora</v>
          </cell>
          <cell r="D6415" t="str">
            <v>Aegithina lafresnayei</v>
          </cell>
        </row>
        <row r="6416">
          <cell r="C6416" t="str">
            <v>Bornean Bristlehead</v>
          </cell>
          <cell r="D6416" t="str">
            <v>Pityriasis gymnocephala</v>
          </cell>
        </row>
        <row r="6417">
          <cell r="C6417" t="str">
            <v>Large Woodshrike</v>
          </cell>
          <cell r="D6417" t="str">
            <v>Tephrodornis gularis</v>
          </cell>
        </row>
        <row r="6418">
          <cell r="C6418" t="str">
            <v>Common Woodshrike</v>
          </cell>
          <cell r="D6418" t="str">
            <v>Tephrodornis pondicerianus</v>
          </cell>
        </row>
        <row r="6419">
          <cell r="C6419" t="str">
            <v>Ground Cuckooshrike</v>
          </cell>
          <cell r="D6419" t="str">
            <v>Coracina maxima</v>
          </cell>
        </row>
        <row r="6420">
          <cell r="C6420" t="str">
            <v>Sunda Cuckooshrike</v>
          </cell>
          <cell r="D6420" t="str">
            <v>Coracina larvata</v>
          </cell>
        </row>
        <row r="6421">
          <cell r="C6421" t="str">
            <v>Large Cuckooshrike</v>
          </cell>
          <cell r="D6421" t="str">
            <v>Coracina macei</v>
          </cell>
        </row>
        <row r="6422">
          <cell r="C6422" t="str">
            <v>Javan Cuckooshrike</v>
          </cell>
          <cell r="D6422" t="str">
            <v>Coracina javensis</v>
          </cell>
        </row>
        <row r="6423">
          <cell r="C6423" t="str">
            <v>Slaty Cuckooshrike</v>
          </cell>
          <cell r="D6423" t="str">
            <v>Coracina schistacea</v>
          </cell>
        </row>
        <row r="6424">
          <cell r="C6424" t="str">
            <v>Wallacean Cuckooshrike</v>
          </cell>
          <cell r="D6424" t="str">
            <v>Coracina personata</v>
          </cell>
        </row>
        <row r="6425">
          <cell r="C6425" t="str">
            <v>Moluccan Cuckooshrike</v>
          </cell>
          <cell r="D6425" t="str">
            <v>Coracina atriceps</v>
          </cell>
        </row>
        <row r="6426">
          <cell r="C6426" t="str">
            <v>Buru Cuckooshrike</v>
          </cell>
          <cell r="D6426" t="str">
            <v>Coracina fortis</v>
          </cell>
        </row>
        <row r="6427">
          <cell r="C6427" t="str">
            <v>Melanesian Cuckooshrike</v>
          </cell>
          <cell r="D6427" t="str">
            <v>Coracina caledonica</v>
          </cell>
        </row>
        <row r="6428">
          <cell r="C6428" t="str">
            <v>Black-faced Cuckooshrike</v>
          </cell>
          <cell r="D6428" t="str">
            <v>Coracina novaehollandiae</v>
          </cell>
        </row>
        <row r="6429">
          <cell r="C6429" t="str">
            <v>Stout-billed Cuckooshrike</v>
          </cell>
          <cell r="D6429" t="str">
            <v>Coracina caeruleogrisea</v>
          </cell>
        </row>
        <row r="6430">
          <cell r="C6430" t="str">
            <v>Cerulean Cuckooshrike</v>
          </cell>
          <cell r="D6430" t="str">
            <v>Coracina temminckii</v>
          </cell>
        </row>
        <row r="6431">
          <cell r="C6431" t="str">
            <v>Bar-bellied Cuckooshrike</v>
          </cell>
          <cell r="D6431" t="str">
            <v>Coracina striata</v>
          </cell>
        </row>
        <row r="6432">
          <cell r="C6432" t="str">
            <v>Pied Cuckooshrike</v>
          </cell>
          <cell r="D6432" t="str">
            <v>Coracina bicolor</v>
          </cell>
        </row>
        <row r="6433">
          <cell r="C6433" t="str">
            <v>Yellow-eyed Cuckooshrike</v>
          </cell>
          <cell r="D6433" t="str">
            <v>Coracina lineata</v>
          </cell>
        </row>
        <row r="6434">
          <cell r="C6434" t="str">
            <v>Boyer's Cuckooshrike</v>
          </cell>
          <cell r="D6434" t="str">
            <v>Coracina boyeri</v>
          </cell>
        </row>
        <row r="6435">
          <cell r="C6435" t="str">
            <v>White-rumped Cuckooshrike</v>
          </cell>
          <cell r="D6435" t="str">
            <v>Coracina leucopygia</v>
          </cell>
        </row>
        <row r="6436">
          <cell r="C6436" t="str">
            <v>White-bellied Cuckooshrike</v>
          </cell>
          <cell r="D6436" t="str">
            <v>Coracina papuensis</v>
          </cell>
        </row>
        <row r="6437">
          <cell r="C6437" t="str">
            <v>Hooded Cuckooshrike</v>
          </cell>
          <cell r="D6437" t="str">
            <v>Coracina longicauda</v>
          </cell>
        </row>
        <row r="6438">
          <cell r="C6438" t="str">
            <v>Halmahera Cuckooshrike</v>
          </cell>
          <cell r="D6438" t="str">
            <v>Coracina parvula</v>
          </cell>
        </row>
        <row r="6439">
          <cell r="C6439" t="str">
            <v>Pygmy Cuckooshrike</v>
          </cell>
          <cell r="D6439" t="str">
            <v>Coracina abbotti</v>
          </cell>
        </row>
        <row r="6440">
          <cell r="C6440" t="str">
            <v>New Caledonian Cuckooshrike</v>
          </cell>
          <cell r="D6440" t="str">
            <v>Coracina analis</v>
          </cell>
        </row>
        <row r="6441">
          <cell r="C6441" t="str">
            <v>White-breasted Cuckooshrike</v>
          </cell>
          <cell r="D6441" t="str">
            <v>Coracina pectoralis</v>
          </cell>
        </row>
        <row r="6442">
          <cell r="C6442" t="str">
            <v>Grey Cuckooshrike</v>
          </cell>
          <cell r="D6442" t="str">
            <v>Coracina caesia</v>
          </cell>
        </row>
        <row r="6443">
          <cell r="C6443" t="str">
            <v>Blue Cuckooshrike</v>
          </cell>
          <cell r="D6443" t="str">
            <v>Coracina azurea</v>
          </cell>
        </row>
        <row r="6444">
          <cell r="C6444" t="str">
            <v>Grauer's Cuckooshrike</v>
          </cell>
          <cell r="D6444" t="str">
            <v>Coracina graueri</v>
          </cell>
        </row>
        <row r="6445">
          <cell r="C6445" t="str">
            <v>Ashy Cuckooshrike</v>
          </cell>
          <cell r="D6445" t="str">
            <v>Coracina cinerea</v>
          </cell>
        </row>
        <row r="6446">
          <cell r="C6446" t="str">
            <v>Mauritius Cuckooshrike</v>
          </cell>
          <cell r="D6446" t="str">
            <v>Coracina typica</v>
          </cell>
        </row>
        <row r="6447">
          <cell r="C6447" t="str">
            <v>Reunion Cuckooshrike</v>
          </cell>
          <cell r="D6447" t="str">
            <v>Coracina newtoni</v>
          </cell>
        </row>
        <row r="6448">
          <cell r="C6448" t="str">
            <v>Blackish Cuckooshrike</v>
          </cell>
          <cell r="D6448" t="str">
            <v>Coracina coerulescens</v>
          </cell>
        </row>
        <row r="6449">
          <cell r="C6449" t="str">
            <v>Slender-billed Cicadabird</v>
          </cell>
          <cell r="D6449" t="str">
            <v>Coracina tenuirostris</v>
          </cell>
        </row>
        <row r="6450">
          <cell r="C6450" t="str">
            <v>Sumba Cicadabird</v>
          </cell>
          <cell r="D6450" t="str">
            <v>Coracina dohertyi</v>
          </cell>
        </row>
        <row r="6451">
          <cell r="C6451" t="str">
            <v>Sula Cicadabird</v>
          </cell>
          <cell r="D6451" t="str">
            <v>Coracina sula</v>
          </cell>
        </row>
        <row r="6452">
          <cell r="C6452" t="str">
            <v>Kai Cicadabird</v>
          </cell>
          <cell r="D6452" t="str">
            <v>Coracina dispar</v>
          </cell>
        </row>
        <row r="6453">
          <cell r="C6453" t="str">
            <v>Black-bibbed Cicadabird</v>
          </cell>
          <cell r="D6453" t="str">
            <v>Coracina mindanensis</v>
          </cell>
        </row>
        <row r="6454">
          <cell r="C6454" t="str">
            <v>Sulawesi Cicadabird</v>
          </cell>
          <cell r="D6454" t="str">
            <v>Coracina morio</v>
          </cell>
        </row>
        <row r="6455">
          <cell r="C6455" t="str">
            <v>Pale Cicadabird</v>
          </cell>
          <cell r="D6455" t="str">
            <v>Coracina ceramensis</v>
          </cell>
        </row>
        <row r="6456">
          <cell r="C6456" t="str">
            <v>Black-shouldered Cicadabird</v>
          </cell>
          <cell r="D6456" t="str">
            <v>Coracina incerta</v>
          </cell>
        </row>
        <row r="6457">
          <cell r="C6457" t="str">
            <v>Grey-headed Cuckooshrike</v>
          </cell>
          <cell r="D6457" t="str">
            <v>Coracina schisticeps</v>
          </cell>
        </row>
        <row r="6458">
          <cell r="C6458" t="str">
            <v>New Guinea Cuckooshrike</v>
          </cell>
          <cell r="D6458" t="str">
            <v>Coracina melas</v>
          </cell>
        </row>
        <row r="6459">
          <cell r="C6459" t="str">
            <v>Black-bellied Cuckooshrike</v>
          </cell>
          <cell r="D6459" t="str">
            <v>Coracina montana</v>
          </cell>
        </row>
        <row r="6460">
          <cell r="C6460" t="str">
            <v>Solomons Cuckooshrike</v>
          </cell>
          <cell r="D6460" t="str">
            <v>Coracina holopolia</v>
          </cell>
        </row>
        <row r="6461">
          <cell r="C6461" t="str">
            <v>McGregor's Cuckooshrike</v>
          </cell>
          <cell r="D6461" t="str">
            <v>Coracina mcgregori</v>
          </cell>
        </row>
        <row r="6462">
          <cell r="C6462" t="str">
            <v>White-winged Cuckooshrike</v>
          </cell>
          <cell r="D6462" t="str">
            <v>Coracina ostenta</v>
          </cell>
        </row>
        <row r="6463">
          <cell r="C6463" t="str">
            <v>Indochinese Cuckooshrike</v>
          </cell>
          <cell r="D6463" t="str">
            <v>Coracina polioptera</v>
          </cell>
        </row>
        <row r="6464">
          <cell r="C6464" t="str">
            <v>Black-winged Cuckooshrike</v>
          </cell>
          <cell r="D6464" t="str">
            <v>Coracina melaschistos</v>
          </cell>
        </row>
        <row r="6465">
          <cell r="C6465" t="str">
            <v>Lesser Cuckooshrike</v>
          </cell>
          <cell r="D6465" t="str">
            <v>Coracina fimbriata</v>
          </cell>
        </row>
        <row r="6466">
          <cell r="C6466" t="str">
            <v>Black-headed Cuckooshrike</v>
          </cell>
          <cell r="D6466" t="str">
            <v>Coracina melanoptera</v>
          </cell>
        </row>
        <row r="6467">
          <cell r="C6467" t="str">
            <v>Golden Cuckooshrike</v>
          </cell>
          <cell r="D6467" t="str">
            <v>Campochaera sloetii</v>
          </cell>
        </row>
        <row r="6468">
          <cell r="C6468" t="str">
            <v>Black-and-white Triller</v>
          </cell>
          <cell r="D6468" t="str">
            <v>Lalage melanoleuca</v>
          </cell>
        </row>
        <row r="6469">
          <cell r="C6469" t="str">
            <v>Pied Triller</v>
          </cell>
          <cell r="D6469" t="str">
            <v>Lalage nigra</v>
          </cell>
        </row>
        <row r="6470">
          <cell r="C6470" t="str">
            <v>White-rumped Triller</v>
          </cell>
          <cell r="D6470" t="str">
            <v>Lalage leucopygialis</v>
          </cell>
        </row>
        <row r="6471">
          <cell r="C6471" t="str">
            <v>White-shouldered Triller</v>
          </cell>
          <cell r="D6471" t="str">
            <v>Lalage sueurii</v>
          </cell>
        </row>
        <row r="6472">
          <cell r="D6472" t="str">
            <v>Lalage sueurii</v>
          </cell>
        </row>
        <row r="6473">
          <cell r="C6473" t="str">
            <v>White-winged Triller</v>
          </cell>
          <cell r="D6473" t="str">
            <v>Lalage tricolor</v>
          </cell>
        </row>
        <row r="6474">
          <cell r="C6474" t="str">
            <v>Rufous-bellied Triller</v>
          </cell>
          <cell r="D6474" t="str">
            <v>Lalage aurea</v>
          </cell>
        </row>
        <row r="6475">
          <cell r="C6475" t="str">
            <v>White-browed Triller</v>
          </cell>
          <cell r="D6475" t="str">
            <v>Lalage moesta</v>
          </cell>
        </row>
        <row r="6476">
          <cell r="C6476" t="str">
            <v>Black-browed Triller</v>
          </cell>
          <cell r="D6476" t="str">
            <v>Lalage atrovirens</v>
          </cell>
        </row>
        <row r="6477">
          <cell r="C6477" t="str">
            <v>Varied Triller</v>
          </cell>
          <cell r="D6477" t="str">
            <v>Lalage leucomela</v>
          </cell>
        </row>
        <row r="6478">
          <cell r="C6478" t="str">
            <v>Polynesian Triller</v>
          </cell>
          <cell r="D6478" t="str">
            <v>Lalage maculosa</v>
          </cell>
        </row>
        <row r="6479">
          <cell r="C6479" t="str">
            <v>Samoan Triller</v>
          </cell>
          <cell r="D6479" t="str">
            <v>Lalage sharpei</v>
          </cell>
        </row>
        <row r="6480">
          <cell r="C6480" t="str">
            <v>Long-tailed Triller</v>
          </cell>
          <cell r="D6480" t="str">
            <v>Lalage leucopyga</v>
          </cell>
        </row>
        <row r="6481">
          <cell r="D6481" t="str">
            <v>Lalage leucopyga</v>
          </cell>
        </row>
        <row r="6482">
          <cell r="C6482" t="str">
            <v>Petit's Cuckooshrike</v>
          </cell>
          <cell r="D6482" t="str">
            <v>Campephaga petiti</v>
          </cell>
        </row>
        <row r="6483">
          <cell r="C6483" t="str">
            <v>Black Cuckooshrike</v>
          </cell>
          <cell r="D6483" t="str">
            <v>Campephaga flava</v>
          </cell>
        </row>
        <row r="6484">
          <cell r="C6484" t="str">
            <v>Red-shouldered Cuckooshrike</v>
          </cell>
          <cell r="D6484" t="str">
            <v>Campephaga phoenicea</v>
          </cell>
        </row>
        <row r="6485">
          <cell r="C6485" t="str">
            <v>Purple-throated Cuckooshrike</v>
          </cell>
          <cell r="D6485" t="str">
            <v>Campephaga quiscalina</v>
          </cell>
        </row>
        <row r="6486">
          <cell r="C6486" t="str">
            <v>Western Wattled Cuckooshrike</v>
          </cell>
          <cell r="D6486" t="str">
            <v>Campephaga lobata</v>
          </cell>
        </row>
        <row r="6487">
          <cell r="C6487" t="str">
            <v>Eastern Wattled Cuckooshrike</v>
          </cell>
          <cell r="D6487" t="str">
            <v>Campephaga oriolina</v>
          </cell>
        </row>
        <row r="6488">
          <cell r="C6488" t="str">
            <v>Rosy Minivet</v>
          </cell>
          <cell r="D6488" t="str">
            <v>Pericrocotus roseus</v>
          </cell>
        </row>
        <row r="6489">
          <cell r="C6489" t="str">
            <v>Brown-rumped Minivet</v>
          </cell>
          <cell r="D6489" t="str">
            <v>Pericrocotus cantonensis</v>
          </cell>
        </row>
        <row r="6490">
          <cell r="C6490" t="str">
            <v>Ashy Minivet</v>
          </cell>
          <cell r="D6490" t="str">
            <v>Pericrocotus divaricatus</v>
          </cell>
        </row>
        <row r="6491">
          <cell r="C6491" t="str">
            <v>Ryukyu Minivet</v>
          </cell>
          <cell r="D6491" t="str">
            <v>Pericrocotus tegimae</v>
          </cell>
        </row>
        <row r="6492">
          <cell r="C6492" t="str">
            <v>Small Minivet</v>
          </cell>
          <cell r="D6492" t="str">
            <v>Pericrocotus cinnamomeus</v>
          </cell>
        </row>
        <row r="6493">
          <cell r="C6493" t="str">
            <v>Fiery Minivet</v>
          </cell>
          <cell r="D6493" t="str">
            <v>Pericrocotus igneus</v>
          </cell>
        </row>
        <row r="6494">
          <cell r="C6494" t="str">
            <v>Flores Minivet</v>
          </cell>
          <cell r="D6494" t="str">
            <v>Pericrocotus lansbergei</v>
          </cell>
        </row>
        <row r="6495">
          <cell r="C6495" t="str">
            <v>White-bellied Minivet</v>
          </cell>
          <cell r="D6495" t="str">
            <v>Pericrocotus erythropygius</v>
          </cell>
        </row>
        <row r="6496">
          <cell r="C6496" t="str">
            <v>Grey-chinned Minivet</v>
          </cell>
          <cell r="D6496" t="str">
            <v>Pericrocotus solaris</v>
          </cell>
        </row>
        <row r="6497">
          <cell r="C6497" t="str">
            <v>Long-tailed Minivet</v>
          </cell>
          <cell r="D6497" t="str">
            <v>Pericrocotus ethologus</v>
          </cell>
        </row>
        <row r="6498">
          <cell r="C6498" t="str">
            <v>Short-billed Minivet</v>
          </cell>
          <cell r="D6498" t="str">
            <v>Pericrocotus brevirostris</v>
          </cell>
        </row>
        <row r="6499">
          <cell r="C6499" t="str">
            <v>Sunda Minivet</v>
          </cell>
          <cell r="D6499" t="str">
            <v>Pericrocotus miniatus</v>
          </cell>
        </row>
        <row r="6500">
          <cell r="C6500" t="str">
            <v>Scarlet Minivet</v>
          </cell>
          <cell r="D6500" t="str">
            <v>Pericrocotus flammeus</v>
          </cell>
        </row>
        <row r="6501">
          <cell r="C6501" t="str">
            <v>Bar-winged Flycatcher-shrike</v>
          </cell>
          <cell r="D6501" t="str">
            <v>Hemipus picatus</v>
          </cell>
        </row>
        <row r="6502">
          <cell r="C6502" t="str">
            <v>Black-winged Flycatcher-shrike</v>
          </cell>
          <cell r="D6502" t="str">
            <v>Hemipus hirundinaceus</v>
          </cell>
        </row>
        <row r="6503">
          <cell r="C6503" t="str">
            <v>Varied Sittella</v>
          </cell>
          <cell r="D6503" t="str">
            <v>Daphoenositta chrysoptera</v>
          </cell>
        </row>
        <row r="6504">
          <cell r="C6504" t="str">
            <v>Black Sittella</v>
          </cell>
          <cell r="D6504" t="str">
            <v>Daphoenositta miranda</v>
          </cell>
        </row>
        <row r="6505">
          <cell r="C6505" t="str">
            <v>Wattled Ploughbill</v>
          </cell>
          <cell r="D6505" t="str">
            <v>Eulacestoma nigropectus</v>
          </cell>
        </row>
        <row r="6506">
          <cell r="C6506" t="str">
            <v>Crested Shrike-tit</v>
          </cell>
          <cell r="D6506" t="str">
            <v>Falcunculus frontatus</v>
          </cell>
        </row>
        <row r="6507">
          <cell r="C6507" t="str">
            <v>Goldenface</v>
          </cell>
          <cell r="D6507" t="str">
            <v>Pachycare flavogriseum</v>
          </cell>
        </row>
        <row r="6508">
          <cell r="C6508" t="str">
            <v>Mottled Whistler</v>
          </cell>
          <cell r="D6508" t="str">
            <v>Rhagologus leucostigma</v>
          </cell>
        </row>
        <row r="6509">
          <cell r="C6509" t="str">
            <v>Olive-flanked Whistler</v>
          </cell>
          <cell r="D6509" t="str">
            <v>Hylocitrea bonensis</v>
          </cell>
        </row>
        <row r="6510">
          <cell r="C6510" t="str">
            <v>Maroon-backed Whistler</v>
          </cell>
          <cell r="D6510" t="str">
            <v>Coracornis raveni</v>
          </cell>
        </row>
        <row r="6511">
          <cell r="C6511" t="str">
            <v>Rufous-naped Whistler</v>
          </cell>
          <cell r="D6511" t="str">
            <v>Aleadryas rufinucha</v>
          </cell>
        </row>
        <row r="6512">
          <cell r="C6512" t="str">
            <v>Olive Whistler</v>
          </cell>
          <cell r="D6512" t="str">
            <v>Pachycephala olivacea</v>
          </cell>
        </row>
        <row r="6513">
          <cell r="C6513" t="str">
            <v>Red-lored Whistler</v>
          </cell>
          <cell r="D6513" t="str">
            <v>Pachycephala rufogularis</v>
          </cell>
        </row>
        <row r="6514">
          <cell r="C6514" t="str">
            <v>Gilbert's Whistler</v>
          </cell>
          <cell r="D6514" t="str">
            <v>Pachycephala inornata</v>
          </cell>
        </row>
        <row r="6515">
          <cell r="C6515" t="str">
            <v>Mangrove Whistler</v>
          </cell>
          <cell r="D6515" t="str">
            <v>Pachycephala grisola</v>
          </cell>
        </row>
        <row r="6516">
          <cell r="C6516" t="str">
            <v>Green-backed Whistler</v>
          </cell>
          <cell r="D6516" t="str">
            <v>Pachycephala albiventris</v>
          </cell>
        </row>
        <row r="6517">
          <cell r="C6517" t="str">
            <v>White-vented Whistler</v>
          </cell>
          <cell r="D6517" t="str">
            <v>Pachycephala homeyeri</v>
          </cell>
        </row>
        <row r="6518">
          <cell r="C6518" t="str">
            <v>Island Whistler</v>
          </cell>
          <cell r="D6518" t="str">
            <v>Pachycephala phaionota</v>
          </cell>
        </row>
        <row r="6519">
          <cell r="C6519" t="str">
            <v>Rusty Whistler</v>
          </cell>
          <cell r="D6519" t="str">
            <v>Pachycephala hyperythra</v>
          </cell>
        </row>
        <row r="6520">
          <cell r="C6520" t="str">
            <v>Brown-backed Whistler</v>
          </cell>
          <cell r="D6520" t="str">
            <v>Pachycephala modesta</v>
          </cell>
        </row>
        <row r="6521">
          <cell r="C6521" t="str">
            <v>Bornean Whistler</v>
          </cell>
          <cell r="D6521" t="str">
            <v>Pachycephala hypoxantha</v>
          </cell>
        </row>
        <row r="6522">
          <cell r="C6522" t="str">
            <v>Sulphur-bellied Whistler</v>
          </cell>
          <cell r="D6522" t="str">
            <v>Pachycephala sulfuriventer</v>
          </cell>
        </row>
        <row r="6523">
          <cell r="C6523" t="str">
            <v>Yellow-bellied Whistler</v>
          </cell>
          <cell r="D6523" t="str">
            <v>Pachycephala philippinensis</v>
          </cell>
        </row>
        <row r="6524">
          <cell r="C6524" t="str">
            <v>Vogelkop Whistler</v>
          </cell>
          <cell r="D6524" t="str">
            <v>Pachycephala meyeri</v>
          </cell>
        </row>
        <row r="6525">
          <cell r="D6525" t="str">
            <v>Pachycephala griseiceps</v>
          </cell>
        </row>
        <row r="6526">
          <cell r="D6526" t="str">
            <v>Pachycephala simplex</v>
          </cell>
        </row>
        <row r="6527">
          <cell r="C6527" t="str">
            <v>Grey Whistler</v>
          </cell>
          <cell r="D6527" t="str">
            <v>Pachycephala simplex</v>
          </cell>
        </row>
        <row r="6528">
          <cell r="C6528" t="str">
            <v>Fawn-breasted Whistler</v>
          </cell>
          <cell r="D6528" t="str">
            <v>Pachycephala orpheus</v>
          </cell>
        </row>
        <row r="6529">
          <cell r="C6529" t="str">
            <v>Golden Whistler</v>
          </cell>
          <cell r="D6529" t="str">
            <v>Pachycephala pectoralis</v>
          </cell>
        </row>
        <row r="6530">
          <cell r="C6530" t="str">
            <v>Sclater's Whistler</v>
          </cell>
          <cell r="D6530" t="str">
            <v>Pachycephala soror</v>
          </cell>
        </row>
        <row r="6531">
          <cell r="C6531" t="str">
            <v>Lorentz's Whistler</v>
          </cell>
          <cell r="D6531" t="str">
            <v>Pachycephala lorentzi</v>
          </cell>
        </row>
        <row r="6532">
          <cell r="C6532" t="str">
            <v>Black-tailed Whistler</v>
          </cell>
          <cell r="D6532" t="str">
            <v>Pachycephala melanura</v>
          </cell>
        </row>
        <row r="6533">
          <cell r="C6533" t="str">
            <v>New Caledonian Whistler</v>
          </cell>
          <cell r="D6533" t="str">
            <v>Pachycephala caledonica</v>
          </cell>
        </row>
        <row r="6534">
          <cell r="C6534" t="str">
            <v>Samoan Whistler</v>
          </cell>
          <cell r="D6534" t="str">
            <v>Pachycephala flavifrons</v>
          </cell>
        </row>
        <row r="6535">
          <cell r="C6535" t="str">
            <v>Tongan Whistler</v>
          </cell>
          <cell r="D6535" t="str">
            <v>Pachycephala jacquinoti</v>
          </cell>
        </row>
        <row r="6536">
          <cell r="C6536" t="str">
            <v>Regent Whistler</v>
          </cell>
          <cell r="D6536" t="str">
            <v>Pachycephala schlegelii</v>
          </cell>
        </row>
        <row r="6537">
          <cell r="C6537" t="str">
            <v>Bare-throated Whistler</v>
          </cell>
          <cell r="D6537" t="str">
            <v>Pachycephala nudigula</v>
          </cell>
        </row>
        <row r="6538">
          <cell r="C6538" t="str">
            <v>Hooded Whistler</v>
          </cell>
          <cell r="D6538" t="str">
            <v>Pachycephala implicata</v>
          </cell>
        </row>
        <row r="6539">
          <cell r="C6539" t="str">
            <v>Golden-backed Whistler</v>
          </cell>
          <cell r="D6539" t="str">
            <v>Pachycephala aurea</v>
          </cell>
        </row>
        <row r="6540">
          <cell r="C6540" t="str">
            <v>Drab Whistler</v>
          </cell>
          <cell r="D6540" t="str">
            <v>Pachycephala griseonota</v>
          </cell>
        </row>
        <row r="6541">
          <cell r="C6541" t="str">
            <v>Wallacean Whistler</v>
          </cell>
          <cell r="D6541" t="str">
            <v>Pachycephala arctitorquis</v>
          </cell>
        </row>
        <row r="6542">
          <cell r="C6542" t="str">
            <v>Black-headed Whistler</v>
          </cell>
          <cell r="D6542" t="str">
            <v>Pachycephala monacha</v>
          </cell>
        </row>
        <row r="6543">
          <cell r="C6543" t="str">
            <v>White-bellied Whistler</v>
          </cell>
          <cell r="D6543" t="str">
            <v>Pachycephala leucogastra</v>
          </cell>
        </row>
        <row r="6544">
          <cell r="C6544" t="str">
            <v>Rufous Whistler</v>
          </cell>
          <cell r="D6544" t="str">
            <v>Pachycephala rufiventris</v>
          </cell>
        </row>
        <row r="6545">
          <cell r="C6545" t="str">
            <v>White-breasted Whistler</v>
          </cell>
          <cell r="D6545" t="str">
            <v>Pachycephala lanioides</v>
          </cell>
        </row>
        <row r="6546">
          <cell r="C6546" t="str">
            <v>Yellow-billed Shrike</v>
          </cell>
          <cell r="D6546" t="str">
            <v>Corvinella corvina</v>
          </cell>
        </row>
        <row r="6547">
          <cell r="C6547" t="str">
            <v>Magpie Shrike</v>
          </cell>
          <cell r="D6547" t="str">
            <v>Urolestes melanoleucus</v>
          </cell>
        </row>
        <row r="6548">
          <cell r="C6548" t="str">
            <v>White-rumped Shrike</v>
          </cell>
          <cell r="D6548" t="str">
            <v>Eurocephalus rueppelli</v>
          </cell>
        </row>
        <row r="6549">
          <cell r="C6549" t="str">
            <v>White-crowned Shrike</v>
          </cell>
          <cell r="D6549" t="str">
            <v>Eurocephalus anguitimens</v>
          </cell>
        </row>
        <row r="6550">
          <cell r="C6550" t="str">
            <v>Tiger Shrike</v>
          </cell>
          <cell r="D6550" t="str">
            <v>Lanius tigrinus</v>
          </cell>
        </row>
        <row r="6551">
          <cell r="C6551" t="str">
            <v>Bull-headed Shrike</v>
          </cell>
          <cell r="D6551" t="str">
            <v>Lanius bucephalus</v>
          </cell>
        </row>
        <row r="6552">
          <cell r="C6552" t="str">
            <v>Red-backed Shrike</v>
          </cell>
          <cell r="D6552" t="str">
            <v>Lanius collurio</v>
          </cell>
        </row>
        <row r="6553">
          <cell r="C6553" t="str">
            <v>Rufous-tailed Shrike</v>
          </cell>
          <cell r="D6553" t="str">
            <v>Lanius isabellinus</v>
          </cell>
        </row>
        <row r="6554">
          <cell r="C6554" t="str">
            <v>Brown Shrike</v>
          </cell>
          <cell r="D6554" t="str">
            <v>Lanius cristatus</v>
          </cell>
        </row>
        <row r="6555">
          <cell r="C6555" t="str">
            <v>Burmese Shrike</v>
          </cell>
          <cell r="D6555" t="str">
            <v>Lanius collurioides</v>
          </cell>
        </row>
        <row r="6556">
          <cell r="C6556" t="str">
            <v>Emin's Shrike</v>
          </cell>
          <cell r="D6556" t="str">
            <v>Lanius gubernator</v>
          </cell>
        </row>
        <row r="6557">
          <cell r="C6557" t="str">
            <v>Souza's Shrike</v>
          </cell>
          <cell r="D6557" t="str">
            <v>Lanius souzae</v>
          </cell>
        </row>
        <row r="6558">
          <cell r="C6558" t="str">
            <v>Bay-backed Shrike</v>
          </cell>
          <cell r="D6558" t="str">
            <v>Lanius vittatus</v>
          </cell>
        </row>
        <row r="6559">
          <cell r="C6559" t="str">
            <v>Long-tailed Shrike</v>
          </cell>
          <cell r="D6559" t="str">
            <v>Lanius schach</v>
          </cell>
        </row>
        <row r="6560">
          <cell r="C6560" t="str">
            <v>Grey-backed Shrike</v>
          </cell>
          <cell r="D6560" t="str">
            <v>Lanius tephronotus</v>
          </cell>
        </row>
        <row r="6561">
          <cell r="C6561" t="str">
            <v>Mountain Shrike</v>
          </cell>
          <cell r="D6561" t="str">
            <v>Lanius validirostris</v>
          </cell>
        </row>
        <row r="6562">
          <cell r="C6562" t="str">
            <v>Lesser Grey Shrike</v>
          </cell>
          <cell r="D6562" t="str">
            <v>Lanius minor</v>
          </cell>
        </row>
        <row r="6563">
          <cell r="C6563" t="str">
            <v>Loggerhead Shrike</v>
          </cell>
          <cell r="D6563" t="str">
            <v>Lanius ludovicianus</v>
          </cell>
        </row>
        <row r="6564">
          <cell r="C6564" t="str">
            <v>Great Grey Shrike</v>
          </cell>
          <cell r="D6564" t="str">
            <v>Lanius excubitor</v>
          </cell>
        </row>
        <row r="6565">
          <cell r="D6565" t="str">
            <v>Lanius excubitor</v>
          </cell>
        </row>
        <row r="6566">
          <cell r="D6566" t="str">
            <v>Lanius meridionalis</v>
          </cell>
        </row>
        <row r="6567">
          <cell r="C6567" t="str">
            <v>Steppe Grey Shrike</v>
          </cell>
          <cell r="D6567" t="str">
            <v>Lanius pallidirostris</v>
          </cell>
        </row>
        <row r="6568">
          <cell r="C6568" t="str">
            <v>Chinese Grey Shrike</v>
          </cell>
          <cell r="D6568" t="str">
            <v>Lanius sphenocercus</v>
          </cell>
        </row>
        <row r="6569">
          <cell r="C6569" t="str">
            <v>Grey-backed Fiscal</v>
          </cell>
          <cell r="D6569" t="str">
            <v>Lanius excubitoroides</v>
          </cell>
        </row>
        <row r="6570">
          <cell r="C6570" t="str">
            <v>Long-tailed Fiscal</v>
          </cell>
          <cell r="D6570" t="str">
            <v>Lanius cabanisi</v>
          </cell>
        </row>
        <row r="6571">
          <cell r="C6571" t="str">
            <v>Taita Fiscal</v>
          </cell>
          <cell r="D6571" t="str">
            <v>Lanius dorsalis</v>
          </cell>
        </row>
        <row r="6572">
          <cell r="C6572" t="str">
            <v>Somali Fiscal</v>
          </cell>
          <cell r="D6572" t="str">
            <v>Lanius somalicus</v>
          </cell>
        </row>
        <row r="6573">
          <cell r="C6573" t="str">
            <v>Mackinnon's Shrike</v>
          </cell>
          <cell r="D6573" t="str">
            <v>Lanius mackinnoni</v>
          </cell>
        </row>
        <row r="6574">
          <cell r="C6574" t="str">
            <v>Common Fiscal</v>
          </cell>
          <cell r="D6574" t="str">
            <v>Lanius collaris</v>
          </cell>
        </row>
        <row r="6575">
          <cell r="D6575" t="str">
            <v>Lanius collaris</v>
          </cell>
        </row>
        <row r="6576">
          <cell r="C6576" t="str">
            <v>Uhehe Fiscal</v>
          </cell>
          <cell r="D6576" t="str">
            <v>Lanius marwitzi</v>
          </cell>
        </row>
        <row r="6577">
          <cell r="C6577" t="str">
            <v>Sao Tome Fiscal</v>
          </cell>
          <cell r="D6577" t="str">
            <v>Lanius newtoni</v>
          </cell>
        </row>
        <row r="6578">
          <cell r="C6578" t="str">
            <v>Woodchat Shrike</v>
          </cell>
          <cell r="D6578" t="str">
            <v>Lanius senator</v>
          </cell>
        </row>
        <row r="6579">
          <cell r="C6579" t="str">
            <v>Masked Shrike</v>
          </cell>
          <cell r="D6579" t="str">
            <v>Lanius nubicus</v>
          </cell>
        </row>
        <row r="6580">
          <cell r="C6580" t="str">
            <v>Rufous-browed Peppershrike</v>
          </cell>
          <cell r="D6580" t="str">
            <v>Cyclarhis gujanensis</v>
          </cell>
        </row>
        <row r="6581">
          <cell r="C6581" t="str">
            <v>Black-billed Peppershrike</v>
          </cell>
          <cell r="D6581" t="str">
            <v>Cyclarhis nigrirostris</v>
          </cell>
        </row>
        <row r="6582">
          <cell r="C6582" t="str">
            <v>Chestnut-sided Shrike-vireo</v>
          </cell>
          <cell r="D6582" t="str">
            <v>Vireolanius melitophrys</v>
          </cell>
        </row>
        <row r="6583">
          <cell r="C6583" t="str">
            <v>Green Shrike-vireo</v>
          </cell>
          <cell r="D6583" t="str">
            <v>Vireolanius pulchellus</v>
          </cell>
        </row>
        <row r="6584">
          <cell r="C6584" t="str">
            <v>Yellow-browed Shrike-vireo</v>
          </cell>
          <cell r="D6584" t="str">
            <v>Vireolanius eximius</v>
          </cell>
        </row>
        <row r="6585">
          <cell r="C6585" t="str">
            <v>Slaty-capped Shrike-vireo</v>
          </cell>
          <cell r="D6585" t="str">
            <v>Vireolanius leucotis</v>
          </cell>
        </row>
        <row r="6586">
          <cell r="C6586" t="str">
            <v>Slaty Vireo</v>
          </cell>
          <cell r="D6586" t="str">
            <v>Vireo brevipennis</v>
          </cell>
        </row>
        <row r="6587">
          <cell r="C6587" t="str">
            <v>Choco Vireo</v>
          </cell>
          <cell r="D6587" t="str">
            <v>Vireo masteri</v>
          </cell>
        </row>
        <row r="6588">
          <cell r="C6588" t="str">
            <v>Bell's Vireo</v>
          </cell>
          <cell r="D6588" t="str">
            <v>Vireo bellii</v>
          </cell>
        </row>
        <row r="6589">
          <cell r="C6589" t="str">
            <v>Black-capped Vireo</v>
          </cell>
          <cell r="D6589" t="str">
            <v>Vireo atricapilla</v>
          </cell>
        </row>
        <row r="6590">
          <cell r="C6590" t="str">
            <v>Dwarf Vireo</v>
          </cell>
          <cell r="D6590" t="str">
            <v>Vireo nelsoni</v>
          </cell>
        </row>
        <row r="6591">
          <cell r="C6591" t="str">
            <v>Hutton's Vireo</v>
          </cell>
          <cell r="D6591" t="str">
            <v>Vireo huttoni</v>
          </cell>
        </row>
        <row r="6592">
          <cell r="C6592" t="str">
            <v>Yellow-winged Vireo</v>
          </cell>
          <cell r="D6592" t="str">
            <v>Vireo carmioli</v>
          </cell>
        </row>
        <row r="6593">
          <cell r="C6593" t="str">
            <v>White-eyed Vireo</v>
          </cell>
          <cell r="D6593" t="str">
            <v>Vireo griseus</v>
          </cell>
        </row>
        <row r="6594">
          <cell r="C6594" t="str">
            <v>Mangrove Vireo</v>
          </cell>
          <cell r="D6594" t="str">
            <v>Vireo pallens</v>
          </cell>
        </row>
        <row r="6595">
          <cell r="C6595" t="str">
            <v>Cozumel Vireo</v>
          </cell>
          <cell r="D6595" t="str">
            <v>Vireo bairdi</v>
          </cell>
        </row>
        <row r="6596">
          <cell r="C6596" t="str">
            <v>Cuban Vireo</v>
          </cell>
          <cell r="D6596" t="str">
            <v>Vireo gundlachii</v>
          </cell>
        </row>
        <row r="6597">
          <cell r="C6597" t="str">
            <v>Thick-billed Vireo</v>
          </cell>
          <cell r="D6597" t="str">
            <v>Vireo crassirostris</v>
          </cell>
        </row>
        <row r="6598">
          <cell r="C6598" t="str">
            <v>San Andres Vireo</v>
          </cell>
          <cell r="D6598" t="str">
            <v>Vireo caribaeus</v>
          </cell>
        </row>
        <row r="6599">
          <cell r="C6599" t="str">
            <v>Grey Vireo</v>
          </cell>
          <cell r="D6599" t="str">
            <v>Vireo vicinior</v>
          </cell>
        </row>
        <row r="6600">
          <cell r="C6600" t="str">
            <v>Golden Vireo</v>
          </cell>
          <cell r="D6600" t="str">
            <v>Vireo hypochryseus</v>
          </cell>
        </row>
        <row r="6601">
          <cell r="C6601" t="str">
            <v>Jamaican Vireo</v>
          </cell>
          <cell r="D6601" t="str">
            <v>Vireo modestus</v>
          </cell>
        </row>
        <row r="6602">
          <cell r="C6602" t="str">
            <v>Flat-billed Vireo</v>
          </cell>
          <cell r="D6602" t="str">
            <v>Vireo nanus</v>
          </cell>
        </row>
        <row r="6603">
          <cell r="C6603" t="str">
            <v>Puerto Rican Vireo</v>
          </cell>
          <cell r="D6603" t="str">
            <v>Vireo latimeri</v>
          </cell>
        </row>
        <row r="6604">
          <cell r="C6604" t="str">
            <v>Blue Mountain Vireo</v>
          </cell>
          <cell r="D6604" t="str">
            <v>Vireo osburni</v>
          </cell>
        </row>
        <row r="6605">
          <cell r="C6605" t="str">
            <v>Cassin's Vireo</v>
          </cell>
          <cell r="D6605" t="str">
            <v>Vireo cassinii</v>
          </cell>
        </row>
        <row r="6606">
          <cell r="C6606" t="str">
            <v>Plumbeous Vireo</v>
          </cell>
          <cell r="D6606" t="str">
            <v>Vireo plumbeus</v>
          </cell>
        </row>
        <row r="6607">
          <cell r="C6607" t="str">
            <v>Blue-headed Vireo</v>
          </cell>
          <cell r="D6607" t="str">
            <v>Vireo solitarius</v>
          </cell>
        </row>
        <row r="6608">
          <cell r="C6608" t="str">
            <v>Yellow-throated Vireo</v>
          </cell>
          <cell r="D6608" t="str">
            <v>Vireo flavifrons</v>
          </cell>
        </row>
        <row r="6609">
          <cell r="C6609" t="str">
            <v>Philadelphia Vireo</v>
          </cell>
          <cell r="D6609" t="str">
            <v>Vireo philadelphicus</v>
          </cell>
        </row>
        <row r="6610">
          <cell r="C6610" t="str">
            <v>Red-eyed Vireo</v>
          </cell>
          <cell r="D6610" t="str">
            <v>Vireo olivaceus</v>
          </cell>
        </row>
        <row r="6611">
          <cell r="D6611" t="str">
            <v>Vireo chivi</v>
          </cell>
        </row>
        <row r="6612">
          <cell r="C6612" t="str">
            <v>Yellow-green Vireo</v>
          </cell>
          <cell r="D6612" t="str">
            <v>Vireo flavoviridis</v>
          </cell>
        </row>
        <row r="6613">
          <cell r="C6613" t="str">
            <v>Noronha Vireo</v>
          </cell>
          <cell r="D6613" t="str">
            <v>Vireo gracilirostris</v>
          </cell>
        </row>
        <row r="6614">
          <cell r="C6614" t="str">
            <v>Black-whiskered Vireo</v>
          </cell>
          <cell r="D6614" t="str">
            <v>Vireo altiloquus</v>
          </cell>
        </row>
        <row r="6615">
          <cell r="C6615" t="str">
            <v>Yucatan Vireo</v>
          </cell>
          <cell r="D6615" t="str">
            <v>Vireo magister</v>
          </cell>
        </row>
        <row r="6616">
          <cell r="D6616" t="str">
            <v>Vireo swainsonii</v>
          </cell>
        </row>
        <row r="6617">
          <cell r="D6617" t="str">
            <v>Vireo gilvus</v>
          </cell>
        </row>
        <row r="6618">
          <cell r="C6618" t="str">
            <v>Warbling Vireo</v>
          </cell>
          <cell r="D6618" t="str">
            <v>Vireo gilvus</v>
          </cell>
        </row>
        <row r="6619">
          <cell r="C6619" t="str">
            <v>Brown-capped Vireo</v>
          </cell>
          <cell r="D6619" t="str">
            <v>Vireo leucophrys</v>
          </cell>
        </row>
        <row r="6620">
          <cell r="C6620" t="str">
            <v>Grey-eyed Greenlet</v>
          </cell>
          <cell r="D6620" t="str">
            <v>Hylophilus amaurocephalus</v>
          </cell>
        </row>
        <row r="6621">
          <cell r="C6621" t="str">
            <v>Rufous-crowned Greenlet</v>
          </cell>
          <cell r="D6621" t="str">
            <v>Hylophilus poicilotis</v>
          </cell>
        </row>
        <row r="6622">
          <cell r="C6622" t="str">
            <v>Lemon-chested Greenlet</v>
          </cell>
          <cell r="D6622" t="str">
            <v>Hylophilus thoracicus</v>
          </cell>
        </row>
        <row r="6623">
          <cell r="C6623" t="str">
            <v>Grey-chested Greenlet</v>
          </cell>
          <cell r="D6623" t="str">
            <v>Hylophilus semicinereus</v>
          </cell>
        </row>
        <row r="6624">
          <cell r="C6624" t="str">
            <v>Ashy-headed Greenlet</v>
          </cell>
          <cell r="D6624" t="str">
            <v>Hylophilus pectoralis</v>
          </cell>
        </row>
        <row r="6625">
          <cell r="C6625" t="str">
            <v>Tepui Greenlet</v>
          </cell>
          <cell r="D6625" t="str">
            <v>Hylophilus sclateri</v>
          </cell>
        </row>
        <row r="6626">
          <cell r="C6626" t="str">
            <v>Buff-cheeked Greenlet</v>
          </cell>
          <cell r="D6626" t="str">
            <v>Hylophilus muscicapinus</v>
          </cell>
        </row>
        <row r="6627">
          <cell r="C6627" t="str">
            <v>Brown-headed Greenlet</v>
          </cell>
          <cell r="D6627" t="str">
            <v>Hylophilus brunneiceps</v>
          </cell>
        </row>
        <row r="6628">
          <cell r="C6628" t="str">
            <v>Dusky-capped Greenlet</v>
          </cell>
          <cell r="D6628" t="str">
            <v>Hylophilus hypoxanthus</v>
          </cell>
        </row>
        <row r="6629">
          <cell r="C6629" t="str">
            <v>Rufous-naped Greenlet</v>
          </cell>
          <cell r="D6629" t="str">
            <v>Hylophilus semibrunneus</v>
          </cell>
        </row>
        <row r="6630">
          <cell r="C6630" t="str">
            <v>Golden-fronted Greenlet</v>
          </cell>
          <cell r="D6630" t="str">
            <v>Hylophilus aurantiifrons</v>
          </cell>
        </row>
        <row r="6631">
          <cell r="C6631" t="str">
            <v>Scrub Greenlet</v>
          </cell>
          <cell r="D6631" t="str">
            <v>Hylophilus flavipes</v>
          </cell>
        </row>
        <row r="6632">
          <cell r="C6632" t="str">
            <v>Olivaceous Greenlet</v>
          </cell>
          <cell r="D6632" t="str">
            <v>Hylophilus olivaceus</v>
          </cell>
        </row>
        <row r="6633">
          <cell r="C6633" t="str">
            <v>Tawny-crowned Greenlet</v>
          </cell>
          <cell r="D6633" t="str">
            <v>Hylophilus ochraceiceps</v>
          </cell>
        </row>
        <row r="6634">
          <cell r="C6634" t="str">
            <v>Lesser Greenlet</v>
          </cell>
          <cell r="D6634" t="str">
            <v>Hylophilus decurtatus</v>
          </cell>
        </row>
        <row r="6635">
          <cell r="C6635" t="str">
            <v>Wetar Figbird</v>
          </cell>
          <cell r="D6635" t="str">
            <v>Sphecotheres hypoleucus</v>
          </cell>
        </row>
        <row r="6636">
          <cell r="D6636" t="str">
            <v>Sphecotheres viridis</v>
          </cell>
        </row>
        <row r="6637">
          <cell r="D6637" t="str">
            <v>Sphecotheres viridis</v>
          </cell>
        </row>
        <row r="6638">
          <cell r="C6638" t="str">
            <v>Timor Figbird</v>
          </cell>
          <cell r="D6638" t="str">
            <v>Sphecotheres viridis</v>
          </cell>
        </row>
        <row r="6639">
          <cell r="C6639" t="str">
            <v>Australasian Figbird</v>
          </cell>
          <cell r="D6639" t="str">
            <v>Sphecotheres vieilloti</v>
          </cell>
        </row>
        <row r="6640">
          <cell r="C6640" t="str">
            <v>Olive-brown Oriole</v>
          </cell>
          <cell r="D6640" t="str">
            <v>Oriolus melanotis</v>
          </cell>
        </row>
        <row r="6641">
          <cell r="C6641" t="str">
            <v>Black-eared Oriole</v>
          </cell>
          <cell r="D6641" t="str">
            <v>Oriolus bouroensis</v>
          </cell>
        </row>
        <row r="6642">
          <cell r="C6642" t="str">
            <v>Grey-collared Oriole</v>
          </cell>
          <cell r="D6642" t="str">
            <v>Oriolus forsteni</v>
          </cell>
        </row>
        <row r="6643">
          <cell r="C6643" t="str">
            <v>Dusky-brown Oriole</v>
          </cell>
          <cell r="D6643" t="str">
            <v>Oriolus phaeochromus</v>
          </cell>
        </row>
        <row r="6644">
          <cell r="C6644" t="str">
            <v>Brown Oriole</v>
          </cell>
          <cell r="D6644" t="str">
            <v>Oriolus szalayi</v>
          </cell>
        </row>
        <row r="6645">
          <cell r="C6645" t="str">
            <v>Olive-backed Oriole</v>
          </cell>
          <cell r="D6645" t="str">
            <v>Oriolus sagittatus</v>
          </cell>
        </row>
        <row r="6646">
          <cell r="C6646" t="str">
            <v>Green Oriole</v>
          </cell>
          <cell r="D6646" t="str">
            <v>Oriolus flavocinctus</v>
          </cell>
        </row>
        <row r="6647">
          <cell r="C6647" t="str">
            <v>Dark-throated Oriole</v>
          </cell>
          <cell r="D6647" t="str">
            <v>Oriolus xanthonotus</v>
          </cell>
        </row>
        <row r="6648">
          <cell r="C6648" t="str">
            <v>Philippine Oriole</v>
          </cell>
          <cell r="D6648" t="str">
            <v>Oriolus steerii</v>
          </cell>
        </row>
        <row r="6649">
          <cell r="C6649" t="str">
            <v>White-lored Oriole</v>
          </cell>
          <cell r="D6649" t="str">
            <v>Oriolus albiloris</v>
          </cell>
        </row>
        <row r="6650">
          <cell r="C6650" t="str">
            <v>Isabela Oriole</v>
          </cell>
          <cell r="D6650" t="str">
            <v>Oriolus isabellae</v>
          </cell>
        </row>
        <row r="6651">
          <cell r="C6651" t="str">
            <v>Eurasian Golden Oriole</v>
          </cell>
          <cell r="D6651" t="str">
            <v>Oriolus oriolus</v>
          </cell>
        </row>
        <row r="6652">
          <cell r="C6652" t="str">
            <v>African Golden Oriole</v>
          </cell>
          <cell r="D6652" t="str">
            <v>Oriolus auratus</v>
          </cell>
        </row>
        <row r="6653">
          <cell r="C6653" t="str">
            <v>Black-naped Oriole</v>
          </cell>
          <cell r="D6653" t="str">
            <v>Oriolus chinensis</v>
          </cell>
        </row>
        <row r="6654">
          <cell r="C6654" t="str">
            <v>Slender-billed Oriole</v>
          </cell>
          <cell r="D6654" t="str">
            <v>Oriolus tenuirostris</v>
          </cell>
        </row>
        <row r="6655">
          <cell r="C6655" t="str">
            <v>Green-headed Oriole</v>
          </cell>
          <cell r="D6655" t="str">
            <v>Oriolus chlorocephalus</v>
          </cell>
        </row>
        <row r="6656">
          <cell r="C6656" t="str">
            <v>Sao Tome Oriole</v>
          </cell>
          <cell r="D6656" t="str">
            <v>Oriolus crassirostris</v>
          </cell>
        </row>
        <row r="6657">
          <cell r="C6657" t="str">
            <v>Western Black-headed Oriole</v>
          </cell>
          <cell r="D6657" t="str">
            <v>Oriolus brachyrhynchus</v>
          </cell>
        </row>
        <row r="6658">
          <cell r="C6658" t="str">
            <v>Dark-headed Oriole</v>
          </cell>
          <cell r="D6658" t="str">
            <v>Oriolus monacha</v>
          </cell>
        </row>
        <row r="6659">
          <cell r="C6659" t="str">
            <v>African Black-headed Oriole</v>
          </cell>
          <cell r="D6659" t="str">
            <v>Oriolus larvatus</v>
          </cell>
        </row>
        <row r="6660">
          <cell r="C6660" t="str">
            <v>Black-tailed Oriole</v>
          </cell>
          <cell r="D6660" t="str">
            <v>Oriolus percivali</v>
          </cell>
        </row>
        <row r="6661">
          <cell r="C6661" t="str">
            <v>Black-winged Oriole</v>
          </cell>
          <cell r="D6661" t="str">
            <v>Oriolus nigripennis</v>
          </cell>
        </row>
        <row r="6662">
          <cell r="C6662" t="str">
            <v>Black-hooded Oriole</v>
          </cell>
          <cell r="D6662" t="str">
            <v>Oriolus xanthornus</v>
          </cell>
        </row>
        <row r="6663">
          <cell r="C6663" t="str">
            <v>Black Oriole</v>
          </cell>
          <cell r="D6663" t="str">
            <v>Oriolus hosii</v>
          </cell>
        </row>
        <row r="6664">
          <cell r="C6664" t="str">
            <v>Black-and-crimson Oriole</v>
          </cell>
          <cell r="D6664" t="str">
            <v>Oriolus cruentus</v>
          </cell>
        </row>
        <row r="6665">
          <cell r="C6665" t="str">
            <v>Maroon Oriole</v>
          </cell>
          <cell r="D6665" t="str">
            <v>Oriolus traillii</v>
          </cell>
        </row>
        <row r="6666">
          <cell r="C6666" t="str">
            <v>Silver Oriole</v>
          </cell>
          <cell r="D6666" t="str">
            <v>Oriolus mellianus</v>
          </cell>
        </row>
        <row r="6667">
          <cell r="C6667" t="str">
            <v>Sooty Shrike-thrush</v>
          </cell>
          <cell r="D6667" t="str">
            <v>Colluricincla umbrina</v>
          </cell>
        </row>
        <row r="6668">
          <cell r="D6668" t="str">
            <v>Colluricincla megarhyncha</v>
          </cell>
        </row>
        <row r="6669">
          <cell r="C6669" t="str">
            <v>Little Shrike-thrush</v>
          </cell>
          <cell r="D6669" t="str">
            <v>Colluricincla megarhyncha</v>
          </cell>
        </row>
        <row r="6670">
          <cell r="C6670" t="str">
            <v>Sangihe Shrike-thrush</v>
          </cell>
          <cell r="D6670" t="str">
            <v>Colluricincla sanghirensis</v>
          </cell>
        </row>
        <row r="6671">
          <cell r="C6671" t="str">
            <v>Bower's Shrike-thrush</v>
          </cell>
          <cell r="D6671" t="str">
            <v>Colluricincla boweri</v>
          </cell>
        </row>
        <row r="6672">
          <cell r="C6672" t="str">
            <v>Sandstone Shrike-thrush</v>
          </cell>
          <cell r="D6672" t="str">
            <v>Colluricincla woodwardi</v>
          </cell>
        </row>
        <row r="6673">
          <cell r="C6673" t="str">
            <v>Grey Shrike-thrush</v>
          </cell>
          <cell r="D6673" t="str">
            <v>Colluricincla harmonica</v>
          </cell>
        </row>
        <row r="6674">
          <cell r="C6674" t="str">
            <v>Morningbird</v>
          </cell>
          <cell r="D6674" t="str">
            <v>Colluricincla tenebrosa</v>
          </cell>
        </row>
        <row r="6675">
          <cell r="C6675" t="str">
            <v>Variable Pitohui</v>
          </cell>
          <cell r="D6675" t="str">
            <v>Pitohui kirhocephalus</v>
          </cell>
        </row>
        <row r="6676">
          <cell r="C6676" t="str">
            <v>Hooded Pitohui</v>
          </cell>
          <cell r="D6676" t="str">
            <v>Pitohui dichrous</v>
          </cell>
        </row>
        <row r="6677">
          <cell r="C6677" t="str">
            <v>White-bellied Pitohui</v>
          </cell>
          <cell r="D6677" t="str">
            <v>Pitohui incertus</v>
          </cell>
        </row>
        <row r="6678">
          <cell r="C6678" t="str">
            <v>Rusty Pitohui</v>
          </cell>
          <cell r="D6678" t="str">
            <v>Pitohui ferrugineus</v>
          </cell>
        </row>
        <row r="6679">
          <cell r="C6679" t="str">
            <v>Crested Pitohui</v>
          </cell>
          <cell r="D6679" t="str">
            <v>Pitohui cristatus</v>
          </cell>
        </row>
        <row r="6680">
          <cell r="C6680" t="str">
            <v>Black Pitohui</v>
          </cell>
          <cell r="D6680" t="str">
            <v>Pitohui nigrescens</v>
          </cell>
        </row>
        <row r="6681">
          <cell r="C6681" t="str">
            <v>Crested Bellbird</v>
          </cell>
          <cell r="D6681" t="str">
            <v>Oreoica gutturalis</v>
          </cell>
        </row>
        <row r="6682">
          <cell r="C6682" t="str">
            <v>North Island Piopio</v>
          </cell>
          <cell r="D6682" t="str">
            <v>Turnagra tanagra</v>
          </cell>
        </row>
        <row r="6683">
          <cell r="C6683" t="str">
            <v>South Island Piopio</v>
          </cell>
          <cell r="D6683" t="str">
            <v>Turnagra capensis</v>
          </cell>
        </row>
        <row r="6684">
          <cell r="C6684" t="str">
            <v>Pygmy Drongo</v>
          </cell>
          <cell r="D6684" t="str">
            <v>Chaetorhynchus papuensis</v>
          </cell>
        </row>
        <row r="6685">
          <cell r="C6685" t="str">
            <v>Square-tailed Drongo</v>
          </cell>
          <cell r="D6685" t="str">
            <v>Dicrurus ludwigii</v>
          </cell>
        </row>
        <row r="6686">
          <cell r="C6686" t="str">
            <v>Shining Drongo</v>
          </cell>
          <cell r="D6686" t="str">
            <v>Dicrurus atripennis</v>
          </cell>
        </row>
        <row r="6687">
          <cell r="D6687" t="str">
            <v>Dicrurus modestus</v>
          </cell>
        </row>
        <row r="6688">
          <cell r="D6688" t="str">
            <v>Dicrurus modestus</v>
          </cell>
        </row>
        <row r="6689">
          <cell r="D6689" t="str">
            <v>Dicrurus adsimilis</v>
          </cell>
        </row>
        <row r="6690">
          <cell r="D6690" t="str">
            <v>Dicrurus adsimilis</v>
          </cell>
        </row>
        <row r="6691">
          <cell r="C6691" t="str">
            <v>Fork-tailed Drongo</v>
          </cell>
          <cell r="D6691" t="str">
            <v>Dicrurus adsimilis</v>
          </cell>
        </row>
        <row r="6692">
          <cell r="C6692" t="str">
            <v>Aldabra Drongo</v>
          </cell>
          <cell r="D6692" t="str">
            <v>Dicrurus aldabranus</v>
          </cell>
        </row>
        <row r="6693">
          <cell r="C6693" t="str">
            <v>Grand Comoro Drongo</v>
          </cell>
          <cell r="D6693" t="str">
            <v>Dicrurus fuscipennis</v>
          </cell>
        </row>
        <row r="6694">
          <cell r="C6694" t="str">
            <v>Crested Drongo</v>
          </cell>
          <cell r="D6694" t="str">
            <v>Dicrurus forficatus</v>
          </cell>
        </row>
        <row r="6695">
          <cell r="C6695" t="str">
            <v>Mayotte Drongo</v>
          </cell>
          <cell r="D6695" t="str">
            <v>Dicrurus waldenii</v>
          </cell>
        </row>
        <row r="6696">
          <cell r="C6696" t="str">
            <v>Black Drongo</v>
          </cell>
          <cell r="D6696" t="str">
            <v>Dicrurus macrocercus</v>
          </cell>
        </row>
        <row r="6697">
          <cell r="C6697" t="str">
            <v>Ashy Drongo</v>
          </cell>
          <cell r="D6697" t="str">
            <v>Dicrurus leucophaeus</v>
          </cell>
        </row>
        <row r="6698">
          <cell r="C6698" t="str">
            <v>White-bellied Drongo</v>
          </cell>
          <cell r="D6698" t="str">
            <v>Dicrurus caerulescens</v>
          </cell>
        </row>
        <row r="6699">
          <cell r="C6699" t="str">
            <v>Crow-billed Drongo</v>
          </cell>
          <cell r="D6699" t="str">
            <v>Dicrurus annectans</v>
          </cell>
        </row>
        <row r="6700">
          <cell r="C6700" t="str">
            <v>Bronzed Drongo</v>
          </cell>
          <cell r="D6700" t="str">
            <v>Dicrurus aeneus</v>
          </cell>
        </row>
        <row r="6701">
          <cell r="C6701" t="str">
            <v>Lesser Racket-tailed Drongo</v>
          </cell>
          <cell r="D6701" t="str">
            <v>Dicrurus remifer</v>
          </cell>
        </row>
        <row r="6702">
          <cell r="C6702" t="str">
            <v>Hair-crested Drongo</v>
          </cell>
          <cell r="D6702" t="str">
            <v>Dicrurus hottentottus</v>
          </cell>
        </row>
        <row r="6703">
          <cell r="C6703" t="str">
            <v>Tablas Drongo</v>
          </cell>
          <cell r="D6703" t="str">
            <v>Dicrurus menagei</v>
          </cell>
        </row>
        <row r="6704">
          <cell r="C6704" t="str">
            <v>Sumatran Drongo</v>
          </cell>
          <cell r="D6704" t="str">
            <v>Dicrurus sumatranus</v>
          </cell>
        </row>
        <row r="6705">
          <cell r="C6705" t="str">
            <v>Sulawesi Drongo</v>
          </cell>
          <cell r="D6705" t="str">
            <v>Dicrurus montanus</v>
          </cell>
        </row>
        <row r="6706">
          <cell r="C6706" t="str">
            <v>Wallacean Drongo</v>
          </cell>
          <cell r="D6706" t="str">
            <v>Dicrurus densus</v>
          </cell>
        </row>
        <row r="6707">
          <cell r="C6707" t="str">
            <v>Balicassiao</v>
          </cell>
          <cell r="D6707" t="str">
            <v>Dicrurus balicassius</v>
          </cell>
        </row>
        <row r="6708">
          <cell r="C6708" t="str">
            <v>Spangled Drongo</v>
          </cell>
          <cell r="D6708" t="str">
            <v>Dicrurus bracteatus</v>
          </cell>
        </row>
        <row r="6709">
          <cell r="C6709" t="str">
            <v>Ribbon-tailed Drongo</v>
          </cell>
          <cell r="D6709" t="str">
            <v>Dicrurus megarhynchus</v>
          </cell>
        </row>
        <row r="6710">
          <cell r="C6710" t="str">
            <v>Andaman Drongo</v>
          </cell>
          <cell r="D6710" t="str">
            <v>Dicrurus andamanensis</v>
          </cell>
        </row>
        <row r="6711">
          <cell r="C6711" t="str">
            <v>Greater Racket-tailed Drongo</v>
          </cell>
          <cell r="D6711" t="str">
            <v>Dicrurus paradiseus</v>
          </cell>
        </row>
        <row r="6712">
          <cell r="C6712" t="str">
            <v>Yellow-bellied Fantail</v>
          </cell>
          <cell r="D6712" t="str">
            <v>Rhipidura hypoxantha</v>
          </cell>
        </row>
        <row r="6713">
          <cell r="C6713" t="str">
            <v>Blue Fantail</v>
          </cell>
          <cell r="D6713" t="str">
            <v>Rhipidura superciliaris</v>
          </cell>
        </row>
        <row r="6714">
          <cell r="C6714" t="str">
            <v>Blue-headed Fantail</v>
          </cell>
          <cell r="D6714" t="str">
            <v>Rhipidura cyaniceps</v>
          </cell>
        </row>
        <row r="6715">
          <cell r="C6715" t="str">
            <v>Rufous-tailed Fantail</v>
          </cell>
          <cell r="D6715" t="str">
            <v>Rhipidura phoenicura</v>
          </cell>
        </row>
        <row r="6716">
          <cell r="C6716" t="str">
            <v>Black-and-cinnamon Fantail</v>
          </cell>
          <cell r="D6716" t="str">
            <v>Rhipidura nigrocinnamomea</v>
          </cell>
        </row>
        <row r="6717">
          <cell r="C6717" t="str">
            <v>White-throated Fantail</v>
          </cell>
          <cell r="D6717" t="str">
            <v>Rhipidura albicollis</v>
          </cell>
        </row>
        <row r="6718">
          <cell r="C6718" t="str">
            <v>White-bellied Fantail</v>
          </cell>
          <cell r="D6718" t="str">
            <v>Rhipidura euryura</v>
          </cell>
        </row>
        <row r="6719">
          <cell r="C6719" t="str">
            <v>White-browed Fantail</v>
          </cell>
          <cell r="D6719" t="str">
            <v>Rhipidura aureola</v>
          </cell>
        </row>
        <row r="6720">
          <cell r="C6720" t="str">
            <v>Pied Fantail</v>
          </cell>
          <cell r="D6720" t="str">
            <v>Rhipidura javanica</v>
          </cell>
        </row>
        <row r="6721">
          <cell r="C6721" t="str">
            <v>Spotted Fantail</v>
          </cell>
          <cell r="D6721" t="str">
            <v>Rhipidura perlata</v>
          </cell>
        </row>
        <row r="6722">
          <cell r="C6722" t="str">
            <v>Willie-wagtail</v>
          </cell>
          <cell r="D6722" t="str">
            <v>Rhipidura leucophrys</v>
          </cell>
        </row>
        <row r="6723">
          <cell r="C6723" t="str">
            <v>Brown-capped Fantail</v>
          </cell>
          <cell r="D6723" t="str">
            <v>Rhipidura diluta</v>
          </cell>
        </row>
        <row r="6724">
          <cell r="C6724" t="str">
            <v>Northern Fantail</v>
          </cell>
          <cell r="D6724" t="str">
            <v>Rhipidura rufiventris</v>
          </cell>
        </row>
        <row r="6725">
          <cell r="C6725" t="str">
            <v>Cinnamon-tailed Fantail</v>
          </cell>
          <cell r="D6725" t="str">
            <v>Rhipidura fuscorufa</v>
          </cell>
        </row>
        <row r="6726">
          <cell r="C6726" t="str">
            <v>White-winged Fantail</v>
          </cell>
          <cell r="D6726" t="str">
            <v>Rhipidura cockerelli</v>
          </cell>
        </row>
        <row r="6727">
          <cell r="C6727" t="str">
            <v>Sooty Thicket-fantail</v>
          </cell>
          <cell r="D6727" t="str">
            <v>Rhipidura threnothorax</v>
          </cell>
        </row>
        <row r="6728">
          <cell r="C6728" t="str">
            <v>Black Thicket-fantail</v>
          </cell>
          <cell r="D6728" t="str">
            <v>Rhipidura maculipectus</v>
          </cell>
        </row>
        <row r="6729">
          <cell r="C6729" t="str">
            <v>White-bellied Thicket-fantail</v>
          </cell>
          <cell r="D6729" t="str">
            <v>Rhipidura leucothorax</v>
          </cell>
        </row>
        <row r="6730">
          <cell r="C6730" t="str">
            <v>Black Fantail</v>
          </cell>
          <cell r="D6730" t="str">
            <v>Rhipidura atra</v>
          </cell>
        </row>
        <row r="6731">
          <cell r="C6731" t="str">
            <v>Chestnut-bellied Fantail</v>
          </cell>
          <cell r="D6731" t="str">
            <v>Rhipidura hyperythra</v>
          </cell>
        </row>
        <row r="6732">
          <cell r="C6732" t="str">
            <v>Friendly Fantail</v>
          </cell>
          <cell r="D6732" t="str">
            <v>Rhipidura albolimbata</v>
          </cell>
        </row>
        <row r="6733">
          <cell r="C6733" t="str">
            <v>Mangrove Fantail</v>
          </cell>
          <cell r="D6733" t="str">
            <v>Rhipidura phasiana</v>
          </cell>
        </row>
        <row r="6734">
          <cell r="C6734" t="str">
            <v>Grey Fantail</v>
          </cell>
          <cell r="D6734" t="str">
            <v>Rhipidura fuliginosa</v>
          </cell>
        </row>
        <row r="6735">
          <cell r="D6735" t="str">
            <v>Rhipidura fuliginosa</v>
          </cell>
        </row>
        <row r="6736">
          <cell r="D6736" t="str">
            <v>Rhipidura albiscapa</v>
          </cell>
        </row>
        <row r="6737">
          <cell r="C6737" t="str">
            <v>Brown Fantail</v>
          </cell>
          <cell r="D6737" t="str">
            <v>Rhipidura drownei</v>
          </cell>
        </row>
        <row r="6738">
          <cell r="C6738" t="str">
            <v>Dusky Fantail</v>
          </cell>
          <cell r="D6738" t="str">
            <v>Rhipidura tenebrosa</v>
          </cell>
        </row>
        <row r="6739">
          <cell r="C6739" t="str">
            <v>Rennell Fantail</v>
          </cell>
          <cell r="D6739" t="str">
            <v>Rhipidura rennelliana</v>
          </cell>
        </row>
        <row r="6740">
          <cell r="C6740" t="str">
            <v>Streaked Fantail</v>
          </cell>
          <cell r="D6740" t="str">
            <v>Rhipidura verreauxi</v>
          </cell>
        </row>
        <row r="6741">
          <cell r="C6741" t="str">
            <v>Kadavu Fantail</v>
          </cell>
          <cell r="D6741" t="str">
            <v>Rhipidura personata</v>
          </cell>
        </row>
        <row r="6742">
          <cell r="C6742" t="str">
            <v>Samoan Fantail</v>
          </cell>
          <cell r="D6742" t="str">
            <v>Rhipidura nebulosa</v>
          </cell>
        </row>
        <row r="6743">
          <cell r="C6743" t="str">
            <v>Dimorphic Fantail</v>
          </cell>
          <cell r="D6743" t="str">
            <v>Rhipidura brachyrhyncha</v>
          </cell>
        </row>
        <row r="6744">
          <cell r="C6744" t="str">
            <v>Rusty-bellied Fantail</v>
          </cell>
          <cell r="D6744" t="str">
            <v>Rhipidura teysmanni</v>
          </cell>
        </row>
        <row r="6745">
          <cell r="C6745" t="str">
            <v>Tawny-backed Fantail</v>
          </cell>
          <cell r="D6745" t="str">
            <v>Rhipidura superflua</v>
          </cell>
        </row>
        <row r="6746">
          <cell r="C6746" t="str">
            <v>Streaky-breasted Fantail</v>
          </cell>
          <cell r="D6746" t="str">
            <v>Rhipidura dedemi</v>
          </cell>
        </row>
        <row r="6747">
          <cell r="C6747" t="str">
            <v>Long-tailed Fantail</v>
          </cell>
          <cell r="D6747" t="str">
            <v>Rhipidura opistherythra</v>
          </cell>
        </row>
        <row r="6748">
          <cell r="C6748" t="str">
            <v>Palau Fantail</v>
          </cell>
          <cell r="D6748" t="str">
            <v>Rhipidura lepida</v>
          </cell>
        </row>
        <row r="6749">
          <cell r="C6749" t="str">
            <v>Rufous-backed Fantail</v>
          </cell>
          <cell r="D6749" t="str">
            <v>Rhipidura rufidorsa</v>
          </cell>
        </row>
        <row r="6750">
          <cell r="C6750" t="str">
            <v>Bismarck Fantail</v>
          </cell>
          <cell r="D6750" t="str">
            <v>Rhipidura dahli</v>
          </cell>
        </row>
        <row r="6751">
          <cell r="C6751" t="str">
            <v>Matthias Fantail</v>
          </cell>
          <cell r="D6751" t="str">
            <v>Rhipidura matthiae</v>
          </cell>
        </row>
        <row r="6752">
          <cell r="C6752" t="str">
            <v>Malaita Fantail</v>
          </cell>
          <cell r="D6752" t="str">
            <v>Rhipidura malaitae</v>
          </cell>
        </row>
        <row r="6753">
          <cell r="C6753" t="str">
            <v>Pohnpei Fantail</v>
          </cell>
          <cell r="D6753" t="str">
            <v>Rhipidura kubaryi</v>
          </cell>
        </row>
        <row r="6754">
          <cell r="D6754" t="str">
            <v>Rhipidura rufifrons</v>
          </cell>
        </row>
        <row r="6755">
          <cell r="C6755" t="str">
            <v>Rufous Fantail</v>
          </cell>
          <cell r="D6755" t="str">
            <v>Rhipidura rufifrons</v>
          </cell>
        </row>
        <row r="6756">
          <cell r="D6756" t="str">
            <v>Rhipidura dryas</v>
          </cell>
        </row>
        <row r="6757">
          <cell r="C6757" t="str">
            <v>Manus Fantail</v>
          </cell>
          <cell r="D6757" t="str">
            <v>Rhipidura semirubra</v>
          </cell>
        </row>
        <row r="6758">
          <cell r="C6758" t="str">
            <v>Short-crested Monarch</v>
          </cell>
          <cell r="D6758" t="str">
            <v>Hypothymis helenae</v>
          </cell>
        </row>
        <row r="6759">
          <cell r="C6759" t="str">
            <v>Celestial Monarch</v>
          </cell>
          <cell r="D6759" t="str">
            <v>Hypothymis coelestis</v>
          </cell>
        </row>
        <row r="6760">
          <cell r="C6760" t="str">
            <v>Black-naped Monarch</v>
          </cell>
          <cell r="D6760" t="str">
            <v>Hypothymis azurea</v>
          </cell>
        </row>
        <row r="6761">
          <cell r="C6761" t="str">
            <v>Cerulean Paradise-flycatcher</v>
          </cell>
          <cell r="D6761" t="str">
            <v>Eutrichomyias rowleyi</v>
          </cell>
        </row>
        <row r="6762">
          <cell r="C6762" t="str">
            <v>Blue-headed Crested-flycatcher</v>
          </cell>
          <cell r="D6762" t="str">
            <v>Trochocercus nitens</v>
          </cell>
        </row>
        <row r="6763">
          <cell r="C6763" t="str">
            <v>African Crested-flycatcher</v>
          </cell>
          <cell r="D6763" t="str">
            <v>Trochocercus cyanomelas</v>
          </cell>
        </row>
        <row r="6764">
          <cell r="C6764" t="str">
            <v>Black-headed Paradise-flycatcher</v>
          </cell>
          <cell r="D6764" t="str">
            <v>Terpsiphone rufiventer</v>
          </cell>
        </row>
        <row r="6765">
          <cell r="D6765" t="str">
            <v>Terpsiphone rufiventer</v>
          </cell>
        </row>
        <row r="6766">
          <cell r="D6766" t="str">
            <v>Terpsiphone smithii</v>
          </cell>
        </row>
        <row r="6767">
          <cell r="C6767" t="str">
            <v>Bedford's Paradise-flycatcher</v>
          </cell>
          <cell r="D6767" t="str">
            <v>Terpsiphone bedfordi</v>
          </cell>
        </row>
        <row r="6768">
          <cell r="C6768" t="str">
            <v>Rufous-vented Paradise-flycatcher</v>
          </cell>
          <cell r="D6768" t="str">
            <v>Terpsiphone rufocinerea</v>
          </cell>
        </row>
        <row r="6769">
          <cell r="C6769" t="str">
            <v>African Paradise-flycatcher</v>
          </cell>
          <cell r="D6769" t="str">
            <v>Terpsiphone viridis</v>
          </cell>
        </row>
        <row r="6770">
          <cell r="C6770" t="str">
            <v>Sao Tome Paradise-flycatcher</v>
          </cell>
          <cell r="D6770" t="str">
            <v>Terpsiphone atrochalybeia</v>
          </cell>
        </row>
        <row r="6771">
          <cell r="C6771" t="str">
            <v>Madagascar Paradise-flycatcher</v>
          </cell>
          <cell r="D6771" t="str">
            <v>Terpsiphone mutata</v>
          </cell>
        </row>
        <row r="6772">
          <cell r="C6772" t="str">
            <v>Seychelles Paradise-flycatcher</v>
          </cell>
          <cell r="D6772" t="str">
            <v>Terpsiphone corvina</v>
          </cell>
        </row>
        <row r="6773">
          <cell r="C6773" t="str">
            <v>Mascarene Paradise-flycatcher</v>
          </cell>
          <cell r="D6773" t="str">
            <v>Terpsiphone bourbonnensis</v>
          </cell>
        </row>
        <row r="6774">
          <cell r="C6774" t="str">
            <v>Asian Paradise-flycatcher</v>
          </cell>
          <cell r="D6774" t="str">
            <v>Terpsiphone paradisi</v>
          </cell>
        </row>
        <row r="6775">
          <cell r="C6775" t="str">
            <v>Japanese Paradise-flycatcher</v>
          </cell>
          <cell r="D6775" t="str">
            <v>Terpsiphone atrocaudata</v>
          </cell>
        </row>
        <row r="6776">
          <cell r="C6776" t="str">
            <v>Rufous Paradise-flycatcher</v>
          </cell>
          <cell r="D6776" t="str">
            <v>Terpsiphone cinnamomea</v>
          </cell>
        </row>
        <row r="6777">
          <cell r="C6777" t="str">
            <v>Blue Paradise-flycatcher</v>
          </cell>
          <cell r="D6777" t="str">
            <v>Terpsiphone cyanescens</v>
          </cell>
        </row>
        <row r="6778">
          <cell r="C6778" t="str">
            <v>Elepaio</v>
          </cell>
          <cell r="D6778" t="str">
            <v>Chasiempis sandwichensis</v>
          </cell>
        </row>
        <row r="6779">
          <cell r="C6779" t="str">
            <v>Rarotonga Monarch</v>
          </cell>
          <cell r="D6779" t="str">
            <v>Pomarea dimidiata</v>
          </cell>
        </row>
        <row r="6780">
          <cell r="C6780" t="str">
            <v>Tahiti Monarch</v>
          </cell>
          <cell r="D6780" t="str">
            <v>Pomarea nigra</v>
          </cell>
        </row>
        <row r="6781">
          <cell r="C6781" t="str">
            <v>Maupiti Monarch</v>
          </cell>
          <cell r="D6781" t="str">
            <v>Pomarea pomarea</v>
          </cell>
        </row>
        <row r="6782">
          <cell r="D6782" t="str">
            <v>Pomarea iphis</v>
          </cell>
        </row>
        <row r="6783">
          <cell r="C6783" t="str">
            <v>Iphis Monarch</v>
          </cell>
          <cell r="D6783" t="str">
            <v>Pomarea iphis</v>
          </cell>
        </row>
        <row r="6784">
          <cell r="C6784" t="str">
            <v>Eiao Monarch</v>
          </cell>
          <cell r="D6784" t="str">
            <v>Pomarea fluxa</v>
          </cell>
        </row>
        <row r="6785">
          <cell r="D6785" t="str">
            <v>Pomarea mendozae</v>
          </cell>
        </row>
        <row r="6786">
          <cell r="C6786" t="str">
            <v>Marquesan Monarch</v>
          </cell>
          <cell r="D6786" t="str">
            <v>Pomarea mendozae</v>
          </cell>
        </row>
        <row r="6787">
          <cell r="C6787" t="str">
            <v>Nuku Hiva Monarch</v>
          </cell>
          <cell r="D6787" t="str">
            <v>Pomarea nukuhivae</v>
          </cell>
        </row>
        <row r="6788">
          <cell r="C6788" t="str">
            <v>Ua Pou Monarch</v>
          </cell>
          <cell r="D6788" t="str">
            <v>Pomarea mira</v>
          </cell>
        </row>
        <row r="6789">
          <cell r="C6789" t="str">
            <v>Fatuhiva Monarch</v>
          </cell>
          <cell r="D6789" t="str">
            <v>Pomarea whitneyi</v>
          </cell>
        </row>
        <row r="6790">
          <cell r="C6790" t="str">
            <v>Ogea Monarch</v>
          </cell>
          <cell r="D6790" t="str">
            <v>Mayrornis versicolor</v>
          </cell>
        </row>
        <row r="6791">
          <cell r="C6791" t="str">
            <v>Slaty Monarch</v>
          </cell>
          <cell r="D6791" t="str">
            <v>Mayrornis lessoni</v>
          </cell>
        </row>
        <row r="6792">
          <cell r="C6792" t="str">
            <v>Vanikoro Monarch</v>
          </cell>
          <cell r="D6792" t="str">
            <v>Mayrornis schistaceus</v>
          </cell>
        </row>
        <row r="6793">
          <cell r="C6793" t="str">
            <v>Buff-bellied Monarch</v>
          </cell>
          <cell r="D6793" t="str">
            <v>Neolalage banksiana</v>
          </cell>
        </row>
        <row r="6794">
          <cell r="C6794" t="str">
            <v>Southern Shrikebill</v>
          </cell>
          <cell r="D6794" t="str">
            <v>Clytorhynchus pachycephaloides</v>
          </cell>
        </row>
        <row r="6795">
          <cell r="C6795" t="str">
            <v>Fiji Shrikebill</v>
          </cell>
          <cell r="D6795" t="str">
            <v>Clytorhynchus vitiensis</v>
          </cell>
        </row>
        <row r="6796">
          <cell r="D6796" t="str">
            <v>Clytorhynchus nigrogularis</v>
          </cell>
        </row>
        <row r="6797">
          <cell r="C6797" t="str">
            <v>Black-throated Shrikebill</v>
          </cell>
          <cell r="D6797" t="str">
            <v>Clytorhynchus nigrogularis</v>
          </cell>
        </row>
        <row r="6798">
          <cell r="C6798" t="str">
            <v>Santa Cruz Shrikebill</v>
          </cell>
          <cell r="D6798" t="str">
            <v>Clytorhynchus sanctaecrucis</v>
          </cell>
        </row>
        <row r="6799">
          <cell r="C6799" t="str">
            <v>Rennell Shrikebill</v>
          </cell>
          <cell r="D6799" t="str">
            <v>Clytorhynchus hamlini</v>
          </cell>
        </row>
        <row r="6800">
          <cell r="C6800" t="str">
            <v>Chuuk Monarch</v>
          </cell>
          <cell r="D6800" t="str">
            <v>Metabolus rugensis</v>
          </cell>
        </row>
        <row r="6801">
          <cell r="C6801" t="str">
            <v>Black Monarch</v>
          </cell>
          <cell r="D6801" t="str">
            <v>Monarcha axillaris</v>
          </cell>
        </row>
        <row r="6802">
          <cell r="C6802" t="str">
            <v>Rufous Monarch</v>
          </cell>
          <cell r="D6802" t="str">
            <v>Monarcha rubiensis</v>
          </cell>
        </row>
        <row r="6803">
          <cell r="C6803" t="str">
            <v>Island Monarch</v>
          </cell>
          <cell r="D6803" t="str">
            <v>Monarcha cinerascens</v>
          </cell>
        </row>
        <row r="6804">
          <cell r="C6804" t="str">
            <v>Black-winged Monarch</v>
          </cell>
          <cell r="D6804" t="str">
            <v>Monarcha frater</v>
          </cell>
        </row>
        <row r="6805">
          <cell r="C6805" t="str">
            <v>Black-faced Monarch</v>
          </cell>
          <cell r="D6805" t="str">
            <v>Monarcha melanopsis</v>
          </cell>
        </row>
        <row r="6806">
          <cell r="C6806" t="str">
            <v>Bougainville Monarch</v>
          </cell>
          <cell r="D6806" t="str">
            <v>Monarcha erythrostictus</v>
          </cell>
        </row>
        <row r="6807">
          <cell r="C6807" t="str">
            <v>Chestnut-bellied Monarch</v>
          </cell>
          <cell r="D6807" t="str">
            <v>Monarcha castaneiventris</v>
          </cell>
        </row>
        <row r="6808">
          <cell r="C6808" t="str">
            <v>White-capped Monarch</v>
          </cell>
          <cell r="D6808" t="str">
            <v>Monarcha richardsii</v>
          </cell>
        </row>
        <row r="6809">
          <cell r="C6809" t="str">
            <v>White-naped Monarch</v>
          </cell>
          <cell r="D6809" t="str">
            <v>Monarcha pileatus</v>
          </cell>
        </row>
        <row r="6810">
          <cell r="C6810" t="str">
            <v>Loetoe Monarch</v>
          </cell>
          <cell r="D6810" t="str">
            <v>Monarcha castus</v>
          </cell>
        </row>
        <row r="6811">
          <cell r="C6811" t="str">
            <v>White-eared Monarch</v>
          </cell>
          <cell r="D6811" t="str">
            <v>Monarcha leucotis</v>
          </cell>
        </row>
        <row r="6812">
          <cell r="C6812" t="str">
            <v>Spot-winged Monarch</v>
          </cell>
          <cell r="D6812" t="str">
            <v>Monarcha guttula</v>
          </cell>
        </row>
        <row r="6813">
          <cell r="C6813" t="str">
            <v>Black-bibbed Monarch</v>
          </cell>
          <cell r="D6813" t="str">
            <v>Monarcha mundus</v>
          </cell>
        </row>
        <row r="6814">
          <cell r="C6814" t="str">
            <v>Spectacled Monarch</v>
          </cell>
          <cell r="D6814" t="str">
            <v>Monarcha trivirgatus</v>
          </cell>
        </row>
        <row r="6815">
          <cell r="D6815" t="str">
            <v>Monarcha bimaculatus</v>
          </cell>
        </row>
        <row r="6816">
          <cell r="C6816" t="str">
            <v>Flores Monarch</v>
          </cell>
          <cell r="D6816" t="str">
            <v>Monarcha sacerdotum</v>
          </cell>
        </row>
        <row r="6817">
          <cell r="C6817" t="str">
            <v>White-tipped Monarch</v>
          </cell>
          <cell r="D6817" t="str">
            <v>Monarcha everetti</v>
          </cell>
        </row>
        <row r="6818">
          <cell r="C6818" t="str">
            <v>Black-tipped Monarch</v>
          </cell>
          <cell r="D6818" t="str">
            <v>Monarcha loricatus</v>
          </cell>
        </row>
        <row r="6819">
          <cell r="C6819" t="str">
            <v>Black-chinned Monarch</v>
          </cell>
          <cell r="D6819" t="str">
            <v>Monarcha boanensis</v>
          </cell>
        </row>
        <row r="6820">
          <cell r="C6820" t="str">
            <v>White-tailed Monarch</v>
          </cell>
          <cell r="D6820" t="str">
            <v>Monarcha leucurus</v>
          </cell>
        </row>
        <row r="6821">
          <cell r="C6821" t="str">
            <v>Black-backed Monarch</v>
          </cell>
          <cell r="D6821" t="str">
            <v>Monarcha julianae</v>
          </cell>
        </row>
        <row r="6822">
          <cell r="C6822" t="str">
            <v>Hooded Monarch</v>
          </cell>
          <cell r="D6822" t="str">
            <v>Monarcha manadensis</v>
          </cell>
        </row>
        <row r="6823">
          <cell r="C6823" t="str">
            <v>Biak Monarch</v>
          </cell>
          <cell r="D6823" t="str">
            <v>Monarcha brehmii</v>
          </cell>
        </row>
        <row r="6824">
          <cell r="C6824" t="str">
            <v>Manus Monarch</v>
          </cell>
          <cell r="D6824" t="str">
            <v>Monarcha infelix</v>
          </cell>
        </row>
        <row r="6825">
          <cell r="C6825" t="str">
            <v>White-breasted Monarch</v>
          </cell>
          <cell r="D6825" t="str">
            <v>Monarcha menckei</v>
          </cell>
        </row>
        <row r="6826">
          <cell r="C6826" t="str">
            <v>Black-tailed Monarch</v>
          </cell>
          <cell r="D6826" t="str">
            <v>Monarcha verticalis</v>
          </cell>
        </row>
        <row r="6827">
          <cell r="C6827" t="str">
            <v>Black-and-white Monarch</v>
          </cell>
          <cell r="D6827" t="str">
            <v>Monarcha barbatus</v>
          </cell>
        </row>
        <row r="6828">
          <cell r="D6828" t="str">
            <v>Monarcha malaitae</v>
          </cell>
        </row>
        <row r="6829">
          <cell r="C6829" t="str">
            <v>Kolombangara Monarch</v>
          </cell>
          <cell r="D6829" t="str">
            <v>Monarcha browni</v>
          </cell>
        </row>
        <row r="6830">
          <cell r="C6830" t="str">
            <v>White-collared Monarch</v>
          </cell>
          <cell r="D6830" t="str">
            <v>Monarcha viduus</v>
          </cell>
        </row>
        <row r="6831">
          <cell r="C6831" t="str">
            <v>Yap Monarch</v>
          </cell>
          <cell r="D6831" t="str">
            <v>Monarcha godeffroyi</v>
          </cell>
        </row>
        <row r="6832">
          <cell r="C6832" t="str">
            <v>Tinian Monarch</v>
          </cell>
          <cell r="D6832" t="str">
            <v>Monarcha takatsukasae</v>
          </cell>
        </row>
        <row r="6833">
          <cell r="C6833" t="str">
            <v>Golden Monarch</v>
          </cell>
          <cell r="D6833" t="str">
            <v>Monarcha chrysomela</v>
          </cell>
        </row>
        <row r="6834">
          <cell r="C6834" t="str">
            <v>Frilled Monarch</v>
          </cell>
          <cell r="D6834" t="str">
            <v>Arses telescophthalmus</v>
          </cell>
        </row>
        <row r="6835">
          <cell r="C6835" t="str">
            <v>Rufous-collared Monarch</v>
          </cell>
          <cell r="D6835" t="str">
            <v>Arses insularis</v>
          </cell>
        </row>
        <row r="6836">
          <cell r="C6836" t="str">
            <v>Pied Monarch</v>
          </cell>
          <cell r="D6836" t="str">
            <v>Arses kaupi</v>
          </cell>
        </row>
        <row r="6837">
          <cell r="C6837" t="str">
            <v>Magpie-lark</v>
          </cell>
          <cell r="D6837" t="str">
            <v>Grallina cyanoleuca</v>
          </cell>
        </row>
        <row r="6838">
          <cell r="C6838" t="str">
            <v>Torrent-lark</v>
          </cell>
          <cell r="D6838" t="str">
            <v>Grallina bruijni</v>
          </cell>
        </row>
        <row r="6839">
          <cell r="C6839" t="str">
            <v>Guam Flycatcher</v>
          </cell>
          <cell r="D6839" t="str">
            <v>Myiagra freycineti</v>
          </cell>
        </row>
        <row r="6840">
          <cell r="C6840" t="str">
            <v>Mangrove Flycatcher</v>
          </cell>
          <cell r="D6840" t="str">
            <v>Myiagra erythrops</v>
          </cell>
        </row>
        <row r="6841">
          <cell r="C6841" t="str">
            <v>Oceanic Flycatcher</v>
          </cell>
          <cell r="D6841" t="str">
            <v>Myiagra oceanica</v>
          </cell>
        </row>
        <row r="6842">
          <cell r="C6842" t="str">
            <v>Pohnpei Flycatcher</v>
          </cell>
          <cell r="D6842" t="str">
            <v>Myiagra pluto</v>
          </cell>
        </row>
        <row r="6843">
          <cell r="C6843" t="str">
            <v>Biak Flycatcher</v>
          </cell>
          <cell r="D6843" t="str">
            <v>Myiagra atra</v>
          </cell>
        </row>
        <row r="6844">
          <cell r="C6844" t="str">
            <v>Dark-grey Flycatcher</v>
          </cell>
          <cell r="D6844" t="str">
            <v>Myiagra galeata</v>
          </cell>
        </row>
        <row r="6845">
          <cell r="C6845" t="str">
            <v>Leaden Flycatcher</v>
          </cell>
          <cell r="D6845" t="str">
            <v>Myiagra rubecula</v>
          </cell>
        </row>
        <row r="6846">
          <cell r="C6846" t="str">
            <v>Steel-blue Flycatcher</v>
          </cell>
          <cell r="D6846" t="str">
            <v>Myiagra ferrocyanea</v>
          </cell>
        </row>
        <row r="6847">
          <cell r="C6847" t="str">
            <v>Makira Flycatcher</v>
          </cell>
          <cell r="D6847" t="str">
            <v>Myiagra cervinicauda</v>
          </cell>
        </row>
        <row r="6848">
          <cell r="C6848" t="str">
            <v>Melanesian Flycatcher</v>
          </cell>
          <cell r="D6848" t="str">
            <v>Myiagra caledonica</v>
          </cell>
        </row>
        <row r="6849">
          <cell r="C6849" t="str">
            <v>Vanikoro Flycatcher</v>
          </cell>
          <cell r="D6849" t="str">
            <v>Myiagra vanikorensis</v>
          </cell>
        </row>
        <row r="6850">
          <cell r="C6850" t="str">
            <v>Samoan Flycatcher</v>
          </cell>
          <cell r="D6850" t="str">
            <v>Myiagra albiventris</v>
          </cell>
        </row>
        <row r="6851">
          <cell r="C6851" t="str">
            <v>Blue-crested Flycatcher</v>
          </cell>
          <cell r="D6851" t="str">
            <v>Myiagra azureocapilla</v>
          </cell>
        </row>
        <row r="6852">
          <cell r="C6852" t="str">
            <v>Broad-billed Flycatcher</v>
          </cell>
          <cell r="D6852" t="str">
            <v>Myiagra ruficollis</v>
          </cell>
        </row>
        <row r="6853">
          <cell r="C6853" t="str">
            <v>Satin Flycatcher</v>
          </cell>
          <cell r="D6853" t="str">
            <v>Myiagra cyanoleuca</v>
          </cell>
        </row>
        <row r="6854">
          <cell r="C6854" t="str">
            <v>Restless Flycatcher</v>
          </cell>
          <cell r="D6854" t="str">
            <v>Myiagra inquieta</v>
          </cell>
        </row>
        <row r="6855">
          <cell r="C6855" t="str">
            <v>Shining Flycatcher</v>
          </cell>
          <cell r="D6855" t="str">
            <v>Myiagra alecto</v>
          </cell>
        </row>
        <row r="6856">
          <cell r="C6856" t="str">
            <v>Dull Flycatcher</v>
          </cell>
          <cell r="D6856" t="str">
            <v>Myiagra hebetior</v>
          </cell>
        </row>
        <row r="6857">
          <cell r="C6857" t="str">
            <v>Silktail</v>
          </cell>
          <cell r="D6857" t="str">
            <v>Lamprolia victoriae</v>
          </cell>
        </row>
        <row r="6858">
          <cell r="C6858" t="str">
            <v>African Blue-flycatcher</v>
          </cell>
          <cell r="D6858" t="str">
            <v>Elminia longicauda</v>
          </cell>
        </row>
        <row r="6859">
          <cell r="C6859" t="str">
            <v>White-tailed Blue-flycatcher</v>
          </cell>
          <cell r="D6859" t="str">
            <v>Elminia albicauda</v>
          </cell>
        </row>
        <row r="6860">
          <cell r="C6860" t="str">
            <v>Dusky Crested-flycatcher</v>
          </cell>
          <cell r="D6860" t="str">
            <v>Elminia nigromitrata</v>
          </cell>
        </row>
        <row r="6861">
          <cell r="C6861" t="str">
            <v>White-bellied Crested-flycatcher</v>
          </cell>
          <cell r="D6861" t="str">
            <v>Elminia albiventris</v>
          </cell>
        </row>
        <row r="6862">
          <cell r="C6862" t="str">
            <v>White-tailed Crested-flycatcher</v>
          </cell>
          <cell r="D6862" t="str">
            <v>Elminia albonotata</v>
          </cell>
        </row>
        <row r="6863">
          <cell r="C6863" t="str">
            <v>Chestnut-capped Flycatcher</v>
          </cell>
          <cell r="D6863" t="str">
            <v>Erythrocercus mccallii</v>
          </cell>
        </row>
        <row r="6864">
          <cell r="C6864" t="str">
            <v>Yellow Flycatcher</v>
          </cell>
          <cell r="D6864" t="str">
            <v>Erythrocercus holochlorus</v>
          </cell>
        </row>
        <row r="6865">
          <cell r="C6865" t="str">
            <v>Livingstone's Flycatcher</v>
          </cell>
          <cell r="D6865" t="str">
            <v>Erythrocercus livingstonei</v>
          </cell>
        </row>
        <row r="6866">
          <cell r="C6866" t="str">
            <v>Crested Jay</v>
          </cell>
          <cell r="D6866" t="str">
            <v>Platylophus galericulatus</v>
          </cell>
        </row>
        <row r="6867">
          <cell r="C6867" t="str">
            <v>Black Magpie</v>
          </cell>
          <cell r="D6867" t="str">
            <v>Platysmurus leucopterus</v>
          </cell>
        </row>
        <row r="6868">
          <cell r="C6868" t="str">
            <v>Siberian Jay</v>
          </cell>
          <cell r="D6868" t="str">
            <v>Perisoreus infaustus</v>
          </cell>
        </row>
        <row r="6869">
          <cell r="C6869" t="str">
            <v>Sichuan Jay</v>
          </cell>
          <cell r="D6869" t="str">
            <v>Perisoreus internigrans</v>
          </cell>
        </row>
        <row r="6870">
          <cell r="C6870" t="str">
            <v>Grey Jay</v>
          </cell>
          <cell r="D6870" t="str">
            <v>Perisoreus canadensis</v>
          </cell>
        </row>
        <row r="6871">
          <cell r="C6871" t="str">
            <v>Black-collared Jay</v>
          </cell>
          <cell r="D6871" t="str">
            <v>Cyanolyca armillata</v>
          </cell>
        </row>
        <row r="6872">
          <cell r="C6872" t="str">
            <v>Turquoise Jay</v>
          </cell>
          <cell r="D6872" t="str">
            <v>Cyanolyca turcosa</v>
          </cell>
        </row>
        <row r="6873">
          <cell r="C6873" t="str">
            <v>White-collared Jay</v>
          </cell>
          <cell r="D6873" t="str">
            <v>Cyanolyca viridicyanus</v>
          </cell>
        </row>
        <row r="6874">
          <cell r="C6874" t="str">
            <v>Azure-hooded Jay</v>
          </cell>
          <cell r="D6874" t="str">
            <v>Cyanolyca cucullata</v>
          </cell>
        </row>
        <row r="6875">
          <cell r="C6875" t="str">
            <v>Beautiful Jay</v>
          </cell>
          <cell r="D6875" t="str">
            <v>Cyanolyca pulchra</v>
          </cell>
        </row>
        <row r="6876">
          <cell r="C6876" t="str">
            <v>Black-throated Jay</v>
          </cell>
          <cell r="D6876" t="str">
            <v>Cyanolyca pumilo</v>
          </cell>
        </row>
        <row r="6877">
          <cell r="C6877" t="str">
            <v>Dwarf Jay</v>
          </cell>
          <cell r="D6877" t="str">
            <v>Cyanolyca nana</v>
          </cell>
        </row>
        <row r="6878">
          <cell r="C6878" t="str">
            <v>White-throated Jay</v>
          </cell>
          <cell r="D6878" t="str">
            <v>Cyanolyca mirabilis</v>
          </cell>
        </row>
        <row r="6879">
          <cell r="C6879" t="str">
            <v>Silvery-throated Jay</v>
          </cell>
          <cell r="D6879" t="str">
            <v>Cyanolyca argentigula</v>
          </cell>
        </row>
        <row r="6880">
          <cell r="C6880" t="str">
            <v>Bushy-crested Jay</v>
          </cell>
          <cell r="D6880" t="str">
            <v>Cyanocorax melanocyaneus</v>
          </cell>
        </row>
        <row r="6881">
          <cell r="C6881" t="str">
            <v>San Blas Jay</v>
          </cell>
          <cell r="D6881" t="str">
            <v>Cyanocorax sanblasianus</v>
          </cell>
        </row>
        <row r="6882">
          <cell r="C6882" t="str">
            <v>Yucatan Jay</v>
          </cell>
          <cell r="D6882" t="str">
            <v>Cyanocorax yucatanicus</v>
          </cell>
        </row>
        <row r="6883">
          <cell r="C6883" t="str">
            <v>Purplish-backed Jay</v>
          </cell>
          <cell r="D6883" t="str">
            <v>Cyanocorax beecheii</v>
          </cell>
        </row>
        <row r="6884">
          <cell r="C6884" t="str">
            <v>Purplish Jay</v>
          </cell>
          <cell r="D6884" t="str">
            <v>Cyanocorax cyanomelas</v>
          </cell>
        </row>
        <row r="6885">
          <cell r="C6885" t="str">
            <v>Azure Jay</v>
          </cell>
          <cell r="D6885" t="str">
            <v>Cyanocorax caeruleus</v>
          </cell>
        </row>
        <row r="6886">
          <cell r="C6886" t="str">
            <v>Violaceous Jay</v>
          </cell>
          <cell r="D6886" t="str">
            <v>Cyanocorax violaceus</v>
          </cell>
        </row>
        <row r="6887">
          <cell r="C6887" t="str">
            <v>Curl-crested Jay</v>
          </cell>
          <cell r="D6887" t="str">
            <v>Cyanocorax cristatellus</v>
          </cell>
        </row>
        <row r="6888">
          <cell r="C6888" t="str">
            <v>Azure-naped Jay</v>
          </cell>
          <cell r="D6888" t="str">
            <v>Cyanocorax heilprini</v>
          </cell>
        </row>
        <row r="6889">
          <cell r="C6889" t="str">
            <v>Cayenne Jay</v>
          </cell>
          <cell r="D6889" t="str">
            <v>Cyanocorax cayanus</v>
          </cell>
        </row>
        <row r="6890">
          <cell r="C6890" t="str">
            <v>Black-chested Jay</v>
          </cell>
          <cell r="D6890" t="str">
            <v>Cyanocorax affinis</v>
          </cell>
        </row>
        <row r="6891">
          <cell r="C6891" t="str">
            <v>Tufted Jay</v>
          </cell>
          <cell r="D6891" t="str">
            <v>Cyanocorax dickeyi</v>
          </cell>
        </row>
        <row r="6892">
          <cell r="C6892" t="str">
            <v>Plush-crested Jay</v>
          </cell>
          <cell r="D6892" t="str">
            <v>Cyanocorax chrysops</v>
          </cell>
        </row>
        <row r="6893">
          <cell r="C6893" t="str">
            <v>White-naped Jay</v>
          </cell>
          <cell r="D6893" t="str">
            <v>Cyanocorax cyanopogon</v>
          </cell>
        </row>
        <row r="6894">
          <cell r="C6894" t="str">
            <v>White-tailed Jay</v>
          </cell>
          <cell r="D6894" t="str">
            <v>Cyanocorax mystacalis</v>
          </cell>
        </row>
        <row r="6895">
          <cell r="C6895" t="str">
            <v>Green Jay</v>
          </cell>
          <cell r="D6895" t="str">
            <v>Cyanocorax yncas</v>
          </cell>
        </row>
        <row r="6896">
          <cell r="C6896" t="str">
            <v>Brown Jay</v>
          </cell>
          <cell r="D6896" t="str">
            <v>Cyanocorax morio</v>
          </cell>
        </row>
        <row r="6897">
          <cell r="C6897" t="str">
            <v>Black-throated Magpie-jay</v>
          </cell>
          <cell r="D6897" t="str">
            <v>Calocitta colliei</v>
          </cell>
        </row>
        <row r="6898">
          <cell r="C6898" t="str">
            <v>White-throated Magpie-jay</v>
          </cell>
          <cell r="D6898" t="str">
            <v>Calocitta formosa</v>
          </cell>
        </row>
        <row r="6899">
          <cell r="C6899" t="str">
            <v>Blue Jay</v>
          </cell>
          <cell r="D6899" t="str">
            <v>Cyanocitta cristata</v>
          </cell>
        </row>
        <row r="6900">
          <cell r="C6900" t="str">
            <v>Steller's Jay</v>
          </cell>
          <cell r="D6900" t="str">
            <v>Cyanocitta stelleri</v>
          </cell>
        </row>
        <row r="6901">
          <cell r="C6901" t="str">
            <v>Island Scrub-jay</v>
          </cell>
          <cell r="D6901" t="str">
            <v>Aphelocoma insularis</v>
          </cell>
        </row>
        <row r="6902">
          <cell r="C6902" t="str">
            <v>Western Scrub-jay</v>
          </cell>
          <cell r="D6902" t="str">
            <v>Aphelocoma californica</v>
          </cell>
        </row>
        <row r="6903">
          <cell r="C6903" t="str">
            <v>Florida Scrub-jay</v>
          </cell>
          <cell r="D6903" t="str">
            <v>Aphelocoma coerulescens</v>
          </cell>
        </row>
        <row r="6904">
          <cell r="C6904" t="str">
            <v>Mexican Jay</v>
          </cell>
          <cell r="D6904" t="str">
            <v>Aphelocoma ultramarina</v>
          </cell>
        </row>
        <row r="6905">
          <cell r="C6905" t="str">
            <v>Unicoloured Jay</v>
          </cell>
          <cell r="D6905" t="str">
            <v>Aphelocoma unicolor</v>
          </cell>
        </row>
        <row r="6906">
          <cell r="C6906" t="str">
            <v>Pinyon Jay</v>
          </cell>
          <cell r="D6906" t="str">
            <v>Gymnorhinus cyanocephalus</v>
          </cell>
        </row>
        <row r="6907">
          <cell r="C6907" t="str">
            <v>Eurasian Jay</v>
          </cell>
          <cell r="D6907" t="str">
            <v>Garrulus glandarius</v>
          </cell>
        </row>
        <row r="6908">
          <cell r="C6908" t="str">
            <v>Black-headed Jay</v>
          </cell>
          <cell r="D6908" t="str">
            <v>Garrulus lanceolatus</v>
          </cell>
        </row>
        <row r="6909">
          <cell r="C6909" t="str">
            <v>Amami Jay</v>
          </cell>
          <cell r="D6909" t="str">
            <v>Garrulus lidthi</v>
          </cell>
        </row>
        <row r="6910">
          <cell r="C6910" t="str">
            <v>Azure-winged Magpie</v>
          </cell>
          <cell r="D6910" t="str">
            <v>Cyanopica cyanus</v>
          </cell>
        </row>
        <row r="6911">
          <cell r="D6911" t="str">
            <v>Cyanopica cooki</v>
          </cell>
        </row>
        <row r="6912">
          <cell r="C6912" t="str">
            <v>Sri Lanka Magpie</v>
          </cell>
          <cell r="D6912" t="str">
            <v>Urocissa ornata</v>
          </cell>
        </row>
        <row r="6913">
          <cell r="C6913" t="str">
            <v>Taiwan Magpie</v>
          </cell>
          <cell r="D6913" t="str">
            <v>Urocissa caerulea</v>
          </cell>
        </row>
        <row r="6914">
          <cell r="C6914" t="str">
            <v>Gold-billed Magpie</v>
          </cell>
          <cell r="D6914" t="str">
            <v>Urocissa flavirostris</v>
          </cell>
        </row>
        <row r="6915">
          <cell r="C6915" t="str">
            <v>Blue Magpie</v>
          </cell>
          <cell r="D6915" t="str">
            <v>Urocissa erythrorhyncha</v>
          </cell>
        </row>
        <row r="6916">
          <cell r="C6916" t="str">
            <v>White-winged Magpie</v>
          </cell>
          <cell r="D6916" t="str">
            <v>Urocissa whiteheadi</v>
          </cell>
        </row>
        <row r="6917">
          <cell r="C6917" t="str">
            <v>Green Magpie</v>
          </cell>
          <cell r="D6917" t="str">
            <v>Cissa chinensis</v>
          </cell>
        </row>
        <row r="6918">
          <cell r="C6918" t="str">
            <v>Yellow-breasted Magpie</v>
          </cell>
          <cell r="D6918" t="str">
            <v>Cissa hypoleuca</v>
          </cell>
        </row>
        <row r="6919">
          <cell r="C6919" t="str">
            <v>Short-tailed Magpie</v>
          </cell>
          <cell r="D6919" t="str">
            <v>Cissa thalassina</v>
          </cell>
        </row>
        <row r="6920">
          <cell r="C6920" t="str">
            <v>Rufous Treepie</v>
          </cell>
          <cell r="D6920" t="str">
            <v>Dendrocitta vagabunda</v>
          </cell>
        </row>
        <row r="6921">
          <cell r="C6921" t="str">
            <v>Grey Treepie</v>
          </cell>
          <cell r="D6921" t="str">
            <v>Dendrocitta formosae</v>
          </cell>
        </row>
        <row r="6922">
          <cell r="C6922" t="str">
            <v>Sunda Treepie</v>
          </cell>
          <cell r="D6922" t="str">
            <v>Dendrocitta occipitalis</v>
          </cell>
        </row>
        <row r="6923">
          <cell r="C6923" t="str">
            <v>Bornean Treepie</v>
          </cell>
          <cell r="D6923" t="str">
            <v>Dendrocitta cinerascens</v>
          </cell>
        </row>
        <row r="6924">
          <cell r="C6924" t="str">
            <v>White-bellied Treepie</v>
          </cell>
          <cell r="D6924" t="str">
            <v>Dendrocitta leucogastra</v>
          </cell>
        </row>
        <row r="6925">
          <cell r="C6925" t="str">
            <v>Collared Treepie</v>
          </cell>
          <cell r="D6925" t="str">
            <v>Dendrocitta frontalis</v>
          </cell>
        </row>
        <row r="6926">
          <cell r="C6926" t="str">
            <v>Andaman Treepie</v>
          </cell>
          <cell r="D6926" t="str">
            <v>Dendrocitta bayleyi</v>
          </cell>
        </row>
        <row r="6927">
          <cell r="C6927" t="str">
            <v>Racket-tailed Treepie</v>
          </cell>
          <cell r="D6927" t="str">
            <v>Crypsirina temia</v>
          </cell>
        </row>
        <row r="6928">
          <cell r="C6928" t="str">
            <v>Hooded Treepie</v>
          </cell>
          <cell r="D6928" t="str">
            <v>Crypsirina cucullata</v>
          </cell>
        </row>
        <row r="6929">
          <cell r="C6929" t="str">
            <v>Ratchet-tailed Treepie</v>
          </cell>
          <cell r="D6929" t="str">
            <v>Temnurus temnurus</v>
          </cell>
        </row>
        <row r="6930">
          <cell r="C6930" t="str">
            <v>Black-billed Magpie</v>
          </cell>
          <cell r="D6930" t="str">
            <v>Pica pica</v>
          </cell>
        </row>
        <row r="6931">
          <cell r="C6931" t="str">
            <v>Yellow-billed Magpie</v>
          </cell>
          <cell r="D6931" t="str">
            <v>Pica nuttalli</v>
          </cell>
        </row>
        <row r="6932">
          <cell r="C6932" t="str">
            <v>Ethiopian Bush-crow</v>
          </cell>
          <cell r="D6932" t="str">
            <v>Zavattariornis stresemanni</v>
          </cell>
        </row>
        <row r="6933">
          <cell r="C6933" t="str">
            <v>Mongolian Ground-jay</v>
          </cell>
          <cell r="D6933" t="str">
            <v>Podoces hendersoni</v>
          </cell>
        </row>
        <row r="6934">
          <cell r="C6934" t="str">
            <v>Xinjiang Ground-jay</v>
          </cell>
          <cell r="D6934" t="str">
            <v>Podoces biddulphi</v>
          </cell>
        </row>
        <row r="6935">
          <cell r="C6935" t="str">
            <v>Turkestan Ground-jay</v>
          </cell>
          <cell r="D6935" t="str">
            <v>Podoces panderi</v>
          </cell>
        </row>
        <row r="6936">
          <cell r="C6936" t="str">
            <v>Iranian Ground-jay</v>
          </cell>
          <cell r="D6936" t="str">
            <v>Podoces pleskei</v>
          </cell>
        </row>
        <row r="6937">
          <cell r="C6937" t="str">
            <v>Clark's Nutcracker</v>
          </cell>
          <cell r="D6937" t="str">
            <v>Nucifraga columbiana</v>
          </cell>
        </row>
        <row r="6938">
          <cell r="C6938" t="str">
            <v>Spotted Nutcracker</v>
          </cell>
          <cell r="D6938" t="str">
            <v>Nucifraga caryocatactes</v>
          </cell>
        </row>
        <row r="6939">
          <cell r="C6939" t="str">
            <v>Red-billed Chough</v>
          </cell>
          <cell r="D6939" t="str">
            <v>Pyrrhocorax pyrrhocorax</v>
          </cell>
        </row>
        <row r="6940">
          <cell r="C6940" t="str">
            <v>Yellow-billed Chough</v>
          </cell>
          <cell r="D6940" t="str">
            <v>Pyrrhocorax graculus</v>
          </cell>
        </row>
        <row r="6941">
          <cell r="C6941" t="str">
            <v>Piapiac</v>
          </cell>
          <cell r="D6941" t="str">
            <v>Ptilostomus afer</v>
          </cell>
        </row>
        <row r="6942">
          <cell r="C6942" t="str">
            <v>Eurasian Jackdaw</v>
          </cell>
          <cell r="D6942" t="str">
            <v>Corvus monedula</v>
          </cell>
        </row>
        <row r="6943">
          <cell r="C6943" t="str">
            <v>Daurian Jackdaw</v>
          </cell>
          <cell r="D6943" t="str">
            <v>Corvus dauuricus</v>
          </cell>
        </row>
        <row r="6944">
          <cell r="C6944" t="str">
            <v>House Crow</v>
          </cell>
          <cell r="D6944" t="str">
            <v>Corvus splendens</v>
          </cell>
        </row>
        <row r="6945">
          <cell r="C6945" t="str">
            <v>New Caledonian Crow</v>
          </cell>
          <cell r="D6945" t="str">
            <v>Corvus moneduloides</v>
          </cell>
        </row>
        <row r="6946">
          <cell r="C6946" t="str">
            <v>Slender-billed Crow</v>
          </cell>
          <cell r="D6946" t="str">
            <v>Corvus enca</v>
          </cell>
        </row>
        <row r="6947">
          <cell r="C6947" t="str">
            <v>Piping Crow</v>
          </cell>
          <cell r="D6947" t="str">
            <v>Corvus typicus</v>
          </cell>
        </row>
        <row r="6948">
          <cell r="C6948" t="str">
            <v>Banggai Crow</v>
          </cell>
          <cell r="D6948" t="str">
            <v>Corvus unicolor</v>
          </cell>
        </row>
        <row r="6949">
          <cell r="C6949" t="str">
            <v>Flores Crow</v>
          </cell>
          <cell r="D6949" t="str">
            <v>Corvus florensis</v>
          </cell>
        </row>
        <row r="6950">
          <cell r="C6950" t="str">
            <v>Mariana Crow</v>
          </cell>
          <cell r="D6950" t="str">
            <v>Corvus kubaryi</v>
          </cell>
        </row>
        <row r="6951">
          <cell r="C6951" t="str">
            <v>Long-billed Crow</v>
          </cell>
          <cell r="D6951" t="str">
            <v>Corvus validus</v>
          </cell>
        </row>
        <row r="6952">
          <cell r="C6952" t="str">
            <v>Bougainville Crow</v>
          </cell>
          <cell r="D6952" t="str">
            <v>Corvus meeki</v>
          </cell>
        </row>
        <row r="6953">
          <cell r="C6953" t="str">
            <v>White-billed Crow</v>
          </cell>
          <cell r="D6953" t="str">
            <v>Corvus woodfordi</v>
          </cell>
        </row>
        <row r="6954">
          <cell r="C6954" t="str">
            <v>Brown-headed Crow</v>
          </cell>
          <cell r="D6954" t="str">
            <v>Corvus fuscicapillus</v>
          </cell>
        </row>
        <row r="6955">
          <cell r="C6955" t="str">
            <v>Grey Crow</v>
          </cell>
          <cell r="D6955" t="str">
            <v>Corvus tristis</v>
          </cell>
        </row>
        <row r="6956">
          <cell r="C6956" t="str">
            <v>Cape Crow</v>
          </cell>
          <cell r="D6956" t="str">
            <v>Corvus capensis</v>
          </cell>
        </row>
        <row r="6957">
          <cell r="C6957" t="str">
            <v>Rook</v>
          </cell>
          <cell r="D6957" t="str">
            <v>Corvus frugilegus</v>
          </cell>
        </row>
        <row r="6958">
          <cell r="C6958" t="str">
            <v>North-western Crow</v>
          </cell>
          <cell r="D6958" t="str">
            <v>Corvus caurinus</v>
          </cell>
        </row>
        <row r="6959">
          <cell r="C6959" t="str">
            <v>American Crow</v>
          </cell>
          <cell r="D6959" t="str">
            <v>Corvus brachyrhynchos</v>
          </cell>
        </row>
        <row r="6960">
          <cell r="C6960" t="str">
            <v>Fish Crow</v>
          </cell>
          <cell r="D6960" t="str">
            <v>Corvus ossifragus</v>
          </cell>
        </row>
        <row r="6961">
          <cell r="C6961" t="str">
            <v>Tamaulipas Crow</v>
          </cell>
          <cell r="D6961" t="str">
            <v>Corvus imparatus</v>
          </cell>
        </row>
        <row r="6962">
          <cell r="C6962" t="str">
            <v>Sinaloa Crow</v>
          </cell>
          <cell r="D6962" t="str">
            <v>Corvus sinaloae</v>
          </cell>
        </row>
        <row r="6963">
          <cell r="C6963" t="str">
            <v>Palm Crow</v>
          </cell>
          <cell r="D6963" t="str">
            <v>Corvus palmarum</v>
          </cell>
        </row>
        <row r="6964">
          <cell r="D6964" t="str">
            <v>Corvus palmarum</v>
          </cell>
        </row>
        <row r="6965">
          <cell r="D6965" t="str">
            <v>Corvus minutus</v>
          </cell>
        </row>
        <row r="6966">
          <cell r="C6966" t="str">
            <v>Jamaican Crow</v>
          </cell>
          <cell r="D6966" t="str">
            <v>Corvus jamaicensis</v>
          </cell>
        </row>
        <row r="6967">
          <cell r="C6967" t="str">
            <v>Cuban Crow</v>
          </cell>
          <cell r="D6967" t="str">
            <v>Corvus nasicus</v>
          </cell>
        </row>
        <row r="6968">
          <cell r="C6968" t="str">
            <v>White-necked Crow</v>
          </cell>
          <cell r="D6968" t="str">
            <v>Corvus leucognaphalus</v>
          </cell>
        </row>
        <row r="6969">
          <cell r="C6969" t="str">
            <v>Carrion Crow</v>
          </cell>
          <cell r="D6969" t="str">
            <v>Corvus corone</v>
          </cell>
        </row>
        <row r="6970">
          <cell r="C6970" t="str">
            <v>Hooded Crow</v>
          </cell>
          <cell r="D6970" t="str">
            <v>Corvus cornix</v>
          </cell>
        </row>
        <row r="6971">
          <cell r="C6971" t="str">
            <v>Large-billed Crow</v>
          </cell>
          <cell r="D6971" t="str">
            <v>Corvus macrorhynchos</v>
          </cell>
        </row>
        <row r="6972">
          <cell r="C6972" t="str">
            <v>Jungle Crow</v>
          </cell>
          <cell r="D6972" t="str">
            <v>Corvus levaillantii</v>
          </cell>
        </row>
        <row r="6973">
          <cell r="C6973" t="str">
            <v>Torresian Crow</v>
          </cell>
          <cell r="D6973" t="str">
            <v>Corvus orru</v>
          </cell>
        </row>
        <row r="6974">
          <cell r="C6974" t="str">
            <v>Little Crow</v>
          </cell>
          <cell r="D6974" t="str">
            <v>Corvus bennetti</v>
          </cell>
        </row>
        <row r="6975">
          <cell r="C6975" t="str">
            <v>Australian Raven</v>
          </cell>
          <cell r="D6975" t="str">
            <v>Corvus coronoides</v>
          </cell>
        </row>
        <row r="6976">
          <cell r="C6976" t="str">
            <v>Little Raven</v>
          </cell>
          <cell r="D6976" t="str">
            <v>Corvus mellori</v>
          </cell>
        </row>
        <row r="6977">
          <cell r="D6977" t="str">
            <v>Corvus boreus</v>
          </cell>
        </row>
        <row r="6978">
          <cell r="D6978" t="str">
            <v>Corvus tasmanicus</v>
          </cell>
        </row>
        <row r="6979">
          <cell r="C6979" t="str">
            <v>Forest Raven</v>
          </cell>
          <cell r="D6979" t="str">
            <v>Corvus tasmanicus</v>
          </cell>
        </row>
        <row r="6980">
          <cell r="C6980" t="str">
            <v>Collared Crow</v>
          </cell>
          <cell r="D6980" t="str">
            <v>Corvus torquatus</v>
          </cell>
        </row>
        <row r="6981">
          <cell r="C6981" t="str">
            <v>Hawaiian Crow</v>
          </cell>
          <cell r="D6981" t="str">
            <v>Corvus hawaiiensis</v>
          </cell>
        </row>
        <row r="6982">
          <cell r="C6982" t="str">
            <v>Chihuahuan Raven</v>
          </cell>
          <cell r="D6982" t="str">
            <v>Corvus cryptoleucus</v>
          </cell>
        </row>
        <row r="6983">
          <cell r="D6983" t="str">
            <v>Corvus albus</v>
          </cell>
        </row>
        <row r="6984">
          <cell r="C6984" t="str">
            <v>Pied Crow</v>
          </cell>
          <cell r="D6984" t="str">
            <v>Corvus albus</v>
          </cell>
        </row>
        <row r="6985">
          <cell r="C6985" t="str">
            <v>Somali Crow</v>
          </cell>
          <cell r="D6985" t="str">
            <v>Corvus edithae</v>
          </cell>
        </row>
        <row r="6986">
          <cell r="C6986" t="str">
            <v>Brown-necked Raven</v>
          </cell>
          <cell r="D6986" t="str">
            <v>Corvus ruficollis</v>
          </cell>
        </row>
        <row r="6987">
          <cell r="C6987" t="str">
            <v>Common Raven</v>
          </cell>
          <cell r="D6987" t="str">
            <v>Corvus corax</v>
          </cell>
        </row>
        <row r="6988">
          <cell r="C6988" t="str">
            <v>Fan-tailed Raven</v>
          </cell>
          <cell r="D6988" t="str">
            <v>Corvus rhipidurus</v>
          </cell>
        </row>
        <row r="6989">
          <cell r="C6989" t="str">
            <v>White-necked Raven</v>
          </cell>
          <cell r="D6989" t="str">
            <v>Corvus albicollis</v>
          </cell>
        </row>
        <row r="6990">
          <cell r="C6990" t="str">
            <v>Thick-billed Raven</v>
          </cell>
          <cell r="D6990" t="str">
            <v>Corvus crassirostris</v>
          </cell>
        </row>
        <row r="6991">
          <cell r="C6991" t="str">
            <v>White-winged Chough</v>
          </cell>
          <cell r="D6991" t="str">
            <v>Corcorax melanorhamphos</v>
          </cell>
        </row>
        <row r="6992">
          <cell r="C6992" t="str">
            <v>Apostlebird</v>
          </cell>
          <cell r="D6992" t="str">
            <v>Struthidea cinerea</v>
          </cell>
        </row>
        <row r="6993">
          <cell r="C6993" t="str">
            <v>Paradise-crow</v>
          </cell>
          <cell r="D6993" t="str">
            <v>Lycocorax pyrrhopterus</v>
          </cell>
        </row>
        <row r="6994">
          <cell r="C6994" t="str">
            <v>Glossy-mantled Manucode</v>
          </cell>
          <cell r="D6994" t="str">
            <v>Manucodia ater</v>
          </cell>
        </row>
        <row r="6995">
          <cell r="C6995" t="str">
            <v>Crinkle-collared Manucode</v>
          </cell>
          <cell r="D6995" t="str">
            <v>Manucodia chalybatus</v>
          </cell>
        </row>
        <row r="6996">
          <cell r="C6996" t="str">
            <v>Curl-crested Manucode</v>
          </cell>
          <cell r="D6996" t="str">
            <v>Manucodia comrii</v>
          </cell>
        </row>
        <row r="6997">
          <cell r="C6997" t="str">
            <v>Jobi Manucode</v>
          </cell>
          <cell r="D6997" t="str">
            <v>Manucodia jobiensis</v>
          </cell>
        </row>
        <row r="6998">
          <cell r="C6998" t="str">
            <v>Trumpet Manucode</v>
          </cell>
          <cell r="D6998" t="str">
            <v>Manucodia keraudrenii</v>
          </cell>
        </row>
        <row r="6999">
          <cell r="C6999" t="str">
            <v>Long-tailed Paradigalla</v>
          </cell>
          <cell r="D6999" t="str">
            <v>Paradigalla carunculata</v>
          </cell>
        </row>
        <row r="7000">
          <cell r="C7000" t="str">
            <v>Short-tailed Paradigalla</v>
          </cell>
          <cell r="D7000" t="str">
            <v>Paradigalla brevicauda</v>
          </cell>
        </row>
        <row r="7001">
          <cell r="C7001" t="str">
            <v>Arfak Astrapia</v>
          </cell>
          <cell r="D7001" t="str">
            <v>Astrapia nigra</v>
          </cell>
        </row>
        <row r="7002">
          <cell r="C7002" t="str">
            <v>Splendid Astrapia</v>
          </cell>
          <cell r="D7002" t="str">
            <v>Astrapia splendidissima</v>
          </cell>
        </row>
        <row r="7003">
          <cell r="C7003" t="str">
            <v>Ribbon-tailed Astrapia</v>
          </cell>
          <cell r="D7003" t="str">
            <v>Astrapia mayeri</v>
          </cell>
        </row>
        <row r="7004">
          <cell r="C7004" t="str">
            <v>Stephanie's Astrapia</v>
          </cell>
          <cell r="D7004" t="str">
            <v>Astrapia stephaniae</v>
          </cell>
        </row>
        <row r="7005">
          <cell r="C7005" t="str">
            <v>Huon Astrapia</v>
          </cell>
          <cell r="D7005" t="str">
            <v>Astrapia rothschildi</v>
          </cell>
        </row>
        <row r="7006">
          <cell r="C7006" t="str">
            <v>Western Parotia</v>
          </cell>
          <cell r="D7006" t="str">
            <v>Parotia sefilata</v>
          </cell>
        </row>
        <row r="7007">
          <cell r="C7007" t="str">
            <v>Carola's Parotia</v>
          </cell>
          <cell r="D7007" t="str">
            <v>Parotia carolae</v>
          </cell>
        </row>
        <row r="7008">
          <cell r="C7008" t="str">
            <v>Lawes's Parotia</v>
          </cell>
          <cell r="D7008" t="str">
            <v>Parotia lawesii</v>
          </cell>
        </row>
        <row r="7009">
          <cell r="C7009" t="str">
            <v>Eastern Parotia</v>
          </cell>
          <cell r="D7009" t="str">
            <v>Parotia helenae</v>
          </cell>
        </row>
        <row r="7010">
          <cell r="C7010" t="str">
            <v>Wahnes's Parotia</v>
          </cell>
          <cell r="D7010" t="str">
            <v>Parotia wahnesi</v>
          </cell>
        </row>
        <row r="7011">
          <cell r="C7011" t="str">
            <v>King-of-Saxony Bird-of-paradise</v>
          </cell>
          <cell r="D7011" t="str">
            <v>Pteridophora alberti</v>
          </cell>
        </row>
        <row r="7012">
          <cell r="C7012" t="str">
            <v>Superb Bird-of-paradise</v>
          </cell>
          <cell r="D7012" t="str">
            <v>Lophorina superba</v>
          </cell>
        </row>
        <row r="7013">
          <cell r="C7013" t="str">
            <v>Magnificent Riflebird</v>
          </cell>
          <cell r="D7013" t="str">
            <v>Ptiloris magnificus</v>
          </cell>
        </row>
        <row r="7014">
          <cell r="C7014" t="str">
            <v>Eastern Riflebird</v>
          </cell>
          <cell r="D7014" t="str">
            <v>Ptiloris intercedens</v>
          </cell>
        </row>
        <row r="7015">
          <cell r="C7015" t="str">
            <v>Victoria's Riflebird</v>
          </cell>
          <cell r="D7015" t="str">
            <v>Ptiloris victoriae</v>
          </cell>
        </row>
        <row r="7016">
          <cell r="C7016" t="str">
            <v>Paradise Riflebird</v>
          </cell>
          <cell r="D7016" t="str">
            <v>Ptiloris paradiseus</v>
          </cell>
        </row>
        <row r="7017">
          <cell r="C7017" t="str">
            <v>Black Sicklebill</v>
          </cell>
          <cell r="D7017" t="str">
            <v>Epimachus fastuosus</v>
          </cell>
        </row>
        <row r="7018">
          <cell r="C7018" t="str">
            <v>Brown Sicklebill</v>
          </cell>
          <cell r="D7018" t="str">
            <v>Epimachus meyeri</v>
          </cell>
        </row>
        <row r="7019">
          <cell r="C7019" t="str">
            <v>Black-billed Sicklebill</v>
          </cell>
          <cell r="D7019" t="str">
            <v>Epimachus albertisi</v>
          </cell>
        </row>
        <row r="7020">
          <cell r="C7020" t="str">
            <v>Pale-billed Sicklebill</v>
          </cell>
          <cell r="D7020" t="str">
            <v>Epimachus bruijnii</v>
          </cell>
        </row>
        <row r="7021">
          <cell r="C7021" t="str">
            <v>Magnificent Bird-of-paradise</v>
          </cell>
          <cell r="D7021" t="str">
            <v>Cicinnurus magnificus</v>
          </cell>
        </row>
        <row r="7022">
          <cell r="C7022" t="str">
            <v>Wilson's Bird-of-paradise</v>
          </cell>
          <cell r="D7022" t="str">
            <v>Cicinnurus respublica</v>
          </cell>
        </row>
        <row r="7023">
          <cell r="C7023" t="str">
            <v>King Bird-of-paradise</v>
          </cell>
          <cell r="D7023" t="str">
            <v>Cicinnurus regius</v>
          </cell>
        </row>
        <row r="7024">
          <cell r="C7024" t="str">
            <v>Standardwing</v>
          </cell>
          <cell r="D7024" t="str">
            <v>Semioptera wallacii</v>
          </cell>
        </row>
        <row r="7025">
          <cell r="C7025" t="str">
            <v>Twelve-wired Bird-of-paradise</v>
          </cell>
          <cell r="D7025" t="str">
            <v>Seleucidis melanoleucus</v>
          </cell>
        </row>
        <row r="7026">
          <cell r="C7026" t="str">
            <v>Red Bird-of-paradise</v>
          </cell>
          <cell r="D7026" t="str">
            <v>Paradisaea rubra</v>
          </cell>
        </row>
        <row r="7027">
          <cell r="C7027" t="str">
            <v>Lesser Bird-of-paradise</v>
          </cell>
          <cell r="D7027" t="str">
            <v>Paradisaea minor</v>
          </cell>
        </row>
        <row r="7028">
          <cell r="C7028" t="str">
            <v>Greater Bird-of-paradise</v>
          </cell>
          <cell r="D7028" t="str">
            <v>Paradisaea apoda</v>
          </cell>
        </row>
        <row r="7029">
          <cell r="C7029" t="str">
            <v>Raggiana Bird-of-paradise</v>
          </cell>
          <cell r="D7029" t="str">
            <v>Paradisaea raggiana</v>
          </cell>
        </row>
        <row r="7030">
          <cell r="C7030" t="str">
            <v>Goldie's Bird-of-paradise</v>
          </cell>
          <cell r="D7030" t="str">
            <v>Paradisaea decora</v>
          </cell>
        </row>
        <row r="7031">
          <cell r="C7031" t="str">
            <v>Emperor Bird-of-paradise</v>
          </cell>
          <cell r="D7031" t="str">
            <v>Paradisaea guilielmi</v>
          </cell>
        </row>
        <row r="7032">
          <cell r="C7032" t="str">
            <v>Blue Bird-of-paradise</v>
          </cell>
          <cell r="D7032" t="str">
            <v>Paradisaea rudolphi</v>
          </cell>
        </row>
        <row r="7033">
          <cell r="C7033" t="str">
            <v>Black-chinned Robin</v>
          </cell>
          <cell r="D7033" t="str">
            <v>Poecilodryas brachyura</v>
          </cell>
        </row>
        <row r="7034">
          <cell r="C7034" t="str">
            <v>Black-sided Robin</v>
          </cell>
          <cell r="D7034" t="str">
            <v>Poecilodryas hypoleuca</v>
          </cell>
        </row>
        <row r="7035">
          <cell r="D7035" t="str">
            <v>Poecilodryas superciliosa</v>
          </cell>
        </row>
        <row r="7036">
          <cell r="C7036" t="str">
            <v>White-browed Robin</v>
          </cell>
          <cell r="D7036" t="str">
            <v>Poecilodryas superciliosa</v>
          </cell>
        </row>
        <row r="7037">
          <cell r="C7037" t="str">
            <v>Buff-sided Robin</v>
          </cell>
          <cell r="D7037" t="str">
            <v>Poecilodryas cerviniventris</v>
          </cell>
        </row>
        <row r="7038">
          <cell r="C7038" t="str">
            <v>Olive-yellow Robin</v>
          </cell>
          <cell r="D7038" t="str">
            <v>Poecilodryas placens</v>
          </cell>
        </row>
        <row r="7039">
          <cell r="C7039" t="str">
            <v>Black-throated Robin</v>
          </cell>
          <cell r="D7039" t="str">
            <v>Poecilodryas albonotata</v>
          </cell>
        </row>
        <row r="7040">
          <cell r="C7040" t="str">
            <v>White-winged Robin</v>
          </cell>
          <cell r="D7040" t="str">
            <v>Peneothello sigillatus</v>
          </cell>
        </row>
        <row r="7041">
          <cell r="C7041" t="str">
            <v>Smoky Robin</v>
          </cell>
          <cell r="D7041" t="str">
            <v>Peneothello cryptoleuca</v>
          </cell>
        </row>
        <row r="7042">
          <cell r="C7042" t="str">
            <v>Blue-grey Robin</v>
          </cell>
          <cell r="D7042" t="str">
            <v>Peneothello cyanus</v>
          </cell>
        </row>
        <row r="7043">
          <cell r="C7043" t="str">
            <v>White-rumped Robin</v>
          </cell>
          <cell r="D7043" t="str">
            <v>Peneothello bimaculata</v>
          </cell>
        </row>
        <row r="7044">
          <cell r="D7044" t="str">
            <v>Heteromyias cinereifrons</v>
          </cell>
        </row>
        <row r="7045">
          <cell r="D7045" t="str">
            <v>Heteromyias albispecularis</v>
          </cell>
        </row>
        <row r="7046">
          <cell r="C7046" t="str">
            <v>Grey-headed Robin</v>
          </cell>
          <cell r="D7046" t="str">
            <v>Heteromyias albispecularis</v>
          </cell>
        </row>
        <row r="7047">
          <cell r="C7047" t="str">
            <v>White-faced Robin</v>
          </cell>
          <cell r="D7047" t="str">
            <v>Tregellasia leucops</v>
          </cell>
        </row>
        <row r="7048">
          <cell r="C7048" t="str">
            <v>Pale-yellow Robin</v>
          </cell>
          <cell r="D7048" t="str">
            <v>Tregellasia capito</v>
          </cell>
        </row>
        <row r="7049">
          <cell r="C7049" t="str">
            <v>Eastern Yellow Robin</v>
          </cell>
          <cell r="D7049" t="str">
            <v>Eopsaltria australis</v>
          </cell>
        </row>
        <row r="7050">
          <cell r="C7050" t="str">
            <v>Western Yellow Robin</v>
          </cell>
          <cell r="D7050" t="str">
            <v>Eopsaltria griseogularis</v>
          </cell>
        </row>
        <row r="7051">
          <cell r="C7051" t="str">
            <v>Yellow-bellied Robin</v>
          </cell>
          <cell r="D7051" t="str">
            <v>Eopsaltria flaviventris</v>
          </cell>
        </row>
        <row r="7052">
          <cell r="C7052" t="str">
            <v>White-breasted Robin</v>
          </cell>
          <cell r="D7052" t="str">
            <v>Eopsaltria georgiana</v>
          </cell>
        </row>
        <row r="7053">
          <cell r="C7053" t="str">
            <v>Mangrove Robin</v>
          </cell>
          <cell r="D7053" t="str">
            <v>Eopsaltria pulverulenta</v>
          </cell>
        </row>
        <row r="7054">
          <cell r="C7054" t="str">
            <v>Hooded Robin</v>
          </cell>
          <cell r="D7054" t="str">
            <v>Melanodryas cucullata</v>
          </cell>
        </row>
        <row r="7055">
          <cell r="C7055" t="str">
            <v>Dusky Robin</v>
          </cell>
          <cell r="D7055" t="str">
            <v>Melanodryas vittata</v>
          </cell>
        </row>
        <row r="7056">
          <cell r="C7056" t="str">
            <v>Green-backed Robin</v>
          </cell>
          <cell r="D7056" t="str">
            <v>Pachycephalopsis hattamensis</v>
          </cell>
        </row>
        <row r="7057">
          <cell r="C7057" t="str">
            <v>White-eyed Robin</v>
          </cell>
          <cell r="D7057" t="str">
            <v>Pachycephalopsis poliosoma</v>
          </cell>
        </row>
        <row r="7058">
          <cell r="C7058" t="str">
            <v>Torrent Robin</v>
          </cell>
          <cell r="D7058" t="str">
            <v>Monachella muelleriana</v>
          </cell>
        </row>
        <row r="7059">
          <cell r="C7059" t="str">
            <v>Jacky-winter</v>
          </cell>
          <cell r="D7059" t="str">
            <v>Microeca fascinans</v>
          </cell>
        </row>
        <row r="7060">
          <cell r="C7060" t="str">
            <v>Golden-bellied Flyrobin</v>
          </cell>
          <cell r="D7060" t="str">
            <v>Microeca hemixantha</v>
          </cell>
        </row>
        <row r="7061">
          <cell r="C7061" t="str">
            <v>Lemon-bellied Flyrobin</v>
          </cell>
          <cell r="D7061" t="str">
            <v>Microeca flavigaster</v>
          </cell>
        </row>
        <row r="7062">
          <cell r="D7062" t="str">
            <v>Microeca tormenti</v>
          </cell>
        </row>
        <row r="7063">
          <cell r="C7063" t="str">
            <v>Yellow-legged Flyrobin</v>
          </cell>
          <cell r="D7063" t="str">
            <v>Microeca griseoceps</v>
          </cell>
        </row>
        <row r="7064">
          <cell r="C7064" t="str">
            <v>Olive Flyrobin</v>
          </cell>
          <cell r="D7064" t="str">
            <v>Microeca flavovirescens</v>
          </cell>
        </row>
        <row r="7065">
          <cell r="C7065" t="str">
            <v>Canary Flyrobin</v>
          </cell>
          <cell r="D7065" t="str">
            <v>Microeca papuana</v>
          </cell>
        </row>
        <row r="7066">
          <cell r="C7066" t="str">
            <v>Garnet Robin</v>
          </cell>
          <cell r="D7066" t="str">
            <v>Eugerygone rubra</v>
          </cell>
        </row>
        <row r="7067">
          <cell r="C7067" t="str">
            <v>Alpine Robin</v>
          </cell>
          <cell r="D7067" t="str">
            <v>Petroica bivittata</v>
          </cell>
        </row>
        <row r="7068">
          <cell r="C7068" t="str">
            <v>Snow Mountain Robin</v>
          </cell>
          <cell r="D7068" t="str">
            <v>Petroica archboldi</v>
          </cell>
        </row>
        <row r="7069">
          <cell r="C7069" t="str">
            <v>Scarlet Robin</v>
          </cell>
          <cell r="D7069" t="str">
            <v>Petroica multicolor</v>
          </cell>
        </row>
        <row r="7070">
          <cell r="D7070" t="str">
            <v>Petroica boodang</v>
          </cell>
        </row>
        <row r="7071">
          <cell r="D7071" t="str">
            <v>Petroica multicolor</v>
          </cell>
        </row>
        <row r="7072">
          <cell r="C7072" t="str">
            <v>Tomtit</v>
          </cell>
          <cell r="D7072" t="str">
            <v>Petroica macrocephala</v>
          </cell>
        </row>
        <row r="7073">
          <cell r="C7073" t="str">
            <v>Red-capped Robin</v>
          </cell>
          <cell r="D7073" t="str">
            <v>Petroica goodenovii</v>
          </cell>
        </row>
        <row r="7074">
          <cell r="C7074" t="str">
            <v>Flame Robin</v>
          </cell>
          <cell r="D7074" t="str">
            <v>Petroica phoenicea</v>
          </cell>
        </row>
        <row r="7075">
          <cell r="C7075" t="str">
            <v>Rose Robin</v>
          </cell>
          <cell r="D7075" t="str">
            <v>Petroica rosea</v>
          </cell>
        </row>
        <row r="7076">
          <cell r="C7076" t="str">
            <v>Pink Robin</v>
          </cell>
          <cell r="D7076" t="str">
            <v>Petroica rodinogaster</v>
          </cell>
        </row>
        <row r="7077">
          <cell r="C7077" t="str">
            <v>New Zealand Robin</v>
          </cell>
          <cell r="D7077" t="str">
            <v>Petroica australis</v>
          </cell>
        </row>
        <row r="7078">
          <cell r="C7078" t="str">
            <v>Black Robin</v>
          </cell>
          <cell r="D7078" t="str">
            <v>Petroica traversi</v>
          </cell>
        </row>
        <row r="7079">
          <cell r="C7079" t="str">
            <v>Northern Scrub-robin</v>
          </cell>
          <cell r="D7079" t="str">
            <v>Drymodes superciliaris</v>
          </cell>
        </row>
        <row r="7080">
          <cell r="C7080" t="str">
            <v>Southern Scrub-robin</v>
          </cell>
          <cell r="D7080" t="str">
            <v>Drymodes brunneopygia</v>
          </cell>
        </row>
        <row r="7081">
          <cell r="C7081" t="str">
            <v>Greater Ground-robin</v>
          </cell>
          <cell r="D7081" t="str">
            <v>Amalocichla sclateriana</v>
          </cell>
        </row>
        <row r="7082">
          <cell r="C7082" t="str">
            <v>Lesser Ground-robin</v>
          </cell>
          <cell r="D7082" t="str">
            <v>Amalocichla incerta</v>
          </cell>
        </row>
        <row r="7083">
          <cell r="C7083" t="str">
            <v>White-necked Picathartes</v>
          </cell>
          <cell r="D7083" t="str">
            <v>Picathartes gymnocephalus</v>
          </cell>
        </row>
        <row r="7084">
          <cell r="C7084" t="str">
            <v>Grey-necked Picathartes</v>
          </cell>
          <cell r="D7084" t="str">
            <v>Picathartes oreas</v>
          </cell>
        </row>
        <row r="7085">
          <cell r="C7085" t="str">
            <v>Bohemian Waxwing</v>
          </cell>
          <cell r="D7085" t="str">
            <v>Bombycilla garrulus</v>
          </cell>
        </row>
        <row r="7086">
          <cell r="C7086" t="str">
            <v>Japanese Waxwing</v>
          </cell>
          <cell r="D7086" t="str">
            <v>Bombycilla japonica</v>
          </cell>
        </row>
        <row r="7087">
          <cell r="C7087" t="str">
            <v>Cedar Waxwing</v>
          </cell>
          <cell r="D7087" t="str">
            <v>Bombycilla cedrorum</v>
          </cell>
        </row>
        <row r="7088">
          <cell r="C7088" t="str">
            <v>Black-and-yellow Silky-flycatcher</v>
          </cell>
          <cell r="D7088" t="str">
            <v>Phainoptila melanoxantha</v>
          </cell>
        </row>
        <row r="7089">
          <cell r="C7089" t="str">
            <v>Grey Silky-flycatcher</v>
          </cell>
          <cell r="D7089" t="str">
            <v>Ptilogonys cinereus</v>
          </cell>
        </row>
        <row r="7090">
          <cell r="C7090" t="str">
            <v>Long-tailed Silky-flycatcher</v>
          </cell>
          <cell r="D7090" t="str">
            <v>Ptilogonys caudatus</v>
          </cell>
        </row>
        <row r="7091">
          <cell r="C7091" t="str">
            <v>Phainopepla</v>
          </cell>
          <cell r="D7091" t="str">
            <v>Phainopepla nitens</v>
          </cell>
        </row>
        <row r="7092">
          <cell r="C7092" t="str">
            <v>Grey Hypocolius</v>
          </cell>
          <cell r="D7092" t="str">
            <v>Hypocolius ampelinus</v>
          </cell>
        </row>
        <row r="7093">
          <cell r="C7093" t="str">
            <v>Kauai Oo</v>
          </cell>
          <cell r="D7093" t="str">
            <v>Moho braccatus</v>
          </cell>
        </row>
        <row r="7094">
          <cell r="C7094" t="str">
            <v>Oahu Oo</v>
          </cell>
          <cell r="D7094" t="str">
            <v>Moho apicalis</v>
          </cell>
        </row>
        <row r="7095">
          <cell r="C7095" t="str">
            <v>Bishop's Oo</v>
          </cell>
          <cell r="D7095" t="str">
            <v>Moho bishopi</v>
          </cell>
        </row>
        <row r="7096">
          <cell r="C7096" t="str">
            <v>Hawaii Oo</v>
          </cell>
          <cell r="D7096" t="str">
            <v>Moho nobilis</v>
          </cell>
        </row>
        <row r="7097">
          <cell r="C7097" t="str">
            <v>Kioea</v>
          </cell>
          <cell r="D7097" t="str">
            <v>Chaetoptila angustipluma</v>
          </cell>
        </row>
        <row r="7098">
          <cell r="C7098" t="str">
            <v>Palmchat</v>
          </cell>
          <cell r="D7098" t="str">
            <v>Dulus dominicus</v>
          </cell>
        </row>
        <row r="7099">
          <cell r="C7099" t="str">
            <v>Great Tit</v>
          </cell>
          <cell r="D7099" t="str">
            <v>Parus major</v>
          </cell>
        </row>
        <row r="7100">
          <cell r="D7100" t="str">
            <v>Parus palustris</v>
          </cell>
        </row>
        <row r="7101">
          <cell r="C7101" t="str">
            <v>Marsh Tit</v>
          </cell>
          <cell r="D7101" t="str">
            <v>Parus palustris</v>
          </cell>
        </row>
        <row r="7102">
          <cell r="C7102" t="str">
            <v>Black-bibbed Tit</v>
          </cell>
          <cell r="D7102" t="str">
            <v>Parus hypermelaenus</v>
          </cell>
        </row>
        <row r="7103">
          <cell r="C7103" t="str">
            <v>Sombre Tit</v>
          </cell>
          <cell r="D7103" t="str">
            <v>Parus lugubris</v>
          </cell>
        </row>
        <row r="7104">
          <cell r="C7104" t="str">
            <v>Willow Tit</v>
          </cell>
          <cell r="D7104" t="str">
            <v>Parus montanus</v>
          </cell>
        </row>
        <row r="7105">
          <cell r="D7105" t="str">
            <v>Parus weigoldicus</v>
          </cell>
        </row>
        <row r="7106">
          <cell r="C7106" t="str">
            <v>Carolina Chickadee</v>
          </cell>
          <cell r="D7106" t="str">
            <v>Parus carolinensis</v>
          </cell>
        </row>
        <row r="7107">
          <cell r="C7107" t="str">
            <v>Black-capped Chickadee</v>
          </cell>
          <cell r="D7107" t="str">
            <v>Parus atricapillus</v>
          </cell>
        </row>
        <row r="7108">
          <cell r="C7108" t="str">
            <v>Mountain Chickadee</v>
          </cell>
          <cell r="D7108" t="str">
            <v>Parus gambeli</v>
          </cell>
        </row>
        <row r="7109">
          <cell r="C7109" t="str">
            <v>Mexican Chickadee</v>
          </cell>
          <cell r="D7109" t="str">
            <v>Parus sclateri</v>
          </cell>
        </row>
        <row r="7110">
          <cell r="C7110" t="str">
            <v>White-browed Tit</v>
          </cell>
          <cell r="D7110" t="str">
            <v>Parus superciliosus</v>
          </cell>
        </row>
        <row r="7111">
          <cell r="C7111" t="str">
            <v>Rusty-breasted Tit</v>
          </cell>
          <cell r="D7111" t="str">
            <v>Parus davidi</v>
          </cell>
        </row>
        <row r="7112">
          <cell r="C7112" t="str">
            <v>Siberian Tit</v>
          </cell>
          <cell r="D7112" t="str">
            <v>Parus cinctus</v>
          </cell>
        </row>
        <row r="7113">
          <cell r="C7113" t="str">
            <v>Boreal Chickadee</v>
          </cell>
          <cell r="D7113" t="str">
            <v>Parus hudsonicus</v>
          </cell>
        </row>
        <row r="7114">
          <cell r="C7114" t="str">
            <v>Chestnut-backed Chickadee</v>
          </cell>
          <cell r="D7114" t="str">
            <v>Parus rufescens</v>
          </cell>
        </row>
        <row r="7115">
          <cell r="C7115" t="str">
            <v>Dark-grey Tit</v>
          </cell>
          <cell r="D7115" t="str">
            <v>Parus rufonuchalis</v>
          </cell>
        </row>
        <row r="7116">
          <cell r="C7116" t="str">
            <v>Rufous-vented Tit</v>
          </cell>
          <cell r="D7116" t="str">
            <v>Parus rubidiventris</v>
          </cell>
        </row>
        <row r="7117">
          <cell r="D7117" t="str">
            <v>Parus melanolophus</v>
          </cell>
        </row>
        <row r="7118">
          <cell r="D7118" t="str">
            <v>Parus ater</v>
          </cell>
        </row>
        <row r="7119">
          <cell r="C7119" t="str">
            <v>Coal Tit</v>
          </cell>
          <cell r="D7119" t="str">
            <v>Parus ater</v>
          </cell>
        </row>
        <row r="7120">
          <cell r="C7120" t="str">
            <v>Yellow-bellied Tit</v>
          </cell>
          <cell r="D7120" t="str">
            <v>Parus venustulus</v>
          </cell>
        </row>
        <row r="7121">
          <cell r="C7121" t="str">
            <v>Elegant Tit</v>
          </cell>
          <cell r="D7121" t="str">
            <v>Parus elegans</v>
          </cell>
        </row>
        <row r="7122">
          <cell r="C7122" t="str">
            <v>Palawan Tit</v>
          </cell>
          <cell r="D7122" t="str">
            <v>Parus amabilis</v>
          </cell>
        </row>
        <row r="7123">
          <cell r="C7123" t="str">
            <v>Crested Tit</v>
          </cell>
          <cell r="D7123" t="str">
            <v>Parus cristatus</v>
          </cell>
        </row>
        <row r="7124">
          <cell r="C7124" t="str">
            <v>Grey-crested Tit</v>
          </cell>
          <cell r="D7124" t="str">
            <v>Parus dichrous</v>
          </cell>
        </row>
        <row r="7125">
          <cell r="D7125" t="str">
            <v>Parus guineensis</v>
          </cell>
        </row>
        <row r="7126">
          <cell r="D7126" t="str">
            <v>Parus leucomelas</v>
          </cell>
        </row>
        <row r="7127">
          <cell r="C7127" t="str">
            <v>White-winged Tit</v>
          </cell>
          <cell r="D7127" t="str">
            <v>Parus leucomelas</v>
          </cell>
        </row>
        <row r="7128">
          <cell r="C7128" t="str">
            <v>Black Tit</v>
          </cell>
          <cell r="D7128" t="str">
            <v>Parus niger</v>
          </cell>
        </row>
        <row r="7129">
          <cell r="D7129" t="str">
            <v>Parus carpi</v>
          </cell>
        </row>
        <row r="7130">
          <cell r="C7130" t="str">
            <v>White-bellied Tit</v>
          </cell>
          <cell r="D7130" t="str">
            <v>Parus albiventris</v>
          </cell>
        </row>
        <row r="7131">
          <cell r="C7131" t="str">
            <v>White-backed Tit</v>
          </cell>
          <cell r="D7131" t="str">
            <v>Parus leuconotus</v>
          </cell>
        </row>
        <row r="7132">
          <cell r="C7132" t="str">
            <v>Dusky Tit</v>
          </cell>
          <cell r="D7132" t="str">
            <v>Parus funereus</v>
          </cell>
        </row>
        <row r="7133">
          <cell r="D7133" t="str">
            <v>Parus pallidiventris</v>
          </cell>
        </row>
        <row r="7134">
          <cell r="D7134" t="str">
            <v>Parus rufiventris</v>
          </cell>
        </row>
        <row r="7135">
          <cell r="C7135" t="str">
            <v>Rufous-bellied Tit</v>
          </cell>
          <cell r="D7135" t="str">
            <v>Parus rufiventris</v>
          </cell>
        </row>
        <row r="7136">
          <cell r="C7136" t="str">
            <v>Red-throated Tit</v>
          </cell>
          <cell r="D7136" t="str">
            <v>Parus fringillinus</v>
          </cell>
        </row>
        <row r="7137">
          <cell r="C7137" t="str">
            <v>Stripe-breasted Tit</v>
          </cell>
          <cell r="D7137" t="str">
            <v>Parus fasciiventer</v>
          </cell>
        </row>
        <row r="7138">
          <cell r="C7138" t="str">
            <v>Somali Tit</v>
          </cell>
          <cell r="D7138" t="str">
            <v>Parus thruppi</v>
          </cell>
        </row>
        <row r="7139">
          <cell r="C7139" t="str">
            <v>Miombo Tit</v>
          </cell>
          <cell r="D7139" t="str">
            <v>Parus griseiventris</v>
          </cell>
        </row>
        <row r="7140">
          <cell r="C7140" t="str">
            <v>Ashy Tit</v>
          </cell>
          <cell r="D7140" t="str">
            <v>Parus cinerascens</v>
          </cell>
        </row>
        <row r="7141">
          <cell r="C7141" t="str">
            <v>Grey Tit</v>
          </cell>
          <cell r="D7141" t="str">
            <v>Parus afer</v>
          </cell>
        </row>
        <row r="7142">
          <cell r="D7142" t="str">
            <v>Parus major</v>
          </cell>
        </row>
        <row r="7143">
          <cell r="D7143" t="str">
            <v>Parus cinereus</v>
          </cell>
        </row>
        <row r="7144">
          <cell r="D7144" t="str">
            <v>Parus minor</v>
          </cell>
        </row>
        <row r="7145">
          <cell r="D7145" t="str">
            <v>Parus bokharensis</v>
          </cell>
        </row>
        <row r="7146">
          <cell r="C7146" t="str">
            <v>Green-backed Tit</v>
          </cell>
          <cell r="D7146" t="str">
            <v>Parus monticolus</v>
          </cell>
        </row>
        <row r="7147">
          <cell r="C7147" t="str">
            <v>White-naped Tit</v>
          </cell>
          <cell r="D7147" t="str">
            <v>Parus nuchalis</v>
          </cell>
        </row>
        <row r="7148">
          <cell r="C7148" t="str">
            <v>Black-lored Tit</v>
          </cell>
          <cell r="D7148" t="str">
            <v>Parus xanthogenys</v>
          </cell>
        </row>
        <row r="7149">
          <cell r="C7149" t="str">
            <v>Yellow-cheeked Tit</v>
          </cell>
          <cell r="D7149" t="str">
            <v>Parus spilonotus</v>
          </cell>
        </row>
        <row r="7150">
          <cell r="C7150" t="str">
            <v>Yellow Tit</v>
          </cell>
          <cell r="D7150" t="str">
            <v>Parus holsti</v>
          </cell>
        </row>
        <row r="7151">
          <cell r="C7151" t="str">
            <v>Blue Tit</v>
          </cell>
          <cell r="D7151" t="str">
            <v>Parus caeruleus</v>
          </cell>
        </row>
        <row r="7152">
          <cell r="D7152" t="str">
            <v>Parus ultramarinus</v>
          </cell>
        </row>
        <row r="7153">
          <cell r="D7153" t="str">
            <v>Parus teneriffae</v>
          </cell>
        </row>
        <row r="7154">
          <cell r="D7154" t="str">
            <v>Parus degener</v>
          </cell>
        </row>
        <row r="7155">
          <cell r="D7155" t="str">
            <v>Parus ombriosus</v>
          </cell>
        </row>
        <row r="7156">
          <cell r="D7156" t="str">
            <v>Parus palmensis</v>
          </cell>
        </row>
        <row r="7157">
          <cell r="D7157" t="str">
            <v>Parus cyanus</v>
          </cell>
        </row>
        <row r="7158">
          <cell r="C7158" t="str">
            <v>Azure Tit</v>
          </cell>
          <cell r="D7158" t="str">
            <v>Parus cyanus</v>
          </cell>
        </row>
        <row r="7159">
          <cell r="D7159" t="str">
            <v>Parus flavipectus</v>
          </cell>
        </row>
        <row r="7160">
          <cell r="C7160" t="str">
            <v>Varied Tit</v>
          </cell>
          <cell r="D7160" t="str">
            <v>Parus varius</v>
          </cell>
        </row>
        <row r="7161">
          <cell r="C7161" t="str">
            <v>White-fronted Tit</v>
          </cell>
          <cell r="D7161" t="str">
            <v>Parus semilarvatus</v>
          </cell>
        </row>
        <row r="7162">
          <cell r="D7162" t="str">
            <v>Parus inornatus</v>
          </cell>
        </row>
        <row r="7163">
          <cell r="C7163" t="str">
            <v>Bridled Titmouse</v>
          </cell>
          <cell r="D7163" t="str">
            <v>Baeolophus wollweberi</v>
          </cell>
        </row>
        <row r="7164">
          <cell r="C7164" t="str">
            <v>Oak Titmouse</v>
          </cell>
          <cell r="D7164" t="str">
            <v>Baeolophus inornatus</v>
          </cell>
        </row>
        <row r="7165">
          <cell r="C7165" t="str">
            <v>Juniper Titmouse</v>
          </cell>
          <cell r="D7165" t="str">
            <v>Baeolophus ridgwayi</v>
          </cell>
        </row>
        <row r="7166">
          <cell r="C7166" t="str">
            <v>Tufted Titmouse</v>
          </cell>
          <cell r="D7166" t="str">
            <v>Baeolophus bicolor</v>
          </cell>
        </row>
        <row r="7167">
          <cell r="C7167" t="str">
            <v>Black-crested Titmouse</v>
          </cell>
          <cell r="D7167" t="str">
            <v>Baeolophus atricristatus</v>
          </cell>
        </row>
        <row r="7168">
          <cell r="C7168" t="str">
            <v>Sultan Tit</v>
          </cell>
          <cell r="D7168" t="str">
            <v>Melanochlora sultanea</v>
          </cell>
        </row>
        <row r="7169">
          <cell r="C7169" t="str">
            <v>Yellow-browed Tit</v>
          </cell>
          <cell r="D7169" t="str">
            <v>Sylviparus modestus</v>
          </cell>
        </row>
        <row r="7170">
          <cell r="C7170" t="str">
            <v>Tibetan Ground-tit</v>
          </cell>
          <cell r="D7170" t="str">
            <v>Pseudopodoces humilis</v>
          </cell>
        </row>
        <row r="7171">
          <cell r="D7171" t="str">
            <v>Remiz pendulinus</v>
          </cell>
        </row>
        <row r="7172">
          <cell r="C7172" t="str">
            <v>Eurasian Penduline-tit</v>
          </cell>
          <cell r="D7172" t="str">
            <v>Remiz pendulinus</v>
          </cell>
        </row>
        <row r="7173">
          <cell r="D7173" t="str">
            <v>Remiz pendulinus</v>
          </cell>
        </row>
        <row r="7174">
          <cell r="C7174" t="str">
            <v>White-crowned Penduline-tit</v>
          </cell>
          <cell r="D7174" t="str">
            <v>Remiz coronatus</v>
          </cell>
        </row>
        <row r="7175">
          <cell r="C7175" t="str">
            <v>Black-headed Penduline-tit</v>
          </cell>
          <cell r="D7175" t="str">
            <v>Remiz macronyx</v>
          </cell>
        </row>
        <row r="7176">
          <cell r="C7176" t="str">
            <v>Chinese Penduline-tit</v>
          </cell>
          <cell r="D7176" t="str">
            <v>Remiz consobrinus</v>
          </cell>
        </row>
        <row r="7177">
          <cell r="C7177" t="str">
            <v>Sennar Penduline-tit</v>
          </cell>
          <cell r="D7177" t="str">
            <v>Anthoscopus punctifrons</v>
          </cell>
        </row>
        <row r="7178">
          <cell r="C7178" t="str">
            <v>Yellow Penduline-tit</v>
          </cell>
          <cell r="D7178" t="str">
            <v>Anthoscopus parvulus</v>
          </cell>
        </row>
        <row r="7179">
          <cell r="C7179" t="str">
            <v>Mouse-coloured Penduline-tit</v>
          </cell>
          <cell r="D7179" t="str">
            <v>Anthoscopus musculus</v>
          </cell>
        </row>
        <row r="7180">
          <cell r="C7180" t="str">
            <v>Forest Penduline-tit</v>
          </cell>
          <cell r="D7180" t="str">
            <v>Anthoscopus flavifrons</v>
          </cell>
        </row>
        <row r="7181">
          <cell r="D7181" t="str">
            <v>Anthoscopus sylviella</v>
          </cell>
        </row>
        <row r="7182">
          <cell r="D7182" t="str">
            <v>Anthoscopus caroli</v>
          </cell>
        </row>
        <row r="7183">
          <cell r="C7183" t="str">
            <v>African Penduline-tit</v>
          </cell>
          <cell r="D7183" t="str">
            <v>Anthoscopus caroli</v>
          </cell>
        </row>
        <row r="7184">
          <cell r="C7184" t="str">
            <v>Southern Penduline-tit</v>
          </cell>
          <cell r="D7184" t="str">
            <v>Anthoscopus minutus</v>
          </cell>
        </row>
        <row r="7185">
          <cell r="C7185" t="str">
            <v>Verdin</v>
          </cell>
          <cell r="D7185" t="str">
            <v>Auriparus flaviceps</v>
          </cell>
        </row>
        <row r="7186">
          <cell r="C7186" t="str">
            <v>Fire-capped Tit</v>
          </cell>
          <cell r="D7186" t="str">
            <v>Cephalopyrus flammiceps</v>
          </cell>
        </row>
        <row r="7187">
          <cell r="C7187" t="str">
            <v>Tit-hylia</v>
          </cell>
          <cell r="D7187" t="str">
            <v>Pholidornis rushiae</v>
          </cell>
        </row>
        <row r="7188">
          <cell r="C7188" t="str">
            <v>African River-martin</v>
          </cell>
          <cell r="D7188" t="str">
            <v>Pseudochelidon eurystomina</v>
          </cell>
        </row>
        <row r="7189">
          <cell r="C7189" t="str">
            <v>White-eyed River-martin</v>
          </cell>
          <cell r="D7189" t="str">
            <v>Eurochelidon sirintarae</v>
          </cell>
        </row>
        <row r="7190">
          <cell r="C7190" t="str">
            <v>Square-tailed Saw-wing</v>
          </cell>
          <cell r="D7190" t="str">
            <v>Psalidoprocne nitens</v>
          </cell>
        </row>
        <row r="7191">
          <cell r="C7191" t="str">
            <v>Cameroon Mountain Saw-wing</v>
          </cell>
          <cell r="D7191" t="str">
            <v>Psalidoprocne fuliginosa</v>
          </cell>
        </row>
        <row r="7192">
          <cell r="C7192" t="str">
            <v>White-headed Saw-wing</v>
          </cell>
          <cell r="D7192" t="str">
            <v>Psalidoprocne albiceps</v>
          </cell>
        </row>
        <row r="7193">
          <cell r="D7193" t="str">
            <v>Psalidoprocne chalybea</v>
          </cell>
        </row>
        <row r="7194">
          <cell r="D7194" t="str">
            <v>Psalidoprocne petiti</v>
          </cell>
        </row>
        <row r="7195">
          <cell r="D7195" t="str">
            <v>Psalidoprocne mangbettorum</v>
          </cell>
        </row>
        <row r="7196">
          <cell r="D7196" t="str">
            <v>Psalidoprocne oleaginea</v>
          </cell>
        </row>
        <row r="7197">
          <cell r="D7197" t="str">
            <v>Psalidoprocne pristoptera</v>
          </cell>
        </row>
        <row r="7198">
          <cell r="C7198" t="str">
            <v>Blue Saw-wing</v>
          </cell>
          <cell r="D7198" t="str">
            <v>Psalidoprocne pristoptera</v>
          </cell>
        </row>
        <row r="7199">
          <cell r="D7199" t="str">
            <v>Psalidoprocne antinorii</v>
          </cell>
        </row>
        <row r="7200">
          <cell r="D7200" t="str">
            <v>Psalidoprocne orientalis</v>
          </cell>
        </row>
        <row r="7201">
          <cell r="D7201" t="str">
            <v>Psalidoprocne holomelas</v>
          </cell>
        </row>
        <row r="7202">
          <cell r="C7202" t="str">
            <v>Fanti Saw-wing</v>
          </cell>
          <cell r="D7202" t="str">
            <v>Psalidoprocne obscura</v>
          </cell>
        </row>
        <row r="7203">
          <cell r="C7203" t="str">
            <v>Grey-rumped Swallow</v>
          </cell>
          <cell r="D7203" t="str">
            <v>Pseudhirundo griseopyga</v>
          </cell>
        </row>
        <row r="7204">
          <cell r="C7204" t="str">
            <v>White-backed Swallow</v>
          </cell>
          <cell r="D7204" t="str">
            <v>Cheramoeca leucosterna</v>
          </cell>
        </row>
        <row r="7205">
          <cell r="C7205" t="str">
            <v>Mascarene Martin</v>
          </cell>
          <cell r="D7205" t="str">
            <v>Phedina borbonica</v>
          </cell>
        </row>
        <row r="7206">
          <cell r="C7206" t="str">
            <v>Brazza's Martin</v>
          </cell>
          <cell r="D7206" t="str">
            <v>Phedina brazzae</v>
          </cell>
        </row>
        <row r="7207">
          <cell r="C7207" t="str">
            <v>Sand Martin</v>
          </cell>
          <cell r="D7207" t="str">
            <v>Riparia riparia</v>
          </cell>
        </row>
        <row r="7208">
          <cell r="C7208" t="str">
            <v>Pale Sand Martin</v>
          </cell>
          <cell r="D7208" t="str">
            <v>Riparia diluta</v>
          </cell>
        </row>
        <row r="7209">
          <cell r="C7209" t="str">
            <v>Plain Martin</v>
          </cell>
          <cell r="D7209" t="str">
            <v>Riparia paludicola</v>
          </cell>
        </row>
        <row r="7210">
          <cell r="C7210" t="str">
            <v>Congo Martin</v>
          </cell>
          <cell r="D7210" t="str">
            <v>Riparia congica</v>
          </cell>
        </row>
        <row r="7211">
          <cell r="C7211" t="str">
            <v>Banded Martin</v>
          </cell>
          <cell r="D7211" t="str">
            <v>Riparia cincta</v>
          </cell>
        </row>
        <row r="7212">
          <cell r="C7212" t="str">
            <v>Tree Swallow</v>
          </cell>
          <cell r="D7212" t="str">
            <v>Tachycineta bicolor</v>
          </cell>
        </row>
        <row r="7213">
          <cell r="D7213" t="str">
            <v>Tachycineta albilinea</v>
          </cell>
        </row>
        <row r="7214">
          <cell r="C7214" t="str">
            <v>Mangrove Swallow</v>
          </cell>
          <cell r="D7214" t="str">
            <v>Tachycineta albilinea</v>
          </cell>
        </row>
        <row r="7215">
          <cell r="C7215" t="str">
            <v>Tumbes Swallow</v>
          </cell>
          <cell r="D7215" t="str">
            <v>Tachycineta stolzmanni</v>
          </cell>
        </row>
        <row r="7216">
          <cell r="C7216" t="str">
            <v>White-winged Swallow</v>
          </cell>
          <cell r="D7216" t="str">
            <v>Tachycineta albiventer</v>
          </cell>
        </row>
        <row r="7217">
          <cell r="C7217" t="str">
            <v>White-rumped Swallow</v>
          </cell>
          <cell r="D7217" t="str">
            <v>Tachycineta leucorrhoa</v>
          </cell>
        </row>
        <row r="7218">
          <cell r="C7218" t="str">
            <v>Chilean Swallow</v>
          </cell>
          <cell r="D7218" t="str">
            <v>Tachycineta meyeni</v>
          </cell>
        </row>
        <row r="7219">
          <cell r="C7219" t="str">
            <v>Violet-green Swallow</v>
          </cell>
          <cell r="D7219" t="str">
            <v>Tachycineta thalassina</v>
          </cell>
        </row>
        <row r="7220">
          <cell r="C7220" t="str">
            <v>Bahama Swallow</v>
          </cell>
          <cell r="D7220" t="str">
            <v>Tachycineta cyaneoviridis</v>
          </cell>
        </row>
        <row r="7221">
          <cell r="C7221" t="str">
            <v>Golden Swallow</v>
          </cell>
          <cell r="D7221" t="str">
            <v>Tachycineta euchrysea</v>
          </cell>
        </row>
        <row r="7222">
          <cell r="C7222" t="str">
            <v>Brown-chested Martin</v>
          </cell>
          <cell r="D7222" t="str">
            <v>Progne tapera</v>
          </cell>
        </row>
        <row r="7223">
          <cell r="C7223" t="str">
            <v>Purple Martin</v>
          </cell>
          <cell r="D7223" t="str">
            <v>Progne subis</v>
          </cell>
        </row>
        <row r="7224">
          <cell r="C7224" t="str">
            <v>Cuban Martin</v>
          </cell>
          <cell r="D7224" t="str">
            <v>Progne cryptoleuca</v>
          </cell>
        </row>
        <row r="7225">
          <cell r="C7225" t="str">
            <v>Caribbean Martin</v>
          </cell>
          <cell r="D7225" t="str">
            <v>Progne dominicensis</v>
          </cell>
        </row>
        <row r="7226">
          <cell r="C7226" t="str">
            <v>Sinaloa Martin</v>
          </cell>
          <cell r="D7226" t="str">
            <v>Progne sinaloae</v>
          </cell>
        </row>
        <row r="7227">
          <cell r="C7227" t="str">
            <v>Grey-breasted Martin</v>
          </cell>
          <cell r="D7227" t="str">
            <v>Progne chalybea</v>
          </cell>
        </row>
        <row r="7228">
          <cell r="D7228" t="str">
            <v>Progne modesta</v>
          </cell>
        </row>
        <row r="7229">
          <cell r="C7229" t="str">
            <v>Galapagos Martin</v>
          </cell>
          <cell r="D7229" t="str">
            <v>Progne modesta</v>
          </cell>
        </row>
        <row r="7230">
          <cell r="C7230" t="str">
            <v>Peruvian Martin</v>
          </cell>
          <cell r="D7230" t="str">
            <v>Progne murphyi</v>
          </cell>
        </row>
        <row r="7231">
          <cell r="C7231" t="str">
            <v>Southern Martin</v>
          </cell>
          <cell r="D7231" t="str">
            <v>Progne elegans</v>
          </cell>
        </row>
        <row r="7232">
          <cell r="C7232" t="str">
            <v>Blue-and-white Swallow</v>
          </cell>
          <cell r="D7232" t="str">
            <v>Pygochelidon cyanoleuca</v>
          </cell>
        </row>
        <row r="7233">
          <cell r="C7233" t="str">
            <v>Brown-bellied Swallow</v>
          </cell>
          <cell r="D7233" t="str">
            <v>Notiochelidon murina</v>
          </cell>
        </row>
        <row r="7234">
          <cell r="C7234" t="str">
            <v>Pale-footed Swallow</v>
          </cell>
          <cell r="D7234" t="str">
            <v>Notiochelidon flavipes</v>
          </cell>
        </row>
        <row r="7235">
          <cell r="C7235" t="str">
            <v>Black-capped Swallow</v>
          </cell>
          <cell r="D7235" t="str">
            <v>Notiochelidon pileata</v>
          </cell>
        </row>
        <row r="7236">
          <cell r="C7236" t="str">
            <v>Andean Swallow</v>
          </cell>
          <cell r="D7236" t="str">
            <v>Haplochelidon andecola</v>
          </cell>
        </row>
        <row r="7237">
          <cell r="C7237" t="str">
            <v>White-banded Swallow</v>
          </cell>
          <cell r="D7237" t="str">
            <v>Atticora fasciata</v>
          </cell>
        </row>
        <row r="7238">
          <cell r="C7238" t="str">
            <v>Black-collared Swallow</v>
          </cell>
          <cell r="D7238" t="str">
            <v>Atticora melanoleuca</v>
          </cell>
        </row>
        <row r="7239">
          <cell r="C7239" t="str">
            <v>White-thighed Swallow</v>
          </cell>
          <cell r="D7239" t="str">
            <v>Neochelidon tibialis</v>
          </cell>
        </row>
        <row r="7240">
          <cell r="D7240" t="str">
            <v>Stelgidopteryx serripennis</v>
          </cell>
        </row>
        <row r="7241">
          <cell r="C7241" t="str">
            <v>Northern Rough-winged Swallow</v>
          </cell>
          <cell r="D7241" t="str">
            <v>Stelgidopteryx serripennis</v>
          </cell>
        </row>
        <row r="7242">
          <cell r="D7242" t="str">
            <v>Stelgidopteryx ridgwayi</v>
          </cell>
        </row>
        <row r="7243">
          <cell r="C7243" t="str">
            <v>Southern Rough-winged Swallow</v>
          </cell>
          <cell r="D7243" t="str">
            <v>Stelgidopteryx ruficollis</v>
          </cell>
        </row>
        <row r="7244">
          <cell r="C7244" t="str">
            <v>Tawny-headed Swallow</v>
          </cell>
          <cell r="D7244" t="str">
            <v>Alopochelidon fucata</v>
          </cell>
        </row>
        <row r="7245">
          <cell r="C7245" t="str">
            <v>Eurasian Crag-martin</v>
          </cell>
          <cell r="D7245" t="str">
            <v>Hirundo rupestris</v>
          </cell>
        </row>
        <row r="7246">
          <cell r="C7246" t="str">
            <v>Pale Crag-martin</v>
          </cell>
          <cell r="D7246" t="str">
            <v>Hirundo obsoleta</v>
          </cell>
        </row>
        <row r="7247">
          <cell r="D7247" t="str">
            <v>Hirundo fuligula</v>
          </cell>
        </row>
        <row r="7248">
          <cell r="C7248" t="str">
            <v>Rock Martin</v>
          </cell>
          <cell r="D7248" t="str">
            <v>Hirundo fuligula</v>
          </cell>
        </row>
        <row r="7249">
          <cell r="C7249" t="str">
            <v>Dusky Crag-martin</v>
          </cell>
          <cell r="D7249" t="str">
            <v>Hirundo concolor</v>
          </cell>
        </row>
        <row r="7250">
          <cell r="C7250" t="str">
            <v>Barn Swallow</v>
          </cell>
          <cell r="D7250" t="str">
            <v>Hirundo rustica</v>
          </cell>
        </row>
        <row r="7251">
          <cell r="C7251" t="str">
            <v>Red-chested Swallow</v>
          </cell>
          <cell r="D7251" t="str">
            <v>Hirundo lucida</v>
          </cell>
        </row>
        <row r="7252">
          <cell r="C7252" t="str">
            <v>Ethiopian Swallow</v>
          </cell>
          <cell r="D7252" t="str">
            <v>Hirundo aethiopica</v>
          </cell>
        </row>
        <row r="7253">
          <cell r="C7253" t="str">
            <v>Angola Swallow</v>
          </cell>
          <cell r="D7253" t="str">
            <v>Hirundo angolensis</v>
          </cell>
        </row>
        <row r="7254">
          <cell r="C7254" t="str">
            <v>White-throated Swallow</v>
          </cell>
          <cell r="D7254" t="str">
            <v>Hirundo albigularis</v>
          </cell>
        </row>
        <row r="7255">
          <cell r="C7255" t="str">
            <v>Hill Swallow</v>
          </cell>
          <cell r="D7255" t="str">
            <v>Hirundo domicola</v>
          </cell>
        </row>
        <row r="7256">
          <cell r="C7256" t="str">
            <v>Pacific Swallow</v>
          </cell>
          <cell r="D7256" t="str">
            <v>Hirundo tahitica</v>
          </cell>
        </row>
        <row r="7257">
          <cell r="D7257" t="str">
            <v>Hirundo tahitica</v>
          </cell>
        </row>
        <row r="7258">
          <cell r="C7258" t="str">
            <v>Welcome Swallow</v>
          </cell>
          <cell r="D7258" t="str">
            <v>Hirundo neoxena</v>
          </cell>
        </row>
        <row r="7259">
          <cell r="C7259" t="str">
            <v>Wire-tailed Swallow</v>
          </cell>
          <cell r="D7259" t="str">
            <v>Hirundo smithii</v>
          </cell>
        </row>
        <row r="7260">
          <cell r="C7260" t="str">
            <v>White-throated Blue Swallow</v>
          </cell>
          <cell r="D7260" t="str">
            <v>Hirundo nigrita</v>
          </cell>
        </row>
        <row r="7261">
          <cell r="C7261" t="str">
            <v>Black-and-rufous Swallow</v>
          </cell>
          <cell r="D7261" t="str">
            <v>Hirundo nigrorufa</v>
          </cell>
        </row>
        <row r="7262">
          <cell r="C7262" t="str">
            <v>Blue Swallow</v>
          </cell>
          <cell r="D7262" t="str">
            <v>Hirundo atrocaerulea</v>
          </cell>
        </row>
        <row r="7263">
          <cell r="C7263" t="str">
            <v>Pied-winged Swallow</v>
          </cell>
          <cell r="D7263" t="str">
            <v>Hirundo leucosoma</v>
          </cell>
        </row>
        <row r="7264">
          <cell r="C7264" t="str">
            <v>White-tailed Swallow</v>
          </cell>
          <cell r="D7264" t="str">
            <v>Hirundo megaensis</v>
          </cell>
        </row>
        <row r="7265">
          <cell r="C7265" t="str">
            <v>Pearl-breasted Swallow</v>
          </cell>
          <cell r="D7265" t="str">
            <v>Hirundo dimidiata</v>
          </cell>
        </row>
        <row r="7266">
          <cell r="C7266" t="str">
            <v>Greater Striped-swallow</v>
          </cell>
          <cell r="D7266" t="str">
            <v>Hirundo cucullata</v>
          </cell>
        </row>
        <row r="7267">
          <cell r="C7267" t="str">
            <v>Lesser Striped-swallow</v>
          </cell>
          <cell r="D7267" t="str">
            <v>Hirundo abyssinica</v>
          </cell>
        </row>
        <row r="7268">
          <cell r="C7268" t="str">
            <v>Rufous-chested Swallow</v>
          </cell>
          <cell r="D7268" t="str">
            <v>Hirundo semirufa</v>
          </cell>
        </row>
        <row r="7269">
          <cell r="C7269" t="str">
            <v>Mosque Swallow</v>
          </cell>
          <cell r="D7269" t="str">
            <v>Hirundo senegalensis</v>
          </cell>
        </row>
        <row r="7270">
          <cell r="D7270" t="str">
            <v>Hirundo domicella</v>
          </cell>
        </row>
        <row r="7271">
          <cell r="D7271" t="str">
            <v>Hirundo daurica</v>
          </cell>
        </row>
        <row r="7272">
          <cell r="D7272" t="str">
            <v>Hirundo daurica</v>
          </cell>
        </row>
        <row r="7273">
          <cell r="C7273" t="str">
            <v>Red-rumped Swallow</v>
          </cell>
          <cell r="D7273" t="str">
            <v>Hirundo daurica</v>
          </cell>
        </row>
        <row r="7274">
          <cell r="D7274" t="str">
            <v>Hirundo striolata</v>
          </cell>
        </row>
        <row r="7275">
          <cell r="D7275" t="str">
            <v>Hirundo badia</v>
          </cell>
        </row>
        <row r="7276">
          <cell r="C7276" t="str">
            <v>Red Sea Swallow</v>
          </cell>
          <cell r="D7276" t="str">
            <v>Hirundo perdita</v>
          </cell>
        </row>
        <row r="7277">
          <cell r="C7277" t="str">
            <v>Preuss's Swallow</v>
          </cell>
          <cell r="D7277" t="str">
            <v>Hirundo preussi</v>
          </cell>
        </row>
        <row r="7278">
          <cell r="C7278" t="str">
            <v>Red-throated Swallow</v>
          </cell>
          <cell r="D7278" t="str">
            <v>Hirundo rufigula</v>
          </cell>
        </row>
        <row r="7279">
          <cell r="C7279" t="str">
            <v>South African Swallow</v>
          </cell>
          <cell r="D7279" t="str">
            <v>Hirundo spilodera</v>
          </cell>
        </row>
        <row r="7280">
          <cell r="C7280" t="str">
            <v>Tree Martin</v>
          </cell>
          <cell r="D7280" t="str">
            <v>Hirundo nigricans</v>
          </cell>
        </row>
        <row r="7281">
          <cell r="C7281" t="str">
            <v>Streak-throated Swallow</v>
          </cell>
          <cell r="D7281" t="str">
            <v>Hirundo fluvicola</v>
          </cell>
        </row>
        <row r="7282">
          <cell r="C7282" t="str">
            <v>Fairy Martin</v>
          </cell>
          <cell r="D7282" t="str">
            <v>Hirundo ariel</v>
          </cell>
        </row>
        <row r="7283">
          <cell r="C7283" t="str">
            <v>Forest Swallow</v>
          </cell>
          <cell r="D7283" t="str">
            <v>Hirundo fuliginosa</v>
          </cell>
        </row>
        <row r="7284">
          <cell r="C7284" t="str">
            <v>Northern House-martin</v>
          </cell>
          <cell r="D7284" t="str">
            <v>Delichon urbicum</v>
          </cell>
        </row>
        <row r="7285">
          <cell r="C7285" t="str">
            <v>Asian House-martin</v>
          </cell>
          <cell r="D7285" t="str">
            <v>Delichon dasypus</v>
          </cell>
        </row>
        <row r="7286">
          <cell r="C7286" t="str">
            <v>Nepal House-martin</v>
          </cell>
          <cell r="D7286" t="str">
            <v>Delichon nipalense</v>
          </cell>
        </row>
        <row r="7287">
          <cell r="C7287" t="str">
            <v>Cliff Swallow</v>
          </cell>
          <cell r="D7287" t="str">
            <v>Petrochelidon pyrrhonota</v>
          </cell>
        </row>
        <row r="7288">
          <cell r="C7288" t="str">
            <v>Cave Swallow</v>
          </cell>
          <cell r="D7288" t="str">
            <v>Petrochelidon fulva</v>
          </cell>
        </row>
        <row r="7289">
          <cell r="C7289" t="str">
            <v>Chestnut-collared Swallow</v>
          </cell>
          <cell r="D7289" t="str">
            <v>Petrochelidon rufocollaris</v>
          </cell>
        </row>
        <row r="7290">
          <cell r="C7290" t="str">
            <v>Long-tailed Tit</v>
          </cell>
          <cell r="D7290" t="str">
            <v>Aegithalos caudatus</v>
          </cell>
        </row>
        <row r="7291">
          <cell r="C7291" t="str">
            <v>White-cheeked Tit</v>
          </cell>
          <cell r="D7291" t="str">
            <v>Aegithalos leucogenys</v>
          </cell>
        </row>
        <row r="7292">
          <cell r="C7292" t="str">
            <v>Black-throated Tit</v>
          </cell>
          <cell r="D7292" t="str">
            <v>Aegithalos concinnus</v>
          </cell>
        </row>
        <row r="7293">
          <cell r="C7293" t="str">
            <v>White-throated Tit</v>
          </cell>
          <cell r="D7293" t="str">
            <v>Aegithalos niveogularis</v>
          </cell>
        </row>
        <row r="7294">
          <cell r="C7294" t="str">
            <v>Black-browed Tit</v>
          </cell>
          <cell r="D7294" t="str">
            <v>Aegithalos iouschistos</v>
          </cell>
        </row>
        <row r="7295">
          <cell r="C7295" t="str">
            <v>Père Bonvalot's Tit</v>
          </cell>
          <cell r="D7295" t="str">
            <v>Aegithalos bonvaloti</v>
          </cell>
        </row>
        <row r="7296">
          <cell r="C7296" t="str">
            <v>White-necklaced Tit</v>
          </cell>
          <cell r="D7296" t="str">
            <v>Aegithalos fuliginosus</v>
          </cell>
        </row>
        <row r="7297">
          <cell r="C7297" t="str">
            <v>White-browed Tit-warbler</v>
          </cell>
          <cell r="D7297" t="str">
            <v>Leptopoecile sophiae</v>
          </cell>
        </row>
        <row r="7298">
          <cell r="C7298" t="str">
            <v>Crested Tit-warbler</v>
          </cell>
          <cell r="D7298" t="str">
            <v>Leptopoecile elegans</v>
          </cell>
        </row>
        <row r="7299">
          <cell r="C7299" t="str">
            <v>Pygmy Tit</v>
          </cell>
          <cell r="D7299" t="str">
            <v>Psaltria exilis</v>
          </cell>
        </row>
        <row r="7300">
          <cell r="C7300" t="str">
            <v>Bushtit</v>
          </cell>
          <cell r="D7300" t="str">
            <v>Psaltriparus minimus</v>
          </cell>
        </row>
        <row r="7301">
          <cell r="C7301" t="str">
            <v>Monotonous Lark</v>
          </cell>
          <cell r="D7301" t="str">
            <v>Mirafra passerina</v>
          </cell>
        </row>
        <row r="7302">
          <cell r="C7302" t="str">
            <v>Singing Bushlark</v>
          </cell>
          <cell r="D7302" t="str">
            <v>Mirafra cantillans</v>
          </cell>
        </row>
        <row r="7303">
          <cell r="C7303" t="str">
            <v>Australasian Lark</v>
          </cell>
          <cell r="D7303" t="str">
            <v>Mirafra javanica</v>
          </cell>
        </row>
        <row r="7304">
          <cell r="C7304" t="str">
            <v>Melodious Lark</v>
          </cell>
          <cell r="D7304" t="str">
            <v>Mirafra cheniana</v>
          </cell>
        </row>
        <row r="7305">
          <cell r="C7305" t="str">
            <v>White-tailed Lark</v>
          </cell>
          <cell r="D7305" t="str">
            <v>Mirafra albicauda</v>
          </cell>
        </row>
        <row r="7306">
          <cell r="C7306" t="str">
            <v>Madagascar Lark</v>
          </cell>
          <cell r="D7306" t="str">
            <v>Mirafra hova</v>
          </cell>
        </row>
        <row r="7307">
          <cell r="C7307" t="str">
            <v>Kordofan Lark</v>
          </cell>
          <cell r="D7307" t="str">
            <v>Mirafra cordofanica</v>
          </cell>
        </row>
        <row r="7308">
          <cell r="C7308" t="str">
            <v>Williams's Lark</v>
          </cell>
          <cell r="D7308" t="str">
            <v>Mirafra williamsi</v>
          </cell>
        </row>
        <row r="7309">
          <cell r="C7309" t="str">
            <v>Friedmann's Lark</v>
          </cell>
          <cell r="D7309" t="str">
            <v>Mirafra pulpa</v>
          </cell>
        </row>
        <row r="7310">
          <cell r="C7310" t="str">
            <v>Red-winged Lark</v>
          </cell>
          <cell r="D7310" t="str">
            <v>Mirafra hypermetra</v>
          </cell>
        </row>
        <row r="7311">
          <cell r="C7311" t="str">
            <v>Somali Lark</v>
          </cell>
          <cell r="D7311" t="str">
            <v>Mirafra somalica</v>
          </cell>
        </row>
        <row r="7312">
          <cell r="C7312" t="str">
            <v>Ash's Lark</v>
          </cell>
          <cell r="D7312" t="str">
            <v>Mirafra ashi</v>
          </cell>
        </row>
        <row r="7313">
          <cell r="D7313" t="str">
            <v>Mirafra sharpii</v>
          </cell>
        </row>
        <row r="7314">
          <cell r="D7314" t="str">
            <v>Mirafra africana</v>
          </cell>
        </row>
        <row r="7315">
          <cell r="C7315" t="str">
            <v>Rufous-naped Lark</v>
          </cell>
          <cell r="D7315" t="str">
            <v>Mirafra africana</v>
          </cell>
        </row>
        <row r="7316">
          <cell r="C7316" t="str">
            <v>Angola Lark</v>
          </cell>
          <cell r="D7316" t="str">
            <v>Mirafra angolensis</v>
          </cell>
        </row>
        <row r="7317">
          <cell r="C7317" t="str">
            <v>Flappet Lark</v>
          </cell>
          <cell r="D7317" t="str">
            <v>Mirafra rufocinnamomea</v>
          </cell>
        </row>
        <row r="7318">
          <cell r="C7318" t="str">
            <v>Clapper Lark</v>
          </cell>
          <cell r="D7318" t="str">
            <v>Mirafra apiata</v>
          </cell>
        </row>
        <row r="7319">
          <cell r="C7319" t="str">
            <v>Collared Lark</v>
          </cell>
          <cell r="D7319" t="str">
            <v>Mirafra collaris</v>
          </cell>
        </row>
        <row r="7320">
          <cell r="C7320" t="str">
            <v>Fawn-coloured Lark</v>
          </cell>
          <cell r="D7320" t="str">
            <v>Mirafra africanoides</v>
          </cell>
        </row>
        <row r="7321">
          <cell r="D7321" t="str">
            <v>Mirafra africanoides</v>
          </cell>
        </row>
        <row r="7322">
          <cell r="C7322" t="str">
            <v>Abyssinian Lark</v>
          </cell>
          <cell r="D7322" t="str">
            <v>Mirafra alopex</v>
          </cell>
        </row>
        <row r="7323">
          <cell r="C7323" t="str">
            <v>Indian Lark</v>
          </cell>
          <cell r="D7323" t="str">
            <v>Mirafra erythroptera</v>
          </cell>
        </row>
        <row r="7324">
          <cell r="D7324" t="str">
            <v>Mirafra assamica</v>
          </cell>
        </row>
        <row r="7325">
          <cell r="C7325" t="str">
            <v>Rufous-winged Lark</v>
          </cell>
          <cell r="D7325" t="str">
            <v>Mirafra assamica</v>
          </cell>
        </row>
        <row r="7326">
          <cell r="C7326" t="str">
            <v>Indochinese Bushlark</v>
          </cell>
          <cell r="D7326" t="str">
            <v>Mirafra erythrocephala</v>
          </cell>
        </row>
        <row r="7327">
          <cell r="C7327" t="str">
            <v>Burmese Bushlark</v>
          </cell>
          <cell r="D7327" t="str">
            <v>Mirafra microptera</v>
          </cell>
        </row>
        <row r="7328">
          <cell r="C7328" t="str">
            <v>Jerdon's Bushlark</v>
          </cell>
          <cell r="D7328" t="str">
            <v>Mirafra affinis</v>
          </cell>
        </row>
        <row r="7329">
          <cell r="C7329" t="str">
            <v>Rusty Lark</v>
          </cell>
          <cell r="D7329" t="str">
            <v>Mirafra rufa</v>
          </cell>
        </row>
        <row r="7330">
          <cell r="D7330" t="str">
            <v>Mirafra gilletti</v>
          </cell>
        </row>
        <row r="7331">
          <cell r="C7331" t="str">
            <v>Gillett's Lark</v>
          </cell>
          <cell r="D7331" t="str">
            <v>Mirafra gilletti</v>
          </cell>
        </row>
        <row r="7332">
          <cell r="C7332" t="str">
            <v>Pink-breasted Lark</v>
          </cell>
          <cell r="D7332" t="str">
            <v>Mirafra poecilosterna</v>
          </cell>
        </row>
        <row r="7333">
          <cell r="D7333" t="str">
            <v>Mirafra degodiensis</v>
          </cell>
        </row>
        <row r="7334">
          <cell r="D7334" t="str">
            <v>Mirafra naevia</v>
          </cell>
        </row>
        <row r="7335">
          <cell r="D7335" t="str">
            <v>Mirafra sabota</v>
          </cell>
        </row>
        <row r="7336">
          <cell r="C7336" t="str">
            <v>Sabota Lark</v>
          </cell>
          <cell r="D7336" t="str">
            <v>Mirafra sabota</v>
          </cell>
        </row>
        <row r="7337">
          <cell r="C7337" t="str">
            <v>Archer's Lark</v>
          </cell>
          <cell r="D7337" t="str">
            <v>Heteromirafra archeri</v>
          </cell>
        </row>
        <row r="7338">
          <cell r="C7338" t="str">
            <v>Liben Lark</v>
          </cell>
          <cell r="D7338" t="str">
            <v>Heteromirafra sidamoensis</v>
          </cell>
        </row>
        <row r="7339">
          <cell r="C7339" t="str">
            <v>Rudd's Lark</v>
          </cell>
          <cell r="D7339" t="str">
            <v>Heteromirafra ruddi</v>
          </cell>
        </row>
        <row r="7340">
          <cell r="D7340" t="str">
            <v>Certhilauda curvirostris</v>
          </cell>
        </row>
        <row r="7341">
          <cell r="D7341" t="str">
            <v>Certhilauda curvirostris</v>
          </cell>
        </row>
        <row r="7342">
          <cell r="C7342" t="str">
            <v>Cape Long-billed Lark</v>
          </cell>
          <cell r="D7342" t="str">
            <v>Certhilauda curvirostris</v>
          </cell>
        </row>
        <row r="7343">
          <cell r="D7343" t="str">
            <v>Certhilauda brevirostris</v>
          </cell>
        </row>
        <row r="7344">
          <cell r="D7344" t="str">
            <v>Certhilauda benguelensis</v>
          </cell>
        </row>
        <row r="7345">
          <cell r="C7345" t="str">
            <v>Eastern Long-billed Lark</v>
          </cell>
          <cell r="D7345" t="str">
            <v>Certhilauda semitorquata</v>
          </cell>
        </row>
        <row r="7346">
          <cell r="D7346" t="str">
            <v>Certhilauda subcoronata</v>
          </cell>
        </row>
        <row r="7347">
          <cell r="C7347" t="str">
            <v>Karoo Long-billed Lark</v>
          </cell>
          <cell r="D7347" t="str">
            <v>Certhilauda subcoronata</v>
          </cell>
        </row>
        <row r="7348">
          <cell r="D7348" t="str">
            <v>Certhilauda damarensis</v>
          </cell>
        </row>
        <row r="7349">
          <cell r="C7349" t="str">
            <v>Short-clawed Lark</v>
          </cell>
          <cell r="D7349" t="str">
            <v>Certhilauda chuana</v>
          </cell>
        </row>
        <row r="7350">
          <cell r="D7350" t="str">
            <v>Certhilauda erythrochlamys</v>
          </cell>
        </row>
        <row r="7351">
          <cell r="C7351" t="str">
            <v>Dune Lark</v>
          </cell>
          <cell r="D7351" t="str">
            <v>Certhilauda erythrochlamys</v>
          </cell>
        </row>
        <row r="7352">
          <cell r="C7352" t="str">
            <v>Barlow's Lark</v>
          </cell>
          <cell r="D7352" t="str">
            <v>Certhilauda barlowi</v>
          </cell>
        </row>
        <row r="7353">
          <cell r="C7353" t="str">
            <v>Karoo Lark</v>
          </cell>
          <cell r="D7353" t="str">
            <v>Certhilauda albescens</v>
          </cell>
        </row>
        <row r="7354">
          <cell r="C7354" t="str">
            <v>Red Lark</v>
          </cell>
          <cell r="D7354" t="str">
            <v>Certhilauda burra</v>
          </cell>
        </row>
        <row r="7355">
          <cell r="C7355" t="str">
            <v>Rufous-rumped Lark</v>
          </cell>
          <cell r="D7355" t="str">
            <v>Pinarocorys erythropygia</v>
          </cell>
        </row>
        <row r="7356">
          <cell r="C7356" t="str">
            <v>Dusky Lark</v>
          </cell>
          <cell r="D7356" t="str">
            <v>Pinarocorys nigricans</v>
          </cell>
        </row>
        <row r="7357">
          <cell r="C7357" t="str">
            <v>Spike-heeled Lark</v>
          </cell>
          <cell r="D7357" t="str">
            <v>Chersomanes albofasciata</v>
          </cell>
        </row>
        <row r="7358">
          <cell r="C7358" t="str">
            <v>Greater Hoopoe-lark</v>
          </cell>
          <cell r="D7358" t="str">
            <v>Alaemon alaudipes</v>
          </cell>
        </row>
        <row r="7359">
          <cell r="C7359" t="str">
            <v>Lesser Hoopoe-lark</v>
          </cell>
          <cell r="D7359" t="str">
            <v>Alaemon hamertoni</v>
          </cell>
        </row>
        <row r="7360">
          <cell r="C7360" t="str">
            <v>Thick-billed Lark</v>
          </cell>
          <cell r="D7360" t="str">
            <v>Rhamphocoris clotbey</v>
          </cell>
        </row>
        <row r="7361">
          <cell r="C7361" t="str">
            <v>Calandra Lark</v>
          </cell>
          <cell r="D7361" t="str">
            <v>Melanocorypha calandra</v>
          </cell>
        </row>
        <row r="7362">
          <cell r="C7362" t="str">
            <v>Bimaculated Lark</v>
          </cell>
          <cell r="D7362" t="str">
            <v>Melanocorypha bimaculata</v>
          </cell>
        </row>
        <row r="7363">
          <cell r="C7363" t="str">
            <v>Tibetan Lark</v>
          </cell>
          <cell r="D7363" t="str">
            <v>Melanocorypha maxima</v>
          </cell>
        </row>
        <row r="7364">
          <cell r="C7364" t="str">
            <v>Mongolian Lark</v>
          </cell>
          <cell r="D7364" t="str">
            <v>Melanocorypha mongolica</v>
          </cell>
        </row>
        <row r="7365">
          <cell r="C7365" t="str">
            <v>White-winged Lark</v>
          </cell>
          <cell r="D7365" t="str">
            <v>Melanocorypha leucoptera</v>
          </cell>
        </row>
        <row r="7366">
          <cell r="C7366" t="str">
            <v>Black Lark</v>
          </cell>
          <cell r="D7366" t="str">
            <v>Melanocorypha yeltoniensis</v>
          </cell>
        </row>
        <row r="7367">
          <cell r="C7367" t="str">
            <v>Bar-tailed Lark</v>
          </cell>
          <cell r="D7367" t="str">
            <v>Ammomanes cinctura</v>
          </cell>
        </row>
        <row r="7368">
          <cell r="C7368" t="str">
            <v>Rufous-tailed Lark</v>
          </cell>
          <cell r="D7368" t="str">
            <v>Ammomanes phoenicura</v>
          </cell>
        </row>
        <row r="7369">
          <cell r="C7369" t="str">
            <v>Desert Lark</v>
          </cell>
          <cell r="D7369" t="str">
            <v>Ammomanes deserti</v>
          </cell>
        </row>
        <row r="7370">
          <cell r="C7370" t="str">
            <v>Gray's Lark</v>
          </cell>
          <cell r="D7370" t="str">
            <v>Ammomanes grayi</v>
          </cell>
        </row>
        <row r="7371">
          <cell r="C7371" t="str">
            <v>Greater Short-toed Lark</v>
          </cell>
          <cell r="D7371" t="str">
            <v>Calandrella brachydactyla</v>
          </cell>
        </row>
        <row r="7372">
          <cell r="D7372" t="str">
            <v>Calandrella blanfordi</v>
          </cell>
        </row>
        <row r="7373">
          <cell r="D7373" t="str">
            <v>Calandrella cinerea</v>
          </cell>
        </row>
        <row r="7374">
          <cell r="C7374" t="str">
            <v>Red-capped Lark</v>
          </cell>
          <cell r="D7374" t="str">
            <v>Calandrella cinerea</v>
          </cell>
        </row>
        <row r="7375">
          <cell r="C7375" t="str">
            <v>Hume's Lark</v>
          </cell>
          <cell r="D7375" t="str">
            <v>Calandrella acutirostris</v>
          </cell>
        </row>
        <row r="7376">
          <cell r="C7376" t="str">
            <v>Lesser Short-toed Lark</v>
          </cell>
          <cell r="D7376" t="str">
            <v>Calandrella rufescens</v>
          </cell>
        </row>
        <row r="7377">
          <cell r="C7377" t="str">
            <v>Asian Short-toed Lark</v>
          </cell>
          <cell r="D7377" t="str">
            <v>Calandrella cheleensis</v>
          </cell>
        </row>
        <row r="7378">
          <cell r="C7378" t="str">
            <v>Indian Short-toed Lark</v>
          </cell>
          <cell r="D7378" t="str">
            <v>Calandrella raytal</v>
          </cell>
        </row>
        <row r="7379">
          <cell r="D7379" t="str">
            <v>Calandrella athensis</v>
          </cell>
        </row>
        <row r="7380">
          <cell r="D7380" t="str">
            <v>Calandrella erlangeri</v>
          </cell>
        </row>
        <row r="7381">
          <cell r="D7381" t="str">
            <v>Calandrella somalica</v>
          </cell>
        </row>
        <row r="7382">
          <cell r="C7382" t="str">
            <v>Rufous Short-toed Lark</v>
          </cell>
          <cell r="D7382" t="str">
            <v>Calandrella somalica</v>
          </cell>
        </row>
        <row r="7383">
          <cell r="C7383" t="str">
            <v>Pink-billed Lark</v>
          </cell>
          <cell r="D7383" t="str">
            <v>Spizocorys conirostris</v>
          </cell>
        </row>
        <row r="7384">
          <cell r="C7384" t="str">
            <v>Sclater's Lark</v>
          </cell>
          <cell r="D7384" t="str">
            <v>Spizocorys sclateri</v>
          </cell>
        </row>
        <row r="7385">
          <cell r="C7385" t="str">
            <v>Obbia Lark</v>
          </cell>
          <cell r="D7385" t="str">
            <v>Spizocorys obbiensis</v>
          </cell>
        </row>
        <row r="7386">
          <cell r="C7386" t="str">
            <v>Masked Lark</v>
          </cell>
          <cell r="D7386" t="str">
            <v>Spizocorys personata</v>
          </cell>
        </row>
        <row r="7387">
          <cell r="C7387" t="str">
            <v>Botha's Lark</v>
          </cell>
          <cell r="D7387" t="str">
            <v>Spizocorys fringillaris</v>
          </cell>
        </row>
        <row r="7388">
          <cell r="C7388" t="str">
            <v>Stark's Lark</v>
          </cell>
          <cell r="D7388" t="str">
            <v>Eremalauda starki</v>
          </cell>
        </row>
        <row r="7389">
          <cell r="C7389" t="str">
            <v>Dunn's Lark</v>
          </cell>
          <cell r="D7389" t="str">
            <v>Eremalauda dunni</v>
          </cell>
        </row>
        <row r="7390">
          <cell r="C7390" t="str">
            <v>Dupont's Lark</v>
          </cell>
          <cell r="D7390" t="str">
            <v>Chersophilus duponti</v>
          </cell>
        </row>
        <row r="7391">
          <cell r="C7391" t="str">
            <v>Short-tailed Lark</v>
          </cell>
          <cell r="D7391" t="str">
            <v>Pseudalaemon fremantlii</v>
          </cell>
        </row>
        <row r="7392">
          <cell r="C7392" t="str">
            <v>Crested Lark</v>
          </cell>
          <cell r="D7392" t="str">
            <v>Galerida cristata</v>
          </cell>
        </row>
        <row r="7393">
          <cell r="C7393" t="str">
            <v>Thekla Lark</v>
          </cell>
          <cell r="D7393" t="str">
            <v>Galerida theklae</v>
          </cell>
        </row>
        <row r="7394">
          <cell r="C7394" t="str">
            <v>Malabar Lark</v>
          </cell>
          <cell r="D7394" t="str">
            <v>Galerida malabarica</v>
          </cell>
        </row>
        <row r="7395">
          <cell r="C7395" t="str">
            <v>Tawny Lark</v>
          </cell>
          <cell r="D7395" t="str">
            <v>Galerida deva</v>
          </cell>
        </row>
        <row r="7396">
          <cell r="C7396" t="str">
            <v>Sun Lark</v>
          </cell>
          <cell r="D7396" t="str">
            <v>Galerida modesta</v>
          </cell>
        </row>
        <row r="7397">
          <cell r="C7397" t="str">
            <v>Large-billed Lark</v>
          </cell>
          <cell r="D7397" t="str">
            <v>Galerida magnirostris</v>
          </cell>
        </row>
        <row r="7398">
          <cell r="C7398" t="str">
            <v>Wood Lark</v>
          </cell>
          <cell r="D7398" t="str">
            <v>Lullula arborea</v>
          </cell>
        </row>
        <row r="7399">
          <cell r="C7399" t="str">
            <v>Eurasian Skylark</v>
          </cell>
          <cell r="D7399" t="str">
            <v>Alauda arvensis</v>
          </cell>
        </row>
        <row r="7400">
          <cell r="C7400" t="str">
            <v>Japanese Skylark</v>
          </cell>
          <cell r="D7400" t="str">
            <v>Alauda japonica</v>
          </cell>
        </row>
        <row r="7401">
          <cell r="C7401" t="str">
            <v>Oriental Skylark</v>
          </cell>
          <cell r="D7401" t="str">
            <v>Alauda gulgula</v>
          </cell>
        </row>
        <row r="7402">
          <cell r="C7402" t="str">
            <v>Raso Lark</v>
          </cell>
          <cell r="D7402" t="str">
            <v>Alauda razae</v>
          </cell>
        </row>
        <row r="7403">
          <cell r="C7403" t="str">
            <v>Chestnut-backed Sparrow-lark</v>
          </cell>
          <cell r="D7403" t="str">
            <v>Eremopterix leucotis</v>
          </cell>
        </row>
        <row r="7404">
          <cell r="C7404" t="str">
            <v>Black-eared Sparrow-lark</v>
          </cell>
          <cell r="D7404" t="str">
            <v>Eremopterix australis</v>
          </cell>
        </row>
        <row r="7405">
          <cell r="C7405" t="str">
            <v>Grey-backed Sparrow-lark</v>
          </cell>
          <cell r="D7405" t="str">
            <v>Eremopterix verticalis</v>
          </cell>
        </row>
        <row r="7406">
          <cell r="C7406" t="str">
            <v>Fischer's Sparrow-lark</v>
          </cell>
          <cell r="D7406" t="str">
            <v>Eremopterix leucopareia</v>
          </cell>
        </row>
        <row r="7407">
          <cell r="C7407" t="str">
            <v>Chestnut-headed Sparrow-lark</v>
          </cell>
          <cell r="D7407" t="str">
            <v>Eremopterix signatus</v>
          </cell>
        </row>
        <row r="7408">
          <cell r="C7408" t="str">
            <v>Black-crowned Sparrow-lark</v>
          </cell>
          <cell r="D7408" t="str">
            <v>Eremopterix nigriceps</v>
          </cell>
        </row>
        <row r="7409">
          <cell r="C7409" t="str">
            <v>Ashy-crowned Sparrow-lark</v>
          </cell>
          <cell r="D7409" t="str">
            <v>Eremopterix griseus</v>
          </cell>
        </row>
        <row r="7410">
          <cell r="C7410" t="str">
            <v>Horned Lark</v>
          </cell>
          <cell r="D7410" t="str">
            <v>Eremophila alpestris</v>
          </cell>
        </row>
        <row r="7411">
          <cell r="C7411" t="str">
            <v>Temminck's Lark</v>
          </cell>
          <cell r="D7411" t="str">
            <v>Eremophila bilopha</v>
          </cell>
        </row>
        <row r="7412">
          <cell r="D7412" t="str">
            <v>Cisticola lepe</v>
          </cell>
        </row>
        <row r="7413">
          <cell r="D7413" t="str">
            <v>Cisticola erythrops</v>
          </cell>
        </row>
        <row r="7414">
          <cell r="C7414" t="str">
            <v>Red-faced Cisticola</v>
          </cell>
          <cell r="D7414" t="str">
            <v>Cisticola erythrops</v>
          </cell>
        </row>
        <row r="7415">
          <cell r="C7415" t="str">
            <v>Singing Cisticola</v>
          </cell>
          <cell r="D7415" t="str">
            <v>Cisticola cantans</v>
          </cell>
        </row>
        <row r="7416">
          <cell r="C7416" t="str">
            <v>Whistling Cisticola</v>
          </cell>
          <cell r="D7416" t="str">
            <v>Cisticola lateralis</v>
          </cell>
        </row>
        <row r="7417">
          <cell r="C7417" t="str">
            <v>Chattering Cisticola</v>
          </cell>
          <cell r="D7417" t="str">
            <v>Cisticola anonymus</v>
          </cell>
        </row>
        <row r="7418">
          <cell r="C7418" t="str">
            <v>Trilling Cisticola</v>
          </cell>
          <cell r="D7418" t="str">
            <v>Cisticola woosnami</v>
          </cell>
        </row>
        <row r="7419">
          <cell r="C7419" t="str">
            <v>Bubbling Cisticola</v>
          </cell>
          <cell r="D7419" t="str">
            <v>Cisticola bulliens</v>
          </cell>
        </row>
        <row r="7420">
          <cell r="C7420" t="str">
            <v>Brown-backed Cisticola</v>
          </cell>
          <cell r="D7420" t="str">
            <v>Cisticola discolor</v>
          </cell>
        </row>
        <row r="7421">
          <cell r="C7421" t="str">
            <v>Chubb's Cisticola</v>
          </cell>
          <cell r="D7421" t="str">
            <v>Cisticola chubbi</v>
          </cell>
        </row>
        <row r="7422">
          <cell r="D7422" t="str">
            <v>Cisticola chubbi</v>
          </cell>
        </row>
        <row r="7423">
          <cell r="C7423" t="str">
            <v>Hunter's Cisticola</v>
          </cell>
          <cell r="D7423" t="str">
            <v>Cisticola hunteri</v>
          </cell>
        </row>
        <row r="7424">
          <cell r="C7424" t="str">
            <v>Black-lored Cisticola</v>
          </cell>
          <cell r="D7424" t="str">
            <v>Cisticola nigriloris</v>
          </cell>
        </row>
        <row r="7425">
          <cell r="D7425" t="str">
            <v>Cisticola emini</v>
          </cell>
        </row>
        <row r="7426">
          <cell r="D7426" t="str">
            <v>Cisticola aberrans</v>
          </cell>
        </row>
        <row r="7427">
          <cell r="C7427" t="str">
            <v>Lazy Cisticola</v>
          </cell>
          <cell r="D7427" t="str">
            <v>Cisticola aberrans</v>
          </cell>
        </row>
        <row r="7428">
          <cell r="C7428" t="str">
            <v>Boran Cisticola</v>
          </cell>
          <cell r="D7428" t="str">
            <v>Cisticola bodessa</v>
          </cell>
        </row>
        <row r="7429">
          <cell r="C7429" t="str">
            <v>Rattling Cisticola</v>
          </cell>
          <cell r="D7429" t="str">
            <v>Cisticola chiniana</v>
          </cell>
        </row>
        <row r="7430">
          <cell r="C7430" t="str">
            <v>Ashy Cisticola</v>
          </cell>
          <cell r="D7430" t="str">
            <v>Cisticola cinereolus</v>
          </cell>
        </row>
        <row r="7431">
          <cell r="D7431" t="str">
            <v>Cisticola mongalla</v>
          </cell>
        </row>
        <row r="7432">
          <cell r="D7432" t="str">
            <v>Cisticola ruficeps</v>
          </cell>
        </row>
        <row r="7433">
          <cell r="C7433" t="str">
            <v>Red-pate Cisticola</v>
          </cell>
          <cell r="D7433" t="str">
            <v>Cisticola ruficeps</v>
          </cell>
        </row>
        <row r="7434">
          <cell r="C7434" t="str">
            <v>Dorst's Cisticola</v>
          </cell>
          <cell r="D7434" t="str">
            <v>Cisticola guinea</v>
          </cell>
        </row>
        <row r="7435">
          <cell r="C7435" t="str">
            <v>Tinkling Cisticola</v>
          </cell>
          <cell r="D7435" t="str">
            <v>Cisticola rufilatus</v>
          </cell>
        </row>
        <row r="7436">
          <cell r="C7436" t="str">
            <v>Grey-backed Cisticola</v>
          </cell>
          <cell r="D7436" t="str">
            <v>Cisticola subruficapilla</v>
          </cell>
        </row>
        <row r="7437">
          <cell r="D7437" t="str">
            <v>Cisticola distinctus</v>
          </cell>
        </row>
        <row r="7438">
          <cell r="D7438" t="str">
            <v>Cisticola lais</v>
          </cell>
        </row>
        <row r="7439">
          <cell r="C7439" t="str">
            <v>Wailing Cisticola</v>
          </cell>
          <cell r="D7439" t="str">
            <v>Cisticola lais</v>
          </cell>
        </row>
        <row r="7440">
          <cell r="C7440" t="str">
            <v>Tana River Cisticola</v>
          </cell>
          <cell r="D7440" t="str">
            <v>Cisticola restrictus</v>
          </cell>
        </row>
        <row r="7441">
          <cell r="C7441" t="str">
            <v>Churring Cisticola</v>
          </cell>
          <cell r="D7441" t="str">
            <v>Cisticola njombe</v>
          </cell>
        </row>
        <row r="7442">
          <cell r="C7442" t="str">
            <v>Winding Cisticola</v>
          </cell>
          <cell r="D7442" t="str">
            <v>Cisticola galactotes</v>
          </cell>
        </row>
        <row r="7443">
          <cell r="C7443" t="str">
            <v>Chirping Cisticola</v>
          </cell>
          <cell r="D7443" t="str">
            <v>Cisticola pipiens</v>
          </cell>
        </row>
        <row r="7444">
          <cell r="C7444" t="str">
            <v>Carruthers's Cisticola</v>
          </cell>
          <cell r="D7444" t="str">
            <v>Cisticola carruthersi</v>
          </cell>
        </row>
        <row r="7445">
          <cell r="C7445" t="str">
            <v>Levaillant's Cisticola</v>
          </cell>
          <cell r="D7445" t="str">
            <v>Cisticola tinniens</v>
          </cell>
        </row>
        <row r="7446">
          <cell r="D7446" t="str">
            <v>Cisticola angolensis</v>
          </cell>
        </row>
        <row r="7447">
          <cell r="D7447" t="str">
            <v>Cisticola robustus</v>
          </cell>
        </row>
        <row r="7448">
          <cell r="C7448" t="str">
            <v>Stout Cisticola</v>
          </cell>
          <cell r="D7448" t="str">
            <v>Cisticola robustus</v>
          </cell>
        </row>
        <row r="7449">
          <cell r="C7449" t="str">
            <v>Aberdare Cisticola</v>
          </cell>
          <cell r="D7449" t="str">
            <v>Cisticola aberdare</v>
          </cell>
        </row>
        <row r="7450">
          <cell r="C7450" t="str">
            <v>Croaking Cisticola</v>
          </cell>
          <cell r="D7450" t="str">
            <v>Cisticola natalensis</v>
          </cell>
        </row>
        <row r="7451">
          <cell r="C7451" t="str">
            <v>Piping Cisticola</v>
          </cell>
          <cell r="D7451" t="str">
            <v>Cisticola fulvicapilla</v>
          </cell>
        </row>
        <row r="7452">
          <cell r="D7452" t="str">
            <v>Cisticola fulvicapillus</v>
          </cell>
        </row>
        <row r="7453">
          <cell r="C7453" t="str">
            <v>Tabora Cisticola</v>
          </cell>
          <cell r="D7453" t="str">
            <v>Cisticola angusticauda</v>
          </cell>
        </row>
        <row r="7454">
          <cell r="C7454" t="str">
            <v>Slender-tailed Cisticola</v>
          </cell>
          <cell r="D7454" t="str">
            <v>Cisticola melanurus</v>
          </cell>
        </row>
        <row r="7455">
          <cell r="C7455" t="str">
            <v>Siffling Cisticola</v>
          </cell>
          <cell r="D7455" t="str">
            <v>Cisticola brachypterus</v>
          </cell>
        </row>
        <row r="7456">
          <cell r="C7456" t="str">
            <v>Rufous Cisticola</v>
          </cell>
          <cell r="D7456" t="str">
            <v>Cisticola rufus</v>
          </cell>
        </row>
        <row r="7457">
          <cell r="C7457" t="str">
            <v>Foxy Cisticola</v>
          </cell>
          <cell r="D7457" t="str">
            <v>Cisticola troglodytes</v>
          </cell>
        </row>
        <row r="7458">
          <cell r="C7458" t="str">
            <v>Tiny Cisticola</v>
          </cell>
          <cell r="D7458" t="str">
            <v>Cisticola nanus</v>
          </cell>
        </row>
        <row r="7459">
          <cell r="C7459" t="str">
            <v>Zitting Cisticola</v>
          </cell>
          <cell r="D7459" t="str">
            <v>Cisticola juncidis</v>
          </cell>
        </row>
        <row r="7460">
          <cell r="C7460" t="str">
            <v>Island Cisticola</v>
          </cell>
          <cell r="D7460" t="str">
            <v>Cisticola haesitatus</v>
          </cell>
        </row>
        <row r="7461">
          <cell r="C7461" t="str">
            <v>Madagascar Cisticola</v>
          </cell>
          <cell r="D7461" t="str">
            <v>Cisticola cherina</v>
          </cell>
        </row>
        <row r="7462">
          <cell r="C7462" t="str">
            <v>Desert Cisticola</v>
          </cell>
          <cell r="D7462" t="str">
            <v>Cisticola aridulus</v>
          </cell>
        </row>
        <row r="7463">
          <cell r="C7463" t="str">
            <v>Tink-tink Cisticola</v>
          </cell>
          <cell r="D7463" t="str">
            <v>Cisticola textrix</v>
          </cell>
        </row>
        <row r="7464">
          <cell r="C7464" t="str">
            <v>Black-necked Cisticola</v>
          </cell>
          <cell r="D7464" t="str">
            <v>Cisticola eximius</v>
          </cell>
        </row>
        <row r="7465">
          <cell r="C7465" t="str">
            <v>Black-tailed Cisticola</v>
          </cell>
          <cell r="D7465" t="str">
            <v>Cisticola dambo</v>
          </cell>
        </row>
        <row r="7466">
          <cell r="C7466" t="str">
            <v>Pectoral-patch Cisticola</v>
          </cell>
          <cell r="D7466" t="str">
            <v>Cisticola brunnescens</v>
          </cell>
        </row>
        <row r="7467">
          <cell r="D7467" t="str">
            <v>Cisticola taciturnus</v>
          </cell>
        </row>
        <row r="7468">
          <cell r="C7468" t="str">
            <v>Wing-snapping Cisticola</v>
          </cell>
          <cell r="D7468" t="str">
            <v>Cisticola ayresii</v>
          </cell>
        </row>
        <row r="7469">
          <cell r="C7469" t="str">
            <v>Golden-headed Cisticola</v>
          </cell>
          <cell r="D7469" t="str">
            <v>Cisticola exilis</v>
          </cell>
        </row>
        <row r="7470">
          <cell r="C7470" t="str">
            <v>Socotra Warbler</v>
          </cell>
          <cell r="D7470" t="str">
            <v>Incana incana</v>
          </cell>
        </row>
        <row r="7471">
          <cell r="C7471" t="str">
            <v>Streaked Scrub-warbler</v>
          </cell>
          <cell r="D7471" t="str">
            <v>Scotocerca inquieta</v>
          </cell>
        </row>
        <row r="7472">
          <cell r="C7472" t="str">
            <v>White-browed Chinese Warbler</v>
          </cell>
          <cell r="D7472" t="str">
            <v>Rhopophilus pekinensis</v>
          </cell>
        </row>
        <row r="7473">
          <cell r="C7473" t="str">
            <v>Rufous-eared Warbler</v>
          </cell>
          <cell r="D7473" t="str">
            <v>Malcorus pectoralis</v>
          </cell>
        </row>
        <row r="7474">
          <cell r="C7474" t="str">
            <v>Rufous-vented Prinia</v>
          </cell>
          <cell r="D7474" t="str">
            <v>Prinia burnesii</v>
          </cell>
        </row>
        <row r="7475">
          <cell r="C7475" t="str">
            <v>Swamp Prinia</v>
          </cell>
          <cell r="D7475" t="str">
            <v>Prinia cinerascens</v>
          </cell>
        </row>
        <row r="7476">
          <cell r="C7476" t="str">
            <v>Rufous-vented Prinia</v>
          </cell>
          <cell r="D7476" t="str">
            <v>Prinia burnesii</v>
          </cell>
        </row>
        <row r="7477">
          <cell r="C7477" t="str">
            <v>Striated Prinia</v>
          </cell>
          <cell r="D7477" t="str">
            <v>Prinia crinigera</v>
          </cell>
        </row>
        <row r="7478">
          <cell r="C7478" t="str">
            <v>Brown Prinia</v>
          </cell>
          <cell r="D7478" t="str">
            <v>Prinia polychroa</v>
          </cell>
        </row>
        <row r="7479">
          <cell r="C7479" t="str">
            <v>Hill Prinia</v>
          </cell>
          <cell r="D7479" t="str">
            <v>Prinia atrogularis</v>
          </cell>
        </row>
        <row r="7480">
          <cell r="C7480" t="str">
            <v>Grey-crowned Prinia</v>
          </cell>
          <cell r="D7480" t="str">
            <v>Prinia cinereocapilla</v>
          </cell>
        </row>
        <row r="7481">
          <cell r="C7481" t="str">
            <v>Rufous-fronted Prinia</v>
          </cell>
          <cell r="D7481" t="str">
            <v>Prinia buchanani</v>
          </cell>
        </row>
        <row r="7482">
          <cell r="C7482" t="str">
            <v>Rufescent Prinia</v>
          </cell>
          <cell r="D7482" t="str">
            <v>Prinia rufescens</v>
          </cell>
        </row>
        <row r="7483">
          <cell r="C7483" t="str">
            <v>Grey-breasted Prinia</v>
          </cell>
          <cell r="D7483" t="str">
            <v>Prinia hodgsonii</v>
          </cell>
        </row>
        <row r="7484">
          <cell r="C7484" t="str">
            <v>Graceful Prinia</v>
          </cell>
          <cell r="D7484" t="str">
            <v>Prinia gracilis</v>
          </cell>
        </row>
        <row r="7485">
          <cell r="C7485" t="str">
            <v>Jungle Prinia</v>
          </cell>
          <cell r="D7485" t="str">
            <v>Prinia sylvatica</v>
          </cell>
        </row>
        <row r="7486">
          <cell r="C7486" t="str">
            <v>Bar-winged Prinia</v>
          </cell>
          <cell r="D7486" t="str">
            <v>Prinia familiaris</v>
          </cell>
        </row>
        <row r="7487">
          <cell r="C7487" t="str">
            <v>Yellow-bellied Prinia</v>
          </cell>
          <cell r="D7487" t="str">
            <v>Prinia flaviventris</v>
          </cell>
        </row>
        <row r="7488">
          <cell r="C7488" t="str">
            <v>Ashy Prinia</v>
          </cell>
          <cell r="D7488" t="str">
            <v>Prinia socialis</v>
          </cell>
        </row>
        <row r="7489">
          <cell r="C7489" t="str">
            <v>Tawny-flanked Prinia</v>
          </cell>
          <cell r="D7489" t="str">
            <v>Prinia subflava</v>
          </cell>
        </row>
        <row r="7490">
          <cell r="C7490" t="str">
            <v>Pale Prinia</v>
          </cell>
          <cell r="D7490" t="str">
            <v>Prinia somalica</v>
          </cell>
        </row>
        <row r="7491">
          <cell r="C7491" t="str">
            <v>Plain Prinia</v>
          </cell>
          <cell r="D7491" t="str">
            <v>Prinia inornata</v>
          </cell>
        </row>
        <row r="7492">
          <cell r="C7492" t="str">
            <v>River Prinia</v>
          </cell>
          <cell r="D7492" t="str">
            <v>Prinia fluviatilis</v>
          </cell>
        </row>
        <row r="7493">
          <cell r="C7493" t="str">
            <v>Black-chested Prinia</v>
          </cell>
          <cell r="D7493" t="str">
            <v>Prinia flavicans</v>
          </cell>
        </row>
        <row r="7494">
          <cell r="D7494" t="str">
            <v>Prinia maculosa</v>
          </cell>
        </row>
        <row r="7495">
          <cell r="C7495" t="str">
            <v>Karoo Prinia</v>
          </cell>
          <cell r="D7495" t="str">
            <v>Prinia maculosa</v>
          </cell>
        </row>
        <row r="7496">
          <cell r="C7496" t="str">
            <v>Saffron-breasted Prinia</v>
          </cell>
          <cell r="D7496" t="str">
            <v>Prinia hypoxantha</v>
          </cell>
        </row>
        <row r="7497">
          <cell r="C7497" t="str">
            <v>Sao Tome Prinia</v>
          </cell>
          <cell r="D7497" t="str">
            <v>Prinia molleri</v>
          </cell>
        </row>
        <row r="7498">
          <cell r="C7498" t="str">
            <v>White-eyed Prinia</v>
          </cell>
          <cell r="D7498" t="str">
            <v>Prinia leontica</v>
          </cell>
        </row>
        <row r="7499">
          <cell r="C7499" t="str">
            <v>White-chinned Prinia</v>
          </cell>
          <cell r="D7499" t="str">
            <v>Prinia leucopogon</v>
          </cell>
        </row>
        <row r="7500">
          <cell r="D7500" t="str">
            <v>Prinia melanops</v>
          </cell>
        </row>
        <row r="7501">
          <cell r="D7501" t="str">
            <v>Prinia bairdii</v>
          </cell>
        </row>
        <row r="7502">
          <cell r="C7502" t="str">
            <v>Banded Prinia</v>
          </cell>
          <cell r="D7502" t="str">
            <v>Prinia bairdii</v>
          </cell>
        </row>
        <row r="7503">
          <cell r="C7503" t="str">
            <v>Briar Warbler</v>
          </cell>
          <cell r="D7503" t="str">
            <v>Prinia robertsi</v>
          </cell>
        </row>
        <row r="7504">
          <cell r="C7504" t="str">
            <v>Namaqua Warbler</v>
          </cell>
          <cell r="D7504" t="str">
            <v>Phragmacia substriata</v>
          </cell>
        </row>
        <row r="7505">
          <cell r="C7505" t="str">
            <v>Red-winged Warbler</v>
          </cell>
          <cell r="D7505" t="str">
            <v>Heliolais erythropterus</v>
          </cell>
        </row>
        <row r="7506">
          <cell r="C7506" t="str">
            <v>Green Longtail</v>
          </cell>
          <cell r="D7506" t="str">
            <v>Urolais epichlorus</v>
          </cell>
        </row>
        <row r="7507">
          <cell r="C7507" t="str">
            <v>Red-winged Grey Warbler</v>
          </cell>
          <cell r="D7507" t="str">
            <v>Drymocichla incana</v>
          </cell>
        </row>
        <row r="7508">
          <cell r="C7508" t="str">
            <v>Cricket Longtail</v>
          </cell>
          <cell r="D7508" t="str">
            <v>Spiloptila clamans</v>
          </cell>
        </row>
        <row r="7509">
          <cell r="C7509" t="str">
            <v>Red-faced Apalis</v>
          </cell>
          <cell r="D7509" t="str">
            <v>Spiloptila rufifrons</v>
          </cell>
        </row>
        <row r="7510">
          <cell r="C7510" t="str">
            <v>Buff-bellied Warbler</v>
          </cell>
          <cell r="D7510" t="str">
            <v>Phyllolais pulchella</v>
          </cell>
        </row>
        <row r="7511">
          <cell r="D7511" t="str">
            <v>Apalis pulchra</v>
          </cell>
        </row>
        <row r="7512">
          <cell r="D7512" t="str">
            <v>Apalis thoracica</v>
          </cell>
        </row>
        <row r="7513">
          <cell r="C7513" t="str">
            <v>Bar-throated Apalis</v>
          </cell>
          <cell r="D7513" t="str">
            <v>Apalis thoracica</v>
          </cell>
        </row>
        <row r="7514">
          <cell r="C7514" t="str">
            <v>Taita Apalis</v>
          </cell>
          <cell r="D7514" t="str">
            <v>Apalis fuscigularis</v>
          </cell>
        </row>
        <row r="7515">
          <cell r="C7515" t="str">
            <v>Yellow-throated Apalis</v>
          </cell>
          <cell r="D7515" t="str">
            <v>Apalis flavigularis</v>
          </cell>
        </row>
        <row r="7516">
          <cell r="C7516" t="str">
            <v>Namuli Apalis</v>
          </cell>
          <cell r="D7516" t="str">
            <v>Apalis lynesi</v>
          </cell>
        </row>
        <row r="7517">
          <cell r="C7517" t="str">
            <v>Black-capped Apalis</v>
          </cell>
          <cell r="D7517" t="str">
            <v>Apalis nigriceps</v>
          </cell>
        </row>
        <row r="7518">
          <cell r="C7518" t="str">
            <v>Black-throated Apalis</v>
          </cell>
          <cell r="D7518" t="str">
            <v>Apalis jacksoni</v>
          </cell>
        </row>
        <row r="7519">
          <cell r="C7519" t="str">
            <v>White-winged Apalis</v>
          </cell>
          <cell r="D7519" t="str">
            <v>Apalis chariessa</v>
          </cell>
        </row>
        <row r="7520">
          <cell r="C7520" t="str">
            <v>Masked Apalis</v>
          </cell>
          <cell r="D7520" t="str">
            <v>Apalis binotata</v>
          </cell>
        </row>
        <row r="7521">
          <cell r="C7521" t="str">
            <v>Black-faced Apalis</v>
          </cell>
          <cell r="D7521" t="str">
            <v>Apalis personata</v>
          </cell>
        </row>
        <row r="7522">
          <cell r="D7522" t="str">
            <v>Apalis viridiceps</v>
          </cell>
        </row>
        <row r="7523">
          <cell r="D7523" t="str">
            <v>Apalis flavida</v>
          </cell>
        </row>
        <row r="7524">
          <cell r="C7524" t="str">
            <v>Yellow-breasted Apalis</v>
          </cell>
          <cell r="D7524" t="str">
            <v>Apalis flavida</v>
          </cell>
        </row>
        <row r="7525">
          <cell r="C7525" t="str">
            <v>Rudd's Apalis</v>
          </cell>
          <cell r="D7525" t="str">
            <v>Apalis ruddi</v>
          </cell>
        </row>
        <row r="7526">
          <cell r="C7526" t="str">
            <v>Sharpe's Apalis</v>
          </cell>
          <cell r="D7526" t="str">
            <v>Apalis sharpii</v>
          </cell>
        </row>
        <row r="7527">
          <cell r="C7527" t="str">
            <v>Buff-throated Apalis</v>
          </cell>
          <cell r="D7527" t="str">
            <v>Apalis rufogularis</v>
          </cell>
        </row>
        <row r="7528">
          <cell r="D7528" t="str">
            <v>Apalis rufogularis</v>
          </cell>
        </row>
        <row r="7529">
          <cell r="C7529" t="str">
            <v>Kungwe Apalis</v>
          </cell>
          <cell r="D7529" t="str">
            <v>Apalis argentea</v>
          </cell>
        </row>
        <row r="7530">
          <cell r="C7530" t="str">
            <v>Bamenda Apalis</v>
          </cell>
          <cell r="D7530" t="str">
            <v>Apalis bamendae</v>
          </cell>
        </row>
        <row r="7531">
          <cell r="C7531" t="str">
            <v>Gosling's Apalis</v>
          </cell>
          <cell r="D7531" t="str">
            <v>Apalis goslingi</v>
          </cell>
        </row>
        <row r="7532">
          <cell r="D7532" t="str">
            <v>Apalis porphyrolaema</v>
          </cell>
        </row>
        <row r="7533">
          <cell r="C7533" t="str">
            <v>Chestnut-throated Apalis</v>
          </cell>
          <cell r="D7533" t="str">
            <v>Apalis porphyrolaema</v>
          </cell>
        </row>
        <row r="7534">
          <cell r="D7534" t="str">
            <v>Apalis kaboboensis</v>
          </cell>
        </row>
        <row r="7535">
          <cell r="C7535" t="str">
            <v>Chapin's Apalis</v>
          </cell>
          <cell r="D7535" t="str">
            <v>Apalis chapini</v>
          </cell>
        </row>
        <row r="7536">
          <cell r="C7536" t="str">
            <v>Black-headed Apalis</v>
          </cell>
          <cell r="D7536" t="str">
            <v>Apalis melanocephala</v>
          </cell>
        </row>
        <row r="7537">
          <cell r="C7537" t="str">
            <v>Chirinda Apalis</v>
          </cell>
          <cell r="D7537" t="str">
            <v>Apalis chirindensis</v>
          </cell>
        </row>
        <row r="7538">
          <cell r="D7538" t="str">
            <v>Apalis alticola</v>
          </cell>
        </row>
        <row r="7539">
          <cell r="D7539" t="str">
            <v>Apalis cinerea</v>
          </cell>
        </row>
        <row r="7540">
          <cell r="C7540" t="str">
            <v>Grey Apalis</v>
          </cell>
          <cell r="D7540" t="str">
            <v>Apalis cinerea</v>
          </cell>
        </row>
        <row r="7541">
          <cell r="C7541" t="str">
            <v>Karamoja Apalis</v>
          </cell>
          <cell r="D7541" t="str">
            <v>Apalis karamojae</v>
          </cell>
        </row>
        <row r="7542">
          <cell r="C7542" t="str">
            <v>Black-collared Apalis</v>
          </cell>
          <cell r="D7542" t="str">
            <v>Oreolais pulchra</v>
          </cell>
        </row>
        <row r="7543">
          <cell r="C7543" t="str">
            <v>Collared Apalis</v>
          </cell>
          <cell r="D7543" t="str">
            <v>Oreolais ruwenzorii</v>
          </cell>
        </row>
        <row r="7544">
          <cell r="C7544" t="str">
            <v>Oriole Warbler</v>
          </cell>
          <cell r="D7544" t="str">
            <v>Hypergerus atriceps</v>
          </cell>
        </row>
        <row r="7545">
          <cell r="C7545" t="str">
            <v>Grey-capped Warbler</v>
          </cell>
          <cell r="D7545" t="str">
            <v>Eminia lepida</v>
          </cell>
        </row>
        <row r="7546">
          <cell r="D7546" t="str">
            <v>Camaroptera brevicaudata</v>
          </cell>
        </row>
        <row r="7547">
          <cell r="D7547" t="str">
            <v>Camaroptera harterti</v>
          </cell>
        </row>
        <row r="7548">
          <cell r="D7548" t="str">
            <v>Camaroptera brachyura</v>
          </cell>
        </row>
        <row r="7549">
          <cell r="C7549" t="str">
            <v>Green-backed Camaroptera</v>
          </cell>
          <cell r="D7549" t="str">
            <v>Camaroptera brachyura</v>
          </cell>
        </row>
        <row r="7550">
          <cell r="C7550" t="str">
            <v>Yellow-browed Camaroptera</v>
          </cell>
          <cell r="D7550" t="str">
            <v>Camaroptera superciliaris</v>
          </cell>
        </row>
        <row r="7551">
          <cell r="C7551" t="str">
            <v>Olive-green Camaroptera</v>
          </cell>
          <cell r="D7551" t="str">
            <v>Camaroptera chloronota</v>
          </cell>
        </row>
        <row r="7552">
          <cell r="C7552" t="str">
            <v>Grey Wren-warbler</v>
          </cell>
          <cell r="D7552" t="str">
            <v>Camaroptera simplex</v>
          </cell>
        </row>
        <row r="7553">
          <cell r="C7553" t="str">
            <v>Miombo Wren-warbler</v>
          </cell>
          <cell r="D7553" t="str">
            <v>Camaroptera undosa</v>
          </cell>
        </row>
        <row r="7554">
          <cell r="C7554" t="str">
            <v>Barred Wren-warbler</v>
          </cell>
          <cell r="D7554" t="str">
            <v>Camaroptera fasciolata</v>
          </cell>
        </row>
        <row r="7555">
          <cell r="D7555" t="str">
            <v>Calamonastes simplex</v>
          </cell>
        </row>
        <row r="7556">
          <cell r="D7556" t="str">
            <v>Calamonastes stierlingi</v>
          </cell>
        </row>
        <row r="7557">
          <cell r="C7557" t="str">
            <v>Kopje Warbler</v>
          </cell>
          <cell r="D7557" t="str">
            <v>Euryptila subcinnamomea</v>
          </cell>
        </row>
        <row r="7558">
          <cell r="C7558" t="str">
            <v>Crested Finchbill</v>
          </cell>
          <cell r="D7558" t="str">
            <v>Spizixos canifrons</v>
          </cell>
        </row>
        <row r="7559">
          <cell r="C7559" t="str">
            <v>Collared Finchbill</v>
          </cell>
          <cell r="D7559" t="str">
            <v>Spizixos semitorques</v>
          </cell>
        </row>
        <row r="7560">
          <cell r="C7560" t="str">
            <v>Straw-headed Bulbul</v>
          </cell>
          <cell r="D7560" t="str">
            <v>Pycnonotus zeylanicus</v>
          </cell>
        </row>
        <row r="7561">
          <cell r="C7561" t="str">
            <v>Striated Bulbul</v>
          </cell>
          <cell r="D7561" t="str">
            <v>Pycnonotus striatus</v>
          </cell>
        </row>
        <row r="7562">
          <cell r="C7562" t="str">
            <v>Cream-striped Bulbul</v>
          </cell>
          <cell r="D7562" t="str">
            <v>Pycnonotus leucogrammicus</v>
          </cell>
        </row>
        <row r="7563">
          <cell r="C7563" t="str">
            <v>Spot-necked Bulbul</v>
          </cell>
          <cell r="D7563" t="str">
            <v>Pycnonotus tympanistrigus</v>
          </cell>
        </row>
        <row r="7564">
          <cell r="C7564" t="str">
            <v>Black-and-white Bulbul</v>
          </cell>
          <cell r="D7564" t="str">
            <v>Pycnonotus melanoleucos</v>
          </cell>
        </row>
        <row r="7565">
          <cell r="C7565" t="str">
            <v>Grey-headed Bulbul</v>
          </cell>
          <cell r="D7565" t="str">
            <v>Pycnonotus priocephalus</v>
          </cell>
        </row>
        <row r="7566">
          <cell r="C7566" t="str">
            <v>Black-headed Bulbul</v>
          </cell>
          <cell r="D7566" t="str">
            <v>Pycnonotus atriceps</v>
          </cell>
        </row>
        <row r="7567">
          <cell r="C7567" t="str">
            <v>Black-crested Bulbul</v>
          </cell>
          <cell r="D7567" t="str">
            <v>Pycnonotus melanicterus</v>
          </cell>
        </row>
        <row r="7568">
          <cell r="C7568" t="str">
            <v>Scaly-breasted Bulbul</v>
          </cell>
          <cell r="D7568" t="str">
            <v>Pycnonotus squamatus</v>
          </cell>
        </row>
        <row r="7569">
          <cell r="C7569" t="str">
            <v>Grey-bellied Bulbul</v>
          </cell>
          <cell r="D7569" t="str">
            <v>Pycnonotus cyaniventris</v>
          </cell>
        </row>
        <row r="7570">
          <cell r="C7570" t="str">
            <v>Red-whiskered Bulbul</v>
          </cell>
          <cell r="D7570" t="str">
            <v>Pycnonotus jocosus</v>
          </cell>
        </row>
        <row r="7571">
          <cell r="C7571" t="str">
            <v>Brown-breasted Bulbul</v>
          </cell>
          <cell r="D7571" t="str">
            <v>Pycnonotus xanthorrhous</v>
          </cell>
        </row>
        <row r="7572">
          <cell r="C7572" t="str">
            <v>Light-vented Bulbul</v>
          </cell>
          <cell r="D7572" t="str">
            <v>Pycnonotus sinensis</v>
          </cell>
        </row>
        <row r="7573">
          <cell r="C7573" t="str">
            <v>Taiwan Bulbul</v>
          </cell>
          <cell r="D7573" t="str">
            <v>Pycnonotus taivanus</v>
          </cell>
        </row>
        <row r="7574">
          <cell r="D7574" t="str">
            <v>Pycnonotus somaliensis</v>
          </cell>
        </row>
        <row r="7575">
          <cell r="D7575" t="str">
            <v>Pycnonotus dodsoni</v>
          </cell>
        </row>
        <row r="7576">
          <cell r="D7576" t="str">
            <v>Pycnonotus tricolor</v>
          </cell>
        </row>
        <row r="7577">
          <cell r="D7577" t="str">
            <v>Pycnonotus barbatus</v>
          </cell>
        </row>
        <row r="7578">
          <cell r="C7578" t="str">
            <v>Common Bulbul</v>
          </cell>
          <cell r="D7578" t="str">
            <v>Pycnonotus barbatus</v>
          </cell>
        </row>
        <row r="7579">
          <cell r="C7579" t="str">
            <v>Black-fronted Bulbul</v>
          </cell>
          <cell r="D7579" t="str">
            <v>Pycnonotus nigricans</v>
          </cell>
        </row>
        <row r="7580">
          <cell r="C7580" t="str">
            <v>Cape Bulbul</v>
          </cell>
          <cell r="D7580" t="str">
            <v>Pycnonotus capensis</v>
          </cell>
        </row>
        <row r="7581">
          <cell r="C7581" t="str">
            <v>White-spectacled Bulbul</v>
          </cell>
          <cell r="D7581" t="str">
            <v>Pycnonotus xanthopygos</v>
          </cell>
        </row>
        <row r="7582">
          <cell r="C7582" t="str">
            <v>White-eared Bulbul</v>
          </cell>
          <cell r="D7582" t="str">
            <v>Pycnonotus leucotis</v>
          </cell>
        </row>
        <row r="7583">
          <cell r="C7583" t="str">
            <v>Himalayan Bulbul</v>
          </cell>
          <cell r="D7583" t="str">
            <v>Pycnonotus leucogenys</v>
          </cell>
        </row>
        <row r="7584">
          <cell r="C7584" t="str">
            <v>Red-vented Bulbul</v>
          </cell>
          <cell r="D7584" t="str">
            <v>Pycnonotus cafer</v>
          </cell>
        </row>
        <row r="7585">
          <cell r="C7585" t="str">
            <v>Sooty-headed Bulbul</v>
          </cell>
          <cell r="D7585" t="str">
            <v>Pycnonotus aurigaster</v>
          </cell>
        </row>
        <row r="7586">
          <cell r="C7586" t="str">
            <v>Puff-backed Bulbul</v>
          </cell>
          <cell r="D7586" t="str">
            <v>Pycnonotus eutilotus</v>
          </cell>
        </row>
        <row r="7587">
          <cell r="C7587" t="str">
            <v>Blue-wattled Bulbul</v>
          </cell>
          <cell r="D7587" t="str">
            <v>Pycnonotus nieuwenhuisii</v>
          </cell>
        </row>
        <row r="7588">
          <cell r="C7588" t="str">
            <v>Yellow-wattled Bulbul</v>
          </cell>
          <cell r="D7588" t="str">
            <v>Pycnonotus urostictus</v>
          </cell>
        </row>
        <row r="7589">
          <cell r="C7589" t="str">
            <v>Orange-spotted Bulbul</v>
          </cell>
          <cell r="D7589" t="str">
            <v>Pycnonotus bimaculatus</v>
          </cell>
        </row>
        <row r="7590">
          <cell r="C7590" t="str">
            <v>Stripe-throated Bulbul</v>
          </cell>
          <cell r="D7590" t="str">
            <v>Pycnonotus finlaysoni</v>
          </cell>
        </row>
        <row r="7591">
          <cell r="C7591" t="str">
            <v>Yellow-throated Bulbul</v>
          </cell>
          <cell r="D7591" t="str">
            <v>Pycnonotus xantholaemus</v>
          </cell>
        </row>
        <row r="7592">
          <cell r="C7592" t="str">
            <v>Yellow-eared Bulbul</v>
          </cell>
          <cell r="D7592" t="str">
            <v>Pycnonotus penicillatus</v>
          </cell>
        </row>
        <row r="7593">
          <cell r="C7593" t="str">
            <v>Flavescent Bulbul</v>
          </cell>
          <cell r="D7593" t="str">
            <v>Pycnonotus flavescens</v>
          </cell>
        </row>
        <row r="7594">
          <cell r="C7594" t="str">
            <v>White-browed Bulbul</v>
          </cell>
          <cell r="D7594" t="str">
            <v>Pycnonotus luteolus</v>
          </cell>
        </row>
        <row r="7595">
          <cell r="C7595" t="str">
            <v>Yellow-vented Bulbul</v>
          </cell>
          <cell r="D7595" t="str">
            <v>Pycnonotus goiavier</v>
          </cell>
        </row>
        <row r="7596">
          <cell r="C7596" t="str">
            <v>Olive-winged Bulbul</v>
          </cell>
          <cell r="D7596" t="str">
            <v>Pycnonotus plumosus</v>
          </cell>
        </row>
        <row r="7597">
          <cell r="C7597" t="str">
            <v>Streak-eared Bulbul</v>
          </cell>
          <cell r="D7597" t="str">
            <v>Pycnonotus blanfordi</v>
          </cell>
        </row>
        <row r="7598">
          <cell r="C7598" t="str">
            <v>Cream-vented Bulbul</v>
          </cell>
          <cell r="D7598" t="str">
            <v>Pycnonotus simplex</v>
          </cell>
        </row>
        <row r="7599">
          <cell r="C7599" t="str">
            <v>Red-eyed Bulbul</v>
          </cell>
          <cell r="D7599" t="str">
            <v>Pycnonotus brunneus</v>
          </cell>
        </row>
        <row r="7600">
          <cell r="C7600" t="str">
            <v>Spectacled Bulbul</v>
          </cell>
          <cell r="D7600" t="str">
            <v>Pycnonotus erythropthalmos</v>
          </cell>
        </row>
        <row r="7601">
          <cell r="C7601" t="str">
            <v>Bare-faced Bulbul</v>
          </cell>
          <cell r="D7601" t="str">
            <v>Pycnonotus hualon</v>
          </cell>
        </row>
        <row r="7602">
          <cell r="C7602" t="str">
            <v>Cameroon Montane Greenbul</v>
          </cell>
          <cell r="D7602" t="str">
            <v>Andropadus montanus</v>
          </cell>
        </row>
        <row r="7603">
          <cell r="D7603" t="str">
            <v>Andropadus kakamegae</v>
          </cell>
        </row>
        <row r="7604">
          <cell r="D7604" t="str">
            <v>Andropadus masukuensis</v>
          </cell>
        </row>
        <row r="7605">
          <cell r="C7605" t="str">
            <v>Shelley's Greenbul</v>
          </cell>
          <cell r="D7605" t="str">
            <v>Andropadus masukuensis</v>
          </cell>
        </row>
        <row r="7606">
          <cell r="D7606" t="str">
            <v>Andropadus hallae</v>
          </cell>
        </row>
        <row r="7607">
          <cell r="D7607" t="str">
            <v>Andropadus virens</v>
          </cell>
        </row>
        <row r="7608">
          <cell r="C7608" t="str">
            <v>Little Greenbul</v>
          </cell>
          <cell r="D7608" t="str">
            <v>Andropadus virens</v>
          </cell>
        </row>
        <row r="7609">
          <cell r="C7609" t="str">
            <v>Grey Greenbul</v>
          </cell>
          <cell r="D7609" t="str">
            <v>Andropadus gracilis</v>
          </cell>
        </row>
        <row r="7610">
          <cell r="C7610" t="str">
            <v>Ansorge's Greenbul</v>
          </cell>
          <cell r="D7610" t="str">
            <v>Andropadus ansorgei</v>
          </cell>
        </row>
        <row r="7611">
          <cell r="C7611" t="str">
            <v>Plain Greenbul</v>
          </cell>
          <cell r="D7611" t="str">
            <v>Andropadus curvirostris</v>
          </cell>
        </row>
        <row r="7612">
          <cell r="C7612" t="str">
            <v>Slender-billed Greenbul</v>
          </cell>
          <cell r="D7612" t="str">
            <v>Andropadus gracilirostris</v>
          </cell>
        </row>
        <row r="7613">
          <cell r="C7613" t="str">
            <v>Sombre Greenbul</v>
          </cell>
          <cell r="D7613" t="str">
            <v>Andropadus importunus</v>
          </cell>
        </row>
        <row r="7614">
          <cell r="C7614" t="str">
            <v>Yellow-whiskered Greenbul</v>
          </cell>
          <cell r="D7614" t="str">
            <v>Andropadus latirostris</v>
          </cell>
        </row>
        <row r="7615">
          <cell r="C7615" t="str">
            <v>Western Mountain Greenbul</v>
          </cell>
          <cell r="D7615" t="str">
            <v>Andropadus tephrolaemus</v>
          </cell>
        </row>
        <row r="7616">
          <cell r="D7616" t="str">
            <v>Andropadus nigriceps</v>
          </cell>
        </row>
        <row r="7617">
          <cell r="C7617" t="str">
            <v>Eastern Mountain Greenbul</v>
          </cell>
          <cell r="D7617" t="str">
            <v>Andropadus nigriceps</v>
          </cell>
        </row>
        <row r="7618">
          <cell r="D7618" t="str">
            <v>Andropadus chlorigula</v>
          </cell>
        </row>
        <row r="7619">
          <cell r="D7619" t="str">
            <v>Andropadus fusciceps</v>
          </cell>
        </row>
        <row r="7620">
          <cell r="D7620" t="str">
            <v>Andropadus olivaceiceps</v>
          </cell>
        </row>
        <row r="7621">
          <cell r="D7621" t="str">
            <v>Andropadus milanjensis</v>
          </cell>
        </row>
        <row r="7622">
          <cell r="C7622" t="str">
            <v>Stripe-cheeked Greenbul</v>
          </cell>
          <cell r="D7622" t="str">
            <v>Andropadus milanjensis</v>
          </cell>
        </row>
        <row r="7623">
          <cell r="C7623" t="str">
            <v>Golden Greenbul</v>
          </cell>
          <cell r="D7623" t="str">
            <v>Calyptocichla serina</v>
          </cell>
        </row>
        <row r="7624">
          <cell r="C7624" t="str">
            <v>Honeyguide Greenbul</v>
          </cell>
          <cell r="D7624" t="str">
            <v>Baeopogon indicator</v>
          </cell>
        </row>
        <row r="7625">
          <cell r="C7625" t="str">
            <v>White-tailed Greenbul</v>
          </cell>
          <cell r="D7625" t="str">
            <v>Baeopogon clamans</v>
          </cell>
        </row>
        <row r="7626">
          <cell r="C7626" t="str">
            <v>Spotted Greenbul</v>
          </cell>
          <cell r="D7626" t="str">
            <v>Ixonotus guttatus</v>
          </cell>
        </row>
        <row r="7627">
          <cell r="C7627" t="str">
            <v>Simple Greenbul</v>
          </cell>
          <cell r="D7627" t="str">
            <v>Chlorocichla simplex</v>
          </cell>
        </row>
        <row r="7628">
          <cell r="C7628" t="str">
            <v>Yellow-throated Greenbul</v>
          </cell>
          <cell r="D7628" t="str">
            <v>Chlorocichla flavicollis</v>
          </cell>
        </row>
        <row r="7629">
          <cell r="C7629" t="str">
            <v>Yellow-necked Greenbul</v>
          </cell>
          <cell r="D7629" t="str">
            <v>Chlorocichla falkensteini</v>
          </cell>
        </row>
        <row r="7630">
          <cell r="C7630" t="str">
            <v>Yellow-bellied Greenbul</v>
          </cell>
          <cell r="D7630" t="str">
            <v>Chlorocichla flaviventris</v>
          </cell>
        </row>
        <row r="7631">
          <cell r="C7631" t="str">
            <v>Joyful Greenbul</v>
          </cell>
          <cell r="D7631" t="str">
            <v>Chlorocichla laetissima</v>
          </cell>
        </row>
        <row r="7632">
          <cell r="C7632" t="str">
            <v>Prigogine's Greenbul</v>
          </cell>
          <cell r="D7632" t="str">
            <v>Chlorocichla prigoginei</v>
          </cell>
        </row>
        <row r="7633">
          <cell r="C7633" t="str">
            <v>Swamp Greenbul</v>
          </cell>
          <cell r="D7633" t="str">
            <v>Thescelocichla leucopleura</v>
          </cell>
        </row>
        <row r="7634">
          <cell r="C7634" t="str">
            <v>Leaf-love</v>
          </cell>
          <cell r="D7634" t="str">
            <v>Pyrrhurus scandens</v>
          </cell>
        </row>
        <row r="7635">
          <cell r="D7635" t="str">
            <v>Phyllastrephus placidus</v>
          </cell>
        </row>
        <row r="7636">
          <cell r="D7636" t="str">
            <v>Phyllastrephus cabanisi</v>
          </cell>
        </row>
        <row r="7637">
          <cell r="C7637" t="str">
            <v>Cabanis's Greenbul</v>
          </cell>
          <cell r="D7637" t="str">
            <v>Phyllastrephus cabanisi</v>
          </cell>
        </row>
        <row r="7638">
          <cell r="C7638" t="str">
            <v>Fischer's Greenbul</v>
          </cell>
          <cell r="D7638" t="str">
            <v>Phyllastrephus fischeri</v>
          </cell>
        </row>
        <row r="7639">
          <cell r="C7639" t="str">
            <v>Terrestrial Brownbul</v>
          </cell>
          <cell r="D7639" t="str">
            <v>Phyllastrephus terrestris</v>
          </cell>
        </row>
        <row r="7640">
          <cell r="C7640" t="str">
            <v>Northern Brownbul</v>
          </cell>
          <cell r="D7640" t="str">
            <v>Phyllastrephus strepitans</v>
          </cell>
        </row>
        <row r="7641">
          <cell r="C7641" t="str">
            <v>Pale-olive Greenbul</v>
          </cell>
          <cell r="D7641" t="str">
            <v>Phyllastrephus fulviventris</v>
          </cell>
        </row>
        <row r="7642">
          <cell r="C7642" t="str">
            <v>Grey-olive Greenbul</v>
          </cell>
          <cell r="D7642" t="str">
            <v>Phyllastrephus cerviniventris</v>
          </cell>
        </row>
        <row r="7643">
          <cell r="C7643" t="str">
            <v>Baumann's Greenbul</v>
          </cell>
          <cell r="D7643" t="str">
            <v>Phyllastrephus baumanni</v>
          </cell>
        </row>
        <row r="7644">
          <cell r="C7644" t="str">
            <v>Toro Olive Greenbul</v>
          </cell>
          <cell r="D7644" t="str">
            <v>Phyllastrephus hypochloris</v>
          </cell>
        </row>
        <row r="7645">
          <cell r="C7645" t="str">
            <v>Cameroon Olive Greenbul</v>
          </cell>
          <cell r="D7645" t="str">
            <v>Phyllastrephus poensis</v>
          </cell>
        </row>
        <row r="7646">
          <cell r="C7646" t="str">
            <v>Grey-headed Greenbul</v>
          </cell>
          <cell r="D7646" t="str">
            <v>Phyllastrephus poliocephalus</v>
          </cell>
        </row>
        <row r="7647">
          <cell r="D7647" t="str">
            <v>Phyllastrephus alfredi</v>
          </cell>
        </row>
        <row r="7648">
          <cell r="D7648" t="str">
            <v>Phyllastrephus flavostriatus</v>
          </cell>
        </row>
        <row r="7649">
          <cell r="C7649" t="str">
            <v>Yellow-streaked Greenbul</v>
          </cell>
          <cell r="D7649" t="str">
            <v>Phyllastrephus flavostriatus</v>
          </cell>
        </row>
        <row r="7650">
          <cell r="C7650" t="str">
            <v>Tiny Greenbul</v>
          </cell>
          <cell r="D7650" t="str">
            <v>Phyllastrephus debilis</v>
          </cell>
        </row>
        <row r="7651">
          <cell r="C7651" t="str">
            <v>White-throated Greenbul</v>
          </cell>
          <cell r="D7651" t="str">
            <v>Phyllastrephus albigularis</v>
          </cell>
        </row>
        <row r="7652">
          <cell r="C7652" t="str">
            <v>Icterine Greenbul</v>
          </cell>
          <cell r="D7652" t="str">
            <v>Phyllastrephus icterinus</v>
          </cell>
        </row>
        <row r="7653">
          <cell r="D7653" t="str">
            <v>Phyllastrephus lorenzi</v>
          </cell>
        </row>
        <row r="7654">
          <cell r="C7654" t="str">
            <v>Liberian Greenbul</v>
          </cell>
          <cell r="D7654" t="str">
            <v>Phyllastrephus leucolepis</v>
          </cell>
        </row>
        <row r="7655">
          <cell r="C7655" t="str">
            <v>Xavier's Greenbul</v>
          </cell>
          <cell r="D7655" t="str">
            <v>Phyllastrephus xavieri</v>
          </cell>
        </row>
        <row r="7656">
          <cell r="C7656" t="str">
            <v>Common Bristlebill</v>
          </cell>
          <cell r="D7656" t="str">
            <v>Bleda syndactylus</v>
          </cell>
        </row>
        <row r="7657">
          <cell r="D7657" t="str">
            <v>Bleda eximia</v>
          </cell>
        </row>
        <row r="7658">
          <cell r="C7658" t="str">
            <v>Green-tailed Bristlebill</v>
          </cell>
          <cell r="D7658" t="str">
            <v>Bleda eximius</v>
          </cell>
        </row>
        <row r="7659">
          <cell r="C7659" t="str">
            <v>Lesser Bristlebill</v>
          </cell>
          <cell r="D7659" t="str">
            <v>Bleda notatus</v>
          </cell>
        </row>
        <row r="7660">
          <cell r="C7660" t="str">
            <v>Grey-headed Bristlebill</v>
          </cell>
          <cell r="D7660" t="str">
            <v>Bleda canicapillus</v>
          </cell>
        </row>
        <row r="7661">
          <cell r="C7661" t="str">
            <v>Bearded Bulbul</v>
          </cell>
          <cell r="D7661" t="str">
            <v>Criniger barbatus</v>
          </cell>
        </row>
        <row r="7662">
          <cell r="C7662" t="str">
            <v>Green-backed Bulbul</v>
          </cell>
          <cell r="D7662" t="str">
            <v>Criniger chloronotus</v>
          </cell>
        </row>
        <row r="7663">
          <cell r="C7663" t="str">
            <v>Red-tailed Bulbul</v>
          </cell>
          <cell r="D7663" t="str">
            <v>Criniger calurus</v>
          </cell>
        </row>
        <row r="7664">
          <cell r="C7664" t="str">
            <v>Yellow-bearded Greenbul</v>
          </cell>
          <cell r="D7664" t="str">
            <v>Criniger olivaceus</v>
          </cell>
        </row>
        <row r="7665">
          <cell r="D7665" t="str">
            <v>Criniger olivaceus</v>
          </cell>
        </row>
        <row r="7666">
          <cell r="C7666" t="str">
            <v>White-bearded Bulbul</v>
          </cell>
          <cell r="D7666" t="str">
            <v>Criniger ndussumensis</v>
          </cell>
        </row>
        <row r="7667">
          <cell r="C7667" t="str">
            <v>Hook-billed Bulbul</v>
          </cell>
          <cell r="D7667" t="str">
            <v>Setornis criniger</v>
          </cell>
        </row>
        <row r="7668">
          <cell r="C7668" t="str">
            <v>Hairy-backed Bulbul</v>
          </cell>
          <cell r="D7668" t="str">
            <v>Tricholestes criniger</v>
          </cell>
        </row>
        <row r="7669">
          <cell r="C7669" t="str">
            <v>Olive Bulbul</v>
          </cell>
          <cell r="D7669" t="str">
            <v>Iole virescens</v>
          </cell>
        </row>
        <row r="7670">
          <cell r="C7670" t="str">
            <v>Grey-eyed Bulbul</v>
          </cell>
          <cell r="D7670" t="str">
            <v>Iole propinqua</v>
          </cell>
        </row>
        <row r="7671">
          <cell r="C7671" t="str">
            <v>Buff-vented Bulbul</v>
          </cell>
          <cell r="D7671" t="str">
            <v>Iole olivacea</v>
          </cell>
        </row>
        <row r="7672">
          <cell r="C7672" t="str">
            <v>Yellow-browed Bulbul</v>
          </cell>
          <cell r="D7672" t="str">
            <v>Iole indica</v>
          </cell>
        </row>
        <row r="7673">
          <cell r="C7673" t="str">
            <v>Sulphur-bellied Bulbul</v>
          </cell>
          <cell r="D7673" t="str">
            <v>Ixos palawanensis</v>
          </cell>
        </row>
        <row r="7674">
          <cell r="C7674" t="str">
            <v>Philippine Bulbul</v>
          </cell>
          <cell r="D7674" t="str">
            <v>Ixos philippinus</v>
          </cell>
        </row>
        <row r="7675">
          <cell r="C7675" t="str">
            <v>Zamboanga Bulbul</v>
          </cell>
          <cell r="D7675" t="str">
            <v>Ixos rufigularis</v>
          </cell>
        </row>
        <row r="7676">
          <cell r="C7676" t="str">
            <v>Streak-breasted Bulbul</v>
          </cell>
          <cell r="D7676" t="str">
            <v>Ixos siquijorensis</v>
          </cell>
        </row>
        <row r="7677">
          <cell r="C7677" t="str">
            <v>Brown-eared Bulbul</v>
          </cell>
          <cell r="D7677" t="str">
            <v>Ixos amaurotis</v>
          </cell>
        </row>
        <row r="7678">
          <cell r="C7678" t="str">
            <v>Yellowish Bulbul</v>
          </cell>
          <cell r="D7678" t="str">
            <v>Ixos everetti</v>
          </cell>
        </row>
        <row r="7679">
          <cell r="C7679" t="str">
            <v>Streaked Bulbul</v>
          </cell>
          <cell r="D7679" t="str">
            <v>Ixos malaccensis</v>
          </cell>
        </row>
        <row r="7680">
          <cell r="C7680" t="str">
            <v>Finsch's Bulbul</v>
          </cell>
          <cell r="D7680" t="str">
            <v>Alophoixus finschii</v>
          </cell>
        </row>
        <row r="7681">
          <cell r="C7681" t="str">
            <v>White-throated Bulbul</v>
          </cell>
          <cell r="D7681" t="str">
            <v>Alophoixus flaveolus</v>
          </cell>
        </row>
        <row r="7682">
          <cell r="C7682" t="str">
            <v>Puff-throated Bulbul</v>
          </cell>
          <cell r="D7682" t="str">
            <v>Alophoixus pallidus</v>
          </cell>
        </row>
        <row r="7683">
          <cell r="C7683" t="str">
            <v>Ochraceous Bulbul</v>
          </cell>
          <cell r="D7683" t="str">
            <v>Alophoixus ochraceus</v>
          </cell>
        </row>
        <row r="7684">
          <cell r="C7684" t="str">
            <v>Grey-cheeked Bulbul</v>
          </cell>
          <cell r="D7684" t="str">
            <v>Alophoixus bres</v>
          </cell>
        </row>
        <row r="7685">
          <cell r="C7685" t="str">
            <v>Yellow-bellied Bulbul</v>
          </cell>
          <cell r="D7685" t="str">
            <v>Alophoixus phaeocephalus</v>
          </cell>
        </row>
        <row r="7686">
          <cell r="C7686" t="str">
            <v>Golden Bulbul</v>
          </cell>
          <cell r="D7686" t="str">
            <v>Alophoixus affinis</v>
          </cell>
        </row>
        <row r="7687">
          <cell r="C7687" t="str">
            <v>Ashy Bulbul</v>
          </cell>
          <cell r="D7687" t="str">
            <v>Hemixos flavala</v>
          </cell>
        </row>
        <row r="7688">
          <cell r="C7688" t="str">
            <v>Chestnut Bulbul</v>
          </cell>
          <cell r="D7688" t="str">
            <v>Hemixos castanonotus</v>
          </cell>
        </row>
        <row r="7689">
          <cell r="C7689" t="str">
            <v>Mountain Bulbul</v>
          </cell>
          <cell r="D7689" t="str">
            <v>Hypsipetes mcclellandii</v>
          </cell>
        </row>
        <row r="7690">
          <cell r="C7690" t="str">
            <v>Green-winged Bulbul</v>
          </cell>
          <cell r="D7690" t="str">
            <v>Hypsipetes virescens</v>
          </cell>
        </row>
        <row r="7691">
          <cell r="C7691" t="str">
            <v>Madagascar Black Bulbul</v>
          </cell>
          <cell r="D7691" t="str">
            <v>Hypsipetes madagascariensis</v>
          </cell>
        </row>
        <row r="7692">
          <cell r="C7692" t="str">
            <v>Seychelles Bulbul</v>
          </cell>
          <cell r="D7692" t="str">
            <v>Hypsipetes crassirostris</v>
          </cell>
        </row>
        <row r="7693">
          <cell r="C7693" t="str">
            <v>Comoro Bulbul</v>
          </cell>
          <cell r="D7693" t="str">
            <v>Hypsipetes parvirostris</v>
          </cell>
        </row>
        <row r="7694">
          <cell r="D7694" t="str">
            <v>Hypsipetes borbonicus</v>
          </cell>
        </row>
        <row r="7695">
          <cell r="C7695" t="str">
            <v>Olivaceous Bulbul</v>
          </cell>
          <cell r="D7695" t="str">
            <v>Hypsipetes borbonicus</v>
          </cell>
        </row>
        <row r="7696">
          <cell r="C7696" t="str">
            <v>Mauritius Black Bulbul</v>
          </cell>
          <cell r="D7696" t="str">
            <v>Hypsipetes olivaceus</v>
          </cell>
        </row>
        <row r="7697">
          <cell r="C7697" t="str">
            <v>Asian Black Bulbul</v>
          </cell>
          <cell r="D7697" t="str">
            <v>Hypsipetes leucocephalus</v>
          </cell>
        </row>
        <row r="7698">
          <cell r="C7698" t="str">
            <v>Nicobar Bulbul</v>
          </cell>
          <cell r="D7698" t="str">
            <v>Hypsipetes nicobariensis</v>
          </cell>
        </row>
        <row r="7699">
          <cell r="C7699" t="str">
            <v>White-headed Bulbul</v>
          </cell>
          <cell r="D7699" t="str">
            <v>Hypsipetes thompsoni</v>
          </cell>
        </row>
        <row r="7700">
          <cell r="C7700" t="str">
            <v>Black-collared Bulbul</v>
          </cell>
          <cell r="D7700" t="str">
            <v>Neolestes torquatus</v>
          </cell>
        </row>
        <row r="7701">
          <cell r="C7701" t="str">
            <v>Yellow-spotted Nicator</v>
          </cell>
          <cell r="D7701" t="str">
            <v>Nicator chloris</v>
          </cell>
        </row>
        <row r="7702">
          <cell r="C7702" t="str">
            <v>Eastern Nicator</v>
          </cell>
          <cell r="D7702" t="str">
            <v>Nicator gularis</v>
          </cell>
        </row>
        <row r="7703">
          <cell r="C7703" t="str">
            <v>Yellow-throated Nicator</v>
          </cell>
          <cell r="D7703" t="str">
            <v>Nicator vireo</v>
          </cell>
        </row>
        <row r="7704">
          <cell r="C7704" t="str">
            <v>Rubeho Warbler</v>
          </cell>
          <cell r="D7704" t="str">
            <v>Scepomycter rubehoensis</v>
          </cell>
        </row>
        <row r="7705">
          <cell r="C7705" t="str">
            <v>Mountain Tailorbird</v>
          </cell>
          <cell r="D7705" t="str">
            <v>Orthotomus cuculatus</v>
          </cell>
        </row>
        <row r="7706">
          <cell r="C7706" t="str">
            <v>Rufous-headed Tailorbird</v>
          </cell>
          <cell r="D7706" t="str">
            <v>Orthotomus heterolaemus</v>
          </cell>
        </row>
        <row r="7707">
          <cell r="C7707" t="str">
            <v>Common Tailorbird</v>
          </cell>
          <cell r="D7707" t="str">
            <v>Orthotomus sutorius</v>
          </cell>
        </row>
        <row r="7708">
          <cell r="C7708" t="str">
            <v>Dark-necked Tailorbird</v>
          </cell>
          <cell r="D7708" t="str">
            <v>Orthotomus atrogularis</v>
          </cell>
        </row>
        <row r="7709">
          <cell r="C7709" t="str">
            <v>Philippine Tailorbird</v>
          </cell>
          <cell r="D7709" t="str">
            <v>Orthotomus castaneiceps</v>
          </cell>
        </row>
        <row r="7710">
          <cell r="C7710" t="str">
            <v>Rufous-fronted Tailorbird</v>
          </cell>
          <cell r="D7710" t="str">
            <v>Orthotomus frontalis</v>
          </cell>
        </row>
        <row r="7711">
          <cell r="C7711" t="str">
            <v>Grey-backed Tailorbird</v>
          </cell>
          <cell r="D7711" t="str">
            <v>Orthotomus derbianus</v>
          </cell>
        </row>
        <row r="7712">
          <cell r="C7712" t="str">
            <v>Rufous-tailed Tailorbird</v>
          </cell>
          <cell r="D7712" t="str">
            <v>Orthotomus sericeus</v>
          </cell>
        </row>
        <row r="7713">
          <cell r="C7713" t="str">
            <v>Ashy Tailorbird</v>
          </cell>
          <cell r="D7713" t="str">
            <v>Orthotomus ruficeps</v>
          </cell>
        </row>
        <row r="7714">
          <cell r="C7714" t="str">
            <v>Olive-backed Tailorbird</v>
          </cell>
          <cell r="D7714" t="str">
            <v>Orthotomus sepium</v>
          </cell>
        </row>
        <row r="7715">
          <cell r="C7715" t="str">
            <v>Yellow-breasted Tailorbird</v>
          </cell>
          <cell r="D7715" t="str">
            <v>Orthotomus samarensis</v>
          </cell>
        </row>
        <row r="7716">
          <cell r="C7716" t="str">
            <v>Black-headed Tailorbird</v>
          </cell>
          <cell r="D7716" t="str">
            <v>Orthotomus nigriceps</v>
          </cell>
        </row>
        <row r="7717">
          <cell r="C7717" t="str">
            <v>White-eared Tailorbird</v>
          </cell>
          <cell r="D7717" t="str">
            <v>Orthotomus cinereiceps</v>
          </cell>
        </row>
        <row r="7718">
          <cell r="C7718" t="str">
            <v>Long-billed Tailorbird</v>
          </cell>
          <cell r="D7718" t="str">
            <v>Artisornis moreaui</v>
          </cell>
        </row>
        <row r="7719">
          <cell r="C7719" t="str">
            <v>African Tailorbird</v>
          </cell>
          <cell r="D7719" t="str">
            <v>Artisornis metopias</v>
          </cell>
        </row>
        <row r="7720">
          <cell r="C7720" t="str">
            <v>White-tailed Warbler</v>
          </cell>
          <cell r="D7720" t="str">
            <v>Poliolais lopezi</v>
          </cell>
        </row>
        <row r="7721">
          <cell r="C7721" t="str">
            <v>Grey Emu-tail</v>
          </cell>
          <cell r="D7721" t="str">
            <v>Amphilais seebohmi</v>
          </cell>
        </row>
        <row r="7722">
          <cell r="C7722" t="str">
            <v>Tawny Grassbird</v>
          </cell>
          <cell r="D7722" t="str">
            <v>Megalurus timoriensis</v>
          </cell>
        </row>
        <row r="7723">
          <cell r="C7723" t="str">
            <v>Striated Grassbird</v>
          </cell>
          <cell r="D7723" t="str">
            <v>Megalurus palustris</v>
          </cell>
        </row>
        <row r="7724">
          <cell r="C7724" t="str">
            <v>Fly River Grassbird</v>
          </cell>
          <cell r="D7724" t="str">
            <v>Megalurus albolimbatus</v>
          </cell>
        </row>
        <row r="7725">
          <cell r="C7725" t="str">
            <v>Little Grassbird</v>
          </cell>
          <cell r="D7725" t="str">
            <v>Megalurus gramineus</v>
          </cell>
        </row>
        <row r="7726">
          <cell r="C7726" t="str">
            <v>Chatham Fernbird</v>
          </cell>
          <cell r="D7726" t="str">
            <v>Bowdleria rufescens</v>
          </cell>
        </row>
        <row r="7727">
          <cell r="C7727" t="str">
            <v>New Zealand Fernbird</v>
          </cell>
          <cell r="D7727" t="str">
            <v>Bowdleria punctata</v>
          </cell>
        </row>
        <row r="7728">
          <cell r="C7728" t="str">
            <v>Long-legged Thicketbird</v>
          </cell>
          <cell r="D7728" t="str">
            <v>Trichocichla rufa</v>
          </cell>
        </row>
        <row r="7729">
          <cell r="C7729" t="str">
            <v>Brown Songlark</v>
          </cell>
          <cell r="D7729" t="str">
            <v>Cincloramphus cruralis</v>
          </cell>
        </row>
        <row r="7730">
          <cell r="C7730" t="str">
            <v>Rufous Songlark</v>
          </cell>
          <cell r="D7730" t="str">
            <v>Cincloramphus mathewsi</v>
          </cell>
        </row>
        <row r="7731">
          <cell r="C7731" t="str">
            <v>Spinifexbird</v>
          </cell>
          <cell r="D7731" t="str">
            <v>Eremiornis carteri</v>
          </cell>
        </row>
        <row r="7732">
          <cell r="C7732" t="str">
            <v>Buff-banded Grassbird</v>
          </cell>
          <cell r="D7732" t="str">
            <v>Buettikoferella bivittata</v>
          </cell>
        </row>
        <row r="7733">
          <cell r="C7733" t="str">
            <v>New Caledonian Grassbird</v>
          </cell>
          <cell r="D7733" t="str">
            <v>Megalurulus mariei</v>
          </cell>
        </row>
        <row r="7734">
          <cell r="C7734" t="str">
            <v>Bismarck Thicketbird</v>
          </cell>
          <cell r="D7734" t="str">
            <v>Megalurulus grosvenori</v>
          </cell>
        </row>
        <row r="7735">
          <cell r="C7735" t="str">
            <v>Bougainville Thicketbird</v>
          </cell>
          <cell r="D7735" t="str">
            <v>Megalurulus llaneae</v>
          </cell>
        </row>
        <row r="7736">
          <cell r="C7736" t="str">
            <v>Guadalcanal Thicketbird</v>
          </cell>
          <cell r="D7736" t="str">
            <v>Megalurulus whitneyi</v>
          </cell>
        </row>
        <row r="7737">
          <cell r="C7737" t="str">
            <v>Rusty Thicketbird</v>
          </cell>
          <cell r="D7737" t="str">
            <v>Megalurulus rubiginosus</v>
          </cell>
        </row>
        <row r="7738">
          <cell r="C7738" t="str">
            <v>Bristled Grassbird</v>
          </cell>
          <cell r="D7738" t="str">
            <v>Chaetornis striata</v>
          </cell>
        </row>
        <row r="7739">
          <cell r="C7739" t="str">
            <v>Rufous-rumped Grassbird</v>
          </cell>
          <cell r="D7739" t="str">
            <v>Graminicola bengalensis</v>
          </cell>
        </row>
        <row r="7740">
          <cell r="C7740" t="str">
            <v>Fan-tailed Grassbird</v>
          </cell>
          <cell r="D7740" t="str">
            <v>Schoenicola brevirostris</v>
          </cell>
        </row>
        <row r="7741">
          <cell r="C7741" t="str">
            <v>Broad-tailed Grassbird</v>
          </cell>
          <cell r="D7741" t="str">
            <v>Schoenicola platyurus</v>
          </cell>
        </row>
        <row r="7742">
          <cell r="C7742" t="str">
            <v>Neumann's Warbler</v>
          </cell>
          <cell r="D7742" t="str">
            <v>Hemitesia neumanni</v>
          </cell>
        </row>
        <row r="7743">
          <cell r="C7743" t="str">
            <v>Chestnut-headed Tesia</v>
          </cell>
          <cell r="D7743" t="str">
            <v>Tesia castaneocoronata</v>
          </cell>
        </row>
        <row r="7744">
          <cell r="C7744" t="str">
            <v>Slaty-bellied Tesia</v>
          </cell>
          <cell r="D7744" t="str">
            <v>Tesia olivea</v>
          </cell>
        </row>
        <row r="7745">
          <cell r="C7745" t="str">
            <v>Grey-bellied Tesia</v>
          </cell>
          <cell r="D7745" t="str">
            <v>Tesia cyaniventer</v>
          </cell>
        </row>
        <row r="7746">
          <cell r="C7746" t="str">
            <v>Javan Tesia</v>
          </cell>
          <cell r="D7746" t="str">
            <v>Tesia superciliaris</v>
          </cell>
        </row>
        <row r="7747">
          <cell r="C7747" t="str">
            <v>Russet-capped Tesia</v>
          </cell>
          <cell r="D7747" t="str">
            <v>Tesia everetti</v>
          </cell>
        </row>
        <row r="7748">
          <cell r="C7748" t="str">
            <v>Timor Stubtail</v>
          </cell>
          <cell r="D7748" t="str">
            <v>Urosphena subulata</v>
          </cell>
        </row>
        <row r="7749">
          <cell r="C7749" t="str">
            <v>Bornean Stubtail</v>
          </cell>
          <cell r="D7749" t="str">
            <v>Urosphena whiteheadi</v>
          </cell>
        </row>
        <row r="7750">
          <cell r="C7750" t="str">
            <v>Asian Stubtail</v>
          </cell>
          <cell r="D7750" t="str">
            <v>Urosphena squameiceps</v>
          </cell>
        </row>
        <row r="7751">
          <cell r="C7751" t="str">
            <v>Pale-footed Bush-warbler</v>
          </cell>
          <cell r="D7751" t="str">
            <v>Cettia pallidipes</v>
          </cell>
        </row>
        <row r="7752">
          <cell r="C7752" t="str">
            <v>Manchurian Bush-warbler</v>
          </cell>
          <cell r="D7752" t="str">
            <v>Cettia canturians</v>
          </cell>
        </row>
        <row r="7753">
          <cell r="C7753" t="str">
            <v>Japanese Bush-warbler</v>
          </cell>
          <cell r="D7753" t="str">
            <v>Cettia diphone</v>
          </cell>
        </row>
        <row r="7754">
          <cell r="C7754" t="str">
            <v>Philippine Bush-warbler</v>
          </cell>
          <cell r="D7754" t="str">
            <v>Cettia seebohmi</v>
          </cell>
        </row>
        <row r="7755">
          <cell r="C7755" t="str">
            <v>Palau Bush-warbler</v>
          </cell>
          <cell r="D7755" t="str">
            <v>Cettia annae</v>
          </cell>
        </row>
        <row r="7756">
          <cell r="C7756" t="str">
            <v>Shade Warbler</v>
          </cell>
          <cell r="D7756" t="str">
            <v>Cettia parens</v>
          </cell>
        </row>
        <row r="7757">
          <cell r="C7757" t="str">
            <v>Fiji Bush-warbler</v>
          </cell>
          <cell r="D7757" t="str">
            <v>Cettia ruficapilla</v>
          </cell>
        </row>
        <row r="7758">
          <cell r="C7758" t="str">
            <v>Bougainville Bush-warbler</v>
          </cell>
          <cell r="D7758" t="str">
            <v>Cettia haddeni</v>
          </cell>
        </row>
        <row r="7759">
          <cell r="C7759" t="str">
            <v>Brownish-flanked Bush-warbler</v>
          </cell>
          <cell r="D7759" t="str">
            <v>Cettia fortipes</v>
          </cell>
        </row>
        <row r="7760">
          <cell r="C7760" t="str">
            <v>Sunda Bush-warbler</v>
          </cell>
          <cell r="D7760" t="str">
            <v>Cettia vulcania</v>
          </cell>
        </row>
        <row r="7761">
          <cell r="C7761" t="str">
            <v>Tanimbar Bush-warbler</v>
          </cell>
          <cell r="D7761" t="str">
            <v>Cettia carolinae</v>
          </cell>
        </row>
        <row r="7762">
          <cell r="C7762" t="str">
            <v>Chestnut-crowned Bush-warbler</v>
          </cell>
          <cell r="D7762" t="str">
            <v>Cettia major</v>
          </cell>
        </row>
        <row r="7763">
          <cell r="C7763" t="str">
            <v>Aberrant Bush-warbler</v>
          </cell>
          <cell r="D7763" t="str">
            <v>Cettia flavolivacea</v>
          </cell>
        </row>
        <row r="7764">
          <cell r="C7764" t="str">
            <v>Yellowish-bellied Bush-warbler</v>
          </cell>
          <cell r="D7764" t="str">
            <v>Cettia acanthizoides</v>
          </cell>
        </row>
        <row r="7765">
          <cell r="D7765" t="str">
            <v>Cettia acanthizoides</v>
          </cell>
        </row>
        <row r="7766">
          <cell r="C7766" t="str">
            <v>Hume's Bush-warbler</v>
          </cell>
          <cell r="D7766" t="str">
            <v>Cettia brunnescens</v>
          </cell>
        </row>
        <row r="7767">
          <cell r="C7767" t="str">
            <v>Grey-sided Bush-warbler</v>
          </cell>
          <cell r="D7767" t="str">
            <v>Cettia brunnifrons</v>
          </cell>
        </row>
        <row r="7768">
          <cell r="C7768" t="str">
            <v>Cetti's Warbler</v>
          </cell>
          <cell r="D7768" t="str">
            <v>Cettia cetti</v>
          </cell>
        </row>
        <row r="7769">
          <cell r="C7769" t="str">
            <v>African Bush-warbler</v>
          </cell>
          <cell r="D7769" t="str">
            <v>Bradypterus baboecala</v>
          </cell>
        </row>
        <row r="7770">
          <cell r="C7770" t="str">
            <v>Dja River Warbler</v>
          </cell>
          <cell r="D7770" t="str">
            <v>Bradypterus grandis</v>
          </cell>
        </row>
        <row r="7771">
          <cell r="C7771" t="str">
            <v>White-winged Scrub-warbler</v>
          </cell>
          <cell r="D7771" t="str">
            <v>Bradypterus carpalis</v>
          </cell>
        </row>
        <row r="7772">
          <cell r="C7772" t="str">
            <v>Grauer's Swamp-warbler</v>
          </cell>
          <cell r="D7772" t="str">
            <v>Bradypterus graueri</v>
          </cell>
        </row>
        <row r="7773">
          <cell r="C7773" t="str">
            <v>Bamboo Warbler</v>
          </cell>
          <cell r="D7773" t="str">
            <v>Bradypterus alfredi</v>
          </cell>
        </row>
        <row r="7774">
          <cell r="C7774" t="str">
            <v>Knysna Warbler</v>
          </cell>
          <cell r="D7774" t="str">
            <v>Bradypterus sylvaticus</v>
          </cell>
        </row>
        <row r="7775">
          <cell r="D7775" t="str">
            <v>Bradypterus mariae</v>
          </cell>
        </row>
        <row r="7776">
          <cell r="D7776" t="str">
            <v>Bradypterus lopezi</v>
          </cell>
        </row>
        <row r="7777">
          <cell r="C7777" t="str">
            <v>Cameroon Scrub-warbler</v>
          </cell>
          <cell r="D7777" t="str">
            <v>Bradypterus lopezi</v>
          </cell>
        </row>
        <row r="7778">
          <cell r="C7778" t="str">
            <v>African Scrub-warbler</v>
          </cell>
          <cell r="D7778" t="str">
            <v>Bradypterus barratti</v>
          </cell>
        </row>
        <row r="7779">
          <cell r="D7779" t="str">
            <v>Bradypterus cinnamomeus</v>
          </cell>
        </row>
        <row r="7780">
          <cell r="C7780" t="str">
            <v>Bracken Warbler</v>
          </cell>
          <cell r="D7780" t="str">
            <v>Bradypterus cinnamomeus</v>
          </cell>
        </row>
        <row r="7781">
          <cell r="C7781" t="str">
            <v>Bangwa Forest Warbler</v>
          </cell>
          <cell r="D7781" t="str">
            <v>Bradypterus bangwaensis</v>
          </cell>
        </row>
        <row r="7782">
          <cell r="C7782" t="str">
            <v>Victorin's Scrub-warbler</v>
          </cell>
          <cell r="D7782" t="str">
            <v>Bradypterus victorini</v>
          </cell>
        </row>
        <row r="7783">
          <cell r="D7783" t="str">
            <v>Bradypterus thoracicus</v>
          </cell>
        </row>
        <row r="7784">
          <cell r="C7784" t="str">
            <v>Spotted Bush-warbler</v>
          </cell>
          <cell r="D7784" t="str">
            <v>Bradypterus thoracicus</v>
          </cell>
        </row>
        <row r="7785">
          <cell r="C7785" t="str">
            <v>David's Bush-warbler</v>
          </cell>
          <cell r="D7785" t="str">
            <v>Bradypterus davidi</v>
          </cell>
        </row>
        <row r="7786">
          <cell r="C7786" t="str">
            <v>West Himalayan Bush-warbler</v>
          </cell>
          <cell r="D7786" t="str">
            <v>Bradypterus kashmirensis</v>
          </cell>
        </row>
        <row r="7787">
          <cell r="C7787" t="str">
            <v>Long-billed Bush-warbler</v>
          </cell>
          <cell r="D7787" t="str">
            <v>Bradypterus major</v>
          </cell>
        </row>
        <row r="7788">
          <cell r="C7788" t="str">
            <v>Chinese Bush-warbler</v>
          </cell>
          <cell r="D7788" t="str">
            <v>Bradypterus tacsanowskius</v>
          </cell>
        </row>
        <row r="7789">
          <cell r="C7789" t="str">
            <v>Brown Bush-warbler</v>
          </cell>
          <cell r="D7789" t="str">
            <v>Bradypterus luteoventris</v>
          </cell>
        </row>
        <row r="7790">
          <cell r="C7790" t="str">
            <v>Taiwan Bush-warbler</v>
          </cell>
          <cell r="D7790" t="str">
            <v>Bradypterus alishanensis</v>
          </cell>
        </row>
        <row r="7791">
          <cell r="D7791" t="str">
            <v>Bradypterus seebohmi</v>
          </cell>
        </row>
        <row r="7792">
          <cell r="C7792" t="str">
            <v>Benguet Bush-warbler</v>
          </cell>
          <cell r="D7792" t="str">
            <v>Bradypterus seebohmi</v>
          </cell>
        </row>
        <row r="7793">
          <cell r="C7793" t="str">
            <v>Timor Bush-warbler</v>
          </cell>
          <cell r="D7793" t="str">
            <v>Bradypterus timorensis</v>
          </cell>
        </row>
        <row r="7794">
          <cell r="C7794" t="str">
            <v>Russet Bush-warbler</v>
          </cell>
          <cell r="D7794" t="str">
            <v>Bradypterus mandelli</v>
          </cell>
        </row>
        <row r="7795">
          <cell r="C7795" t="str">
            <v>Javan Bush-warbler</v>
          </cell>
          <cell r="D7795" t="str">
            <v>Bradypterus montis</v>
          </cell>
        </row>
        <row r="7796">
          <cell r="C7796" t="str">
            <v>Sri Lanka Bush-warbler</v>
          </cell>
          <cell r="D7796" t="str">
            <v>Bradypterus palliseri</v>
          </cell>
        </row>
        <row r="7797">
          <cell r="C7797" t="str">
            <v>Long-tailed Bush-warbler</v>
          </cell>
          <cell r="D7797" t="str">
            <v>Bradypterus caudatus</v>
          </cell>
        </row>
        <row r="7798">
          <cell r="C7798" t="str">
            <v>Friendly Bush-warbler</v>
          </cell>
          <cell r="D7798" t="str">
            <v>Bradypterus accentor</v>
          </cell>
        </row>
        <row r="7799">
          <cell r="C7799" t="str">
            <v>Chestnut-backed Bush-warbler</v>
          </cell>
          <cell r="D7799" t="str">
            <v>Bradypterus castaneus</v>
          </cell>
        </row>
        <row r="7800">
          <cell r="C7800" t="str">
            <v>Brown Emu-tail</v>
          </cell>
          <cell r="D7800" t="str">
            <v>Dromaeocercus brunneus</v>
          </cell>
        </row>
        <row r="7801">
          <cell r="C7801" t="str">
            <v>Black-headed Rufous Warbler</v>
          </cell>
          <cell r="D7801" t="str">
            <v>Bathmocercus cerviniventris</v>
          </cell>
        </row>
        <row r="7802">
          <cell r="C7802" t="str">
            <v>Black-faced Rufous Warbler</v>
          </cell>
          <cell r="D7802" t="str">
            <v>Bathmocercus rufus</v>
          </cell>
        </row>
        <row r="7803">
          <cell r="C7803" t="str">
            <v>Mrs Moreau's Warbler</v>
          </cell>
          <cell r="D7803" t="str">
            <v>Bathmocercus winifredae</v>
          </cell>
        </row>
        <row r="7804">
          <cell r="C7804" t="str">
            <v>Aldabra Warbler</v>
          </cell>
          <cell r="D7804" t="str">
            <v>Nesillas aldabrana</v>
          </cell>
        </row>
        <row r="7805">
          <cell r="C7805" t="str">
            <v>Anjouan Brush-warbler</v>
          </cell>
          <cell r="D7805" t="str">
            <v>Nesillas longicaudata</v>
          </cell>
        </row>
        <row r="7806">
          <cell r="D7806" t="str">
            <v>Nesillas typica</v>
          </cell>
        </row>
        <row r="7807">
          <cell r="C7807" t="str">
            <v>Madagascar Brush-warbler</v>
          </cell>
          <cell r="D7807" t="str">
            <v>Nesillas typica</v>
          </cell>
        </row>
        <row r="7808">
          <cell r="C7808" t="str">
            <v>Lantz's Brush-warbler</v>
          </cell>
          <cell r="D7808" t="str">
            <v>Nesillas lantzii</v>
          </cell>
        </row>
        <row r="7809">
          <cell r="C7809" t="str">
            <v>Grand Comoro Brush-warbler</v>
          </cell>
          <cell r="D7809" t="str">
            <v>Nesillas brevicaudata</v>
          </cell>
        </row>
        <row r="7810">
          <cell r="C7810" t="str">
            <v>Moheli Warbler</v>
          </cell>
          <cell r="D7810" t="str">
            <v>Nesillas mariae</v>
          </cell>
        </row>
        <row r="7811">
          <cell r="C7811" t="str">
            <v>Moustached Grass-warbler</v>
          </cell>
          <cell r="D7811" t="str">
            <v>Melocichla mentalis</v>
          </cell>
        </row>
        <row r="7812">
          <cell r="C7812" t="str">
            <v>Cape Grass-warbler</v>
          </cell>
          <cell r="D7812" t="str">
            <v>Sphenoeacus afer</v>
          </cell>
        </row>
        <row r="7813">
          <cell r="C7813" t="str">
            <v>Marsh Grassbird</v>
          </cell>
          <cell r="D7813" t="str">
            <v>Locustella pryeri</v>
          </cell>
        </row>
        <row r="7814">
          <cell r="C7814" t="str">
            <v>Lanceolated Warbler</v>
          </cell>
          <cell r="D7814" t="str">
            <v>Locustella lanceolata</v>
          </cell>
        </row>
        <row r="7815">
          <cell r="C7815" t="str">
            <v>Common Grasshopper-warbler</v>
          </cell>
          <cell r="D7815" t="str">
            <v>Locustella naevia</v>
          </cell>
        </row>
        <row r="7816">
          <cell r="C7816" t="str">
            <v>Pallas's Grasshopper-warbler</v>
          </cell>
          <cell r="D7816" t="str">
            <v>Locustella certhiola</v>
          </cell>
        </row>
        <row r="7817">
          <cell r="C7817" t="str">
            <v>Middendorff's Grasshopper-warbler</v>
          </cell>
          <cell r="D7817" t="str">
            <v>Locustella ochotensis</v>
          </cell>
        </row>
        <row r="7818">
          <cell r="C7818" t="str">
            <v>Pleske's Grasshopper-warbler</v>
          </cell>
          <cell r="D7818" t="str">
            <v>Locustella pleskei</v>
          </cell>
        </row>
        <row r="7819">
          <cell r="C7819" t="str">
            <v>Eurasian River Warbler</v>
          </cell>
          <cell r="D7819" t="str">
            <v>Locustella fluviatilis</v>
          </cell>
        </row>
        <row r="7820">
          <cell r="C7820" t="str">
            <v>Savi's Warbler</v>
          </cell>
          <cell r="D7820" t="str">
            <v>Locustella luscinioides</v>
          </cell>
        </row>
        <row r="7821">
          <cell r="C7821" t="str">
            <v>Gray's Grasshopper-warbler</v>
          </cell>
          <cell r="D7821" t="str">
            <v>Locustella fasciolata</v>
          </cell>
        </row>
        <row r="7822">
          <cell r="C7822" t="str">
            <v>Sakhalin Grasshopper-warbler</v>
          </cell>
          <cell r="D7822" t="str">
            <v>Locustella amnicola</v>
          </cell>
        </row>
        <row r="7823">
          <cell r="C7823" t="str">
            <v>Moustached Warbler</v>
          </cell>
          <cell r="D7823" t="str">
            <v>Acrocephalus melanopogon</v>
          </cell>
        </row>
        <row r="7824">
          <cell r="C7824" t="str">
            <v>Aquatic Warbler</v>
          </cell>
          <cell r="D7824" t="str">
            <v>Acrocephalus paludicola</v>
          </cell>
        </row>
        <row r="7825">
          <cell r="C7825" t="str">
            <v>Sedge Warbler</v>
          </cell>
          <cell r="D7825" t="str">
            <v>Acrocephalus schoenobaenus</v>
          </cell>
        </row>
        <row r="7826">
          <cell r="C7826" t="str">
            <v>Streaked Reed-warbler</v>
          </cell>
          <cell r="D7826" t="str">
            <v>Acrocephalus sorghophilus</v>
          </cell>
        </row>
        <row r="7827">
          <cell r="C7827" t="str">
            <v>Black-browed Reed-warbler</v>
          </cell>
          <cell r="D7827" t="str">
            <v>Acrocephalus bistrigiceps</v>
          </cell>
        </row>
        <row r="7828">
          <cell r="D7828" t="str">
            <v>Acrocephalus agricola</v>
          </cell>
        </row>
        <row r="7829">
          <cell r="C7829" t="str">
            <v>Paddyfield Warbler</v>
          </cell>
          <cell r="D7829" t="str">
            <v>Acrocephalus agricola</v>
          </cell>
        </row>
        <row r="7830">
          <cell r="C7830" t="str">
            <v>Manchurian Reed-warbler</v>
          </cell>
          <cell r="D7830" t="str">
            <v>Acrocephalus tangorum</v>
          </cell>
        </row>
        <row r="7831">
          <cell r="C7831" t="str">
            <v>Blunt-winged Warbler</v>
          </cell>
          <cell r="D7831" t="str">
            <v>Acrocephalus concinens</v>
          </cell>
        </row>
        <row r="7832">
          <cell r="C7832" t="str">
            <v>Mangrove Reed-warbler</v>
          </cell>
          <cell r="D7832" t="str">
            <v>Acrocephalus avicenniae</v>
          </cell>
        </row>
        <row r="7833">
          <cell r="D7833" t="str">
            <v>Acrocephalus baeticatus</v>
          </cell>
        </row>
        <row r="7834">
          <cell r="D7834" t="str">
            <v>Acrocephalus scirpaceus</v>
          </cell>
        </row>
        <row r="7835">
          <cell r="C7835" t="str">
            <v>Eurasian Reed-warbler</v>
          </cell>
          <cell r="D7835" t="str">
            <v>Acrocephalus scirpaceus</v>
          </cell>
        </row>
        <row r="7836">
          <cell r="C7836" t="str">
            <v>Caspian Reed-warbler</v>
          </cell>
          <cell r="D7836" t="str">
            <v>Acrocephalus fuscus</v>
          </cell>
        </row>
        <row r="7837">
          <cell r="C7837" t="str">
            <v>Blyth's Reed-warbler</v>
          </cell>
          <cell r="D7837" t="str">
            <v>Acrocephalus dumetorum</v>
          </cell>
        </row>
        <row r="7838">
          <cell r="C7838" t="str">
            <v>Marsh Warbler</v>
          </cell>
          <cell r="D7838" t="str">
            <v>Acrocephalus palustris</v>
          </cell>
        </row>
        <row r="7839">
          <cell r="C7839" t="str">
            <v>Great Reed-warbler</v>
          </cell>
          <cell r="D7839" t="str">
            <v>Acrocephalus arundinaceus</v>
          </cell>
        </row>
        <row r="7840">
          <cell r="C7840" t="str">
            <v>Oriental Reed-warbler</v>
          </cell>
          <cell r="D7840" t="str">
            <v>Acrocephalus orientalis</v>
          </cell>
        </row>
        <row r="7841">
          <cell r="D7841" t="str">
            <v>Acrocephalus stentoreus</v>
          </cell>
        </row>
        <row r="7842">
          <cell r="C7842" t="str">
            <v>Large-billed Reed-warbler</v>
          </cell>
          <cell r="D7842" t="str">
            <v>Acrocephalus orinus</v>
          </cell>
        </row>
        <row r="7843">
          <cell r="C7843" t="str">
            <v>Clamorous Reed-warbler</v>
          </cell>
          <cell r="D7843" t="str">
            <v>Acrocephalus stentoreus</v>
          </cell>
        </row>
        <row r="7844">
          <cell r="C7844" t="str">
            <v>Basra Reed-warbler</v>
          </cell>
          <cell r="D7844" t="str">
            <v>Acrocephalus griseldis</v>
          </cell>
        </row>
        <row r="7845">
          <cell r="C7845" t="str">
            <v>Australian Reed-warbler</v>
          </cell>
          <cell r="D7845" t="str">
            <v>Acrocephalus australis</v>
          </cell>
        </row>
        <row r="7846">
          <cell r="C7846" t="str">
            <v>Nightingale Reed-warbler</v>
          </cell>
          <cell r="D7846" t="str">
            <v>Acrocephalus luscinius</v>
          </cell>
        </row>
        <row r="7847">
          <cell r="C7847" t="str">
            <v>Caroline Islands Reed-warbler</v>
          </cell>
          <cell r="D7847" t="str">
            <v>Acrocephalus syrinx</v>
          </cell>
        </row>
        <row r="7848">
          <cell r="C7848" t="str">
            <v>Nauru Reed-warbler</v>
          </cell>
          <cell r="D7848" t="str">
            <v>Acrocephalus rehsei</v>
          </cell>
        </row>
        <row r="7849">
          <cell r="C7849" t="str">
            <v>Millerbird</v>
          </cell>
          <cell r="D7849" t="str">
            <v>Acrocephalus familiaris</v>
          </cell>
        </row>
        <row r="7850">
          <cell r="C7850" t="str">
            <v>Kiritimati Reed-warbler</v>
          </cell>
          <cell r="D7850" t="str">
            <v>Acrocephalus aequinoctialis</v>
          </cell>
        </row>
        <row r="7851">
          <cell r="C7851" t="str">
            <v>Tahiti Reed-warbler</v>
          </cell>
          <cell r="D7851" t="str">
            <v>Acrocephalus caffer</v>
          </cell>
        </row>
        <row r="7852">
          <cell r="C7852" t="str">
            <v>Mo'orea Reed-warbler</v>
          </cell>
          <cell r="D7852" t="str">
            <v>Acrocephalus longirostris</v>
          </cell>
        </row>
        <row r="7853">
          <cell r="C7853" t="str">
            <v>Leeward Islands Reed-warbler</v>
          </cell>
          <cell r="D7853" t="str">
            <v>Acrocephalus musae</v>
          </cell>
        </row>
        <row r="7854">
          <cell r="C7854" t="str">
            <v>Marquesan Reed-warbler</v>
          </cell>
          <cell r="D7854" t="str">
            <v>Acrocephalus mendanae</v>
          </cell>
        </row>
        <row r="7855">
          <cell r="C7855" t="str">
            <v>Tuamotu Reed-warbler</v>
          </cell>
          <cell r="D7855" t="str">
            <v>Acrocephalus atyphus</v>
          </cell>
        </row>
        <row r="7856">
          <cell r="C7856" t="str">
            <v>Cook Islands Reed-warbler</v>
          </cell>
          <cell r="D7856" t="str">
            <v>Acrocephalus kerearako</v>
          </cell>
        </row>
        <row r="7857">
          <cell r="C7857" t="str">
            <v>Rimatara Reed-warbler</v>
          </cell>
          <cell r="D7857" t="str">
            <v>Acrocephalus rimatarae</v>
          </cell>
        </row>
        <row r="7858">
          <cell r="D7858" t="str">
            <v>Acrocephalus vaughani</v>
          </cell>
        </row>
        <row r="7859">
          <cell r="C7859" t="str">
            <v>Pitcairn Reed-warbler</v>
          </cell>
          <cell r="D7859" t="str">
            <v>Acrocephalus vaughani</v>
          </cell>
        </row>
        <row r="7860">
          <cell r="C7860" t="str">
            <v>Henderson Reed-warbler</v>
          </cell>
          <cell r="D7860" t="str">
            <v>Acrocephalus taiti</v>
          </cell>
        </row>
        <row r="7861">
          <cell r="C7861" t="str">
            <v>Greater Swamp-warbler</v>
          </cell>
          <cell r="D7861" t="str">
            <v>Acrocephalus rufescens</v>
          </cell>
        </row>
        <row r="7862">
          <cell r="C7862" t="str">
            <v>Cape Verde Warbler</v>
          </cell>
          <cell r="D7862" t="str">
            <v>Acrocephalus brevipennis</v>
          </cell>
        </row>
        <row r="7863">
          <cell r="C7863" t="str">
            <v>Lesser Swamp-warbler</v>
          </cell>
          <cell r="D7863" t="str">
            <v>Acrocephalus gracilirostris</v>
          </cell>
        </row>
        <row r="7864">
          <cell r="C7864" t="str">
            <v>Madagascar Swamp-warbler</v>
          </cell>
          <cell r="D7864" t="str">
            <v>Acrocephalus newtoni</v>
          </cell>
        </row>
        <row r="7865">
          <cell r="C7865" t="str">
            <v>Thick-billed Warbler</v>
          </cell>
          <cell r="D7865" t="str">
            <v>Acrocephalus aedon</v>
          </cell>
        </row>
        <row r="7866">
          <cell r="C7866" t="str">
            <v>Rodrigues Warbler</v>
          </cell>
          <cell r="D7866" t="str">
            <v>Acrocephalus rodericanus</v>
          </cell>
        </row>
        <row r="7867">
          <cell r="C7867" t="str">
            <v>Seychelles Warbler</v>
          </cell>
          <cell r="D7867" t="str">
            <v>Acrocephalus sechellensis</v>
          </cell>
        </row>
        <row r="7868">
          <cell r="C7868" t="str">
            <v>Booted Warbler</v>
          </cell>
          <cell r="D7868" t="str">
            <v>Hippolais caligata</v>
          </cell>
        </row>
        <row r="7869">
          <cell r="C7869" t="str">
            <v>Sykes's Warbler</v>
          </cell>
          <cell r="D7869" t="str">
            <v>Hippolais rama</v>
          </cell>
        </row>
        <row r="7870">
          <cell r="D7870" t="str">
            <v>Hippolais pallida</v>
          </cell>
        </row>
        <row r="7871">
          <cell r="C7871" t="str">
            <v>Eastern Olivaceous Warbler</v>
          </cell>
          <cell r="D7871" t="str">
            <v>Hippolais pallida</v>
          </cell>
        </row>
        <row r="7872">
          <cell r="C7872" t="str">
            <v>Western Olivaceous Warbler</v>
          </cell>
          <cell r="D7872" t="str">
            <v>Hippolais opaca</v>
          </cell>
        </row>
        <row r="7873">
          <cell r="C7873" t="str">
            <v>Upcher's Warbler</v>
          </cell>
          <cell r="D7873" t="str">
            <v>Hippolais languida</v>
          </cell>
        </row>
        <row r="7874">
          <cell r="C7874" t="str">
            <v>Olive-tree Warbler</v>
          </cell>
          <cell r="D7874" t="str">
            <v>Hippolais olivetorum</v>
          </cell>
        </row>
        <row r="7875">
          <cell r="C7875" t="str">
            <v>Melodious Warbler</v>
          </cell>
          <cell r="D7875" t="str">
            <v>Hippolais polyglotta</v>
          </cell>
        </row>
        <row r="7876">
          <cell r="C7876" t="str">
            <v>Icterine Warbler</v>
          </cell>
          <cell r="D7876" t="str">
            <v>Hippolais icterina</v>
          </cell>
        </row>
        <row r="7877">
          <cell r="C7877" t="str">
            <v>Yellow Flycatcher-warbler</v>
          </cell>
          <cell r="D7877" t="str">
            <v>Chloropeta natalensis</v>
          </cell>
        </row>
        <row r="7878">
          <cell r="C7878" t="str">
            <v>Mountain Flycatcher-warbler</v>
          </cell>
          <cell r="D7878" t="str">
            <v>Chloropeta similis</v>
          </cell>
        </row>
        <row r="7879">
          <cell r="C7879" t="str">
            <v>Papyrus Yellow Warbler</v>
          </cell>
          <cell r="D7879" t="str">
            <v>Chloropeta gracilirostris</v>
          </cell>
        </row>
        <row r="7880">
          <cell r="C7880" t="str">
            <v>Kemp's Longbill</v>
          </cell>
          <cell r="D7880" t="str">
            <v>Macrosphenus kempi</v>
          </cell>
        </row>
        <row r="7881">
          <cell r="C7881" t="str">
            <v>Yellow Longbill</v>
          </cell>
          <cell r="D7881" t="str">
            <v>Macrosphenus flavicans</v>
          </cell>
        </row>
        <row r="7882">
          <cell r="C7882" t="str">
            <v>Grey Longbill</v>
          </cell>
          <cell r="D7882" t="str">
            <v>Macrosphenus concolor</v>
          </cell>
        </row>
        <row r="7883">
          <cell r="C7883" t="str">
            <v>Pulitzer's Longbill</v>
          </cell>
          <cell r="D7883" t="str">
            <v>Macrosphenus pulitzeri</v>
          </cell>
        </row>
        <row r="7884">
          <cell r="C7884" t="str">
            <v>Kretschmer's Longbill</v>
          </cell>
          <cell r="D7884" t="str">
            <v>Macrosphenus kretschmeri</v>
          </cell>
        </row>
        <row r="7885">
          <cell r="C7885" t="str">
            <v>Yellow-bellied Hyliota</v>
          </cell>
          <cell r="D7885" t="str">
            <v>Hyliota flavigaster</v>
          </cell>
        </row>
        <row r="7886">
          <cell r="D7886" t="str">
            <v>Hyliota australis</v>
          </cell>
        </row>
        <row r="7887">
          <cell r="C7887" t="str">
            <v>Southern Hyliota</v>
          </cell>
          <cell r="D7887" t="str">
            <v>Hyliota australis</v>
          </cell>
        </row>
        <row r="7888">
          <cell r="C7888" t="str">
            <v>Usambara Hyliota</v>
          </cell>
          <cell r="D7888" t="str">
            <v>Hyliota usambara</v>
          </cell>
        </row>
        <row r="7889">
          <cell r="C7889" t="str">
            <v>Violet-backed Hyliota</v>
          </cell>
          <cell r="D7889" t="str">
            <v>Hyliota violacea</v>
          </cell>
        </row>
        <row r="7890">
          <cell r="C7890" t="str">
            <v>Green Hylia</v>
          </cell>
          <cell r="D7890" t="str">
            <v>Hylia prasina</v>
          </cell>
        </row>
        <row r="7891">
          <cell r="C7891" t="str">
            <v>Sao Tome Short-tail</v>
          </cell>
          <cell r="D7891" t="str">
            <v>Amaurocichla bocagei</v>
          </cell>
        </row>
        <row r="7892">
          <cell r="C7892" t="str">
            <v>White-throated Oxylabes</v>
          </cell>
          <cell r="D7892" t="str">
            <v>Oxylabes madagascariensis</v>
          </cell>
        </row>
        <row r="7893">
          <cell r="C7893" t="str">
            <v>Common Tetraka</v>
          </cell>
          <cell r="D7893" t="str">
            <v>Bernieria madagascariensis</v>
          </cell>
        </row>
        <row r="7894">
          <cell r="C7894" t="str">
            <v>Spectacled Tetraka</v>
          </cell>
          <cell r="D7894" t="str">
            <v>Bernieria zosterops</v>
          </cell>
        </row>
        <row r="7895">
          <cell r="C7895" t="str">
            <v>Appert's Tetraka</v>
          </cell>
          <cell r="D7895" t="str">
            <v>Bernieria apperti</v>
          </cell>
        </row>
        <row r="7896">
          <cell r="C7896" t="str">
            <v>Dusky Tetraka</v>
          </cell>
          <cell r="D7896" t="str">
            <v>Bernieria tenebrosa</v>
          </cell>
        </row>
        <row r="7897">
          <cell r="C7897" t="str">
            <v>Grey-crowned Tetraka</v>
          </cell>
          <cell r="D7897" t="str">
            <v>Bernieria cinereiceps</v>
          </cell>
        </row>
        <row r="7898">
          <cell r="C7898" t="str">
            <v>Cryptic Warbler</v>
          </cell>
          <cell r="D7898" t="str">
            <v>Cryptosylvicola randrianasoloi</v>
          </cell>
        </row>
        <row r="7899">
          <cell r="C7899" t="str">
            <v>Thamnornis Warbler</v>
          </cell>
          <cell r="D7899" t="str">
            <v>Thamnornis chloropetoides</v>
          </cell>
        </row>
        <row r="7900">
          <cell r="C7900" t="str">
            <v>Madagascar Yellowbrow</v>
          </cell>
          <cell r="D7900" t="str">
            <v>Crossleyia xanthophrys</v>
          </cell>
        </row>
        <row r="7901">
          <cell r="C7901" t="str">
            <v>Rand's Warbler</v>
          </cell>
          <cell r="D7901" t="str">
            <v>Randia pseudozosterops</v>
          </cell>
        </row>
        <row r="7902">
          <cell r="C7902" t="str">
            <v>Red-faced Woodland-warbler</v>
          </cell>
          <cell r="D7902" t="str">
            <v>Phylloscopus laetus</v>
          </cell>
        </row>
        <row r="7903">
          <cell r="C7903" t="str">
            <v>Laura's Woodland-warbler</v>
          </cell>
          <cell r="D7903" t="str">
            <v>Phylloscopus laurae</v>
          </cell>
        </row>
        <row r="7904">
          <cell r="C7904" t="str">
            <v>Yellow-throated Woodland-warbler</v>
          </cell>
          <cell r="D7904" t="str">
            <v>Phylloscopus ruficapilla</v>
          </cell>
        </row>
        <row r="7905">
          <cell r="C7905" t="str">
            <v>Black-capped Woodland-warbler</v>
          </cell>
          <cell r="D7905" t="str">
            <v>Phylloscopus herberti</v>
          </cell>
        </row>
        <row r="7906">
          <cell r="C7906" t="str">
            <v>Uganda Woodland-warbler</v>
          </cell>
          <cell r="D7906" t="str">
            <v>Phylloscopus budongoensis</v>
          </cell>
        </row>
        <row r="7907">
          <cell r="C7907" t="str">
            <v>Brown Woodland-warbler</v>
          </cell>
          <cell r="D7907" t="str">
            <v>Phylloscopus umbrovirens</v>
          </cell>
        </row>
        <row r="7908">
          <cell r="C7908" t="str">
            <v>Willow Warbler</v>
          </cell>
          <cell r="D7908" t="str">
            <v>Phylloscopus trochilus</v>
          </cell>
        </row>
        <row r="7909">
          <cell r="D7909" t="str">
            <v>Phylloscopus collybita</v>
          </cell>
        </row>
        <row r="7910">
          <cell r="C7910" t="str">
            <v>Common Chiffchaff</v>
          </cell>
          <cell r="D7910" t="str">
            <v>Phylloscopus collybita</v>
          </cell>
        </row>
        <row r="7911">
          <cell r="C7911" t="str">
            <v>Canary Islands Chiffchaff</v>
          </cell>
          <cell r="D7911" t="str">
            <v>Phylloscopus canariensis</v>
          </cell>
        </row>
        <row r="7912">
          <cell r="C7912" t="str">
            <v>Iberian Chiffchaff</v>
          </cell>
          <cell r="D7912" t="str">
            <v>Phylloscopus ibericus</v>
          </cell>
        </row>
        <row r="7913">
          <cell r="C7913" t="str">
            <v>Mountain Chiffchaff</v>
          </cell>
          <cell r="D7913" t="str">
            <v>Phylloscopus sindianus</v>
          </cell>
        </row>
        <row r="7914">
          <cell r="D7914" t="str">
            <v>Phylloscopus lorenzii</v>
          </cell>
        </row>
        <row r="7915">
          <cell r="C7915" t="str">
            <v>Plain Leaf-warbler</v>
          </cell>
          <cell r="D7915" t="str">
            <v>Phylloscopus neglectus</v>
          </cell>
        </row>
        <row r="7916">
          <cell r="C7916" t="str">
            <v>Bonelli's Warbler</v>
          </cell>
          <cell r="D7916" t="str">
            <v>Phylloscopus bonelli</v>
          </cell>
        </row>
        <row r="7917">
          <cell r="D7917" t="str">
            <v>Phylloscopus bonelli</v>
          </cell>
        </row>
        <row r="7918">
          <cell r="D7918" t="str">
            <v>Phylloscopus orientalis</v>
          </cell>
        </row>
        <row r="7919">
          <cell r="C7919" t="str">
            <v>Wood Warbler</v>
          </cell>
          <cell r="D7919" t="str">
            <v>Phylloscopus sibilatrix</v>
          </cell>
        </row>
        <row r="7920">
          <cell r="C7920" t="str">
            <v>Dusky Warbler</v>
          </cell>
          <cell r="D7920" t="str">
            <v>Phylloscopus fuscatus</v>
          </cell>
        </row>
        <row r="7921">
          <cell r="C7921" t="str">
            <v>Smoky Warbler</v>
          </cell>
          <cell r="D7921" t="str">
            <v>Phylloscopus fuligiventer</v>
          </cell>
        </row>
        <row r="7922">
          <cell r="C7922" t="str">
            <v>Tickell's Leaf-warbler</v>
          </cell>
          <cell r="D7922" t="str">
            <v>Phylloscopus affinis</v>
          </cell>
        </row>
        <row r="7923">
          <cell r="C7923" t="str">
            <v>West Chinese Leaf-warbler</v>
          </cell>
          <cell r="D7923" t="str">
            <v>Phylloscopus occisinensis</v>
          </cell>
        </row>
        <row r="7924">
          <cell r="C7924" t="str">
            <v>Buff-throated Warbler</v>
          </cell>
          <cell r="D7924" t="str">
            <v>Phylloscopus subaffinis</v>
          </cell>
        </row>
        <row r="7925">
          <cell r="C7925" t="str">
            <v>Sulphur-bellied Warbler</v>
          </cell>
          <cell r="D7925" t="str">
            <v>Phylloscopus griseolus</v>
          </cell>
        </row>
        <row r="7926">
          <cell r="C7926" t="str">
            <v>Yellow-streaked Warbler</v>
          </cell>
          <cell r="D7926" t="str">
            <v>Phylloscopus armandii</v>
          </cell>
        </row>
        <row r="7927">
          <cell r="C7927" t="str">
            <v>Radde's Warbler</v>
          </cell>
          <cell r="D7927" t="str">
            <v>Phylloscopus schwarzi</v>
          </cell>
        </row>
        <row r="7928">
          <cell r="C7928" t="str">
            <v>Buff-barred Warbler</v>
          </cell>
          <cell r="D7928" t="str">
            <v>Phylloscopus pulcher</v>
          </cell>
        </row>
        <row r="7929">
          <cell r="C7929" t="str">
            <v>Ashy-throated Warbler</v>
          </cell>
          <cell r="D7929" t="str">
            <v>Phylloscopus maculipennis</v>
          </cell>
        </row>
        <row r="7930">
          <cell r="D7930" t="str">
            <v>Phylloscopus proregulus</v>
          </cell>
        </row>
        <row r="7931">
          <cell r="C7931" t="str">
            <v>Lemon-rumped Warbler</v>
          </cell>
          <cell r="D7931" t="str">
            <v>Phylloscopus proregulus</v>
          </cell>
        </row>
        <row r="7932">
          <cell r="C7932" t="str">
            <v>Gansu Leaf-warbler</v>
          </cell>
          <cell r="D7932" t="str">
            <v>Phylloscopus kansuensis</v>
          </cell>
        </row>
        <row r="7933">
          <cell r="D7933" t="str">
            <v>Phylloscopus chloronotus</v>
          </cell>
        </row>
        <row r="7934">
          <cell r="C7934" t="str">
            <v>Pale-rumped Warbler</v>
          </cell>
          <cell r="D7934" t="str">
            <v>Phylloscopus chloronotus</v>
          </cell>
        </row>
        <row r="7935">
          <cell r="C7935" t="str">
            <v>Sichuan Leaf-warbler</v>
          </cell>
          <cell r="D7935" t="str">
            <v>Phylloscopus forresti</v>
          </cell>
        </row>
        <row r="7936">
          <cell r="C7936" t="str">
            <v>Chinese Leaf-warbler</v>
          </cell>
          <cell r="D7936" t="str">
            <v>Phylloscopus yunnanensis</v>
          </cell>
        </row>
        <row r="7937">
          <cell r="C7937" t="str">
            <v>Brooks's Leaf-warbler</v>
          </cell>
          <cell r="D7937" t="str">
            <v>Phylloscopus subviridis</v>
          </cell>
        </row>
        <row r="7938">
          <cell r="D7938" t="str">
            <v>Phylloscopus inornatus</v>
          </cell>
        </row>
        <row r="7939">
          <cell r="C7939" t="str">
            <v>Inornate Warbler</v>
          </cell>
          <cell r="D7939" t="str">
            <v>Phylloscopus inornatus</v>
          </cell>
        </row>
        <row r="7940">
          <cell r="C7940" t="str">
            <v>Hume's Leaf-warbler</v>
          </cell>
          <cell r="D7940" t="str">
            <v>Phylloscopus humei</v>
          </cell>
        </row>
        <row r="7941">
          <cell r="C7941" t="str">
            <v>Arctic Warbler</v>
          </cell>
          <cell r="D7941" t="str">
            <v>Phylloscopus borealis</v>
          </cell>
        </row>
        <row r="7942">
          <cell r="C7942" t="str">
            <v>Pacific Warbler</v>
          </cell>
          <cell r="D7942" t="str">
            <v>Phylloscopus xanthodryas</v>
          </cell>
        </row>
        <row r="7943">
          <cell r="C7943" t="str">
            <v>Greenish Warbler</v>
          </cell>
          <cell r="D7943" t="str">
            <v>Phylloscopus trochiloides</v>
          </cell>
        </row>
        <row r="7944">
          <cell r="D7944" t="str">
            <v>Phylloscopus nitidus</v>
          </cell>
        </row>
        <row r="7945">
          <cell r="C7945" t="str">
            <v>Pale-legged Leaf-warbler</v>
          </cell>
          <cell r="D7945" t="str">
            <v>Phylloscopus tenellipes</v>
          </cell>
        </row>
        <row r="7946">
          <cell r="C7946" t="str">
            <v>Sakhalin Leaf-warbler</v>
          </cell>
          <cell r="D7946" t="str">
            <v>Phylloscopus borealoides</v>
          </cell>
        </row>
        <row r="7947">
          <cell r="C7947" t="str">
            <v>Large-billed Leaf-warbler</v>
          </cell>
          <cell r="D7947" t="str">
            <v>Phylloscopus magnirostris</v>
          </cell>
        </row>
        <row r="7948">
          <cell r="C7948" t="str">
            <v>Tytler's Leaf-warbler</v>
          </cell>
          <cell r="D7948" t="str">
            <v>Phylloscopus tytleri</v>
          </cell>
        </row>
        <row r="7949">
          <cell r="C7949" t="str">
            <v>Western Crowned Warbler</v>
          </cell>
          <cell r="D7949" t="str">
            <v>Phylloscopus occipitalis</v>
          </cell>
        </row>
        <row r="7950">
          <cell r="C7950" t="str">
            <v>Eastern Crowned Warbler</v>
          </cell>
          <cell r="D7950" t="str">
            <v>Phylloscopus coronatus</v>
          </cell>
        </row>
        <row r="7951">
          <cell r="C7951" t="str">
            <v>Izu Leaf-warbler</v>
          </cell>
          <cell r="D7951" t="str">
            <v>Phylloscopus ijimae</v>
          </cell>
        </row>
        <row r="7952">
          <cell r="C7952" t="str">
            <v>Emei Leaf-warbler</v>
          </cell>
          <cell r="D7952" t="str">
            <v>Phylloscopus emeiensis</v>
          </cell>
        </row>
        <row r="7953">
          <cell r="C7953" t="str">
            <v>Grey-hooded Warbler</v>
          </cell>
          <cell r="D7953" t="str">
            <v>Phylloscopus xanthoschistos</v>
          </cell>
        </row>
        <row r="7954">
          <cell r="D7954" t="str">
            <v>Phylloscopus davisoni</v>
          </cell>
        </row>
        <row r="7955">
          <cell r="C7955" t="str">
            <v>Davison's Leaf-warbler</v>
          </cell>
          <cell r="D7955" t="str">
            <v>Phylloscopus davisoni</v>
          </cell>
        </row>
        <row r="7956">
          <cell r="C7956" t="str">
            <v>Kloss's Leaf-warbler</v>
          </cell>
          <cell r="D7956" t="str">
            <v>Phylloscopus ogilviegranti</v>
          </cell>
        </row>
        <row r="7957">
          <cell r="C7957" t="str">
            <v>Hainan Leaf-warbler</v>
          </cell>
          <cell r="D7957" t="str">
            <v>Phylloscopus hainanus</v>
          </cell>
        </row>
        <row r="7958">
          <cell r="D7958" t="str">
            <v>Phylloscopus reguloides</v>
          </cell>
        </row>
        <row r="7959">
          <cell r="C7959" t="str">
            <v>Southern Blyth's Leaf-warbler</v>
          </cell>
          <cell r="D7959" t="str">
            <v>Phylloscopus reguloides</v>
          </cell>
        </row>
        <row r="7960">
          <cell r="C7960" t="str">
            <v>Claudia's Warbler</v>
          </cell>
          <cell r="D7960" t="str">
            <v>Phylloscopus claudiae</v>
          </cell>
        </row>
        <row r="7961">
          <cell r="C7961" t="str">
            <v>Hartert's Warbler</v>
          </cell>
          <cell r="D7961" t="str">
            <v>Phylloscopus goodsoni</v>
          </cell>
        </row>
        <row r="7962">
          <cell r="C7962" t="str">
            <v>Yellow-vented Warbler</v>
          </cell>
          <cell r="D7962" t="str">
            <v>Phylloscopus cantator</v>
          </cell>
        </row>
        <row r="7963">
          <cell r="C7963" t="str">
            <v>Sulphur-breasted Warbler</v>
          </cell>
          <cell r="D7963" t="str">
            <v>Phylloscopus ricketti</v>
          </cell>
        </row>
        <row r="7964">
          <cell r="C7964" t="str">
            <v>Philippine Leaf-warbler</v>
          </cell>
          <cell r="D7964" t="str">
            <v>Phylloscopus olivaceus</v>
          </cell>
        </row>
        <row r="7965">
          <cell r="C7965" t="str">
            <v>Lemon-throated Leaf-warbler</v>
          </cell>
          <cell r="D7965" t="str">
            <v>Phylloscopus cebuensis</v>
          </cell>
        </row>
        <row r="7966">
          <cell r="C7966" t="str">
            <v>Mountain Leaf-warbler</v>
          </cell>
          <cell r="D7966" t="str">
            <v>Phylloscopus trivirgatus</v>
          </cell>
        </row>
        <row r="7967">
          <cell r="D7967" t="str">
            <v>Phylloscopus benguetensis</v>
          </cell>
        </row>
        <row r="7968">
          <cell r="C7968" t="str">
            <v>Sulawesi Leaf-warbler</v>
          </cell>
          <cell r="D7968" t="str">
            <v>Phylloscopus sarasinorum</v>
          </cell>
        </row>
        <row r="7969">
          <cell r="C7969" t="str">
            <v>Timor Leaf-warbler</v>
          </cell>
          <cell r="D7969" t="str">
            <v>Phylloscopus presbytes</v>
          </cell>
        </row>
        <row r="7970">
          <cell r="C7970" t="str">
            <v>Island Leaf-warbler</v>
          </cell>
          <cell r="D7970" t="str">
            <v>Phylloscopus poliocephalus</v>
          </cell>
        </row>
        <row r="7971">
          <cell r="C7971" t="str">
            <v>Makira Leaf-warbler</v>
          </cell>
          <cell r="D7971" t="str">
            <v>Phylloscopus makirensis</v>
          </cell>
        </row>
        <row r="7972">
          <cell r="C7972" t="str">
            <v>Sombre Leaf-warbler</v>
          </cell>
          <cell r="D7972" t="str">
            <v>Phylloscopus amoenus</v>
          </cell>
        </row>
        <row r="7973">
          <cell r="D7973" t="str">
            <v>Seicercus burkii</v>
          </cell>
        </row>
        <row r="7974">
          <cell r="C7974" t="str">
            <v>Green-crowned Warbler</v>
          </cell>
          <cell r="D7974" t="str">
            <v>Seicercus burkii</v>
          </cell>
        </row>
        <row r="7975">
          <cell r="C7975" t="str">
            <v>Bianchi's Warbler</v>
          </cell>
          <cell r="D7975" t="str">
            <v>Seicercus valentini</v>
          </cell>
        </row>
        <row r="7976">
          <cell r="C7976" t="str">
            <v>Whistler's Warbler</v>
          </cell>
          <cell r="D7976" t="str">
            <v>Seicercus whistleri</v>
          </cell>
        </row>
        <row r="7977">
          <cell r="C7977" t="str">
            <v>Alstrom's Warbler</v>
          </cell>
          <cell r="D7977" t="str">
            <v>Seicercus soror</v>
          </cell>
        </row>
        <row r="7978">
          <cell r="C7978" t="str">
            <v>Grey-crowned Warbler</v>
          </cell>
          <cell r="D7978" t="str">
            <v>Seicercus tephrocephalus</v>
          </cell>
        </row>
        <row r="7979">
          <cell r="C7979" t="str">
            <v>Martens's Warbler</v>
          </cell>
          <cell r="D7979" t="str">
            <v>Seicercus omeiensis</v>
          </cell>
        </row>
        <row r="7980">
          <cell r="C7980" t="str">
            <v>White-spectacled Warbler</v>
          </cell>
          <cell r="D7980" t="str">
            <v>Seicercus affinis</v>
          </cell>
        </row>
        <row r="7981">
          <cell r="C7981" t="str">
            <v>Grey-cheeked Warbler</v>
          </cell>
          <cell r="D7981" t="str">
            <v>Seicercus poliogenys</v>
          </cell>
        </row>
        <row r="7982">
          <cell r="C7982" t="str">
            <v>Chestnut-crowned Warbler</v>
          </cell>
          <cell r="D7982" t="str">
            <v>Seicercus castaniceps</v>
          </cell>
        </row>
        <row r="7983">
          <cell r="C7983" t="str">
            <v>Yellow-breasted Warbler</v>
          </cell>
          <cell r="D7983" t="str">
            <v>Seicercus montis</v>
          </cell>
        </row>
        <row r="7984">
          <cell r="C7984" t="str">
            <v>Sunda Warbler</v>
          </cell>
          <cell r="D7984" t="str">
            <v>Seicercus grammiceps</v>
          </cell>
        </row>
        <row r="7985">
          <cell r="C7985" t="str">
            <v>Broad-billed Warbler</v>
          </cell>
          <cell r="D7985" t="str">
            <v>Tickellia hodgsoni</v>
          </cell>
        </row>
        <row r="7986">
          <cell r="C7986" t="str">
            <v>Rufous-faced Warbler</v>
          </cell>
          <cell r="D7986" t="str">
            <v>Abroscopus albogularis</v>
          </cell>
        </row>
        <row r="7987">
          <cell r="C7987" t="str">
            <v>Black-faced Warbler</v>
          </cell>
          <cell r="D7987" t="str">
            <v>Abroscopus schisticeps</v>
          </cell>
        </row>
        <row r="7988">
          <cell r="C7988" t="str">
            <v>Yellow-bellied Warbler</v>
          </cell>
          <cell r="D7988" t="str">
            <v>Abroscopus superciliaris</v>
          </cell>
        </row>
        <row r="7989">
          <cell r="C7989" t="str">
            <v>Grauer's Warbler</v>
          </cell>
          <cell r="D7989" t="str">
            <v>Graueria vittata</v>
          </cell>
        </row>
        <row r="7990">
          <cell r="D7990" t="str">
            <v>Eremomela salvadorii</v>
          </cell>
        </row>
        <row r="7991">
          <cell r="D7991" t="str">
            <v>Eremomela icteropygialis</v>
          </cell>
        </row>
        <row r="7992">
          <cell r="C7992" t="str">
            <v>Yellow-bellied Eremomela</v>
          </cell>
          <cell r="D7992" t="str">
            <v>Eremomela icteropygialis</v>
          </cell>
        </row>
        <row r="7993">
          <cell r="C7993" t="str">
            <v>Yellow-vented Eremomela</v>
          </cell>
          <cell r="D7993" t="str">
            <v>Eremomela flavicrissalis</v>
          </cell>
        </row>
        <row r="7994">
          <cell r="D7994" t="str">
            <v>Eremomela canescens</v>
          </cell>
        </row>
        <row r="7995">
          <cell r="D7995" t="str">
            <v>Eremomela pusilla</v>
          </cell>
        </row>
        <row r="7996">
          <cell r="C7996" t="str">
            <v>Senegal Eremomela</v>
          </cell>
          <cell r="D7996" t="str">
            <v>Eremomela pusilla</v>
          </cell>
        </row>
        <row r="7997">
          <cell r="C7997" t="str">
            <v>Greencap Eremomela</v>
          </cell>
          <cell r="D7997" t="str">
            <v>Eremomela scotops</v>
          </cell>
        </row>
        <row r="7998">
          <cell r="C7998" t="str">
            <v>Yellow-rumped Eremomela</v>
          </cell>
          <cell r="D7998" t="str">
            <v>Eremomela gregalis</v>
          </cell>
        </row>
        <row r="7999">
          <cell r="C7999" t="str">
            <v>Rufous-crowned Eremomela</v>
          </cell>
          <cell r="D7999" t="str">
            <v>Eremomela badiceps</v>
          </cell>
        </row>
        <row r="8000">
          <cell r="C8000" t="str">
            <v>Turner's Eremomela</v>
          </cell>
          <cell r="D8000" t="str">
            <v>Eremomela turneri</v>
          </cell>
        </row>
        <row r="8001">
          <cell r="C8001" t="str">
            <v>Black-necked Eremomela</v>
          </cell>
          <cell r="D8001" t="str">
            <v>Eremomela atricollis</v>
          </cell>
        </row>
        <row r="8002">
          <cell r="C8002" t="str">
            <v>Burnt-neck Eremomela</v>
          </cell>
          <cell r="D8002" t="str">
            <v>Eremomela usticollis</v>
          </cell>
        </row>
        <row r="8003">
          <cell r="C8003" t="str">
            <v>Green Crombec</v>
          </cell>
          <cell r="D8003" t="str">
            <v>Sylvietta virens</v>
          </cell>
        </row>
        <row r="8004">
          <cell r="C8004" t="str">
            <v>Lemon-bellied Crombec</v>
          </cell>
          <cell r="D8004" t="str">
            <v>Sylvietta denti</v>
          </cell>
        </row>
        <row r="8005">
          <cell r="D8005" t="str">
            <v>Sylvietta chapini</v>
          </cell>
        </row>
        <row r="8006">
          <cell r="D8006" t="str">
            <v>Sylvietta leucophrys</v>
          </cell>
        </row>
        <row r="8007">
          <cell r="C8007" t="str">
            <v>White-browed Crombec</v>
          </cell>
          <cell r="D8007" t="str">
            <v>Sylvietta leucophrys</v>
          </cell>
        </row>
        <row r="8008">
          <cell r="C8008" t="str">
            <v>Northern Crombec</v>
          </cell>
          <cell r="D8008" t="str">
            <v>Sylvietta brachyura</v>
          </cell>
        </row>
        <row r="8009">
          <cell r="C8009" t="str">
            <v>Short-billed Crombec</v>
          </cell>
          <cell r="D8009" t="str">
            <v>Sylvietta philippae</v>
          </cell>
        </row>
        <row r="8010">
          <cell r="C8010" t="str">
            <v>Red-capped Crombec</v>
          </cell>
          <cell r="D8010" t="str">
            <v>Sylvietta ruficapilla</v>
          </cell>
        </row>
        <row r="8011">
          <cell r="C8011" t="str">
            <v>Red-faced Crombec</v>
          </cell>
          <cell r="D8011" t="str">
            <v>Sylvietta whytii</v>
          </cell>
        </row>
        <row r="8012">
          <cell r="C8012" t="str">
            <v>Somali Crombec</v>
          </cell>
          <cell r="D8012" t="str">
            <v>Sylvietta isabellina</v>
          </cell>
        </row>
        <row r="8013">
          <cell r="C8013" t="str">
            <v>Cape Crombec</v>
          </cell>
          <cell r="D8013" t="str">
            <v>Sylvietta rufescens</v>
          </cell>
        </row>
        <row r="8014">
          <cell r="C8014" t="str">
            <v>Yemen Warbler</v>
          </cell>
          <cell r="D8014" t="str">
            <v>Sylvia buryi</v>
          </cell>
        </row>
        <row r="8015">
          <cell r="C8015" t="str">
            <v>Brown Warbler</v>
          </cell>
          <cell r="D8015" t="str">
            <v>Sylvia lugens</v>
          </cell>
        </row>
        <row r="8016">
          <cell r="C8016" t="str">
            <v>Banded Warbler</v>
          </cell>
          <cell r="D8016" t="str">
            <v>Sylvia boehmi</v>
          </cell>
        </row>
        <row r="8017">
          <cell r="C8017" t="str">
            <v>Layard's Warbler</v>
          </cell>
          <cell r="D8017" t="str">
            <v>Sylvia layardi</v>
          </cell>
        </row>
        <row r="8018">
          <cell r="C8018" t="str">
            <v>Rufous-vented Warbler</v>
          </cell>
          <cell r="D8018" t="str">
            <v>Sylvia subcaerulea</v>
          </cell>
        </row>
        <row r="8019">
          <cell r="C8019" t="str">
            <v>Blackcap</v>
          </cell>
          <cell r="D8019" t="str">
            <v>Sylvia atricapilla</v>
          </cell>
        </row>
        <row r="8020">
          <cell r="C8020" t="str">
            <v>Garden Warbler</v>
          </cell>
          <cell r="D8020" t="str">
            <v>Sylvia borin</v>
          </cell>
        </row>
        <row r="8021">
          <cell r="C8021" t="str">
            <v>Common Whitethroat</v>
          </cell>
          <cell r="D8021" t="str">
            <v>Sylvia communis</v>
          </cell>
        </row>
        <row r="8022">
          <cell r="C8022" t="str">
            <v>Lesser Whitethroat</v>
          </cell>
          <cell r="D8022" t="str">
            <v>Sylvia curruca</v>
          </cell>
        </row>
        <row r="8023">
          <cell r="D8023" t="str">
            <v>Sylvia curruca</v>
          </cell>
        </row>
        <row r="8024">
          <cell r="C8024" t="str">
            <v>Small Whitethroat</v>
          </cell>
          <cell r="D8024" t="str">
            <v>Sylvia minula</v>
          </cell>
        </row>
        <row r="8025">
          <cell r="C8025" t="str">
            <v>Hume's Whitethroat</v>
          </cell>
          <cell r="D8025" t="str">
            <v>Sylvia althaea</v>
          </cell>
        </row>
        <row r="8026">
          <cell r="C8026" t="str">
            <v>Desert Warbler</v>
          </cell>
          <cell r="D8026" t="str">
            <v>Sylvia nana</v>
          </cell>
        </row>
        <row r="8027">
          <cell r="C8027" t="str">
            <v>African Desert Warbler</v>
          </cell>
          <cell r="D8027" t="str">
            <v>Sylvia deserti</v>
          </cell>
        </row>
        <row r="8028">
          <cell r="C8028" t="str">
            <v>Barred Warbler</v>
          </cell>
          <cell r="D8028" t="str">
            <v>Sylvia nisoria</v>
          </cell>
        </row>
        <row r="8029">
          <cell r="C8029" t="str">
            <v>Orphean Warbler</v>
          </cell>
          <cell r="D8029" t="str">
            <v>Sylvia hortensis</v>
          </cell>
        </row>
        <row r="8030">
          <cell r="D8030" t="str">
            <v>Sylvia hortensis</v>
          </cell>
        </row>
        <row r="8031">
          <cell r="D8031" t="str">
            <v>Sylvia crassirostris</v>
          </cell>
        </row>
        <row r="8032">
          <cell r="C8032" t="str">
            <v>Arabian Warbler</v>
          </cell>
          <cell r="D8032" t="str">
            <v>Sylvia leucomelaena</v>
          </cell>
        </row>
        <row r="8033">
          <cell r="C8033" t="str">
            <v>Rueppell's Warbler</v>
          </cell>
          <cell r="D8033" t="str">
            <v>Sylvia rueppelli</v>
          </cell>
        </row>
        <row r="8034">
          <cell r="C8034" t="str">
            <v>Sardinian Warbler</v>
          </cell>
          <cell r="D8034" t="str">
            <v>Sylvia melanocephala</v>
          </cell>
        </row>
        <row r="8035">
          <cell r="C8035" t="str">
            <v>Cyprus Warbler</v>
          </cell>
          <cell r="D8035" t="str">
            <v>Sylvia melanothorax</v>
          </cell>
        </row>
        <row r="8036">
          <cell r="C8036" t="str">
            <v>Subalpine Warbler</v>
          </cell>
          <cell r="D8036" t="str">
            <v>Sylvia cantillans</v>
          </cell>
        </row>
        <row r="8037">
          <cell r="C8037" t="str">
            <v>Moltoni's Warbler</v>
          </cell>
          <cell r="D8037" t="str">
            <v>Sylvia moltonii</v>
          </cell>
        </row>
        <row r="8038">
          <cell r="C8038" t="str">
            <v>Menetries's Warbler</v>
          </cell>
          <cell r="D8038" t="str">
            <v>Sylvia mystacea</v>
          </cell>
        </row>
        <row r="8039">
          <cell r="C8039" t="str">
            <v>Spectacled Warbler</v>
          </cell>
          <cell r="D8039" t="str">
            <v>Sylvia conspicillata</v>
          </cell>
        </row>
        <row r="8040">
          <cell r="C8040" t="str">
            <v>Tristram's Warbler</v>
          </cell>
          <cell r="D8040" t="str">
            <v>Sylvia deserticola</v>
          </cell>
        </row>
        <row r="8041">
          <cell r="C8041" t="str">
            <v>Dartford Warbler</v>
          </cell>
          <cell r="D8041" t="str">
            <v>Sylvia undata</v>
          </cell>
        </row>
        <row r="8042">
          <cell r="C8042" t="str">
            <v>Marmora's Warbler</v>
          </cell>
          <cell r="D8042" t="str">
            <v>Sylvia sarda</v>
          </cell>
        </row>
        <row r="8043">
          <cell r="D8043" t="str">
            <v>Sylvia sarda</v>
          </cell>
        </row>
        <row r="8044">
          <cell r="D8044" t="str">
            <v>Sylvia balearica</v>
          </cell>
        </row>
        <row r="8045">
          <cell r="C8045" t="str">
            <v>Rockrunner</v>
          </cell>
          <cell r="D8045" t="str">
            <v>Achaetops pycnopygius</v>
          </cell>
        </row>
        <row r="8046">
          <cell r="C8046" t="str">
            <v>Common Jery</v>
          </cell>
          <cell r="D8046" t="str">
            <v>Neomixis tenella</v>
          </cell>
        </row>
        <row r="8047">
          <cell r="C8047" t="str">
            <v>Green Jery</v>
          </cell>
          <cell r="D8047" t="str">
            <v>Neomixis viridis</v>
          </cell>
        </row>
        <row r="8048">
          <cell r="C8048" t="str">
            <v>Stripe-throated Jery</v>
          </cell>
          <cell r="D8048" t="str">
            <v>Neomixis striatigula</v>
          </cell>
        </row>
        <row r="8049">
          <cell r="C8049" t="str">
            <v>Wedge-tailed Jery</v>
          </cell>
          <cell r="D8049" t="str">
            <v>Neomixis flavoviridis</v>
          </cell>
        </row>
        <row r="8050">
          <cell r="C8050" t="str">
            <v>Bagobo Babbler</v>
          </cell>
          <cell r="D8050" t="str">
            <v>Leonardina woodi</v>
          </cell>
        </row>
        <row r="8051">
          <cell r="D8051" t="str">
            <v>Robsonius rabori</v>
          </cell>
        </row>
        <row r="8052">
          <cell r="C8052" t="str">
            <v>Rusty-faced Babbler</v>
          </cell>
          <cell r="D8052" t="str">
            <v>Robsonius rabori</v>
          </cell>
        </row>
        <row r="8053">
          <cell r="C8053" t="str">
            <v>Grey-banded Babbler</v>
          </cell>
          <cell r="D8053" t="str">
            <v>Robsonius sorsogonensis</v>
          </cell>
        </row>
        <row r="8054">
          <cell r="D8054" t="str">
            <v>Pellorneum tickelli</v>
          </cell>
        </row>
        <row r="8055">
          <cell r="C8055" t="str">
            <v>Spot-throated Babbler</v>
          </cell>
          <cell r="D8055" t="str">
            <v>Pellorneum albiventre</v>
          </cell>
        </row>
        <row r="8056">
          <cell r="C8056" t="str">
            <v>Marsh Babbler</v>
          </cell>
          <cell r="D8056" t="str">
            <v>Pellorneum palustre</v>
          </cell>
        </row>
        <row r="8057">
          <cell r="C8057" t="str">
            <v>Puff-throated Babbler</v>
          </cell>
          <cell r="D8057" t="str">
            <v>Pellorneum ruficeps</v>
          </cell>
        </row>
        <row r="8058">
          <cell r="C8058" t="str">
            <v>Brown-capped Babbler</v>
          </cell>
          <cell r="D8058" t="str">
            <v>Pellorneum fuscocapillus</v>
          </cell>
        </row>
        <row r="8059">
          <cell r="C8059" t="str">
            <v>Black-capped Babbler</v>
          </cell>
          <cell r="D8059" t="str">
            <v>Pellorneum capistratum</v>
          </cell>
        </row>
        <row r="8060">
          <cell r="C8060" t="str">
            <v>White-chested Babbler</v>
          </cell>
          <cell r="D8060" t="str">
            <v>Trichastoma rostratum</v>
          </cell>
        </row>
        <row r="8061">
          <cell r="C8061" t="str">
            <v>Sulawesi Babbler</v>
          </cell>
          <cell r="D8061" t="str">
            <v>Trichastoma celebense</v>
          </cell>
        </row>
        <row r="8062">
          <cell r="C8062" t="str">
            <v>Ferruginous Babbler</v>
          </cell>
          <cell r="D8062" t="str">
            <v>Trichastoma bicolor</v>
          </cell>
        </row>
        <row r="8063">
          <cell r="C8063" t="str">
            <v>Buff-breasted babbler</v>
          </cell>
          <cell r="D8063" t="str">
            <v>Trichastoma tickelli</v>
          </cell>
        </row>
        <row r="8064">
          <cell r="C8064" t="str">
            <v>Sumatran Babbler</v>
          </cell>
          <cell r="D8064" t="str">
            <v>Trichastoma buettikoferi</v>
          </cell>
        </row>
        <row r="8065">
          <cell r="C8065" t="str">
            <v>Temminck's Babbler</v>
          </cell>
          <cell r="D8065" t="str">
            <v>Trichastoma pyrrogenys</v>
          </cell>
        </row>
        <row r="8066">
          <cell r="C8066" t="str">
            <v>Abbott's Babbler</v>
          </cell>
          <cell r="D8066" t="str">
            <v>Malacocincla abbotti</v>
          </cell>
        </row>
        <row r="8067">
          <cell r="D8067" t="str">
            <v>Malacocincla sepiarium</v>
          </cell>
        </row>
        <row r="8068">
          <cell r="C8068" t="str">
            <v>Horsfield's Babbler</v>
          </cell>
          <cell r="D8068" t="str">
            <v>Malacocincla sepiaria</v>
          </cell>
        </row>
        <row r="8069">
          <cell r="D8069" t="str">
            <v>Malacocincla vanderbilti</v>
          </cell>
        </row>
        <row r="8070">
          <cell r="C8070" t="str">
            <v>Black-browed Babbler</v>
          </cell>
          <cell r="D8070" t="str">
            <v>Malacocincla perspicillata</v>
          </cell>
        </row>
        <row r="8071">
          <cell r="C8071" t="str">
            <v>Short-tailed Babbler</v>
          </cell>
          <cell r="D8071" t="str">
            <v>Malacocincla malaccensis</v>
          </cell>
        </row>
        <row r="8072">
          <cell r="C8072" t="str">
            <v>Ashy-headed Babbler</v>
          </cell>
          <cell r="D8072" t="str">
            <v>Malacocincla cinereiceps</v>
          </cell>
        </row>
        <row r="8073">
          <cell r="C8073" t="str">
            <v>Moustached Babbler</v>
          </cell>
          <cell r="D8073" t="str">
            <v>Malacopteron magnirostre</v>
          </cell>
        </row>
        <row r="8074">
          <cell r="C8074" t="str">
            <v>Sooty-capped Babbler</v>
          </cell>
          <cell r="D8074" t="str">
            <v>Malacopteron affine</v>
          </cell>
        </row>
        <row r="8075">
          <cell r="C8075" t="str">
            <v>Scaly-crowned Babbler</v>
          </cell>
          <cell r="D8075" t="str">
            <v>Malacopteron cinereum</v>
          </cell>
        </row>
        <row r="8076">
          <cell r="C8076" t="str">
            <v>Rufous-crowned Babbler</v>
          </cell>
          <cell r="D8076" t="str">
            <v>Malacopteron magnum</v>
          </cell>
        </row>
        <row r="8077">
          <cell r="C8077" t="str">
            <v>Melodious Babbler</v>
          </cell>
          <cell r="D8077" t="str">
            <v>Malacopteron palawanense</v>
          </cell>
        </row>
        <row r="8078">
          <cell r="C8078" t="str">
            <v>Grey-breasted Babbler</v>
          </cell>
          <cell r="D8078" t="str">
            <v>Malacopteron albogulare</v>
          </cell>
        </row>
        <row r="8079">
          <cell r="C8079" t="str">
            <v>Blackcap Illadopsis</v>
          </cell>
          <cell r="D8079" t="str">
            <v>Illadopsis cleaveri</v>
          </cell>
        </row>
        <row r="8080">
          <cell r="C8080" t="str">
            <v>Scaly-breasted Illadopsis</v>
          </cell>
          <cell r="D8080" t="str">
            <v>Illadopsis albipectus</v>
          </cell>
        </row>
        <row r="8081">
          <cell r="C8081" t="str">
            <v>Rufous-winged Illadopsis</v>
          </cell>
          <cell r="D8081" t="str">
            <v>Illadopsis rufescens</v>
          </cell>
        </row>
        <row r="8082">
          <cell r="C8082" t="str">
            <v>Puvel's Illadopsis</v>
          </cell>
          <cell r="D8082" t="str">
            <v>Illadopsis puveli</v>
          </cell>
        </row>
        <row r="8083">
          <cell r="C8083" t="str">
            <v>Pale-breasted Illadopsis</v>
          </cell>
          <cell r="D8083" t="str">
            <v>Illadopsis rufipennis</v>
          </cell>
        </row>
        <row r="8084">
          <cell r="C8084" t="str">
            <v>Brown Illadopsis</v>
          </cell>
          <cell r="D8084" t="str">
            <v>Illadopsis fulvescens</v>
          </cell>
        </row>
        <row r="8085">
          <cell r="C8085" t="str">
            <v>Mountain Illadopsis</v>
          </cell>
          <cell r="D8085" t="str">
            <v>Illadopsis pyrrhoptera</v>
          </cell>
        </row>
        <row r="8086">
          <cell r="D8086" t="str">
            <v>Illadopsis atriceps</v>
          </cell>
        </row>
        <row r="8087">
          <cell r="D8087" t="str">
            <v>Illadopsis abyssinica</v>
          </cell>
        </row>
        <row r="8088">
          <cell r="C8088" t="str">
            <v>Grey-chested Babbler</v>
          </cell>
          <cell r="D8088" t="str">
            <v>Kakamega poliothorax</v>
          </cell>
        </row>
        <row r="8089">
          <cell r="C8089" t="str">
            <v>African Hill Babbler</v>
          </cell>
          <cell r="D8089" t="str">
            <v>Pseudoalcippe abyssinica</v>
          </cell>
        </row>
        <row r="8090">
          <cell r="C8090" t="str">
            <v>Thrush Babbler</v>
          </cell>
          <cell r="D8090" t="str">
            <v>Ptyrticus turdinus</v>
          </cell>
        </row>
        <row r="8091">
          <cell r="C8091" t="str">
            <v>Large Scimitar-babbler</v>
          </cell>
          <cell r="D8091" t="str">
            <v>Pomatorhinus hypoleucos</v>
          </cell>
        </row>
        <row r="8092">
          <cell r="D8092" t="str">
            <v>Pomatorhinus erythrocnemis</v>
          </cell>
        </row>
        <row r="8093">
          <cell r="C8093" t="str">
            <v>Black-necklaced Scimitar-babbler</v>
          </cell>
          <cell r="D8093" t="str">
            <v>Pomatorhinus erythrocnemis</v>
          </cell>
        </row>
        <row r="8094">
          <cell r="C8094" t="str">
            <v>Black-streaked Scimitar-babbler</v>
          </cell>
          <cell r="D8094" t="str">
            <v>Pomatorhinus gravivox</v>
          </cell>
        </row>
        <row r="8095">
          <cell r="C8095" t="str">
            <v>Spot-breasted Scimitar-babbler</v>
          </cell>
          <cell r="D8095" t="str">
            <v>Pomatorhinus mcclellandi</v>
          </cell>
        </row>
        <row r="8096">
          <cell r="C8096" t="str">
            <v>Grey-sided Scimitar-babbler</v>
          </cell>
          <cell r="D8096" t="str">
            <v>Pomatorhinus swinhoei</v>
          </cell>
        </row>
        <row r="8097">
          <cell r="C8097" t="str">
            <v>Rusty-cheeked Scimitar-babbler</v>
          </cell>
          <cell r="D8097" t="str">
            <v>Pomatorhinus erythrogenys</v>
          </cell>
        </row>
        <row r="8098">
          <cell r="D8098" t="str">
            <v>Pomatorhinus horsfieldii</v>
          </cell>
        </row>
        <row r="8099">
          <cell r="C8099" t="str">
            <v>Indian Scimitar-babbler</v>
          </cell>
          <cell r="D8099" t="str">
            <v>Pomatorhinus horsfieldii</v>
          </cell>
        </row>
        <row r="8100">
          <cell r="C8100" t="str">
            <v>Sri Lanka Scimitar-babbler</v>
          </cell>
          <cell r="D8100" t="str">
            <v>Pomatorhinus melanurus</v>
          </cell>
        </row>
        <row r="8101">
          <cell r="C8101" t="str">
            <v>White-browed Scimitar-babbler</v>
          </cell>
          <cell r="D8101" t="str">
            <v>Pomatorhinus schisticeps</v>
          </cell>
        </row>
        <row r="8102">
          <cell r="C8102" t="str">
            <v>Chestnut-backed Scimitar-babbler</v>
          </cell>
          <cell r="D8102" t="str">
            <v>Pomatorhinus montanus</v>
          </cell>
        </row>
        <row r="8103">
          <cell r="D8103" t="str">
            <v>Pomatorhinus ruficollis</v>
          </cell>
        </row>
        <row r="8104">
          <cell r="C8104" t="str">
            <v>Streak-breasted Scimitar-babbler</v>
          </cell>
          <cell r="D8104" t="str">
            <v>Pomatorhinus ruficollis</v>
          </cell>
        </row>
        <row r="8105">
          <cell r="C8105" t="str">
            <v>Taiwan Scimitar-babbler</v>
          </cell>
          <cell r="D8105" t="str">
            <v>Pomatorhinus musicus</v>
          </cell>
        </row>
        <row r="8106">
          <cell r="C8106" t="str">
            <v>Red-billed Scimitar-babbler</v>
          </cell>
          <cell r="D8106" t="str">
            <v>Pomatorhinus ochraceiceps</v>
          </cell>
        </row>
        <row r="8107">
          <cell r="C8107" t="str">
            <v>Coral-billed Scimitar-babbler</v>
          </cell>
          <cell r="D8107" t="str">
            <v>Pomatorhinus ferruginosus</v>
          </cell>
        </row>
        <row r="8108">
          <cell r="C8108" t="str">
            <v>Slender-billed Scimitar-babbler</v>
          </cell>
          <cell r="D8108" t="str">
            <v>Xiphirhynchus superciliaris</v>
          </cell>
        </row>
        <row r="8109">
          <cell r="C8109" t="str">
            <v>Short-tailed Scimitar-babbler</v>
          </cell>
          <cell r="D8109" t="str">
            <v>Jabouilleia danjoui</v>
          </cell>
        </row>
        <row r="8110">
          <cell r="D8110" t="str">
            <v>Jabouilleia naungmungensis</v>
          </cell>
        </row>
        <row r="8111">
          <cell r="D8111" t="str">
            <v>Rimator malacoptilus</v>
          </cell>
        </row>
        <row r="8112">
          <cell r="C8112" t="str">
            <v>Long-billed Wren-babbler</v>
          </cell>
          <cell r="D8112" t="str">
            <v>Rimator malacoptilus</v>
          </cell>
        </row>
        <row r="8113">
          <cell r="C8113" t="str">
            <v>Sumatran Wren-babbler</v>
          </cell>
          <cell r="D8113" t="str">
            <v>Rimator albostriatus</v>
          </cell>
        </row>
        <row r="8114">
          <cell r="C8114" t="str">
            <v>White-throated Wren-babbler</v>
          </cell>
          <cell r="D8114" t="str">
            <v>Rimator pasquieri</v>
          </cell>
        </row>
        <row r="8115">
          <cell r="C8115" t="str">
            <v>Bornean Wren-babbler</v>
          </cell>
          <cell r="D8115" t="str">
            <v>Ptilocichla leucogrammica</v>
          </cell>
        </row>
        <row r="8116">
          <cell r="C8116" t="str">
            <v>Striated Wren-babbler</v>
          </cell>
          <cell r="D8116" t="str">
            <v>Ptilocichla mindanensis</v>
          </cell>
        </row>
        <row r="8117">
          <cell r="C8117" t="str">
            <v>Falcated Wren-babbler</v>
          </cell>
          <cell r="D8117" t="str">
            <v>Ptilocichla falcata</v>
          </cell>
        </row>
        <row r="8118">
          <cell r="C8118" t="str">
            <v>Striped Wren-babbler</v>
          </cell>
          <cell r="D8118" t="str">
            <v>Kenopia striata</v>
          </cell>
        </row>
        <row r="8119">
          <cell r="C8119" t="str">
            <v>Limestone Wren-babbler</v>
          </cell>
          <cell r="D8119" t="str">
            <v>Gypsophila crispifrons</v>
          </cell>
        </row>
        <row r="8120">
          <cell r="C8120" t="str">
            <v>Marbled Wren-babbler</v>
          </cell>
          <cell r="D8120" t="str">
            <v>Turdinus marmorata</v>
          </cell>
        </row>
        <row r="8121">
          <cell r="C8121" t="str">
            <v>Rusty-breasted Wren-babbler</v>
          </cell>
          <cell r="D8121" t="str">
            <v>Turdinus rufipectus</v>
          </cell>
        </row>
        <row r="8122">
          <cell r="C8122" t="str">
            <v>Black-throated Wren-babbler</v>
          </cell>
          <cell r="D8122" t="str">
            <v>Turdinus atrigularis</v>
          </cell>
        </row>
        <row r="8123">
          <cell r="C8123" t="str">
            <v>Large Wren-babbler</v>
          </cell>
          <cell r="D8123" t="str">
            <v>Turdinus macrodactylus</v>
          </cell>
        </row>
        <row r="8124">
          <cell r="C8124" t="str">
            <v>Streaked Wren-babbler</v>
          </cell>
          <cell r="D8124" t="str">
            <v>Napothera brevicaudata</v>
          </cell>
        </row>
        <row r="8125">
          <cell r="C8125" t="str">
            <v>Mountain Wren-babbler</v>
          </cell>
          <cell r="D8125" t="str">
            <v>Napothera crassa</v>
          </cell>
        </row>
        <row r="8126">
          <cell r="C8126" t="str">
            <v>Eyebrowed Wren-babbler</v>
          </cell>
          <cell r="D8126" t="str">
            <v>Napothera epilepidota</v>
          </cell>
        </row>
        <row r="8127">
          <cell r="D8127" t="str">
            <v>Pnoepyga albiventer</v>
          </cell>
        </row>
        <row r="8128">
          <cell r="C8128" t="str">
            <v>Scaly-breasted Wren-babbler</v>
          </cell>
          <cell r="D8128" t="str">
            <v>Pnoepyga albiventer</v>
          </cell>
        </row>
        <row r="8129">
          <cell r="C8129" t="str">
            <v>Taiwan Wren-babbler</v>
          </cell>
          <cell r="D8129" t="str">
            <v>Pnoepyga formosana</v>
          </cell>
        </row>
        <row r="8130">
          <cell r="C8130" t="str">
            <v>Nepal Wren-babbler</v>
          </cell>
          <cell r="D8130" t="str">
            <v>Pnoepyga immaculata</v>
          </cell>
        </row>
        <row r="8131">
          <cell r="C8131" t="str">
            <v>Pygmy Wren-babbler</v>
          </cell>
          <cell r="D8131" t="str">
            <v>Pnoepyga pusilla</v>
          </cell>
        </row>
        <row r="8132">
          <cell r="C8132" t="str">
            <v>Rufous-throated Wren-babbler</v>
          </cell>
          <cell r="D8132" t="str">
            <v>Spelaeornis caudatus</v>
          </cell>
        </row>
        <row r="8133">
          <cell r="C8133" t="str">
            <v>Rusty-throated Wren-babbler</v>
          </cell>
          <cell r="D8133" t="str">
            <v>Spelaeornis badeigularis</v>
          </cell>
        </row>
        <row r="8134">
          <cell r="C8134" t="str">
            <v>Bar-winged Wren-babbler</v>
          </cell>
          <cell r="D8134" t="str">
            <v>Spelaeornis troglodytoides</v>
          </cell>
        </row>
        <row r="8135">
          <cell r="C8135" t="str">
            <v>Spotted Wren-babbler</v>
          </cell>
          <cell r="D8135" t="str">
            <v>Spelaeornis formosus</v>
          </cell>
        </row>
        <row r="8136">
          <cell r="D8136" t="str">
            <v>Spelaeornis chocolatinus</v>
          </cell>
        </row>
        <row r="8137">
          <cell r="C8137" t="str">
            <v>Long-tailed Wren-babbler</v>
          </cell>
          <cell r="D8137" t="str">
            <v>Spelaeornis chocolatinus</v>
          </cell>
        </row>
        <row r="8138">
          <cell r="C8138" t="str">
            <v>Grey-bellied Wren-babbler</v>
          </cell>
          <cell r="D8138" t="str">
            <v>Spelaeornis reptatus</v>
          </cell>
        </row>
        <row r="8139">
          <cell r="C8139" t="str">
            <v>Chin Hills Wren-babbler</v>
          </cell>
          <cell r="D8139" t="str">
            <v>Spelaeornis oatesi</v>
          </cell>
        </row>
        <row r="8140">
          <cell r="C8140" t="str">
            <v>Pale-throated Wren-babbler</v>
          </cell>
          <cell r="D8140" t="str">
            <v>Spelaeornis kinneari</v>
          </cell>
        </row>
        <row r="8141">
          <cell r="C8141" t="str">
            <v>Tawny-breasted Wren-babbler</v>
          </cell>
          <cell r="D8141" t="str">
            <v>Spelaeornis longicaudatus</v>
          </cell>
        </row>
        <row r="8142">
          <cell r="D8142" t="str">
            <v>Sphenocichla humei</v>
          </cell>
        </row>
        <row r="8143">
          <cell r="C8143" t="str">
            <v>Blackish-breasted Babbler</v>
          </cell>
          <cell r="D8143" t="str">
            <v>Sphenocichla humei</v>
          </cell>
        </row>
        <row r="8144">
          <cell r="C8144" t="str">
            <v>Chevron-breasted Babbler</v>
          </cell>
          <cell r="D8144" t="str">
            <v>Sphenocichla roberti</v>
          </cell>
        </row>
        <row r="8145">
          <cell r="D8145" t="str">
            <v>Stachyris rodolphei</v>
          </cell>
        </row>
        <row r="8146">
          <cell r="D8146" t="str">
            <v>Stachyris rufifrons</v>
          </cell>
        </row>
        <row r="8147">
          <cell r="C8147" t="str">
            <v>Rufous-fronted Babbler</v>
          </cell>
          <cell r="D8147" t="str">
            <v>Stachyris rufifrons</v>
          </cell>
        </row>
        <row r="8148">
          <cell r="C8148" t="str">
            <v>Buff-chested Babbler</v>
          </cell>
          <cell r="D8148" t="str">
            <v>Stachyris ambigua</v>
          </cell>
        </row>
        <row r="8149">
          <cell r="C8149" t="str">
            <v>Rufous-capped Babbler</v>
          </cell>
          <cell r="D8149" t="str">
            <v>Stachyris ruficeps</v>
          </cell>
        </row>
        <row r="8150">
          <cell r="C8150" t="str">
            <v>Black-chinned Babbler</v>
          </cell>
          <cell r="D8150" t="str">
            <v>Stachyris pyrrhops</v>
          </cell>
        </row>
        <row r="8151">
          <cell r="C8151" t="str">
            <v>Golden Babbler</v>
          </cell>
          <cell r="D8151" t="str">
            <v>Stachyris chrysaea</v>
          </cell>
        </row>
        <row r="8152">
          <cell r="D8152" t="str">
            <v>Stachyris plateni</v>
          </cell>
        </row>
        <row r="8153">
          <cell r="C8153" t="str">
            <v>Mindanao Pygmy-babbler</v>
          </cell>
          <cell r="D8153" t="str">
            <v>Stachyris plateni</v>
          </cell>
        </row>
        <row r="8154">
          <cell r="C8154" t="str">
            <v>Visayan Pygmy Babbler</v>
          </cell>
          <cell r="D8154" t="str">
            <v>Stachyris pygmaea</v>
          </cell>
        </row>
        <row r="8155">
          <cell r="C8155" t="str">
            <v>Golden-crowned Babbler</v>
          </cell>
          <cell r="D8155" t="str">
            <v>Stachyris dennistouni</v>
          </cell>
        </row>
        <row r="8156">
          <cell r="C8156" t="str">
            <v>Black-crowned Babbler</v>
          </cell>
          <cell r="D8156" t="str">
            <v>Stachyris nigrocapitata</v>
          </cell>
        </row>
        <row r="8157">
          <cell r="C8157" t="str">
            <v>Rusty-crowned Babbler</v>
          </cell>
          <cell r="D8157" t="str">
            <v>Stachyris capitalis</v>
          </cell>
        </row>
        <row r="8158">
          <cell r="C8158" t="str">
            <v>Chestnut-faced Babbler</v>
          </cell>
          <cell r="D8158" t="str">
            <v>Stachyris whiteheadi</v>
          </cell>
        </row>
        <row r="8159">
          <cell r="C8159" t="str">
            <v>Luzon Striped-babbler</v>
          </cell>
          <cell r="D8159" t="str">
            <v>Stachyris striata</v>
          </cell>
        </row>
        <row r="8160">
          <cell r="C8160" t="str">
            <v>Panay Striped-babbler</v>
          </cell>
          <cell r="D8160" t="str">
            <v>Stachyris latistriata</v>
          </cell>
        </row>
        <row r="8161">
          <cell r="C8161" t="str">
            <v>Negros Striped-babbler</v>
          </cell>
          <cell r="D8161" t="str">
            <v>Stachyris nigrorum</v>
          </cell>
        </row>
        <row r="8162">
          <cell r="C8162" t="str">
            <v>Palawan Striped-babbler</v>
          </cell>
          <cell r="D8162" t="str">
            <v>Stachyris hypogrammica</v>
          </cell>
        </row>
        <row r="8163">
          <cell r="C8163" t="str">
            <v>White-breasted Babbler</v>
          </cell>
          <cell r="D8163" t="str">
            <v>Stachyris grammiceps</v>
          </cell>
        </row>
        <row r="8164">
          <cell r="C8164" t="str">
            <v>Sooty Babbler</v>
          </cell>
          <cell r="D8164" t="str">
            <v>Stachyris herberti</v>
          </cell>
        </row>
        <row r="8165">
          <cell r="C8165" t="str">
            <v>Nonggang Babbler</v>
          </cell>
          <cell r="D8165" t="str">
            <v>Stachyris nonggangensis</v>
          </cell>
        </row>
        <row r="8166">
          <cell r="C8166" t="str">
            <v>Grey-throated Babbler</v>
          </cell>
          <cell r="D8166" t="str">
            <v>Stachyris nigriceps</v>
          </cell>
        </row>
        <row r="8167">
          <cell r="C8167" t="str">
            <v>Grey-headed Babbler</v>
          </cell>
          <cell r="D8167" t="str">
            <v>Stachyris poliocephala</v>
          </cell>
        </row>
        <row r="8168">
          <cell r="C8168" t="str">
            <v>Snowy-throated Babbler</v>
          </cell>
          <cell r="D8168" t="str">
            <v>Stachyris oglei</v>
          </cell>
        </row>
        <row r="8169">
          <cell r="C8169" t="str">
            <v>Spot-necked Babbler</v>
          </cell>
          <cell r="D8169" t="str">
            <v>Stachyris striolata</v>
          </cell>
        </row>
        <row r="8170">
          <cell r="C8170" t="str">
            <v>White-necked Babbler</v>
          </cell>
          <cell r="D8170" t="str">
            <v>Stachyris leucotis</v>
          </cell>
        </row>
        <row r="8171">
          <cell r="C8171" t="str">
            <v>Black-throated Babbler</v>
          </cell>
          <cell r="D8171" t="str">
            <v>Stachyris nigricollis</v>
          </cell>
        </row>
        <row r="8172">
          <cell r="C8172" t="str">
            <v>White-bibbed Babbler</v>
          </cell>
          <cell r="D8172" t="str">
            <v>Stachyris thoracica</v>
          </cell>
        </row>
        <row r="8173">
          <cell r="C8173" t="str">
            <v>Chestnut-rumped Babbler</v>
          </cell>
          <cell r="D8173" t="str">
            <v>Stachyris maculata</v>
          </cell>
        </row>
        <row r="8174">
          <cell r="C8174" t="str">
            <v>Chestnut-winged Babbler</v>
          </cell>
          <cell r="D8174" t="str">
            <v>Stachyris erythroptera</v>
          </cell>
        </row>
        <row r="8175">
          <cell r="C8175" t="str">
            <v>Crescent-chested Babbler</v>
          </cell>
          <cell r="D8175" t="str">
            <v>Stachyris melanothorax</v>
          </cell>
        </row>
        <row r="8176">
          <cell r="C8176" t="str">
            <v>Flame-templed Babbler</v>
          </cell>
          <cell r="D8176" t="str">
            <v>Dasycrotapha speciosa</v>
          </cell>
        </row>
        <row r="8177">
          <cell r="C8177" t="str">
            <v>Tawny-bellied Babbler</v>
          </cell>
          <cell r="D8177" t="str">
            <v>Dumetia hyperythra</v>
          </cell>
        </row>
        <row r="8178">
          <cell r="C8178" t="str">
            <v>Dark-fronted Babbler</v>
          </cell>
          <cell r="D8178" t="str">
            <v>Rhopocichla atriceps</v>
          </cell>
        </row>
        <row r="8179">
          <cell r="D8179" t="str">
            <v>Macronous gularis</v>
          </cell>
        </row>
        <row r="8180">
          <cell r="C8180" t="str">
            <v>Pin-striped Tit-babbler</v>
          </cell>
          <cell r="D8180" t="str">
            <v>Macronous gularis</v>
          </cell>
        </row>
        <row r="8181">
          <cell r="C8181" t="str">
            <v>Bold-striped Tit-babbler</v>
          </cell>
          <cell r="D8181" t="str">
            <v>Macronous bornensis</v>
          </cell>
        </row>
        <row r="8182">
          <cell r="C8182" t="str">
            <v>Grey-cheeked Tit-babbler</v>
          </cell>
          <cell r="D8182" t="str">
            <v>Macronous flavicollis</v>
          </cell>
        </row>
        <row r="8183">
          <cell r="C8183" t="str">
            <v>Grey-faced Tit-babbler</v>
          </cell>
          <cell r="D8183" t="str">
            <v>Macronous kelleyi</v>
          </cell>
        </row>
        <row r="8184">
          <cell r="C8184" t="str">
            <v>Brown Tit-babbler</v>
          </cell>
          <cell r="D8184" t="str">
            <v>Macronous striaticeps</v>
          </cell>
        </row>
        <row r="8185">
          <cell r="C8185" t="str">
            <v>Fluffy-backed Tit-babbler</v>
          </cell>
          <cell r="D8185" t="str">
            <v>Macronous ptilosus</v>
          </cell>
        </row>
        <row r="8186">
          <cell r="D8186" t="str">
            <v>Micromacronus leytensis</v>
          </cell>
        </row>
        <row r="8187">
          <cell r="C8187" t="str">
            <v>Visayan Miniature-babbler</v>
          </cell>
          <cell r="D8187" t="str">
            <v>Micromacronus leytensis</v>
          </cell>
        </row>
        <row r="8188">
          <cell r="C8188" t="str">
            <v>Mindanao Miniature-babbler</v>
          </cell>
          <cell r="D8188" t="str">
            <v>Micromacronus sordidus</v>
          </cell>
        </row>
        <row r="8189">
          <cell r="C8189" t="str">
            <v>Chestnut-capped Babbler</v>
          </cell>
          <cell r="D8189" t="str">
            <v>Timalia pileata</v>
          </cell>
        </row>
        <row r="8190">
          <cell r="C8190" t="str">
            <v>Yellow-eyed Babbler</v>
          </cell>
          <cell r="D8190" t="str">
            <v>Chrysomma sinense</v>
          </cell>
        </row>
        <row r="8191">
          <cell r="C8191" t="str">
            <v>Jerdon's Babbler</v>
          </cell>
          <cell r="D8191" t="str">
            <v>Chrysomma altirostre</v>
          </cell>
        </row>
        <row r="8192">
          <cell r="C8192" t="str">
            <v>Rufous-tailed Babbler</v>
          </cell>
          <cell r="D8192" t="str">
            <v>Chrysomma poecilotis</v>
          </cell>
        </row>
        <row r="8193">
          <cell r="C8193" t="str">
            <v>Wrentit</v>
          </cell>
          <cell r="D8193" t="str">
            <v>Chamaea fasciata</v>
          </cell>
        </row>
        <row r="8194">
          <cell r="C8194" t="str">
            <v>Spiny Babbler</v>
          </cell>
          <cell r="D8194" t="str">
            <v>Turdoides nipalensis</v>
          </cell>
        </row>
        <row r="8195">
          <cell r="C8195" t="str">
            <v>Iraq Babbler</v>
          </cell>
          <cell r="D8195" t="str">
            <v>Turdoides altirostris</v>
          </cell>
        </row>
        <row r="8196">
          <cell r="C8196" t="str">
            <v>Common Babbler</v>
          </cell>
          <cell r="D8196" t="str">
            <v>Turdoides caudata</v>
          </cell>
        </row>
        <row r="8197">
          <cell r="C8197" t="str">
            <v>Striated Babbler</v>
          </cell>
          <cell r="D8197" t="str">
            <v>Turdoides earlei</v>
          </cell>
        </row>
        <row r="8198">
          <cell r="C8198" t="str">
            <v>White-throated Babbler</v>
          </cell>
          <cell r="D8198" t="str">
            <v>Turdoides gularis</v>
          </cell>
        </row>
        <row r="8199">
          <cell r="C8199" t="str">
            <v>Slender-billed Babbler</v>
          </cell>
          <cell r="D8199" t="str">
            <v>Turdoides longirostris</v>
          </cell>
        </row>
        <row r="8200">
          <cell r="C8200" t="str">
            <v>Large Grey Babbler</v>
          </cell>
          <cell r="D8200" t="str">
            <v>Turdoides malcolmi</v>
          </cell>
        </row>
        <row r="8201">
          <cell r="C8201" t="str">
            <v>Arabian Babbler</v>
          </cell>
          <cell r="D8201" t="str">
            <v>Turdoides squamiceps</v>
          </cell>
        </row>
        <row r="8202">
          <cell r="C8202" t="str">
            <v>Fulvous Chatterer</v>
          </cell>
          <cell r="D8202" t="str">
            <v>Turdoides fulva</v>
          </cell>
        </row>
        <row r="8203">
          <cell r="C8203" t="str">
            <v>Scaly Chatterer</v>
          </cell>
          <cell r="D8203" t="str">
            <v>Turdoides aylmeri</v>
          </cell>
        </row>
        <row r="8204">
          <cell r="C8204" t="str">
            <v>Rufous Chatterer</v>
          </cell>
          <cell r="D8204" t="str">
            <v>Turdoides rubiginosa</v>
          </cell>
        </row>
        <row r="8205">
          <cell r="C8205" t="str">
            <v>Rufous Babbler</v>
          </cell>
          <cell r="D8205" t="str">
            <v>Turdoides subrufa</v>
          </cell>
        </row>
        <row r="8206">
          <cell r="C8206" t="str">
            <v>Jungle Babbler</v>
          </cell>
          <cell r="D8206" t="str">
            <v>Turdoides striata</v>
          </cell>
        </row>
        <row r="8207">
          <cell r="C8207" t="str">
            <v>Orange-billed Babbler</v>
          </cell>
          <cell r="D8207" t="str">
            <v>Turdoides rufescens</v>
          </cell>
        </row>
        <row r="8208">
          <cell r="C8208" t="str">
            <v>Yellow-billed Babbler</v>
          </cell>
          <cell r="D8208" t="str">
            <v>Turdoides affinis</v>
          </cell>
        </row>
        <row r="8209">
          <cell r="C8209" t="str">
            <v>Blackcap Babbler</v>
          </cell>
          <cell r="D8209" t="str">
            <v>Turdoides reinwardii</v>
          </cell>
        </row>
        <row r="8210">
          <cell r="C8210" t="str">
            <v>Dusky Babbler</v>
          </cell>
          <cell r="D8210" t="str">
            <v>Turdoides tenebrosa</v>
          </cell>
        </row>
        <row r="8211">
          <cell r="C8211" t="str">
            <v>Black-lored Babbler</v>
          </cell>
          <cell r="D8211" t="str">
            <v>Turdoides melanops</v>
          </cell>
        </row>
        <row r="8212">
          <cell r="D8212" t="str">
            <v>Turdoides melanops</v>
          </cell>
        </row>
        <row r="8213">
          <cell r="C8213" t="str">
            <v>Sharpe's Pied-babbler</v>
          </cell>
          <cell r="D8213" t="str">
            <v>Turdoides sharpei</v>
          </cell>
        </row>
        <row r="8214">
          <cell r="C8214" t="str">
            <v>Scaly Babbler</v>
          </cell>
          <cell r="D8214" t="str">
            <v>Turdoides squamulata</v>
          </cell>
        </row>
        <row r="8215">
          <cell r="C8215" t="str">
            <v>White-rumped Babbler</v>
          </cell>
          <cell r="D8215" t="str">
            <v>Turdoides leucopygia</v>
          </cell>
        </row>
        <row r="8216">
          <cell r="D8216" t="str">
            <v>Turdoides leucopygius</v>
          </cell>
        </row>
        <row r="8217">
          <cell r="C8217" t="str">
            <v>Angola Babbler</v>
          </cell>
          <cell r="D8217" t="str">
            <v>Turdoides hartlaubii</v>
          </cell>
        </row>
        <row r="8218">
          <cell r="C8218" t="str">
            <v>Southern Pied-babbler</v>
          </cell>
          <cell r="D8218" t="str">
            <v>Turdoides bicolor</v>
          </cell>
        </row>
        <row r="8219">
          <cell r="C8219" t="str">
            <v>Northern Pied-babbler</v>
          </cell>
          <cell r="D8219" t="str">
            <v>Turdoides hypoleuca</v>
          </cell>
        </row>
        <row r="8220">
          <cell r="C8220" t="str">
            <v>Hinde's Pied-babbler</v>
          </cell>
          <cell r="D8220" t="str">
            <v>Turdoides hindei</v>
          </cell>
        </row>
        <row r="8221">
          <cell r="C8221" t="str">
            <v>Brown Babbler</v>
          </cell>
          <cell r="D8221" t="str">
            <v>Turdoides plebejus</v>
          </cell>
        </row>
        <row r="8222">
          <cell r="C8222" t="str">
            <v>Cretschmar's Babbler</v>
          </cell>
          <cell r="D8222" t="str">
            <v>Turdoides leucocephala</v>
          </cell>
        </row>
        <row r="8223">
          <cell r="C8223" t="str">
            <v>Arrow-marked Babbler</v>
          </cell>
          <cell r="D8223" t="str">
            <v>Turdoides jardineii</v>
          </cell>
        </row>
        <row r="8224">
          <cell r="C8224" t="str">
            <v>Bare-cheeked Babbler</v>
          </cell>
          <cell r="D8224" t="str">
            <v>Turdoides gymnogenys</v>
          </cell>
        </row>
        <row r="8225">
          <cell r="C8225" t="str">
            <v>Chinese Babax</v>
          </cell>
          <cell r="D8225" t="str">
            <v>Babax lanceolatus</v>
          </cell>
        </row>
        <row r="8226">
          <cell r="C8226" t="str">
            <v>Giant Babax</v>
          </cell>
          <cell r="D8226" t="str">
            <v>Babax waddelli</v>
          </cell>
        </row>
        <row r="8227">
          <cell r="C8227" t="str">
            <v>Tibetan Babax</v>
          </cell>
          <cell r="D8227" t="str">
            <v>Babax koslowi</v>
          </cell>
        </row>
        <row r="8228">
          <cell r="C8228" t="str">
            <v>Ashy-headed Laughingthrush</v>
          </cell>
          <cell r="D8228" t="str">
            <v>Garrulax cinereifrons</v>
          </cell>
        </row>
        <row r="8229">
          <cell r="C8229" t="str">
            <v>Sunda Laughingthrush</v>
          </cell>
          <cell r="D8229" t="str">
            <v>Garrulax palliatus</v>
          </cell>
        </row>
        <row r="8230">
          <cell r="C8230" t="str">
            <v>Rufous-fronted Laughingthrush</v>
          </cell>
          <cell r="D8230" t="str">
            <v>Garrulax rufifrons</v>
          </cell>
        </row>
        <row r="8231">
          <cell r="C8231" t="str">
            <v>Masked Laughingthrush</v>
          </cell>
          <cell r="D8231" t="str">
            <v>Garrulax perspicillatus</v>
          </cell>
        </row>
        <row r="8232">
          <cell r="D8232" t="str">
            <v>Garrulax albogularis</v>
          </cell>
        </row>
        <row r="8233">
          <cell r="C8233" t="str">
            <v>White-throated Laughingthrush</v>
          </cell>
          <cell r="D8233" t="str">
            <v>Garrulax albogularis</v>
          </cell>
        </row>
        <row r="8234">
          <cell r="C8234" t="str">
            <v>Rufous-crowned Laughingthrush</v>
          </cell>
          <cell r="D8234" t="str">
            <v>Garrulax ruficeps</v>
          </cell>
        </row>
        <row r="8235">
          <cell r="D8235" t="str">
            <v>Garrulax leucolophus</v>
          </cell>
        </row>
        <row r="8236">
          <cell r="C8236" t="str">
            <v>White-crested Laughingthrush</v>
          </cell>
          <cell r="D8236" t="str">
            <v>Garrulax leucolophus</v>
          </cell>
        </row>
        <row r="8237">
          <cell r="C8237" t="str">
            <v>Sumatran Laughingthrush</v>
          </cell>
          <cell r="D8237" t="str">
            <v>Garrulax bicolor</v>
          </cell>
        </row>
        <row r="8238">
          <cell r="C8238" t="str">
            <v>Lesser Necklaced Laughingthrush</v>
          </cell>
          <cell r="D8238" t="str">
            <v>Garrulax monileger</v>
          </cell>
        </row>
        <row r="8239">
          <cell r="C8239" t="str">
            <v>Greater Necklaced Laughingthrush</v>
          </cell>
          <cell r="D8239" t="str">
            <v>Garrulax pectoralis</v>
          </cell>
        </row>
        <row r="8240">
          <cell r="C8240" t="str">
            <v>Black Laughingthrush</v>
          </cell>
          <cell r="D8240" t="str">
            <v>Garrulax lugubris</v>
          </cell>
        </row>
        <row r="8241">
          <cell r="C8241" t="str">
            <v>Bare-headed Laughingthrush</v>
          </cell>
          <cell r="D8241" t="str">
            <v>Garrulax calvus</v>
          </cell>
        </row>
        <row r="8242">
          <cell r="C8242" t="str">
            <v>Striated Laughingthrush</v>
          </cell>
          <cell r="D8242" t="str">
            <v>Garrulax striatus</v>
          </cell>
        </row>
        <row r="8243">
          <cell r="D8243" t="str">
            <v>Garrulax strepitans</v>
          </cell>
        </row>
        <row r="8244">
          <cell r="C8244" t="str">
            <v>White-necked Laughingthrush</v>
          </cell>
          <cell r="D8244" t="str">
            <v>Garrulax strepitans</v>
          </cell>
        </row>
        <row r="8245">
          <cell r="C8245" t="str">
            <v>Cambodian Laughingthrush</v>
          </cell>
          <cell r="D8245" t="str">
            <v>Garrulax ferrarius</v>
          </cell>
        </row>
        <row r="8246">
          <cell r="C8246" t="str">
            <v>Black-hooded Laughingthrush</v>
          </cell>
          <cell r="D8246" t="str">
            <v>Garrulax milleti</v>
          </cell>
        </row>
        <row r="8247">
          <cell r="D8247" t="str">
            <v>Garrulax maesi</v>
          </cell>
        </row>
        <row r="8248">
          <cell r="C8248" t="str">
            <v>Grey Laughingthrush</v>
          </cell>
          <cell r="D8248" t="str">
            <v>Garrulax maesi</v>
          </cell>
        </row>
        <row r="8249">
          <cell r="C8249" t="str">
            <v>Rufous-cheeked Laughingthrush</v>
          </cell>
          <cell r="D8249" t="str">
            <v>Garrulax castanotis</v>
          </cell>
        </row>
        <row r="8250">
          <cell r="C8250" t="str">
            <v>Rufous-necked Laughingthrush</v>
          </cell>
          <cell r="D8250" t="str">
            <v>Garrulax ruficollis</v>
          </cell>
        </row>
        <row r="8251">
          <cell r="C8251" t="str">
            <v>Chestnut-backed Laughingthrush</v>
          </cell>
          <cell r="D8251" t="str">
            <v>Garrulax nuchalis</v>
          </cell>
        </row>
        <row r="8252">
          <cell r="C8252" t="str">
            <v>Black-throated Laughingthrush</v>
          </cell>
          <cell r="D8252" t="str">
            <v>Garrulax chinensis</v>
          </cell>
        </row>
        <row r="8253">
          <cell r="C8253" t="str">
            <v>White-cheeked Laughingthrush</v>
          </cell>
          <cell r="D8253" t="str">
            <v>Garrulax vassali</v>
          </cell>
        </row>
        <row r="8254">
          <cell r="D8254" t="str">
            <v>Garrulax galbanus</v>
          </cell>
        </row>
        <row r="8255">
          <cell r="C8255" t="str">
            <v>Yellow-throated Laughingthrush</v>
          </cell>
          <cell r="D8255" t="str">
            <v>Garrulax galbanus</v>
          </cell>
        </row>
        <row r="8256">
          <cell r="C8256" t="str">
            <v>Blue-crowned Laughingthrush</v>
          </cell>
          <cell r="D8256" t="str">
            <v>Garrulax courtoisi</v>
          </cell>
        </row>
        <row r="8257">
          <cell r="C8257" t="str">
            <v>Wynaad Laughingthrush</v>
          </cell>
          <cell r="D8257" t="str">
            <v>Garrulax delesserti</v>
          </cell>
        </row>
        <row r="8258">
          <cell r="C8258" t="str">
            <v>Rufous-vented Laughingthrush</v>
          </cell>
          <cell r="D8258" t="str">
            <v>Garrulax gularis</v>
          </cell>
        </row>
        <row r="8259">
          <cell r="C8259" t="str">
            <v>Plain Laughingthrush</v>
          </cell>
          <cell r="D8259" t="str">
            <v>Garrulax davidi</v>
          </cell>
        </row>
        <row r="8260">
          <cell r="C8260" t="str">
            <v>Snowy-cheeked Laughingthrush</v>
          </cell>
          <cell r="D8260" t="str">
            <v>Garrulax sukatschewi</v>
          </cell>
        </row>
        <row r="8261">
          <cell r="C8261" t="str">
            <v>Moustached Laughingthrush</v>
          </cell>
          <cell r="D8261" t="str">
            <v>Garrulax cineraceus</v>
          </cell>
        </row>
        <row r="8262">
          <cell r="C8262" t="str">
            <v>Rufous-chinned Laughingthrush</v>
          </cell>
          <cell r="D8262" t="str">
            <v>Garrulax rufogularis</v>
          </cell>
        </row>
        <row r="8263">
          <cell r="C8263" t="str">
            <v>Barred Laughingthrush</v>
          </cell>
          <cell r="D8263" t="str">
            <v>Garrulax lunulatus</v>
          </cell>
        </row>
        <row r="8264">
          <cell r="C8264" t="str">
            <v>White-speckled Laughingthrush</v>
          </cell>
          <cell r="D8264" t="str">
            <v>Garrulax bieti</v>
          </cell>
        </row>
        <row r="8265">
          <cell r="C8265" t="str">
            <v>Giant Laughingthrush</v>
          </cell>
          <cell r="D8265" t="str">
            <v>Garrulax maximus</v>
          </cell>
        </row>
        <row r="8266">
          <cell r="C8266" t="str">
            <v>Spotted Laughingthrush</v>
          </cell>
          <cell r="D8266" t="str">
            <v>Garrulax ocellatus</v>
          </cell>
        </row>
        <row r="8267">
          <cell r="C8267" t="str">
            <v>Grey-sided Laughingthrush</v>
          </cell>
          <cell r="D8267" t="str">
            <v>Garrulax caerulatus</v>
          </cell>
        </row>
        <row r="8268">
          <cell r="D8268" t="str">
            <v>Garrulax poecilorhynchus</v>
          </cell>
        </row>
        <row r="8269">
          <cell r="C8269" t="str">
            <v>Rusty Laughingthrush</v>
          </cell>
          <cell r="D8269" t="str">
            <v>Garrulax poecilorhynchus</v>
          </cell>
        </row>
        <row r="8270">
          <cell r="C8270" t="str">
            <v>Buffy Laughingthrush</v>
          </cell>
          <cell r="D8270" t="str">
            <v>Garrulax berthemyi</v>
          </cell>
        </row>
        <row r="8271">
          <cell r="C8271" t="str">
            <v>Chestnut-capped Laughingthrush</v>
          </cell>
          <cell r="D8271" t="str">
            <v>Garrulax mitratus</v>
          </cell>
        </row>
        <row r="8272">
          <cell r="D8272" t="str">
            <v>Garrulax merulinus</v>
          </cell>
        </row>
        <row r="8273">
          <cell r="C8273" t="str">
            <v>Spot-breasted Laughingthrush</v>
          </cell>
          <cell r="D8273" t="str">
            <v>Garrulax merulinus</v>
          </cell>
        </row>
        <row r="8274">
          <cell r="C8274" t="str">
            <v>Orange-breasted Laughingthrush</v>
          </cell>
          <cell r="D8274" t="str">
            <v>Garrulax annamensis</v>
          </cell>
        </row>
        <row r="8275">
          <cell r="D8275" t="str">
            <v>Garrulax canorus</v>
          </cell>
        </row>
        <row r="8276">
          <cell r="C8276" t="str">
            <v>Chinese Hwamei</v>
          </cell>
          <cell r="D8276" t="str">
            <v>Garrulax canorus</v>
          </cell>
        </row>
        <row r="8277">
          <cell r="C8277" t="str">
            <v>Taiwan Hwamei</v>
          </cell>
          <cell r="D8277" t="str">
            <v>Garrulax taewanus</v>
          </cell>
        </row>
        <row r="8278">
          <cell r="C8278" t="str">
            <v>White-browed Laughingthrush</v>
          </cell>
          <cell r="D8278" t="str">
            <v>Garrulax sannio</v>
          </cell>
        </row>
        <row r="8279">
          <cell r="D8279" t="str">
            <v>Garrulax cachinnans</v>
          </cell>
        </row>
        <row r="8280">
          <cell r="D8280" t="str">
            <v>Garrulax jerdoni</v>
          </cell>
        </row>
        <row r="8281">
          <cell r="C8281" t="str">
            <v>Chestnut-eared Laughingthrush</v>
          </cell>
          <cell r="D8281" t="str">
            <v>Garrulax konkakinhensis</v>
          </cell>
        </row>
        <row r="8282">
          <cell r="D8282" t="str">
            <v>Garrulax lineatus</v>
          </cell>
        </row>
        <row r="8283">
          <cell r="C8283" t="str">
            <v>Streaked Laughingthrush</v>
          </cell>
          <cell r="D8283" t="str">
            <v>Garrulax lineatus</v>
          </cell>
        </row>
        <row r="8284">
          <cell r="C8284" t="str">
            <v>Bhutan Laughingthrush</v>
          </cell>
          <cell r="D8284" t="str">
            <v>Garrulax imbricatus</v>
          </cell>
        </row>
        <row r="8285">
          <cell r="C8285" t="str">
            <v>Striped Laughingthrush</v>
          </cell>
          <cell r="D8285" t="str">
            <v>Garrulax virgatus</v>
          </cell>
        </row>
        <row r="8286">
          <cell r="C8286" t="str">
            <v>Brown-capped Laughingthrush</v>
          </cell>
          <cell r="D8286" t="str">
            <v>Garrulax austeni</v>
          </cell>
        </row>
        <row r="8287">
          <cell r="C8287" t="str">
            <v>Blue-winged Laughingthrush</v>
          </cell>
          <cell r="D8287" t="str">
            <v>Garrulax squamatus</v>
          </cell>
        </row>
        <row r="8288">
          <cell r="C8288" t="str">
            <v>Scaly Laughingthrush</v>
          </cell>
          <cell r="D8288" t="str">
            <v>Garrulax subunicolor</v>
          </cell>
        </row>
        <row r="8289">
          <cell r="C8289" t="str">
            <v>Elliot's Laughingthrush</v>
          </cell>
          <cell r="D8289" t="str">
            <v>Garrulax elliotii</v>
          </cell>
        </row>
        <row r="8290">
          <cell r="C8290" t="str">
            <v>Variegated Laughingthrush</v>
          </cell>
          <cell r="D8290" t="str">
            <v>Garrulax variegatus</v>
          </cell>
        </row>
        <row r="8291">
          <cell r="C8291" t="str">
            <v>Brown-cheeked Laughingthrush</v>
          </cell>
          <cell r="D8291" t="str">
            <v>Garrulax henrici</v>
          </cell>
        </row>
        <row r="8292">
          <cell r="C8292" t="str">
            <v>Black-faced Laughingthrush</v>
          </cell>
          <cell r="D8292" t="str">
            <v>Garrulax affinis</v>
          </cell>
        </row>
        <row r="8293">
          <cell r="C8293" t="str">
            <v>White-whiskered Laughingthrush</v>
          </cell>
          <cell r="D8293" t="str">
            <v>Garrulax morrisonianus</v>
          </cell>
        </row>
        <row r="8294">
          <cell r="D8294" t="str">
            <v>Garrulax erythrocephalus</v>
          </cell>
        </row>
        <row r="8295">
          <cell r="C8295" t="str">
            <v>Chestnut-crowned Laughingthrush</v>
          </cell>
          <cell r="D8295" t="str">
            <v>Garrulax erythrocephalus</v>
          </cell>
        </row>
        <row r="8296">
          <cell r="C8296" t="str">
            <v>Assam Laughingthrush</v>
          </cell>
          <cell r="D8296" t="str">
            <v>Garrulax chrysopterus</v>
          </cell>
        </row>
        <row r="8297">
          <cell r="C8297" t="str">
            <v>Silver-eared Laughingthrush</v>
          </cell>
          <cell r="D8297" t="str">
            <v>Garrulax melanostigma</v>
          </cell>
        </row>
        <row r="8298">
          <cell r="C8298" t="str">
            <v>Malayan Laughingthrush</v>
          </cell>
          <cell r="D8298" t="str">
            <v>Garrulax peninsulae</v>
          </cell>
        </row>
        <row r="8299">
          <cell r="C8299" t="str">
            <v>Golden-winged Laughingthrush</v>
          </cell>
          <cell r="D8299" t="str">
            <v>Garrulax ngoclinhensis</v>
          </cell>
        </row>
        <row r="8300">
          <cell r="C8300" t="str">
            <v>Collared Laughingthrush</v>
          </cell>
          <cell r="D8300" t="str">
            <v>Garrulax yersini</v>
          </cell>
        </row>
        <row r="8301">
          <cell r="C8301" t="str">
            <v>Red-winged Laughingthrush</v>
          </cell>
          <cell r="D8301" t="str">
            <v>Garrulax formosus</v>
          </cell>
        </row>
        <row r="8302">
          <cell r="C8302" t="str">
            <v>Red-tailed Laughingthrush</v>
          </cell>
          <cell r="D8302" t="str">
            <v>Garrulax milnei</v>
          </cell>
        </row>
        <row r="8303">
          <cell r="C8303" t="str">
            <v>Black-chinned Laughingthrush</v>
          </cell>
          <cell r="D8303" t="str">
            <v>Strophocincla cachinnans</v>
          </cell>
        </row>
        <row r="8304">
          <cell r="C8304" t="str">
            <v>Kerala Laughingthrush</v>
          </cell>
          <cell r="D8304" t="str">
            <v>Strophocincla fairbanki</v>
          </cell>
        </row>
        <row r="8305">
          <cell r="C8305" t="str">
            <v>Red-faced Liocichla</v>
          </cell>
          <cell r="D8305" t="str">
            <v>Liocichla phoenicea</v>
          </cell>
        </row>
        <row r="8306">
          <cell r="C8306" t="str">
            <v>Omei Shan Liocichla</v>
          </cell>
          <cell r="D8306" t="str">
            <v>Liocichla omeiensis</v>
          </cell>
        </row>
        <row r="8307">
          <cell r="C8307" t="str">
            <v>Bugun Liocichla</v>
          </cell>
          <cell r="D8307" t="str">
            <v>Liocichla bugunorum</v>
          </cell>
        </row>
        <row r="8308">
          <cell r="C8308" t="str">
            <v>Taiwan Liocichla</v>
          </cell>
          <cell r="D8308" t="str">
            <v>Liocichla steerii</v>
          </cell>
        </row>
        <row r="8309">
          <cell r="C8309" t="str">
            <v>Silver-eared Mesia</v>
          </cell>
          <cell r="D8309" t="str">
            <v>Leiothrix argentauris</v>
          </cell>
        </row>
        <row r="8310">
          <cell r="C8310" t="str">
            <v>Red-billed Leiothrix</v>
          </cell>
          <cell r="D8310" t="str">
            <v>Leiothrix lutea</v>
          </cell>
        </row>
        <row r="8311">
          <cell r="D8311" t="str">
            <v>Cutia nipalensis</v>
          </cell>
        </row>
        <row r="8312">
          <cell r="C8312" t="str">
            <v>Himalayan Cutia</v>
          </cell>
          <cell r="D8312" t="str">
            <v>Cutia nipalensis</v>
          </cell>
        </row>
        <row r="8313">
          <cell r="C8313" t="str">
            <v>Vietnamese Cutia</v>
          </cell>
          <cell r="D8313" t="str">
            <v>Cutia legalleni</v>
          </cell>
        </row>
        <row r="8314">
          <cell r="C8314" t="str">
            <v>Black-headed Shrike-babbler</v>
          </cell>
          <cell r="D8314" t="str">
            <v>Pteruthius rufiventer</v>
          </cell>
        </row>
        <row r="8315">
          <cell r="C8315" t="str">
            <v>White-browed Shrike-babbler</v>
          </cell>
          <cell r="D8315" t="str">
            <v>Pteruthius flaviscapis</v>
          </cell>
        </row>
        <row r="8316">
          <cell r="C8316" t="str">
            <v>Green Shrike-babbler</v>
          </cell>
          <cell r="D8316" t="str">
            <v>Pteruthius xanthochlorus</v>
          </cell>
        </row>
        <row r="8317">
          <cell r="C8317" t="str">
            <v>Black-eared Shrike-babbler</v>
          </cell>
          <cell r="D8317" t="str">
            <v>Pteruthius melanotis</v>
          </cell>
        </row>
        <row r="8318">
          <cell r="C8318" t="str">
            <v>Chestnut-fronted Shrike-babbler</v>
          </cell>
          <cell r="D8318" t="str">
            <v>Pteruthius aenobarbus</v>
          </cell>
        </row>
        <row r="8319">
          <cell r="D8319" t="str">
            <v>Gampsorhynchus rufulus</v>
          </cell>
        </row>
        <row r="8320">
          <cell r="C8320" t="str">
            <v>White-hooded Babbler</v>
          </cell>
          <cell r="D8320" t="str">
            <v>Gampsorhynchus rufulus</v>
          </cell>
        </row>
        <row r="8321">
          <cell r="C8321" t="str">
            <v>Collared Babbler</v>
          </cell>
          <cell r="D8321" t="str">
            <v>Gampsorhynchus torquatus</v>
          </cell>
        </row>
        <row r="8322">
          <cell r="C8322" t="str">
            <v>Black-crowned Barwing</v>
          </cell>
          <cell r="D8322" t="str">
            <v>Actinodura sodangorum</v>
          </cell>
        </row>
        <row r="8323">
          <cell r="C8323" t="str">
            <v>Rusty-fronted Barwing</v>
          </cell>
          <cell r="D8323" t="str">
            <v>Actinodura egertoni</v>
          </cell>
        </row>
        <row r="8324">
          <cell r="C8324" t="str">
            <v>Spectacled Barwing</v>
          </cell>
          <cell r="D8324" t="str">
            <v>Actinodura ramsayi</v>
          </cell>
        </row>
        <row r="8325">
          <cell r="C8325" t="str">
            <v>Hoary-throated Barwing</v>
          </cell>
          <cell r="D8325" t="str">
            <v>Actinodura nipalensis</v>
          </cell>
        </row>
        <row r="8326">
          <cell r="C8326" t="str">
            <v>Streak-throated Barwing</v>
          </cell>
          <cell r="D8326" t="str">
            <v>Actinodura waldeni</v>
          </cell>
        </row>
        <row r="8327">
          <cell r="C8327" t="str">
            <v>Streaked Barwing</v>
          </cell>
          <cell r="D8327" t="str">
            <v>Actinodura souliei</v>
          </cell>
        </row>
        <row r="8328">
          <cell r="C8328" t="str">
            <v>Taiwan Barwing</v>
          </cell>
          <cell r="D8328" t="str">
            <v>Actinodura morrisoniana</v>
          </cell>
        </row>
        <row r="8329">
          <cell r="C8329" t="str">
            <v>Blue-winged Minla</v>
          </cell>
          <cell r="D8329" t="str">
            <v>Minla cyanouroptera</v>
          </cell>
        </row>
        <row r="8330">
          <cell r="C8330" t="str">
            <v>Chestnut-tailed Minla</v>
          </cell>
          <cell r="D8330" t="str">
            <v>Minla strigula</v>
          </cell>
        </row>
        <row r="8331">
          <cell r="C8331" t="str">
            <v>Red-tailed Minla</v>
          </cell>
          <cell r="D8331" t="str">
            <v>Minla ignotincta</v>
          </cell>
        </row>
        <row r="8332">
          <cell r="C8332" t="str">
            <v>Golden-breasted Fulvetta</v>
          </cell>
          <cell r="D8332" t="str">
            <v>Alcippe chrysotis</v>
          </cell>
        </row>
        <row r="8333">
          <cell r="C8333" t="str">
            <v>Gold-fronted Fulvetta</v>
          </cell>
          <cell r="D8333" t="str">
            <v>Alcippe variegaticeps</v>
          </cell>
        </row>
        <row r="8334">
          <cell r="C8334" t="str">
            <v>Yellow-throated Fulvetta</v>
          </cell>
          <cell r="D8334" t="str">
            <v>Alcippe cinerea</v>
          </cell>
        </row>
        <row r="8335">
          <cell r="D8335" t="str">
            <v>Alcippe castaneceps</v>
          </cell>
        </row>
        <row r="8336">
          <cell r="C8336" t="str">
            <v>Rufous-winged Fulvetta</v>
          </cell>
          <cell r="D8336" t="str">
            <v>Alcippe castaneceps</v>
          </cell>
        </row>
        <row r="8337">
          <cell r="C8337" t="str">
            <v>Black-crowned Fulvetta</v>
          </cell>
          <cell r="D8337" t="str">
            <v>Alcippe klossi</v>
          </cell>
        </row>
        <row r="8338">
          <cell r="C8338" t="str">
            <v>White-browed Fulvetta</v>
          </cell>
          <cell r="D8338" t="str">
            <v>Alcippe vinipectus</v>
          </cell>
        </row>
        <row r="8339">
          <cell r="C8339" t="str">
            <v>Chinese Fulvetta</v>
          </cell>
          <cell r="D8339" t="str">
            <v>Alcippe striaticollis</v>
          </cell>
        </row>
        <row r="8340">
          <cell r="D8340" t="str">
            <v>Alcippe ruficapilla</v>
          </cell>
        </row>
        <row r="8341">
          <cell r="C8341" t="str">
            <v>Spectacled Fulvetta</v>
          </cell>
          <cell r="D8341" t="str">
            <v>Alcippe ruficapilla</v>
          </cell>
        </row>
        <row r="8342">
          <cell r="C8342" t="str">
            <v>Indochinese Fulvetta</v>
          </cell>
          <cell r="D8342" t="str">
            <v>Alcippe danisi</v>
          </cell>
        </row>
        <row r="8343">
          <cell r="D8343" t="str">
            <v>Alcippe cinereiceps</v>
          </cell>
        </row>
        <row r="8344">
          <cell r="C8344" t="str">
            <v>Grey-hooded Fulvetta</v>
          </cell>
          <cell r="D8344" t="str">
            <v>Alcippe cinereiceps</v>
          </cell>
        </row>
        <row r="8345">
          <cell r="C8345" t="str">
            <v>Taiwan Fulvetta</v>
          </cell>
          <cell r="D8345" t="str">
            <v>Alcippe formosana</v>
          </cell>
        </row>
        <row r="8346">
          <cell r="C8346" t="str">
            <v>Streak-throated Fulvetta</v>
          </cell>
          <cell r="D8346" t="str">
            <v>Alcippe manipurensis</v>
          </cell>
        </row>
        <row r="8347">
          <cell r="C8347" t="str">
            <v>Ludlow's Fulvetta</v>
          </cell>
          <cell r="D8347" t="str">
            <v>Alcippe ludlowi</v>
          </cell>
        </row>
        <row r="8348">
          <cell r="C8348" t="str">
            <v>Rufous-throated Fulvetta</v>
          </cell>
          <cell r="D8348" t="str">
            <v>Alcippe rufogularis</v>
          </cell>
        </row>
        <row r="8349">
          <cell r="C8349" t="str">
            <v>Dusky Fulvetta</v>
          </cell>
          <cell r="D8349" t="str">
            <v>Alcippe brunnea</v>
          </cell>
        </row>
        <row r="8350">
          <cell r="C8350" t="str">
            <v>Rusty-capped Fulvetta</v>
          </cell>
          <cell r="D8350" t="str">
            <v>Alcippe dubia</v>
          </cell>
        </row>
        <row r="8351">
          <cell r="C8351" t="str">
            <v>Brown Fulvetta</v>
          </cell>
          <cell r="D8351" t="str">
            <v>Alcippe brunneicauda</v>
          </cell>
        </row>
        <row r="8352">
          <cell r="C8352" t="str">
            <v>Brown-cheeked Fulvetta</v>
          </cell>
          <cell r="D8352" t="str">
            <v>Alcippe poioicephala</v>
          </cell>
        </row>
        <row r="8353">
          <cell r="C8353" t="str">
            <v>Javan Fulvetta</v>
          </cell>
          <cell r="D8353" t="str">
            <v>Alcippe pyrrhoptera</v>
          </cell>
        </row>
        <row r="8354">
          <cell r="D8354" t="str">
            <v>Alcippe peracensis</v>
          </cell>
        </row>
        <row r="8355">
          <cell r="C8355" t="str">
            <v>Mountain Fulvetta</v>
          </cell>
          <cell r="D8355" t="str">
            <v>Alcippe peracensis</v>
          </cell>
        </row>
        <row r="8356">
          <cell r="C8356" t="str">
            <v>Black-browed Fulvetta</v>
          </cell>
          <cell r="D8356" t="str">
            <v>Alcippe grotei</v>
          </cell>
        </row>
        <row r="8357">
          <cell r="C8357" t="str">
            <v>Grey-cheeked Fulvetta</v>
          </cell>
          <cell r="D8357" t="str">
            <v>Alcippe morrisonia</v>
          </cell>
        </row>
        <row r="8358">
          <cell r="C8358" t="str">
            <v>Yunnan Fulvetta</v>
          </cell>
          <cell r="D8358" t="str">
            <v>Alcippe fratercula</v>
          </cell>
        </row>
        <row r="8359">
          <cell r="D8359" t="str">
            <v>Alcippe davidi</v>
          </cell>
        </row>
        <row r="8360">
          <cell r="D8360" t="str">
            <v>Alcippe annamensis</v>
          </cell>
        </row>
        <row r="8361">
          <cell r="C8361" t="str">
            <v>Nepal Fulvetta</v>
          </cell>
          <cell r="D8361" t="str">
            <v>Alcippe nipalensis</v>
          </cell>
        </row>
        <row r="8362">
          <cell r="C8362" t="str">
            <v>Bush Blackcap</v>
          </cell>
          <cell r="D8362" t="str">
            <v>Lioptilus nigricapillus</v>
          </cell>
        </row>
        <row r="8363">
          <cell r="C8363" t="str">
            <v>White-throated Mountain-babbler</v>
          </cell>
          <cell r="D8363" t="str">
            <v>Kupeornis gilberti</v>
          </cell>
        </row>
        <row r="8364">
          <cell r="C8364" t="str">
            <v>Red-collared Mountain-babbler</v>
          </cell>
          <cell r="D8364" t="str">
            <v>Kupeornis rufocinctus</v>
          </cell>
        </row>
        <row r="8365">
          <cell r="C8365" t="str">
            <v>Chapin's Mountain-babbler</v>
          </cell>
          <cell r="D8365" t="str">
            <v>Kupeornis chapini</v>
          </cell>
        </row>
        <row r="8366">
          <cell r="C8366" t="str">
            <v>Abyssinian Catbird</v>
          </cell>
          <cell r="D8366" t="str">
            <v>Parophasma galinieri</v>
          </cell>
        </row>
        <row r="8367">
          <cell r="C8367" t="str">
            <v>Capuchin Babbler</v>
          </cell>
          <cell r="D8367" t="str">
            <v>Phyllanthus atripennis</v>
          </cell>
        </row>
        <row r="8368">
          <cell r="C8368" t="str">
            <v>Grey-crowned Crocias</v>
          </cell>
          <cell r="D8368" t="str">
            <v>Crocias langbianis</v>
          </cell>
        </row>
        <row r="8369">
          <cell r="C8369" t="str">
            <v>Spotted Crocias</v>
          </cell>
          <cell r="D8369" t="str">
            <v>Crocias albonotatus</v>
          </cell>
        </row>
        <row r="8370">
          <cell r="C8370" t="str">
            <v>Rufous-backed Sibia</v>
          </cell>
          <cell r="D8370" t="str">
            <v>Heterophasia annectens</v>
          </cell>
        </row>
        <row r="8371">
          <cell r="C8371" t="str">
            <v>Rufous Sibia</v>
          </cell>
          <cell r="D8371" t="str">
            <v>Heterophasia capistrata</v>
          </cell>
        </row>
        <row r="8372">
          <cell r="C8372" t="str">
            <v>Grey Sibia</v>
          </cell>
          <cell r="D8372" t="str">
            <v>Heterophasia gracilis</v>
          </cell>
        </row>
        <row r="8373">
          <cell r="D8373" t="str">
            <v>Heterophasia melanoleuca</v>
          </cell>
        </row>
        <row r="8374">
          <cell r="C8374" t="str">
            <v>Dark-backed Sibia</v>
          </cell>
          <cell r="D8374" t="str">
            <v>Heterophasia melanoleuca</v>
          </cell>
        </row>
        <row r="8375">
          <cell r="C8375" t="str">
            <v>Black-headed Sibia</v>
          </cell>
          <cell r="D8375" t="str">
            <v>Heterophasia desgodinsi</v>
          </cell>
        </row>
        <row r="8376">
          <cell r="C8376" t="str">
            <v>White-eared Sibia</v>
          </cell>
          <cell r="D8376" t="str">
            <v>Heterophasia auricularis</v>
          </cell>
        </row>
        <row r="8377">
          <cell r="C8377" t="str">
            <v>Beautiful Sibia</v>
          </cell>
          <cell r="D8377" t="str">
            <v>Heterophasia pulchella</v>
          </cell>
        </row>
        <row r="8378">
          <cell r="C8378" t="str">
            <v>Long-tailed Sibia</v>
          </cell>
          <cell r="D8378" t="str">
            <v>Heterophasia picaoides</v>
          </cell>
        </row>
        <row r="8379">
          <cell r="D8379" t="str">
            <v>Yuhina castaniceps</v>
          </cell>
        </row>
        <row r="8380">
          <cell r="C8380" t="str">
            <v>Striated Yuhina</v>
          </cell>
          <cell r="D8380" t="str">
            <v>Yuhina castaniceps</v>
          </cell>
        </row>
        <row r="8381">
          <cell r="C8381" t="str">
            <v>Indochinese Yuhina</v>
          </cell>
          <cell r="D8381" t="str">
            <v>Yuhina torqueola</v>
          </cell>
        </row>
        <row r="8382">
          <cell r="C8382" t="str">
            <v>Chestnut-crested Yuhina</v>
          </cell>
          <cell r="D8382" t="str">
            <v>Yuhina everetti</v>
          </cell>
        </row>
        <row r="8383">
          <cell r="C8383" t="str">
            <v>White-naped Yuhina</v>
          </cell>
          <cell r="D8383" t="str">
            <v>Yuhina bakeri</v>
          </cell>
        </row>
        <row r="8384">
          <cell r="C8384" t="str">
            <v>Whiskered Yuhina</v>
          </cell>
          <cell r="D8384" t="str">
            <v>Yuhina flavicollis</v>
          </cell>
        </row>
        <row r="8385">
          <cell r="C8385" t="str">
            <v>Burmese Yuhina</v>
          </cell>
          <cell r="D8385" t="str">
            <v>Yuhina humilis</v>
          </cell>
        </row>
        <row r="8386">
          <cell r="C8386" t="str">
            <v>Stripe-throated Yuhina</v>
          </cell>
          <cell r="D8386" t="str">
            <v>Yuhina gularis</v>
          </cell>
        </row>
        <row r="8387">
          <cell r="C8387" t="str">
            <v>White-collared Yuhina</v>
          </cell>
          <cell r="D8387" t="str">
            <v>Yuhina diademata</v>
          </cell>
        </row>
        <row r="8388">
          <cell r="C8388" t="str">
            <v>Rufous-vented Yuhina</v>
          </cell>
          <cell r="D8388" t="str">
            <v>Yuhina occipitalis</v>
          </cell>
        </row>
        <row r="8389">
          <cell r="C8389" t="str">
            <v>Taiwan Yuhina</v>
          </cell>
          <cell r="D8389" t="str">
            <v>Yuhina brunneiceps</v>
          </cell>
        </row>
        <row r="8390">
          <cell r="C8390" t="str">
            <v>Black-chinned Yuhina</v>
          </cell>
          <cell r="D8390" t="str">
            <v>Yuhina nigrimenta</v>
          </cell>
        </row>
        <row r="8391">
          <cell r="C8391" t="str">
            <v>White-bellied Yuhina</v>
          </cell>
          <cell r="D8391" t="str">
            <v>Erpornis zantholeuca</v>
          </cell>
        </row>
        <row r="8392">
          <cell r="C8392" t="str">
            <v>Bearded Parrotbill</v>
          </cell>
          <cell r="D8392" t="str">
            <v>Panurus biarmicus</v>
          </cell>
        </row>
        <row r="8393">
          <cell r="C8393" t="str">
            <v>Great Parrotbill</v>
          </cell>
          <cell r="D8393" t="str">
            <v>Conostoma oemodium</v>
          </cell>
        </row>
        <row r="8394">
          <cell r="C8394" t="str">
            <v>Three-toed Parrotbill</v>
          </cell>
          <cell r="D8394" t="str">
            <v>Paradoxornis paradoxus</v>
          </cell>
        </row>
        <row r="8395">
          <cell r="C8395" t="str">
            <v>Brown Parrotbill</v>
          </cell>
          <cell r="D8395" t="str">
            <v>Paradoxornis unicolor</v>
          </cell>
        </row>
        <row r="8396">
          <cell r="D8396" t="str">
            <v>Paradoxornis gularis</v>
          </cell>
        </row>
        <row r="8397">
          <cell r="C8397" t="str">
            <v>Grey-headed Parrotbill</v>
          </cell>
          <cell r="D8397" t="str">
            <v>Paradoxornis gularis</v>
          </cell>
        </row>
        <row r="8398">
          <cell r="C8398" t="str">
            <v>Black-headed Parrotbill</v>
          </cell>
          <cell r="D8398" t="str">
            <v>Paradoxornis margaritae</v>
          </cell>
        </row>
        <row r="8399">
          <cell r="C8399" t="str">
            <v>Black-breasted Parrotbill</v>
          </cell>
          <cell r="D8399" t="str">
            <v>Paradoxornis flavirostris</v>
          </cell>
        </row>
        <row r="8400">
          <cell r="C8400" t="str">
            <v>Spot-breasted Parrotbill</v>
          </cell>
          <cell r="D8400" t="str">
            <v>Paradoxornis guttaticollis</v>
          </cell>
        </row>
        <row r="8401">
          <cell r="C8401" t="str">
            <v>Spectacled Parrotbill</v>
          </cell>
          <cell r="D8401" t="str">
            <v>Paradoxornis conspicillatus</v>
          </cell>
        </row>
        <row r="8402">
          <cell r="C8402" t="str">
            <v>Vinous-throated Parrotbill</v>
          </cell>
          <cell r="D8402" t="str">
            <v>Paradoxornis webbianus</v>
          </cell>
        </row>
        <row r="8403">
          <cell r="C8403" t="str">
            <v>Brown-winged Parrotbill</v>
          </cell>
          <cell r="D8403" t="str">
            <v>Paradoxornis brunneus</v>
          </cell>
        </row>
        <row r="8404">
          <cell r="C8404" t="str">
            <v>Ashy-throated Parrotbill</v>
          </cell>
          <cell r="D8404" t="str">
            <v>Paradoxornis alphonsianus</v>
          </cell>
        </row>
        <row r="8405">
          <cell r="C8405" t="str">
            <v>Grey-hooded Parrotbill</v>
          </cell>
          <cell r="D8405" t="str">
            <v>Paradoxornis zappeyi</v>
          </cell>
        </row>
        <row r="8406">
          <cell r="C8406" t="str">
            <v>Rusty-throated Parrotbill</v>
          </cell>
          <cell r="D8406" t="str">
            <v>Paradoxornis przewalskii</v>
          </cell>
        </row>
        <row r="8407">
          <cell r="C8407" t="str">
            <v>Fulvous Parrotbill</v>
          </cell>
          <cell r="D8407" t="str">
            <v>Paradoxornis fulvifrons</v>
          </cell>
        </row>
        <row r="8408">
          <cell r="C8408" t="str">
            <v>Black-throated Parrotbill</v>
          </cell>
          <cell r="D8408" t="str">
            <v>Paradoxornis nipalensis</v>
          </cell>
        </row>
        <row r="8409">
          <cell r="C8409" t="str">
            <v>Golden Parrotbill</v>
          </cell>
          <cell r="D8409" t="str">
            <v>Paradoxornis verreauxi</v>
          </cell>
        </row>
        <row r="8410">
          <cell r="C8410" t="str">
            <v>Short-tailed Parrotbill</v>
          </cell>
          <cell r="D8410" t="str">
            <v>Paradoxornis davidianus</v>
          </cell>
        </row>
        <row r="8411">
          <cell r="C8411" t="str">
            <v>Pale-billed Parrotbill</v>
          </cell>
          <cell r="D8411" t="str">
            <v>Paradoxornis atrosuperciliaris</v>
          </cell>
        </row>
        <row r="8412">
          <cell r="C8412" t="str">
            <v>Rufous-headed Parrotbill</v>
          </cell>
          <cell r="D8412" t="str">
            <v>Paradoxornis ruficeps</v>
          </cell>
        </row>
        <row r="8413">
          <cell r="C8413" t="str">
            <v>Rufous-headed Parrotbill</v>
          </cell>
          <cell r="D8413" t="str">
            <v>Paradoxornis bakeri</v>
          </cell>
        </row>
        <row r="8414">
          <cell r="C8414" t="str">
            <v>Reed Parrotbill</v>
          </cell>
          <cell r="D8414" t="str">
            <v>Paradoxornis heudei</v>
          </cell>
        </row>
        <row r="8415">
          <cell r="D8415" t="str">
            <v>Paradoxornis polivanovi</v>
          </cell>
        </row>
        <row r="8416">
          <cell r="C8416" t="str">
            <v>Fire-tailed Myzornis</v>
          </cell>
          <cell r="D8416" t="str">
            <v>Myzornis pyrrhoura</v>
          </cell>
        </row>
        <row r="8417">
          <cell r="C8417" t="str">
            <v>Malia</v>
          </cell>
          <cell r="D8417" t="str">
            <v>Malia grata</v>
          </cell>
        </row>
        <row r="8418">
          <cell r="C8418" t="str">
            <v>Principe Thrush-babbler</v>
          </cell>
          <cell r="D8418" t="str">
            <v>Horizorhinus dohrni</v>
          </cell>
        </row>
        <row r="8419">
          <cell r="D8419" t="str">
            <v>Zosterops senegalensis</v>
          </cell>
        </row>
        <row r="8420">
          <cell r="C8420" t="str">
            <v>African Yellow White-eye</v>
          </cell>
          <cell r="D8420" t="str">
            <v>Zosterops senegalensis</v>
          </cell>
        </row>
        <row r="8421">
          <cell r="C8421" t="str">
            <v>Pemba White-eye</v>
          </cell>
          <cell r="D8421" t="str">
            <v>Zosterops vaughani</v>
          </cell>
        </row>
        <row r="8422">
          <cell r="C8422" t="str">
            <v>Mayotte White-eye</v>
          </cell>
          <cell r="D8422" t="str">
            <v>Zosterops mayottensis</v>
          </cell>
        </row>
        <row r="8423">
          <cell r="C8423" t="str">
            <v>Montane White-eye</v>
          </cell>
          <cell r="D8423" t="str">
            <v>Zosterops poliogastrus</v>
          </cell>
        </row>
        <row r="8424">
          <cell r="D8424" t="str">
            <v>Zosterops poliogastrus</v>
          </cell>
        </row>
        <row r="8425">
          <cell r="D8425" t="str">
            <v>Zosterops kulalensis</v>
          </cell>
        </row>
        <row r="8426">
          <cell r="D8426" t="str">
            <v>Zosterops winifredae</v>
          </cell>
        </row>
        <row r="8427">
          <cell r="D8427" t="str">
            <v>Zosterops silvanus</v>
          </cell>
        </row>
        <row r="8428">
          <cell r="C8428" t="str">
            <v>White-breasted White-eye</v>
          </cell>
          <cell r="D8428" t="str">
            <v>Zosterops abyssinicus</v>
          </cell>
        </row>
        <row r="8429">
          <cell r="C8429" t="str">
            <v>Pale White-eye</v>
          </cell>
          <cell r="D8429" t="str">
            <v>Zosterops pallidus</v>
          </cell>
        </row>
        <row r="8430">
          <cell r="C8430" t="str">
            <v>Madagascar White-eye</v>
          </cell>
          <cell r="D8430" t="str">
            <v>Zosterops maderaspatanus</v>
          </cell>
        </row>
        <row r="8431">
          <cell r="C8431" t="str">
            <v>Mount Karthala White-eye</v>
          </cell>
          <cell r="D8431" t="str">
            <v>Zosterops mouroniensis</v>
          </cell>
        </row>
        <row r="8432">
          <cell r="C8432" t="str">
            <v>Sao Tome White-eye</v>
          </cell>
          <cell r="D8432" t="str">
            <v>Zosterops ficedulinus</v>
          </cell>
        </row>
        <row r="8433">
          <cell r="C8433" t="str">
            <v>Annobon White-eye</v>
          </cell>
          <cell r="D8433" t="str">
            <v>Zosterops griseovirescens</v>
          </cell>
        </row>
        <row r="8434">
          <cell r="C8434" t="str">
            <v>Mascarene Grey White-eye</v>
          </cell>
          <cell r="D8434" t="str">
            <v>Zosterops borbonicus</v>
          </cell>
        </row>
        <row r="8435">
          <cell r="C8435" t="str">
            <v>Reunion Olive White-eye</v>
          </cell>
          <cell r="D8435" t="str">
            <v>Zosterops olivaceus</v>
          </cell>
        </row>
        <row r="8436">
          <cell r="C8436" t="str">
            <v>Mauritius Olive White-eye</v>
          </cell>
          <cell r="D8436" t="str">
            <v>Zosterops chloronothus</v>
          </cell>
        </row>
        <row r="8437">
          <cell r="C8437" t="str">
            <v>Seychelles White-eye</v>
          </cell>
          <cell r="D8437" t="str">
            <v>Zosterops modestus</v>
          </cell>
        </row>
        <row r="8438">
          <cell r="C8438" t="str">
            <v>Sri Lanka White-eye</v>
          </cell>
          <cell r="D8438" t="str">
            <v>Zosterops ceylonensis</v>
          </cell>
        </row>
        <row r="8439">
          <cell r="C8439" t="str">
            <v>Chestnut-flanked White-eye</v>
          </cell>
          <cell r="D8439" t="str">
            <v>Zosterops erythropleurus</v>
          </cell>
        </row>
        <row r="8440">
          <cell r="C8440" t="str">
            <v>Oriental White-eye</v>
          </cell>
          <cell r="D8440" t="str">
            <v>Zosterops palpebrosus</v>
          </cell>
        </row>
        <row r="8441">
          <cell r="C8441" t="str">
            <v>Japanese White-eye</v>
          </cell>
          <cell r="D8441" t="str">
            <v>Zosterops japonicus</v>
          </cell>
        </row>
        <row r="8442">
          <cell r="C8442" t="str">
            <v>Lowland White-eye</v>
          </cell>
          <cell r="D8442" t="str">
            <v>Zosterops meyeni</v>
          </cell>
        </row>
        <row r="8443">
          <cell r="C8443" t="str">
            <v>Enggano White-eye</v>
          </cell>
          <cell r="D8443" t="str">
            <v>Zosterops salvadorii</v>
          </cell>
        </row>
        <row r="8444">
          <cell r="D8444" t="str">
            <v>Zosterops conspicillatus</v>
          </cell>
        </row>
        <row r="8445">
          <cell r="D8445" t="str">
            <v>Zosterops conspicillatus</v>
          </cell>
        </row>
        <row r="8446">
          <cell r="C8446" t="str">
            <v>Bridled White-eye</v>
          </cell>
          <cell r="D8446" t="str">
            <v>Zosterops conspicillatus</v>
          </cell>
        </row>
        <row r="8447">
          <cell r="D8447" t="str">
            <v>Zosterops saypani</v>
          </cell>
        </row>
        <row r="8448">
          <cell r="C8448" t="str">
            <v>Rota Bridled White-eye</v>
          </cell>
          <cell r="D8448" t="str">
            <v>Zosterops rotensis</v>
          </cell>
        </row>
        <row r="8449">
          <cell r="C8449" t="str">
            <v>Plain White-eye</v>
          </cell>
          <cell r="D8449" t="str">
            <v>Zosterops hypolais</v>
          </cell>
        </row>
        <row r="8450">
          <cell r="C8450" t="str">
            <v>Caroline Islands White-eye</v>
          </cell>
          <cell r="D8450" t="str">
            <v>Zosterops semperi</v>
          </cell>
        </row>
        <row r="8451">
          <cell r="C8451" t="str">
            <v>Black-capped White-eye</v>
          </cell>
          <cell r="D8451" t="str">
            <v>Zosterops atricapilla</v>
          </cell>
        </row>
        <row r="8452">
          <cell r="C8452" t="str">
            <v>Everett's White-eye</v>
          </cell>
          <cell r="D8452" t="str">
            <v>Zosterops everetti</v>
          </cell>
        </row>
        <row r="8453">
          <cell r="C8453" t="str">
            <v>Golden-yellow White-eye</v>
          </cell>
          <cell r="D8453" t="str">
            <v>Zosterops nigrorum</v>
          </cell>
        </row>
        <row r="8454">
          <cell r="C8454" t="str">
            <v>Mountain White-eye</v>
          </cell>
          <cell r="D8454" t="str">
            <v>Zosterops montanus</v>
          </cell>
        </row>
        <row r="8455">
          <cell r="C8455" t="str">
            <v>Christmas Island White-eye</v>
          </cell>
          <cell r="D8455" t="str">
            <v>Zosterops natalis</v>
          </cell>
        </row>
        <row r="8456">
          <cell r="C8456" t="str">
            <v>Javan White-eye</v>
          </cell>
          <cell r="D8456" t="str">
            <v>Zosterops flavus</v>
          </cell>
        </row>
        <row r="8457">
          <cell r="C8457" t="str">
            <v>Lemon-bellied White-eye</v>
          </cell>
          <cell r="D8457" t="str">
            <v>Zosterops chloris</v>
          </cell>
        </row>
        <row r="8458">
          <cell r="C8458" t="str">
            <v>Ashy-bellied White-eye</v>
          </cell>
          <cell r="D8458" t="str">
            <v>Zosterops citrinella</v>
          </cell>
        </row>
        <row r="8459">
          <cell r="C8459" t="str">
            <v>Pearl-bellied White-eye</v>
          </cell>
          <cell r="D8459" t="str">
            <v>Zosterops grayi</v>
          </cell>
        </row>
        <row r="8460">
          <cell r="C8460" t="str">
            <v>Golden-bellied White-eye</v>
          </cell>
          <cell r="D8460" t="str">
            <v>Zosterops uropygialis</v>
          </cell>
        </row>
        <row r="8461">
          <cell r="C8461" t="str">
            <v>Pale-bellied White-eye</v>
          </cell>
          <cell r="D8461" t="str">
            <v>Zosterops consobrinorum</v>
          </cell>
        </row>
        <row r="8462">
          <cell r="C8462" t="str">
            <v>Lemon-throated White-eye</v>
          </cell>
          <cell r="D8462" t="str">
            <v>Zosterops anomalus</v>
          </cell>
        </row>
        <row r="8463">
          <cell r="C8463" t="str">
            <v>Yellow-spectacled White-eye</v>
          </cell>
          <cell r="D8463" t="str">
            <v>Zosterops wallacei</v>
          </cell>
        </row>
        <row r="8464">
          <cell r="D8464" t="str">
            <v>Zosterops atrifrons</v>
          </cell>
        </row>
        <row r="8465">
          <cell r="C8465" t="str">
            <v>Black-crowned White-eye</v>
          </cell>
          <cell r="D8465" t="str">
            <v>Zosterops atrifrons</v>
          </cell>
        </row>
        <row r="8466">
          <cell r="C8466" t="str">
            <v>Togian White-eye</v>
          </cell>
          <cell r="D8466" t="str">
            <v>Zosterops somadikartai</v>
          </cell>
        </row>
        <row r="8467">
          <cell r="C8467" t="str">
            <v>Sangihe White-eye</v>
          </cell>
          <cell r="D8467" t="str">
            <v>Zosterops nehrkorni</v>
          </cell>
        </row>
        <row r="8468">
          <cell r="C8468" t="str">
            <v>Seram White-eye</v>
          </cell>
          <cell r="D8468" t="str">
            <v>Zosterops stalkeri</v>
          </cell>
        </row>
        <row r="8469">
          <cell r="C8469" t="str">
            <v>Creamy-throated White-eye</v>
          </cell>
          <cell r="D8469" t="str">
            <v>Zosterops atriceps</v>
          </cell>
        </row>
        <row r="8470">
          <cell r="C8470" t="str">
            <v>Black-fronted White-eye</v>
          </cell>
          <cell r="D8470" t="str">
            <v>Zosterops minor</v>
          </cell>
        </row>
        <row r="8471">
          <cell r="C8471" t="str">
            <v>White-throated White-eye</v>
          </cell>
          <cell r="D8471" t="str">
            <v>Zosterops meeki</v>
          </cell>
        </row>
        <row r="8472">
          <cell r="C8472" t="str">
            <v>Black-headed White-eye</v>
          </cell>
          <cell r="D8472" t="str">
            <v>Zosterops hypoxanthus</v>
          </cell>
        </row>
        <row r="8473">
          <cell r="C8473" t="str">
            <v>Biak White-eye</v>
          </cell>
          <cell r="D8473" t="str">
            <v>Zosterops mysorensis</v>
          </cell>
        </row>
        <row r="8474">
          <cell r="C8474" t="str">
            <v>Capped White-eye</v>
          </cell>
          <cell r="D8474" t="str">
            <v>Zosterops fuscicapilla</v>
          </cell>
        </row>
        <row r="8475">
          <cell r="C8475" t="str">
            <v>Buru Yellow White-eye</v>
          </cell>
          <cell r="D8475" t="str">
            <v>Zosterops buruensis</v>
          </cell>
        </row>
        <row r="8476">
          <cell r="C8476" t="str">
            <v>Ambon Yellow White-eye</v>
          </cell>
          <cell r="D8476" t="str">
            <v>Zosterops kuehni</v>
          </cell>
        </row>
        <row r="8477">
          <cell r="C8477" t="str">
            <v>New Guinea White-eye</v>
          </cell>
          <cell r="D8477" t="str">
            <v>Zosterops novaeguineae</v>
          </cell>
        </row>
        <row r="8478">
          <cell r="C8478" t="str">
            <v>Australian Yellow White-eye</v>
          </cell>
          <cell r="D8478" t="str">
            <v>Zosterops luteus</v>
          </cell>
        </row>
        <row r="8479">
          <cell r="C8479" t="str">
            <v>Louisiade White-eye</v>
          </cell>
          <cell r="D8479" t="str">
            <v>Zosterops griseotinctus</v>
          </cell>
        </row>
        <row r="8480">
          <cell r="C8480" t="str">
            <v>Rennell White-eye</v>
          </cell>
          <cell r="D8480" t="str">
            <v>Zosterops rennellianus</v>
          </cell>
        </row>
        <row r="8481">
          <cell r="C8481" t="str">
            <v>Banded White-eye</v>
          </cell>
          <cell r="D8481" t="str">
            <v>Zosterops vellalavella</v>
          </cell>
        </row>
        <row r="8482">
          <cell r="C8482" t="str">
            <v>Ranongga White-eye</v>
          </cell>
          <cell r="D8482" t="str">
            <v>Zosterops splendidus</v>
          </cell>
        </row>
        <row r="8483">
          <cell r="C8483" t="str">
            <v>Splendid White-eye</v>
          </cell>
          <cell r="D8483" t="str">
            <v>Zosterops luteirostris</v>
          </cell>
        </row>
        <row r="8484">
          <cell r="C8484" t="str">
            <v>Solomons White-eye</v>
          </cell>
          <cell r="D8484" t="str">
            <v>Zosterops kulambangrae</v>
          </cell>
        </row>
        <row r="8485">
          <cell r="C8485" t="str">
            <v>Hermit White-eye</v>
          </cell>
          <cell r="D8485" t="str">
            <v>Zosterops murphyi</v>
          </cell>
        </row>
        <row r="8486">
          <cell r="C8486" t="str">
            <v>Yellow-throated White-eye</v>
          </cell>
          <cell r="D8486" t="str">
            <v>Zosterops metcalfii</v>
          </cell>
        </row>
        <row r="8487">
          <cell r="C8487" t="str">
            <v>Grey-throated White-eye</v>
          </cell>
          <cell r="D8487" t="str">
            <v>Zosterops rendovae</v>
          </cell>
        </row>
        <row r="8488">
          <cell r="C8488" t="str">
            <v>Malaita White-eye</v>
          </cell>
          <cell r="D8488" t="str">
            <v>Zosterops stresemanni</v>
          </cell>
        </row>
        <row r="8489">
          <cell r="C8489" t="str">
            <v>Vanikoro White-eye</v>
          </cell>
          <cell r="D8489" t="str">
            <v>Zosterops gibbsi</v>
          </cell>
        </row>
        <row r="8490">
          <cell r="C8490" t="str">
            <v>Santa Cruz White-eye</v>
          </cell>
          <cell r="D8490" t="str">
            <v>Zosterops sanctaecrucis</v>
          </cell>
        </row>
        <row r="8491">
          <cell r="D8491" t="str">
            <v>Zosterops tephropleurus</v>
          </cell>
        </row>
        <row r="8492">
          <cell r="D8492" t="str">
            <v>Zosterops lateralis</v>
          </cell>
        </row>
        <row r="8493">
          <cell r="C8493" t="str">
            <v>Silvereye</v>
          </cell>
          <cell r="D8493" t="str">
            <v>Zosterops lateralis</v>
          </cell>
        </row>
        <row r="8494">
          <cell r="C8494" t="str">
            <v>Robust White-eye</v>
          </cell>
          <cell r="D8494" t="str">
            <v>Zosterops strenuus</v>
          </cell>
        </row>
        <row r="8495">
          <cell r="C8495" t="str">
            <v>Slender-billed White-eye</v>
          </cell>
          <cell r="D8495" t="str">
            <v>Zosterops tenuirostris</v>
          </cell>
        </row>
        <row r="8496">
          <cell r="C8496" t="str">
            <v>White-chested White-eye</v>
          </cell>
          <cell r="D8496" t="str">
            <v>Zosterops albogularis</v>
          </cell>
        </row>
        <row r="8497">
          <cell r="C8497" t="str">
            <v>Large Lifu White-eye</v>
          </cell>
          <cell r="D8497" t="str">
            <v>Zosterops inornatus</v>
          </cell>
        </row>
        <row r="8498">
          <cell r="C8498" t="str">
            <v>Layard's White-eye</v>
          </cell>
          <cell r="D8498" t="str">
            <v>Zosterops explorator</v>
          </cell>
        </row>
        <row r="8499">
          <cell r="C8499" t="str">
            <v>Yellow-fronted White-eye</v>
          </cell>
          <cell r="D8499" t="str">
            <v>Zosterops flavifrons</v>
          </cell>
        </row>
        <row r="8500">
          <cell r="C8500" t="str">
            <v>Green-backed White-eye</v>
          </cell>
          <cell r="D8500" t="str">
            <v>Zosterops xanthochroa</v>
          </cell>
        </row>
        <row r="8501">
          <cell r="C8501" t="str">
            <v>Small Lifu White-eye</v>
          </cell>
          <cell r="D8501" t="str">
            <v>Zosterops minutus</v>
          </cell>
        </row>
        <row r="8502">
          <cell r="C8502" t="str">
            <v>Samoan White-eye</v>
          </cell>
          <cell r="D8502" t="str">
            <v>Zosterops samoensis</v>
          </cell>
        </row>
        <row r="8503">
          <cell r="C8503" t="str">
            <v>Dusky White-eye</v>
          </cell>
          <cell r="D8503" t="str">
            <v>Zosterops finschii</v>
          </cell>
        </row>
        <row r="8504">
          <cell r="C8504" t="str">
            <v>Grey-brown White-eye</v>
          </cell>
          <cell r="D8504" t="str">
            <v>Zosterops cinereus</v>
          </cell>
        </row>
        <row r="8505">
          <cell r="C8505" t="str">
            <v>Yap Olive White-eye</v>
          </cell>
          <cell r="D8505" t="str">
            <v>Zosterops oleagineus</v>
          </cell>
        </row>
        <row r="8506">
          <cell r="C8506" t="str">
            <v>Bare-eyed White-eye</v>
          </cell>
          <cell r="D8506" t="str">
            <v>Woodfordia superciliosa</v>
          </cell>
        </row>
        <row r="8507">
          <cell r="C8507" t="str">
            <v>Sanford's White-eye</v>
          </cell>
          <cell r="D8507" t="str">
            <v>Woodfordia lacertosa</v>
          </cell>
        </row>
        <row r="8508">
          <cell r="C8508" t="str">
            <v>Long-billed White-eye</v>
          </cell>
          <cell r="D8508" t="str">
            <v>Rukia longirostra</v>
          </cell>
        </row>
        <row r="8509">
          <cell r="C8509" t="str">
            <v>Faichuk White-eye</v>
          </cell>
          <cell r="D8509" t="str">
            <v>Rukia ruki</v>
          </cell>
        </row>
        <row r="8510">
          <cell r="C8510" t="str">
            <v>Golden White-eye</v>
          </cell>
          <cell r="D8510" t="str">
            <v>Cleptornis marchei</v>
          </cell>
        </row>
        <row r="8511">
          <cell r="C8511" t="str">
            <v>Bonin White-eye</v>
          </cell>
          <cell r="D8511" t="str">
            <v>Apalopteron familiare</v>
          </cell>
        </row>
        <row r="8512">
          <cell r="C8512" t="str">
            <v>Bicoloured White-eye</v>
          </cell>
          <cell r="D8512" t="str">
            <v>Tephrozosterops stalkeri</v>
          </cell>
        </row>
        <row r="8513">
          <cell r="C8513" t="str">
            <v>Rufous-throated White-eye</v>
          </cell>
          <cell r="D8513" t="str">
            <v>Madanga ruficollis</v>
          </cell>
        </row>
        <row r="8514">
          <cell r="C8514" t="str">
            <v>Javan Grey-throated White-eye</v>
          </cell>
          <cell r="D8514" t="str">
            <v>Lophozosterops javanicus</v>
          </cell>
        </row>
        <row r="8515">
          <cell r="C8515" t="str">
            <v>Streaky-headed White-eye</v>
          </cell>
          <cell r="D8515" t="str">
            <v>Lophozosterops squamiceps</v>
          </cell>
        </row>
        <row r="8516">
          <cell r="C8516" t="str">
            <v>Black-masked White-eye</v>
          </cell>
          <cell r="D8516" t="str">
            <v>Lophozosterops goodfellowi</v>
          </cell>
        </row>
        <row r="8517">
          <cell r="C8517" t="str">
            <v>Yellow-browed White-eye</v>
          </cell>
          <cell r="D8517" t="str">
            <v>Lophozosterops superciliaris</v>
          </cell>
        </row>
        <row r="8518">
          <cell r="C8518" t="str">
            <v>Grey-hooded White-eye</v>
          </cell>
          <cell r="D8518" t="str">
            <v>Lophozosterops pinaiae</v>
          </cell>
        </row>
        <row r="8519">
          <cell r="C8519" t="str">
            <v>Crested White-eye</v>
          </cell>
          <cell r="D8519" t="str">
            <v>Lophozosterops dohertyi</v>
          </cell>
        </row>
        <row r="8520">
          <cell r="C8520" t="str">
            <v>Pygmy White-eye</v>
          </cell>
          <cell r="D8520" t="str">
            <v>Oculocincta squamifrons</v>
          </cell>
        </row>
        <row r="8521">
          <cell r="C8521" t="str">
            <v>Thick-billed White-eye</v>
          </cell>
          <cell r="D8521" t="str">
            <v>Heleia crassirostris</v>
          </cell>
        </row>
        <row r="8522">
          <cell r="C8522" t="str">
            <v>Spot-breasted White-eye</v>
          </cell>
          <cell r="D8522" t="str">
            <v>Heleia muelleri</v>
          </cell>
        </row>
        <row r="8523">
          <cell r="C8523" t="str">
            <v>Mountain Blackeye</v>
          </cell>
          <cell r="D8523" t="str">
            <v>Chlorocharis emiliae</v>
          </cell>
        </row>
        <row r="8524">
          <cell r="C8524" t="str">
            <v>Giant White-eye</v>
          </cell>
          <cell r="D8524" t="str">
            <v>Megazosterops palauensis</v>
          </cell>
        </row>
        <row r="8525">
          <cell r="C8525" t="str">
            <v>Cinnamon Ibon</v>
          </cell>
          <cell r="D8525" t="str">
            <v>Hypocryptadius cinnamomeus</v>
          </cell>
        </row>
        <row r="8526">
          <cell r="C8526" t="str">
            <v>Mount Cameroon Speirops</v>
          </cell>
          <cell r="D8526" t="str">
            <v>Speirops melanocephalus</v>
          </cell>
        </row>
        <row r="8527">
          <cell r="C8527" t="str">
            <v>Black-capped Speirops</v>
          </cell>
          <cell r="D8527" t="str">
            <v>Speirops lugubris</v>
          </cell>
        </row>
        <row r="8528">
          <cell r="D8528" t="str">
            <v>Speirops lugubris</v>
          </cell>
        </row>
        <row r="8529">
          <cell r="C8529" t="str">
            <v>Fernando Po Speirops</v>
          </cell>
          <cell r="D8529" t="str">
            <v>Speirops brunneus</v>
          </cell>
        </row>
        <row r="8530">
          <cell r="C8530" t="str">
            <v>Principe Speirops</v>
          </cell>
          <cell r="D8530" t="str">
            <v>Speirops leucophoeus</v>
          </cell>
        </row>
        <row r="8531">
          <cell r="C8531" t="str">
            <v>Asian Fairy-bluebird</v>
          </cell>
          <cell r="D8531" t="str">
            <v>Irena puella</v>
          </cell>
        </row>
        <row r="8532">
          <cell r="C8532" t="str">
            <v>Philippine Fairy-bluebird</v>
          </cell>
          <cell r="D8532" t="str">
            <v>Irena cyanogastra</v>
          </cell>
        </row>
        <row r="8533">
          <cell r="C8533" t="str">
            <v>Ruby-crowned Kinglet</v>
          </cell>
          <cell r="D8533" t="str">
            <v>Regulus calendula</v>
          </cell>
        </row>
        <row r="8534">
          <cell r="D8534" t="str">
            <v>Regulus regulus</v>
          </cell>
        </row>
        <row r="8535">
          <cell r="C8535" t="str">
            <v>Goldcrest</v>
          </cell>
          <cell r="D8535" t="str">
            <v>Regulus regulus</v>
          </cell>
        </row>
        <row r="8536">
          <cell r="D8536" t="str">
            <v>Regulus teneriffae</v>
          </cell>
        </row>
        <row r="8537">
          <cell r="C8537" t="str">
            <v>Flamecrest</v>
          </cell>
          <cell r="D8537" t="str">
            <v>Regulus goodfellowi</v>
          </cell>
        </row>
        <row r="8538">
          <cell r="D8538" t="str">
            <v>Regulus ignicapillus</v>
          </cell>
        </row>
        <row r="8539">
          <cell r="C8539" t="str">
            <v>Firecrest</v>
          </cell>
          <cell r="D8539" t="str">
            <v>Regulus ignicapilla</v>
          </cell>
        </row>
        <row r="8540">
          <cell r="C8540" t="str">
            <v>Madeira Kinglet</v>
          </cell>
          <cell r="D8540" t="str">
            <v>Regulus madeirensis</v>
          </cell>
        </row>
        <row r="8541">
          <cell r="C8541" t="str">
            <v>Golden-crowned Kinglet</v>
          </cell>
          <cell r="D8541" t="str">
            <v>Regulus satrapa</v>
          </cell>
        </row>
        <row r="8542">
          <cell r="C8542" t="str">
            <v>Spotted Wren</v>
          </cell>
          <cell r="D8542" t="str">
            <v>Campylorhynchus gularis</v>
          </cell>
        </row>
        <row r="8543">
          <cell r="C8543" t="str">
            <v>Cactus Wren</v>
          </cell>
          <cell r="D8543" t="str">
            <v>Campylorhynchus brunneicapillus</v>
          </cell>
        </row>
        <row r="8544">
          <cell r="C8544" t="str">
            <v>Boucard's Wren</v>
          </cell>
          <cell r="D8544" t="str">
            <v>Campylorhynchus jocosus</v>
          </cell>
        </row>
        <row r="8545">
          <cell r="C8545" t="str">
            <v>Yucatan Wren</v>
          </cell>
          <cell r="D8545" t="str">
            <v>Campylorhynchus yucatanicus</v>
          </cell>
        </row>
        <row r="8546">
          <cell r="C8546" t="str">
            <v>Giant Wren</v>
          </cell>
          <cell r="D8546" t="str">
            <v>Campylorhynchus chiapensis</v>
          </cell>
        </row>
        <row r="8547">
          <cell r="C8547" t="str">
            <v>Bicoloured Wren</v>
          </cell>
          <cell r="D8547" t="str">
            <v>Campylorhynchus griseus</v>
          </cell>
        </row>
        <row r="8548">
          <cell r="C8548" t="str">
            <v>Rufous-naped Wren</v>
          </cell>
          <cell r="D8548" t="str">
            <v>Campylorhynchus rufinucha</v>
          </cell>
        </row>
        <row r="8549">
          <cell r="C8549" t="str">
            <v>Thrush-like Wren</v>
          </cell>
          <cell r="D8549" t="str">
            <v>Campylorhynchus turdinus</v>
          </cell>
        </row>
        <row r="8550">
          <cell r="C8550" t="str">
            <v>Grey-barred Wren</v>
          </cell>
          <cell r="D8550" t="str">
            <v>Campylorhynchus megalopterus</v>
          </cell>
        </row>
        <row r="8551">
          <cell r="C8551" t="str">
            <v>Band-backed Wren</v>
          </cell>
          <cell r="D8551" t="str">
            <v>Campylorhynchus zonatus</v>
          </cell>
        </row>
        <row r="8552">
          <cell r="C8552" t="str">
            <v>White-headed Wren</v>
          </cell>
          <cell r="D8552" t="str">
            <v>Campylorhynchus albobrunneus</v>
          </cell>
        </row>
        <row r="8553">
          <cell r="C8553" t="str">
            <v>Stripe-backed Wren</v>
          </cell>
          <cell r="D8553" t="str">
            <v>Campylorhynchus nuchalis</v>
          </cell>
        </row>
        <row r="8554">
          <cell r="C8554" t="str">
            <v>Fasciated Wren</v>
          </cell>
          <cell r="D8554" t="str">
            <v>Campylorhynchus fasciatus</v>
          </cell>
        </row>
        <row r="8555">
          <cell r="C8555" t="str">
            <v>Grey-mantled Wren</v>
          </cell>
          <cell r="D8555" t="str">
            <v>Odontorchilus branickii</v>
          </cell>
        </row>
        <row r="8556">
          <cell r="C8556" t="str">
            <v>Tooth-billed Wren</v>
          </cell>
          <cell r="D8556" t="str">
            <v>Odontorchilus cinereus</v>
          </cell>
        </row>
        <row r="8557">
          <cell r="C8557" t="str">
            <v>Rock Wren</v>
          </cell>
          <cell r="D8557" t="str">
            <v>Salpinctes obsoletus</v>
          </cell>
        </row>
        <row r="8558">
          <cell r="C8558" t="str">
            <v>Canyon Wren</v>
          </cell>
          <cell r="D8558" t="str">
            <v>Catherpes mexicanus</v>
          </cell>
        </row>
        <row r="8559">
          <cell r="D8559" t="str">
            <v>Hylorchilus sumichrasti</v>
          </cell>
        </row>
        <row r="8560">
          <cell r="C8560" t="str">
            <v>Sumichrast's Wren</v>
          </cell>
          <cell r="D8560" t="str">
            <v>Hylorchilus sumichrasti</v>
          </cell>
        </row>
        <row r="8561">
          <cell r="C8561" t="str">
            <v>Nava's Wren</v>
          </cell>
          <cell r="D8561" t="str">
            <v>Hylorchilus navai</v>
          </cell>
        </row>
        <row r="8562">
          <cell r="C8562" t="str">
            <v>Rufous Wren</v>
          </cell>
          <cell r="D8562" t="str">
            <v>Cinnycerthia unirufa</v>
          </cell>
        </row>
        <row r="8563">
          <cell r="D8563" t="str">
            <v>Cinnycerthia peruana</v>
          </cell>
        </row>
        <row r="8564">
          <cell r="C8564" t="str">
            <v>Peruvian Wren</v>
          </cell>
          <cell r="D8564" t="str">
            <v>Cinnycerthia peruana</v>
          </cell>
        </row>
        <row r="8565">
          <cell r="C8565" t="str">
            <v>Sharpe's Wren</v>
          </cell>
          <cell r="D8565" t="str">
            <v>Cinnycerthia olivascens</v>
          </cell>
        </row>
        <row r="8566">
          <cell r="C8566" t="str">
            <v>Fulvous Wren</v>
          </cell>
          <cell r="D8566" t="str">
            <v>Cinnycerthia fulva</v>
          </cell>
        </row>
        <row r="8567">
          <cell r="C8567" t="str">
            <v>Sedge Wren</v>
          </cell>
          <cell r="D8567" t="str">
            <v>Cistothorus platensis</v>
          </cell>
        </row>
        <row r="8568">
          <cell r="D8568" t="str">
            <v>Cistothorus stellaris</v>
          </cell>
        </row>
        <row r="8569">
          <cell r="C8569" t="str">
            <v>Apolinar's Wren</v>
          </cell>
          <cell r="D8569" t="str">
            <v>Cistothorus apolinari</v>
          </cell>
        </row>
        <row r="8570">
          <cell r="C8570" t="str">
            <v>Merida Wren</v>
          </cell>
          <cell r="D8570" t="str">
            <v>Cistothorus meridae</v>
          </cell>
        </row>
        <row r="8571">
          <cell r="C8571" t="str">
            <v>Marsh Wren</v>
          </cell>
          <cell r="D8571" t="str">
            <v>Cistothorus palustris</v>
          </cell>
        </row>
        <row r="8572">
          <cell r="C8572" t="str">
            <v>Bewick's Wren</v>
          </cell>
          <cell r="D8572" t="str">
            <v>Thryomanes bewickii</v>
          </cell>
        </row>
        <row r="8573">
          <cell r="C8573" t="str">
            <v>Zapata Wren</v>
          </cell>
          <cell r="D8573" t="str">
            <v>Ferminia cerverai</v>
          </cell>
        </row>
        <row r="8574">
          <cell r="C8574" t="str">
            <v>Black-throated Wren</v>
          </cell>
          <cell r="D8574" t="str">
            <v>Thryothorus atrogularis</v>
          </cell>
        </row>
        <row r="8575">
          <cell r="C8575" t="str">
            <v>Sooty-headed Wren</v>
          </cell>
          <cell r="D8575" t="str">
            <v>Thryothorus spadix</v>
          </cell>
        </row>
        <row r="8576">
          <cell r="C8576" t="str">
            <v>Black-bellied Wren</v>
          </cell>
          <cell r="D8576" t="str">
            <v>Thryothorus fasciatoventris</v>
          </cell>
        </row>
        <row r="8577">
          <cell r="C8577" t="str">
            <v>Plain-tailed Wren</v>
          </cell>
          <cell r="D8577" t="str">
            <v>Thryothorus euophrys</v>
          </cell>
        </row>
        <row r="8578">
          <cell r="C8578" t="str">
            <v>Inca Wren</v>
          </cell>
          <cell r="D8578" t="str">
            <v>Thryothorus eisenmanni</v>
          </cell>
        </row>
        <row r="8579">
          <cell r="C8579" t="str">
            <v>Whiskered Wren</v>
          </cell>
          <cell r="D8579" t="str">
            <v>Thryothorus mystacalis</v>
          </cell>
        </row>
        <row r="8580">
          <cell r="C8580" t="str">
            <v>Moustached Wren</v>
          </cell>
          <cell r="D8580" t="str">
            <v>Thryothorus genibarbis</v>
          </cell>
        </row>
        <row r="8581">
          <cell r="C8581" t="str">
            <v>Coraya Wren</v>
          </cell>
          <cell r="D8581" t="str">
            <v>Thryothorus coraya</v>
          </cell>
        </row>
        <row r="8582">
          <cell r="C8582" t="str">
            <v>Happy Wren</v>
          </cell>
          <cell r="D8582" t="str">
            <v>Thryothorus felix</v>
          </cell>
        </row>
        <row r="8583">
          <cell r="C8583" t="str">
            <v>Spot-breasted Wren</v>
          </cell>
          <cell r="D8583" t="str">
            <v>Thryothorus maculipectus</v>
          </cell>
        </row>
        <row r="8584">
          <cell r="D8584" t="str">
            <v>Thryothorus colombianus</v>
          </cell>
        </row>
        <row r="8585">
          <cell r="D8585" t="str">
            <v>Thryothorus paucimaculatus</v>
          </cell>
        </row>
        <row r="8586">
          <cell r="C8586" t="str">
            <v>Rufous-breasted Wren</v>
          </cell>
          <cell r="D8586" t="str">
            <v>Thryothorus rutilus</v>
          </cell>
        </row>
        <row r="8587">
          <cell r="C8587" t="str">
            <v>Speckle-breasted Wren</v>
          </cell>
          <cell r="D8587" t="str">
            <v>Thryothorus sclateri</v>
          </cell>
        </row>
        <row r="8588">
          <cell r="C8588" t="str">
            <v>Riverside Wren</v>
          </cell>
          <cell r="D8588" t="str">
            <v>Thryothorus semibadius</v>
          </cell>
        </row>
        <row r="8589">
          <cell r="C8589" t="str">
            <v>Bay Wren</v>
          </cell>
          <cell r="D8589" t="str">
            <v>Thryothorus nigricapillus</v>
          </cell>
        </row>
        <row r="8590">
          <cell r="C8590" t="str">
            <v>Stripe-breasted Wren</v>
          </cell>
          <cell r="D8590" t="str">
            <v>Thryothorus thoracicus</v>
          </cell>
        </row>
        <row r="8591">
          <cell r="C8591" t="str">
            <v>Stripe-throated Wren</v>
          </cell>
          <cell r="D8591" t="str">
            <v>Thryothorus leucopogon</v>
          </cell>
        </row>
        <row r="8592">
          <cell r="C8592" t="str">
            <v>Banded Wren</v>
          </cell>
          <cell r="D8592" t="str">
            <v>Thryothorus pleurostictus</v>
          </cell>
        </row>
        <row r="8593">
          <cell r="C8593" t="str">
            <v>Carolina Wren</v>
          </cell>
          <cell r="D8593" t="str">
            <v>Thryothorus ludovicianus</v>
          </cell>
        </row>
        <row r="8594">
          <cell r="D8594" t="str">
            <v>Thryothorus albinucha</v>
          </cell>
        </row>
        <row r="8595">
          <cell r="C8595" t="str">
            <v>Rufous-and-white Wren</v>
          </cell>
          <cell r="D8595" t="str">
            <v>Thryothorus rufalbus</v>
          </cell>
        </row>
        <row r="8596">
          <cell r="C8596" t="str">
            <v>Niceforo's Wren</v>
          </cell>
          <cell r="D8596" t="str">
            <v>Thryothorus nicefori</v>
          </cell>
        </row>
        <row r="8597">
          <cell r="C8597" t="str">
            <v>Sinaloa Wren</v>
          </cell>
          <cell r="D8597" t="str">
            <v>Thryothorus sinaloa</v>
          </cell>
        </row>
        <row r="8598">
          <cell r="C8598" t="str">
            <v>Plain Wren</v>
          </cell>
          <cell r="D8598" t="str">
            <v>Thryothorus modestus</v>
          </cell>
        </row>
        <row r="8599">
          <cell r="C8599" t="str">
            <v>Buff-breasted Wren</v>
          </cell>
          <cell r="D8599" t="str">
            <v>Thryothorus leucotis</v>
          </cell>
        </row>
        <row r="8600">
          <cell r="C8600" t="str">
            <v>Superciliated Wren</v>
          </cell>
          <cell r="D8600" t="str">
            <v>Thryothorus superciliaris</v>
          </cell>
        </row>
        <row r="8601">
          <cell r="C8601" t="str">
            <v>Fawn-breasted Wren</v>
          </cell>
          <cell r="D8601" t="str">
            <v>Thryothorus guarayanus</v>
          </cell>
        </row>
        <row r="8602">
          <cell r="C8602" t="str">
            <v>Long-billed Wren</v>
          </cell>
          <cell r="D8602" t="str">
            <v>Thryothorus longirostris</v>
          </cell>
        </row>
        <row r="8603">
          <cell r="C8603" t="str">
            <v>Grey Wren</v>
          </cell>
          <cell r="D8603" t="str">
            <v>Thryothorus griseus</v>
          </cell>
        </row>
        <row r="8604">
          <cell r="C8604" t="str">
            <v>Winter Wren</v>
          </cell>
          <cell r="D8604" t="str">
            <v>Troglodytes troglodytes</v>
          </cell>
        </row>
        <row r="8605">
          <cell r="C8605" t="str">
            <v>Socorro Wren</v>
          </cell>
          <cell r="D8605" t="str">
            <v>Troglodytes sissonii</v>
          </cell>
        </row>
        <row r="8606">
          <cell r="D8606" t="str">
            <v>Troglodytes aedon</v>
          </cell>
        </row>
        <row r="8607">
          <cell r="C8607" t="str">
            <v>House Wren</v>
          </cell>
          <cell r="D8607" t="str">
            <v>Troglodytes aedon</v>
          </cell>
        </row>
        <row r="8608">
          <cell r="C8608" t="str">
            <v>Cobb's Wren</v>
          </cell>
          <cell r="D8608" t="str">
            <v>Troglodytes cobbi</v>
          </cell>
        </row>
        <row r="8609">
          <cell r="D8609" t="str">
            <v>Troglodytes beani</v>
          </cell>
        </row>
        <row r="8610">
          <cell r="D8610" t="str">
            <v>Troglodytes martinicensis</v>
          </cell>
        </row>
        <row r="8611">
          <cell r="C8611" t="str">
            <v>Clarion Wren</v>
          </cell>
          <cell r="D8611" t="str">
            <v>Troglodytes tanneri</v>
          </cell>
        </row>
        <row r="8612">
          <cell r="C8612" t="str">
            <v>Rufous-browed Wren</v>
          </cell>
          <cell r="D8612" t="str">
            <v>Troglodytes rufociliatus</v>
          </cell>
        </row>
        <row r="8613">
          <cell r="C8613" t="str">
            <v>Ochraceous Wren</v>
          </cell>
          <cell r="D8613" t="str">
            <v>Troglodytes ochraceus</v>
          </cell>
        </row>
        <row r="8614">
          <cell r="C8614" t="str">
            <v>Santa Marta Wren</v>
          </cell>
          <cell r="D8614" t="str">
            <v>Troglodytes monticola</v>
          </cell>
        </row>
        <row r="8615">
          <cell r="C8615" t="str">
            <v>Mountain Wren</v>
          </cell>
          <cell r="D8615" t="str">
            <v>Troglodytes solstitialis</v>
          </cell>
        </row>
        <row r="8616">
          <cell r="C8616" t="str">
            <v>Tepui Wren</v>
          </cell>
          <cell r="D8616" t="str">
            <v>Troglodytes rufulus</v>
          </cell>
        </row>
        <row r="8617">
          <cell r="C8617" t="str">
            <v>Timberline Wren</v>
          </cell>
          <cell r="D8617" t="str">
            <v>Thryorchilus browni</v>
          </cell>
        </row>
        <row r="8618">
          <cell r="C8618" t="str">
            <v>White-bellied Wren</v>
          </cell>
          <cell r="D8618" t="str">
            <v>Uropsila leucogastra</v>
          </cell>
        </row>
        <row r="8619">
          <cell r="C8619" t="str">
            <v>White-breasted Wood-wren</v>
          </cell>
          <cell r="D8619" t="str">
            <v>Henicorhina leucosticta</v>
          </cell>
        </row>
        <row r="8620">
          <cell r="C8620" t="str">
            <v>Bar-winged Wood-wren</v>
          </cell>
          <cell r="D8620" t="str">
            <v>Henicorhina leucoptera</v>
          </cell>
        </row>
        <row r="8621">
          <cell r="C8621" t="str">
            <v>Grey-breasted Wood-wren</v>
          </cell>
          <cell r="D8621" t="str">
            <v>Henicorhina leucophrys</v>
          </cell>
        </row>
        <row r="8622">
          <cell r="C8622" t="str">
            <v>Munchique Wood-wren</v>
          </cell>
          <cell r="D8622" t="str">
            <v>Henicorhina negreti</v>
          </cell>
        </row>
        <row r="8623">
          <cell r="C8623" t="str">
            <v>Northern Nightingale-wren</v>
          </cell>
          <cell r="D8623" t="str">
            <v>Microcerculus philomela</v>
          </cell>
        </row>
        <row r="8624">
          <cell r="C8624" t="str">
            <v>Southern Nightingale-wren</v>
          </cell>
          <cell r="D8624" t="str">
            <v>Microcerculus marginatus</v>
          </cell>
        </row>
        <row r="8625">
          <cell r="C8625" t="str">
            <v>Fluting Wren</v>
          </cell>
          <cell r="D8625" t="str">
            <v>Microcerculus ustulatus</v>
          </cell>
        </row>
        <row r="8626">
          <cell r="C8626" t="str">
            <v>Wing-banded Wren</v>
          </cell>
          <cell r="D8626" t="str">
            <v>Microcerculus bambla</v>
          </cell>
        </row>
        <row r="8627">
          <cell r="C8627" t="str">
            <v>Song Wren</v>
          </cell>
          <cell r="D8627" t="str">
            <v>Cyphorhinus phaeocephalus</v>
          </cell>
        </row>
        <row r="8628">
          <cell r="C8628" t="str">
            <v>Chestnut-breasted Wren</v>
          </cell>
          <cell r="D8628" t="str">
            <v>Cyphorhinus thoracicus</v>
          </cell>
        </row>
        <row r="8629">
          <cell r="C8629" t="str">
            <v>Musician Wren</v>
          </cell>
          <cell r="D8629" t="str">
            <v>Cyphorhinus arada</v>
          </cell>
        </row>
        <row r="8630">
          <cell r="C8630" t="str">
            <v>Collared Gnatwren</v>
          </cell>
          <cell r="D8630" t="str">
            <v>Microbates collaris</v>
          </cell>
        </row>
        <row r="8631">
          <cell r="C8631" t="str">
            <v>Tawny-faced Gnatwren</v>
          </cell>
          <cell r="D8631" t="str">
            <v>Microbates cinereiventris</v>
          </cell>
        </row>
        <row r="8632">
          <cell r="C8632" t="str">
            <v>Long-billed Gnatwren</v>
          </cell>
          <cell r="D8632" t="str">
            <v>Ramphocaenus melanurus</v>
          </cell>
        </row>
        <row r="8633">
          <cell r="C8633" t="str">
            <v>Blue-grey Gnatcatcher</v>
          </cell>
          <cell r="D8633" t="str">
            <v>Polioptila caerulea</v>
          </cell>
        </row>
        <row r="8634">
          <cell r="C8634" t="str">
            <v>California Gnatcatcher</v>
          </cell>
          <cell r="D8634" t="str">
            <v>Polioptila californica</v>
          </cell>
        </row>
        <row r="8635">
          <cell r="C8635" t="str">
            <v>Black-tailed Gnatcatcher</v>
          </cell>
          <cell r="D8635" t="str">
            <v>Polioptila melanura</v>
          </cell>
        </row>
        <row r="8636">
          <cell r="C8636" t="str">
            <v>Cuban Gnatcatcher</v>
          </cell>
          <cell r="D8636" t="str">
            <v>Polioptila lembeyei</v>
          </cell>
        </row>
        <row r="8637">
          <cell r="C8637" t="str">
            <v>Black-capped Gnatcatcher</v>
          </cell>
          <cell r="D8637" t="str">
            <v>Polioptila nigriceps</v>
          </cell>
        </row>
        <row r="8638">
          <cell r="C8638" t="str">
            <v>White-lored Gnatcatcher</v>
          </cell>
          <cell r="D8638" t="str">
            <v>Polioptila albiloris</v>
          </cell>
        </row>
        <row r="8639">
          <cell r="C8639" t="str">
            <v>Tropical Gnatcatcher</v>
          </cell>
          <cell r="D8639" t="str">
            <v>Polioptila plumbea</v>
          </cell>
        </row>
        <row r="8640">
          <cell r="D8640" t="str">
            <v>Polioptila maior</v>
          </cell>
        </row>
        <row r="8641">
          <cell r="C8641" t="str">
            <v>Creamy-bellied Gnatcatcher</v>
          </cell>
          <cell r="D8641" t="str">
            <v>Polioptila lactea</v>
          </cell>
        </row>
        <row r="8642">
          <cell r="C8642" t="str">
            <v>Guianan Gnatcatcher</v>
          </cell>
          <cell r="D8642" t="str">
            <v>Polioptila guianensis</v>
          </cell>
        </row>
        <row r="8643">
          <cell r="C8643" t="str">
            <v>Iquitos Gnatcatcher</v>
          </cell>
          <cell r="D8643" t="str">
            <v>Polioptila clementsi</v>
          </cell>
        </row>
        <row r="8644">
          <cell r="C8644" t="str">
            <v>Slate-throated Gnatcatcher</v>
          </cell>
          <cell r="D8644" t="str">
            <v>Polioptila schistaceigula</v>
          </cell>
        </row>
        <row r="8645">
          <cell r="C8645" t="str">
            <v>Masked Gnatcatcher</v>
          </cell>
          <cell r="D8645" t="str">
            <v>Polioptila dumicola</v>
          </cell>
        </row>
        <row r="8646">
          <cell r="C8646" t="str">
            <v>Wood Nuthatch</v>
          </cell>
          <cell r="D8646" t="str">
            <v>Sitta europaea</v>
          </cell>
        </row>
        <row r="8647">
          <cell r="C8647" t="str">
            <v>Siberian Nuthatch</v>
          </cell>
          <cell r="D8647" t="str">
            <v>Sitta arctica</v>
          </cell>
        </row>
        <row r="8648">
          <cell r="C8648" t="str">
            <v>Chestnut-vented Nuthatch</v>
          </cell>
          <cell r="D8648" t="str">
            <v>Sitta nagaensis</v>
          </cell>
        </row>
        <row r="8649">
          <cell r="C8649" t="str">
            <v>Kashmir Nuthatch</v>
          </cell>
          <cell r="D8649" t="str">
            <v>Sitta cashmirensis</v>
          </cell>
        </row>
        <row r="8650">
          <cell r="C8650" t="str">
            <v>Chestnut-bellied Nuthatch</v>
          </cell>
          <cell r="D8650" t="str">
            <v>Sitta castanea</v>
          </cell>
        </row>
        <row r="8651">
          <cell r="C8651" t="str">
            <v>White-tailed Nuthatch</v>
          </cell>
          <cell r="D8651" t="str">
            <v>Sitta himalayensis</v>
          </cell>
        </row>
        <row r="8652">
          <cell r="C8652" t="str">
            <v>White-browed Nuthatch</v>
          </cell>
          <cell r="D8652" t="str">
            <v>Sitta victoriae</v>
          </cell>
        </row>
        <row r="8653">
          <cell r="C8653" t="str">
            <v>Pygmy Nuthatch</v>
          </cell>
          <cell r="D8653" t="str">
            <v>Sitta pygmaea</v>
          </cell>
        </row>
        <row r="8654">
          <cell r="C8654" t="str">
            <v>Brown-headed Nuthatch</v>
          </cell>
          <cell r="D8654" t="str">
            <v>Sitta pusilla</v>
          </cell>
        </row>
        <row r="8655">
          <cell r="C8655" t="str">
            <v>Corsican Nuthatch</v>
          </cell>
          <cell r="D8655" t="str">
            <v>Sitta whiteheadi</v>
          </cell>
        </row>
        <row r="8656">
          <cell r="C8656" t="str">
            <v>Algerian Nuthatch</v>
          </cell>
          <cell r="D8656" t="str">
            <v>Sitta ledanti</v>
          </cell>
        </row>
        <row r="8657">
          <cell r="C8657" t="str">
            <v>Krueper's Nuthatch</v>
          </cell>
          <cell r="D8657" t="str">
            <v>Sitta krueperi</v>
          </cell>
        </row>
        <row r="8658">
          <cell r="C8658" t="str">
            <v>Snowy-browed Nuthatch</v>
          </cell>
          <cell r="D8658" t="str">
            <v>Sitta villosa</v>
          </cell>
        </row>
        <row r="8659">
          <cell r="C8659" t="str">
            <v>Yunnan Nuthatch</v>
          </cell>
          <cell r="D8659" t="str">
            <v>Sitta yunnanensis</v>
          </cell>
        </row>
        <row r="8660">
          <cell r="C8660" t="str">
            <v>Red-breasted Nuthatch</v>
          </cell>
          <cell r="D8660" t="str">
            <v>Sitta canadensis</v>
          </cell>
        </row>
        <row r="8661">
          <cell r="C8661" t="str">
            <v>White-cheeked Nuthatch</v>
          </cell>
          <cell r="D8661" t="str">
            <v>Sitta leucopsis</v>
          </cell>
        </row>
        <row r="8662">
          <cell r="C8662" t="str">
            <v>White-breasted Nuthatch</v>
          </cell>
          <cell r="D8662" t="str">
            <v>Sitta carolinensis</v>
          </cell>
        </row>
        <row r="8663">
          <cell r="C8663" t="str">
            <v>Western Rock-nuthatch</v>
          </cell>
          <cell r="D8663" t="str">
            <v>Sitta neumayer</v>
          </cell>
        </row>
        <row r="8664">
          <cell r="C8664" t="str">
            <v>Eastern Rock-nuthatch</v>
          </cell>
          <cell r="D8664" t="str">
            <v>Sitta tephronota</v>
          </cell>
        </row>
        <row r="8665">
          <cell r="C8665" t="str">
            <v>Velvet-fronted Nuthatch</v>
          </cell>
          <cell r="D8665" t="str">
            <v>Sitta frontalis</v>
          </cell>
        </row>
        <row r="8666">
          <cell r="C8666" t="str">
            <v>Yellow-billed Nuthatch</v>
          </cell>
          <cell r="D8666" t="str">
            <v>Sitta solangiae</v>
          </cell>
        </row>
        <row r="8667">
          <cell r="C8667" t="str">
            <v>Sulphur-billed Nuthatch</v>
          </cell>
          <cell r="D8667" t="str">
            <v>Sitta oenochlamys</v>
          </cell>
        </row>
        <row r="8668">
          <cell r="C8668" t="str">
            <v>Blue Nuthatch</v>
          </cell>
          <cell r="D8668" t="str">
            <v>Sitta azurea</v>
          </cell>
        </row>
        <row r="8669">
          <cell r="C8669" t="str">
            <v>Giant Nuthatch</v>
          </cell>
          <cell r="D8669" t="str">
            <v>Sitta magna</v>
          </cell>
        </row>
        <row r="8670">
          <cell r="C8670" t="str">
            <v>Beautiful Nuthatch</v>
          </cell>
          <cell r="D8670" t="str">
            <v>Sitta formosa</v>
          </cell>
        </row>
        <row r="8671">
          <cell r="C8671" t="str">
            <v>Wallcreeper</v>
          </cell>
          <cell r="D8671" t="str">
            <v>Tichodroma muraria</v>
          </cell>
        </row>
        <row r="8672">
          <cell r="D8672" t="str">
            <v>Certhia familiaris</v>
          </cell>
        </row>
        <row r="8673">
          <cell r="C8673" t="str">
            <v>Eurasian Treecreeper</v>
          </cell>
          <cell r="D8673" t="str">
            <v>Certhia familiaris</v>
          </cell>
        </row>
        <row r="8674">
          <cell r="C8674" t="str">
            <v>Hodgson's Treecreeper</v>
          </cell>
          <cell r="D8674" t="str">
            <v>Certhia hodgsoni</v>
          </cell>
        </row>
        <row r="8675">
          <cell r="C8675" t="str">
            <v>American Treecreeper</v>
          </cell>
          <cell r="D8675" t="str">
            <v>Certhia americana</v>
          </cell>
        </row>
        <row r="8676">
          <cell r="C8676" t="str">
            <v>Short-toed Treecreeper</v>
          </cell>
          <cell r="D8676" t="str">
            <v>Certhia brachydactyla</v>
          </cell>
        </row>
        <row r="8677">
          <cell r="C8677" t="str">
            <v>Bar-tailed Treecreeper</v>
          </cell>
          <cell r="D8677" t="str">
            <v>Certhia himalayana</v>
          </cell>
        </row>
        <row r="8678">
          <cell r="C8678" t="str">
            <v>Rusty-flanked Treecreeper</v>
          </cell>
          <cell r="D8678" t="str">
            <v>Certhia nipalensis</v>
          </cell>
        </row>
        <row r="8679">
          <cell r="D8679" t="str">
            <v>Certhia discolor</v>
          </cell>
        </row>
        <row r="8680">
          <cell r="C8680" t="str">
            <v>Brown-throated Treecreeper</v>
          </cell>
          <cell r="D8680" t="str">
            <v>Certhia discolor</v>
          </cell>
        </row>
        <row r="8681">
          <cell r="C8681" t="str">
            <v>Manipur Treecreeper</v>
          </cell>
          <cell r="D8681" t="str">
            <v>Certhia manipurensis</v>
          </cell>
        </row>
        <row r="8682">
          <cell r="C8682" t="str">
            <v>Sichuan Treecreeper</v>
          </cell>
          <cell r="D8682" t="str">
            <v>Certhia tianquanensis</v>
          </cell>
        </row>
        <row r="8683">
          <cell r="C8683" t="str">
            <v>Spotted Treecreeper</v>
          </cell>
          <cell r="D8683" t="str">
            <v>Salpornis spilonotus</v>
          </cell>
        </row>
        <row r="8684">
          <cell r="C8684" t="str">
            <v>Black-capped Donacobius</v>
          </cell>
          <cell r="D8684" t="str">
            <v>Donacobius atricapilla</v>
          </cell>
        </row>
        <row r="8685">
          <cell r="C8685" t="str">
            <v>Grey Catbird</v>
          </cell>
          <cell r="D8685" t="str">
            <v>Dumetella carolinensis</v>
          </cell>
        </row>
        <row r="8686">
          <cell r="C8686" t="str">
            <v>Black Catbird</v>
          </cell>
          <cell r="D8686" t="str">
            <v>Melanoptila glabrirostris</v>
          </cell>
        </row>
        <row r="8687">
          <cell r="C8687" t="str">
            <v>Northern Mockingbird</v>
          </cell>
          <cell r="D8687" t="str">
            <v>Mimus polyglottos</v>
          </cell>
        </row>
        <row r="8688">
          <cell r="C8688" t="str">
            <v>Tropical Mockingbird</v>
          </cell>
          <cell r="D8688" t="str">
            <v>Mimus gilvus</v>
          </cell>
        </row>
        <row r="8689">
          <cell r="C8689" t="str">
            <v>Galapagos Mockingbird</v>
          </cell>
          <cell r="D8689" t="str">
            <v>Mimus parvulus</v>
          </cell>
        </row>
        <row r="8690">
          <cell r="C8690" t="str">
            <v>Floreana Mockingbird</v>
          </cell>
          <cell r="D8690" t="str">
            <v>Mimus trifasciatus</v>
          </cell>
        </row>
        <row r="8691">
          <cell r="C8691" t="str">
            <v>Espanola Mockingbird</v>
          </cell>
          <cell r="D8691" t="str">
            <v>Mimus macdonaldi</v>
          </cell>
        </row>
        <row r="8692">
          <cell r="C8692" t="str">
            <v>San Cristobal Mockingbird</v>
          </cell>
          <cell r="D8692" t="str">
            <v>Mimus melanotis</v>
          </cell>
        </row>
        <row r="8693">
          <cell r="C8693" t="str">
            <v>Socorro Mockingbird</v>
          </cell>
          <cell r="D8693" t="str">
            <v>Mimus graysoni</v>
          </cell>
        </row>
        <row r="8694">
          <cell r="C8694" t="str">
            <v>Bahama Mockingbird</v>
          </cell>
          <cell r="D8694" t="str">
            <v>Mimus gundlachii</v>
          </cell>
        </row>
        <row r="8695">
          <cell r="C8695" t="str">
            <v>Long-tailed Mockingbird</v>
          </cell>
          <cell r="D8695" t="str">
            <v>Mimus longicaudatus</v>
          </cell>
        </row>
        <row r="8696">
          <cell r="C8696" t="str">
            <v>Chilean Mockingbird</v>
          </cell>
          <cell r="D8696" t="str">
            <v>Mimus thenca</v>
          </cell>
        </row>
        <row r="8697">
          <cell r="C8697" t="str">
            <v>Patagonian Mockingbird</v>
          </cell>
          <cell r="D8697" t="str">
            <v>Mimus patagonicus</v>
          </cell>
        </row>
        <row r="8698">
          <cell r="C8698" t="str">
            <v>Chalk-browed Mockingbird</v>
          </cell>
          <cell r="D8698" t="str">
            <v>Mimus saturninus</v>
          </cell>
        </row>
        <row r="8699">
          <cell r="C8699" t="str">
            <v>White-banded Mockingbird</v>
          </cell>
          <cell r="D8699" t="str">
            <v>Mimus triurus</v>
          </cell>
        </row>
        <row r="8700">
          <cell r="C8700" t="str">
            <v>Brown-backed Mockingbird</v>
          </cell>
          <cell r="D8700" t="str">
            <v>Mimus dorsalis</v>
          </cell>
        </row>
        <row r="8701">
          <cell r="C8701" t="str">
            <v>Sage Thrasher</v>
          </cell>
          <cell r="D8701" t="str">
            <v>Oreoscoptes montanus</v>
          </cell>
        </row>
        <row r="8702">
          <cell r="C8702" t="str">
            <v>Brown Thrasher</v>
          </cell>
          <cell r="D8702" t="str">
            <v>Toxostoma rufum</v>
          </cell>
        </row>
        <row r="8703">
          <cell r="C8703" t="str">
            <v>Long-billed Thrasher</v>
          </cell>
          <cell r="D8703" t="str">
            <v>Toxostoma longirostre</v>
          </cell>
        </row>
        <row r="8704">
          <cell r="C8704" t="str">
            <v>Cozumel Thrasher</v>
          </cell>
          <cell r="D8704" t="str">
            <v>Toxostoma guttatum</v>
          </cell>
        </row>
        <row r="8705">
          <cell r="C8705" t="str">
            <v>Bendire's Thrasher</v>
          </cell>
          <cell r="D8705" t="str">
            <v>Toxostoma bendirei</v>
          </cell>
        </row>
        <row r="8706">
          <cell r="C8706" t="str">
            <v>Grey Thrasher</v>
          </cell>
          <cell r="D8706" t="str">
            <v>Toxostoma cinereum</v>
          </cell>
        </row>
        <row r="8707">
          <cell r="C8707" t="str">
            <v>Curve-billed Thrasher</v>
          </cell>
          <cell r="D8707" t="str">
            <v>Toxostoma curvirostre</v>
          </cell>
        </row>
        <row r="8708">
          <cell r="C8708" t="str">
            <v>Ocellated Thrasher</v>
          </cell>
          <cell r="D8708" t="str">
            <v>Toxostoma ocellatum</v>
          </cell>
        </row>
        <row r="8709">
          <cell r="C8709" t="str">
            <v>Le Conte's Thrasher</v>
          </cell>
          <cell r="D8709" t="str">
            <v>Toxostoma lecontei</v>
          </cell>
        </row>
        <row r="8710">
          <cell r="C8710" t="str">
            <v>California Thrasher</v>
          </cell>
          <cell r="D8710" t="str">
            <v>Toxostoma redivivum</v>
          </cell>
        </row>
        <row r="8711">
          <cell r="C8711" t="str">
            <v>Crissal Thrasher</v>
          </cell>
          <cell r="D8711" t="str">
            <v>Toxostoma crissale</v>
          </cell>
        </row>
        <row r="8712">
          <cell r="C8712" t="str">
            <v>White-breasted Thrasher</v>
          </cell>
          <cell r="D8712" t="str">
            <v>Ramphocinclus brachyurus</v>
          </cell>
        </row>
        <row r="8713">
          <cell r="C8713" t="str">
            <v>Blue Mockingbird</v>
          </cell>
          <cell r="D8713" t="str">
            <v>Melanotis caerulescens</v>
          </cell>
        </row>
        <row r="8714">
          <cell r="C8714" t="str">
            <v>Blue-and-white Mockingbird</v>
          </cell>
          <cell r="D8714" t="str">
            <v>Melanotis hypoleucus</v>
          </cell>
        </row>
        <row r="8715">
          <cell r="C8715" t="str">
            <v>Scaly-breasted Thrasher</v>
          </cell>
          <cell r="D8715" t="str">
            <v>Margarops fuscus</v>
          </cell>
        </row>
        <row r="8716">
          <cell r="C8716" t="str">
            <v>Pearly-eyed Thrasher</v>
          </cell>
          <cell r="D8716" t="str">
            <v>Margarops fuscatus</v>
          </cell>
        </row>
        <row r="8717">
          <cell r="C8717" t="str">
            <v>Brown Trembler</v>
          </cell>
          <cell r="D8717" t="str">
            <v>Cinclocerthia ruficauda</v>
          </cell>
        </row>
        <row r="8718">
          <cell r="C8718" t="str">
            <v>Grey Trembler</v>
          </cell>
          <cell r="D8718" t="str">
            <v>Cinclocerthia gutturalis</v>
          </cell>
        </row>
        <row r="8719">
          <cell r="C8719" t="str">
            <v>Stripe-sided Rhabdornis</v>
          </cell>
          <cell r="D8719" t="str">
            <v>Rhabdornis mystacalis</v>
          </cell>
        </row>
        <row r="8720">
          <cell r="C8720" t="str">
            <v>Long-billed Rhabdornis</v>
          </cell>
          <cell r="D8720" t="str">
            <v>Rhabdornis grandis</v>
          </cell>
        </row>
        <row r="8721">
          <cell r="C8721" t="str">
            <v>Stripe-breasted Rhabdornis</v>
          </cell>
          <cell r="D8721" t="str">
            <v>Rhabdornis inornatus</v>
          </cell>
        </row>
        <row r="8722">
          <cell r="C8722" t="str">
            <v>Rusty-winged Starling</v>
          </cell>
          <cell r="D8722" t="str">
            <v>Aplonis zelandica</v>
          </cell>
        </row>
        <row r="8723">
          <cell r="C8723" t="str">
            <v>Santo Starling</v>
          </cell>
          <cell r="D8723" t="str">
            <v>Aplonis santovestris</v>
          </cell>
        </row>
        <row r="8724">
          <cell r="C8724" t="str">
            <v>Pohnpei Starling</v>
          </cell>
          <cell r="D8724" t="str">
            <v>Aplonis pelzelni</v>
          </cell>
        </row>
        <row r="8725">
          <cell r="C8725" t="str">
            <v>Samoan Starling</v>
          </cell>
          <cell r="D8725" t="str">
            <v>Aplonis atrifusca</v>
          </cell>
        </row>
        <row r="8726">
          <cell r="C8726" t="str">
            <v>Kosrae Starling</v>
          </cell>
          <cell r="D8726" t="str">
            <v>Aplonis corvina</v>
          </cell>
        </row>
        <row r="8727">
          <cell r="C8727" t="str">
            <v>Mysterious Starling</v>
          </cell>
          <cell r="D8727" t="str">
            <v>Aplonis mavornata</v>
          </cell>
        </row>
        <row r="8728">
          <cell r="C8728" t="str">
            <v>Rarotonga Starling</v>
          </cell>
          <cell r="D8728" t="str">
            <v>Aplonis cinerascens</v>
          </cell>
        </row>
        <row r="8729">
          <cell r="C8729" t="str">
            <v>Polynesian Starling</v>
          </cell>
          <cell r="D8729" t="str">
            <v>Aplonis tabuensis</v>
          </cell>
        </row>
        <row r="8730">
          <cell r="C8730" t="str">
            <v>Striated Starling</v>
          </cell>
          <cell r="D8730" t="str">
            <v>Aplonis striata</v>
          </cell>
        </row>
        <row r="8731">
          <cell r="C8731" t="str">
            <v>Norfolk Island Starling</v>
          </cell>
          <cell r="D8731" t="str">
            <v>Aplonis fusca</v>
          </cell>
        </row>
        <row r="8732">
          <cell r="C8732" t="str">
            <v>Micronesian Starling</v>
          </cell>
          <cell r="D8732" t="str">
            <v>Aplonis opaca</v>
          </cell>
        </row>
        <row r="8733">
          <cell r="C8733" t="str">
            <v>Tanimbar Starling</v>
          </cell>
          <cell r="D8733" t="str">
            <v>Aplonis crassa</v>
          </cell>
        </row>
        <row r="8734">
          <cell r="C8734" t="str">
            <v>Singing Starling</v>
          </cell>
          <cell r="D8734" t="str">
            <v>Aplonis cantoroides</v>
          </cell>
        </row>
        <row r="8735">
          <cell r="C8735" t="str">
            <v>Atoll Starling</v>
          </cell>
          <cell r="D8735" t="str">
            <v>Aplonis feadensis</v>
          </cell>
        </row>
        <row r="8736">
          <cell r="C8736" t="str">
            <v>Rennell Starling</v>
          </cell>
          <cell r="D8736" t="str">
            <v>Aplonis insularis</v>
          </cell>
        </row>
        <row r="8737">
          <cell r="C8737" t="str">
            <v>Brown-winged Starling</v>
          </cell>
          <cell r="D8737" t="str">
            <v>Aplonis grandis</v>
          </cell>
        </row>
        <row r="8738">
          <cell r="C8738" t="str">
            <v>San Cristobal Starling</v>
          </cell>
          <cell r="D8738" t="str">
            <v>Aplonis dichroa</v>
          </cell>
        </row>
        <row r="8739">
          <cell r="C8739" t="str">
            <v>Moluccan Starling</v>
          </cell>
          <cell r="D8739" t="str">
            <v>Aplonis mysolensis</v>
          </cell>
        </row>
        <row r="8740">
          <cell r="C8740" t="str">
            <v>Short-tailed Starling</v>
          </cell>
          <cell r="D8740" t="str">
            <v>Aplonis minor</v>
          </cell>
        </row>
        <row r="8741">
          <cell r="C8741" t="str">
            <v>Asian Glossy Starling</v>
          </cell>
          <cell r="D8741" t="str">
            <v>Aplonis panayensis</v>
          </cell>
        </row>
        <row r="8742">
          <cell r="C8742" t="str">
            <v>Metallic Starling</v>
          </cell>
          <cell r="D8742" t="str">
            <v>Aplonis metallica</v>
          </cell>
        </row>
        <row r="8743">
          <cell r="C8743" t="str">
            <v>Long-tailed Starling</v>
          </cell>
          <cell r="D8743" t="str">
            <v>Aplonis magna</v>
          </cell>
        </row>
        <row r="8744">
          <cell r="C8744" t="str">
            <v>Yellow-eyed Starling</v>
          </cell>
          <cell r="D8744" t="str">
            <v>Aplonis mystacea</v>
          </cell>
        </row>
        <row r="8745">
          <cell r="C8745" t="str">
            <v>White-eyed Starling</v>
          </cell>
          <cell r="D8745" t="str">
            <v>Aplonis brunneicapillus</v>
          </cell>
        </row>
        <row r="8746">
          <cell r="C8746" t="str">
            <v>Golden Myna</v>
          </cell>
          <cell r="D8746" t="str">
            <v>Mino anais</v>
          </cell>
        </row>
        <row r="8747">
          <cell r="C8747" t="str">
            <v>Yellow-faced Myna</v>
          </cell>
          <cell r="D8747" t="str">
            <v>Mino dumontii</v>
          </cell>
        </row>
        <row r="8748">
          <cell r="C8748" t="str">
            <v>Sulawesi Myna</v>
          </cell>
          <cell r="D8748" t="str">
            <v>Basilornis celebensis</v>
          </cell>
        </row>
        <row r="8749">
          <cell r="C8749" t="str">
            <v>Helmeted Myna</v>
          </cell>
          <cell r="D8749" t="str">
            <v>Basilornis galeatus</v>
          </cell>
        </row>
        <row r="8750">
          <cell r="C8750" t="str">
            <v>Long-crested Myna</v>
          </cell>
          <cell r="D8750" t="str">
            <v>Basilornis corythaix</v>
          </cell>
        </row>
        <row r="8751">
          <cell r="C8751" t="str">
            <v>Apo Myna</v>
          </cell>
          <cell r="D8751" t="str">
            <v>Basilornis mirandus</v>
          </cell>
        </row>
        <row r="8752">
          <cell r="C8752" t="str">
            <v>Coleto</v>
          </cell>
          <cell r="D8752" t="str">
            <v>Sarcops calvus</v>
          </cell>
        </row>
        <row r="8753">
          <cell r="C8753" t="str">
            <v>White-necked Myna</v>
          </cell>
          <cell r="D8753" t="str">
            <v>Streptocitta albicollis</v>
          </cell>
        </row>
        <row r="8754">
          <cell r="C8754" t="str">
            <v>Bare-eyed Myna</v>
          </cell>
          <cell r="D8754" t="str">
            <v>Streptocitta albertinae</v>
          </cell>
        </row>
        <row r="8755">
          <cell r="C8755" t="str">
            <v>Fiery-browed Myna</v>
          </cell>
          <cell r="D8755" t="str">
            <v>Enodes erythrophris</v>
          </cell>
        </row>
        <row r="8756">
          <cell r="C8756" t="str">
            <v>Finch-billed Myna</v>
          </cell>
          <cell r="D8756" t="str">
            <v>Scissirostrum dubium</v>
          </cell>
        </row>
        <row r="8757">
          <cell r="C8757" t="str">
            <v>Madagascar Starling</v>
          </cell>
          <cell r="D8757" t="str">
            <v>Saroglossa aurata</v>
          </cell>
        </row>
        <row r="8758">
          <cell r="C8758" t="str">
            <v>Spot-winged Starling</v>
          </cell>
          <cell r="D8758" t="str">
            <v>Saroglossa spiloptera</v>
          </cell>
        </row>
        <row r="8759">
          <cell r="C8759" t="str">
            <v>Golden-crested Myna</v>
          </cell>
          <cell r="D8759" t="str">
            <v>Ampeliceps coronatus</v>
          </cell>
        </row>
        <row r="8760">
          <cell r="C8760" t="str">
            <v>Sri Lanka Myna</v>
          </cell>
          <cell r="D8760" t="str">
            <v>Gracula ptilogenys</v>
          </cell>
        </row>
        <row r="8761">
          <cell r="C8761" t="str">
            <v>Hill Myna</v>
          </cell>
          <cell r="D8761" t="str">
            <v>Gracula religiosa</v>
          </cell>
        </row>
        <row r="8762">
          <cell r="C8762" t="str">
            <v>Common Myna</v>
          </cell>
          <cell r="D8762" t="str">
            <v>Acridotheres tristis</v>
          </cell>
        </row>
        <row r="8763">
          <cell r="C8763" t="str">
            <v>Bank Myna</v>
          </cell>
          <cell r="D8763" t="str">
            <v>Acridotheres ginginianus</v>
          </cell>
        </row>
        <row r="8764">
          <cell r="C8764" t="str">
            <v>Jungle Myna</v>
          </cell>
          <cell r="D8764" t="str">
            <v>Acridotheres fuscus</v>
          </cell>
        </row>
        <row r="8765">
          <cell r="C8765" t="str">
            <v>White-vented Myna</v>
          </cell>
          <cell r="D8765" t="str">
            <v>Acridotheres grandis</v>
          </cell>
        </row>
        <row r="8766">
          <cell r="C8766" t="str">
            <v>Pale-bellied Myna</v>
          </cell>
          <cell r="D8766" t="str">
            <v>Acridotheres cinereus</v>
          </cell>
        </row>
        <row r="8767">
          <cell r="C8767" t="str">
            <v>Collared Myna</v>
          </cell>
          <cell r="D8767" t="str">
            <v>Acridotheres albocinctus</v>
          </cell>
        </row>
        <row r="8768">
          <cell r="C8768" t="str">
            <v>Crested Myna</v>
          </cell>
          <cell r="D8768" t="str">
            <v>Acridotheres cristatellus</v>
          </cell>
        </row>
        <row r="8769">
          <cell r="C8769" t="str">
            <v>Bali Starling</v>
          </cell>
          <cell r="D8769" t="str">
            <v>Leucopsar rothschildi</v>
          </cell>
        </row>
        <row r="8770">
          <cell r="C8770" t="str">
            <v>White-faced Starling</v>
          </cell>
          <cell r="D8770" t="str">
            <v>Sturnus albofrontatus</v>
          </cell>
        </row>
        <row r="8771">
          <cell r="C8771" t="str">
            <v>Chestnut-tailed Starling</v>
          </cell>
          <cell r="D8771" t="str">
            <v>Sturnus malabaricus</v>
          </cell>
        </row>
        <row r="8772">
          <cell r="C8772" t="str">
            <v>White-headed Starling</v>
          </cell>
          <cell r="D8772" t="str">
            <v>Sturnus erythropygius</v>
          </cell>
        </row>
        <row r="8773">
          <cell r="C8773" t="str">
            <v>Brahminy Starling</v>
          </cell>
          <cell r="D8773" t="str">
            <v>Sturnus pagodarum</v>
          </cell>
        </row>
        <row r="8774">
          <cell r="C8774" t="str">
            <v>Red-billed Starling</v>
          </cell>
          <cell r="D8774" t="str">
            <v>Sturnus sericeus</v>
          </cell>
        </row>
        <row r="8775">
          <cell r="C8775" t="str">
            <v>Purple-backed Starling</v>
          </cell>
          <cell r="D8775" t="str">
            <v>Sturnus sturninus</v>
          </cell>
        </row>
        <row r="8776">
          <cell r="C8776" t="str">
            <v>Chestnut-cheeked Starling</v>
          </cell>
          <cell r="D8776" t="str">
            <v>Sturnus philippensis</v>
          </cell>
        </row>
        <row r="8777">
          <cell r="C8777" t="str">
            <v>White-shouldered Starling</v>
          </cell>
          <cell r="D8777" t="str">
            <v>Sturnus sinensis</v>
          </cell>
        </row>
        <row r="8778">
          <cell r="C8778" t="str">
            <v>Rosy Starling</v>
          </cell>
          <cell r="D8778" t="str">
            <v>Sturnus roseus</v>
          </cell>
        </row>
        <row r="8779">
          <cell r="C8779" t="str">
            <v>Common Starling</v>
          </cell>
          <cell r="D8779" t="str">
            <v>Sturnus vulgaris</v>
          </cell>
        </row>
        <row r="8780">
          <cell r="C8780" t="str">
            <v>Spotless Starling</v>
          </cell>
          <cell r="D8780" t="str">
            <v>Sturnus unicolor</v>
          </cell>
        </row>
        <row r="8781">
          <cell r="C8781" t="str">
            <v>White-cheeked Starling</v>
          </cell>
          <cell r="D8781" t="str">
            <v>Sturnus cineraceus</v>
          </cell>
        </row>
        <row r="8782">
          <cell r="C8782" t="str">
            <v>Asian Pied Starling</v>
          </cell>
          <cell r="D8782" t="str">
            <v>Sturnus contra</v>
          </cell>
        </row>
        <row r="8783">
          <cell r="C8783" t="str">
            <v>Black-collared Starling</v>
          </cell>
          <cell r="D8783" t="str">
            <v>Sturnus nigricollis</v>
          </cell>
        </row>
        <row r="8784">
          <cell r="C8784" t="str">
            <v>Vinous-breasted Starling</v>
          </cell>
          <cell r="D8784" t="str">
            <v>Sturnus burmannicus</v>
          </cell>
        </row>
        <row r="8785">
          <cell r="C8785" t="str">
            <v>Black-winged Starling</v>
          </cell>
          <cell r="D8785" t="str">
            <v>Sturnus melanopterus</v>
          </cell>
        </row>
        <row r="8786">
          <cell r="C8786" t="str">
            <v>Wattled Starling</v>
          </cell>
          <cell r="D8786" t="str">
            <v>Creatophora cinerea</v>
          </cell>
        </row>
        <row r="8787">
          <cell r="C8787" t="str">
            <v>Rodrigues Starling</v>
          </cell>
          <cell r="D8787" t="str">
            <v>Necropsar rodericanus</v>
          </cell>
        </row>
        <row r="8788">
          <cell r="D8788" t="str">
            <v>Necropsar legauti</v>
          </cell>
        </row>
        <row r="8789">
          <cell r="C8789" t="str">
            <v>Reunion Starling</v>
          </cell>
          <cell r="D8789" t="str">
            <v>Fregilupus varius</v>
          </cell>
        </row>
        <row r="8790">
          <cell r="C8790" t="str">
            <v>Copper-tailed Glossy-starling</v>
          </cell>
          <cell r="D8790" t="str">
            <v>Lamprotornis cupreocauda</v>
          </cell>
        </row>
        <row r="8791">
          <cell r="C8791" t="str">
            <v>Purple-headed Glossy-starling</v>
          </cell>
          <cell r="D8791" t="str">
            <v>Lamprotornis purpureiceps</v>
          </cell>
        </row>
        <row r="8792">
          <cell r="C8792" t="str">
            <v>Black-bellied Glossy-starling</v>
          </cell>
          <cell r="D8792" t="str">
            <v>Lamprotornis corruscus</v>
          </cell>
        </row>
        <row r="8793">
          <cell r="C8793" t="str">
            <v>Purple Glossy-starling</v>
          </cell>
          <cell r="D8793" t="str">
            <v>Lamprotornis purpureus</v>
          </cell>
        </row>
        <row r="8794">
          <cell r="C8794" t="str">
            <v>Red-shouldered Glossy-starling</v>
          </cell>
          <cell r="D8794" t="str">
            <v>Lamprotornis nitens</v>
          </cell>
        </row>
        <row r="8795">
          <cell r="C8795" t="str">
            <v>Bronze-tailed Glossy-starling</v>
          </cell>
          <cell r="D8795" t="str">
            <v>Lamprotornis chalcurus</v>
          </cell>
        </row>
        <row r="8796">
          <cell r="C8796" t="str">
            <v>Greater Blue-eared Glossy-starling</v>
          </cell>
          <cell r="D8796" t="str">
            <v>Lamprotornis chalybaeus</v>
          </cell>
        </row>
        <row r="8797">
          <cell r="C8797" t="str">
            <v>Lesser Blue-eared Glossy-starling</v>
          </cell>
          <cell r="D8797" t="str">
            <v>Lamprotornis chloropterus</v>
          </cell>
        </row>
        <row r="8798">
          <cell r="C8798" t="str">
            <v>Southern Blue-eared Glossy-starling</v>
          </cell>
          <cell r="D8798" t="str">
            <v>Lamprotornis elisabeth</v>
          </cell>
        </row>
        <row r="8799">
          <cell r="C8799" t="str">
            <v>Sharp-tailed Glossy-starling</v>
          </cell>
          <cell r="D8799" t="str">
            <v>Lamprotornis acuticaudus</v>
          </cell>
        </row>
        <row r="8800">
          <cell r="C8800" t="str">
            <v>Splendid Glossy-starling</v>
          </cell>
          <cell r="D8800" t="str">
            <v>Lamprotornis splendidus</v>
          </cell>
        </row>
        <row r="8801">
          <cell r="C8801" t="str">
            <v>Principe Glossy-starling</v>
          </cell>
          <cell r="D8801" t="str">
            <v>Lamprotornis ornatus</v>
          </cell>
        </row>
        <row r="8802">
          <cell r="C8802" t="str">
            <v>Burchell's Glossy-starling</v>
          </cell>
          <cell r="D8802" t="str">
            <v>Lamprotornis australis</v>
          </cell>
        </row>
        <row r="8803">
          <cell r="C8803" t="str">
            <v>Meves's Glossy-starling</v>
          </cell>
          <cell r="D8803" t="str">
            <v>Lamprotornis mevesii</v>
          </cell>
        </row>
        <row r="8804">
          <cell r="C8804" t="str">
            <v>Long-tailed Glossy-starling</v>
          </cell>
          <cell r="D8804" t="str">
            <v>Lamprotornis caudatus</v>
          </cell>
        </row>
        <row r="8805">
          <cell r="C8805" t="str">
            <v>Rueppell's Glossy-starling</v>
          </cell>
          <cell r="D8805" t="str">
            <v>Lamprotornis purpuroptera</v>
          </cell>
        </row>
        <row r="8806">
          <cell r="C8806" t="str">
            <v>Superb Starling</v>
          </cell>
          <cell r="D8806" t="str">
            <v>Lamprotornis superbus</v>
          </cell>
        </row>
        <row r="8807">
          <cell r="C8807" t="str">
            <v>Chestnut-bellied Starling</v>
          </cell>
          <cell r="D8807" t="str">
            <v>Lamprotornis pulcher</v>
          </cell>
        </row>
        <row r="8808">
          <cell r="C8808" t="str">
            <v>Shelley's Starling</v>
          </cell>
          <cell r="D8808" t="str">
            <v>Lamprotornis shelleyi</v>
          </cell>
        </row>
        <row r="8809">
          <cell r="C8809" t="str">
            <v>Hildebrandt's Starling</v>
          </cell>
          <cell r="D8809" t="str">
            <v>Lamprotornis hildebrandti</v>
          </cell>
        </row>
        <row r="8810">
          <cell r="C8810" t="str">
            <v>Emerald Starling</v>
          </cell>
          <cell r="D8810" t="str">
            <v>Coccycolius iris</v>
          </cell>
        </row>
        <row r="8811">
          <cell r="C8811" t="str">
            <v>Golden-breasted Starling</v>
          </cell>
          <cell r="D8811" t="str">
            <v>Cosmopsarus regius</v>
          </cell>
        </row>
        <row r="8812">
          <cell r="C8812" t="str">
            <v>Ashy Starling</v>
          </cell>
          <cell r="D8812" t="str">
            <v>Cosmopsarus unicolor</v>
          </cell>
        </row>
        <row r="8813">
          <cell r="C8813" t="str">
            <v>Sharpe's Starling</v>
          </cell>
          <cell r="D8813" t="str">
            <v>Cinnyricinclus sharpii</v>
          </cell>
        </row>
        <row r="8814">
          <cell r="C8814" t="str">
            <v>Abbott's Starling</v>
          </cell>
          <cell r="D8814" t="str">
            <v>Cinnyricinclus femoralis</v>
          </cell>
        </row>
        <row r="8815">
          <cell r="C8815" t="str">
            <v>Violet-backed Starling</v>
          </cell>
          <cell r="D8815" t="str">
            <v>Cinnyricinclus leucogaster</v>
          </cell>
        </row>
        <row r="8816">
          <cell r="C8816" t="str">
            <v>Fischer's Starling</v>
          </cell>
          <cell r="D8816" t="str">
            <v>Spreo fischeri</v>
          </cell>
        </row>
        <row r="8817">
          <cell r="C8817" t="str">
            <v>African Pied Starling</v>
          </cell>
          <cell r="D8817" t="str">
            <v>Spreo bicolor</v>
          </cell>
        </row>
        <row r="8818">
          <cell r="C8818" t="str">
            <v>White-crowned Starling</v>
          </cell>
          <cell r="D8818" t="str">
            <v>Spreo albicapillus</v>
          </cell>
        </row>
        <row r="8819">
          <cell r="C8819" t="str">
            <v>Waller's Starling</v>
          </cell>
          <cell r="D8819" t="str">
            <v>Onychognathus walleri</v>
          </cell>
        </row>
        <row r="8820">
          <cell r="C8820" t="str">
            <v>Pale-winged Starling</v>
          </cell>
          <cell r="D8820" t="str">
            <v>Onychognathus nabouroup</v>
          </cell>
        </row>
        <row r="8821">
          <cell r="C8821" t="str">
            <v>Tristram's Starling</v>
          </cell>
          <cell r="D8821" t="str">
            <v>Onychognathus tristramii</v>
          </cell>
        </row>
        <row r="8822">
          <cell r="C8822" t="str">
            <v>Red-winged Starling</v>
          </cell>
          <cell r="D8822" t="str">
            <v>Onychognathus morio</v>
          </cell>
        </row>
        <row r="8823">
          <cell r="C8823" t="str">
            <v>Somali Starling</v>
          </cell>
          <cell r="D8823" t="str">
            <v>Onychognathus blythii</v>
          </cell>
        </row>
        <row r="8824">
          <cell r="C8824" t="str">
            <v>Socotra Starling</v>
          </cell>
          <cell r="D8824" t="str">
            <v>Onychognathus frater</v>
          </cell>
        </row>
        <row r="8825">
          <cell r="C8825" t="str">
            <v>Chestnut-winged Starling</v>
          </cell>
          <cell r="D8825" t="str">
            <v>Onychognathus fulgidus</v>
          </cell>
        </row>
        <row r="8826">
          <cell r="C8826" t="str">
            <v>Slender-billed Starling</v>
          </cell>
          <cell r="D8826" t="str">
            <v>Onychognathus tenuirostris</v>
          </cell>
        </row>
        <row r="8827">
          <cell r="C8827" t="str">
            <v>White-billed Starling</v>
          </cell>
          <cell r="D8827" t="str">
            <v>Onychognathus albirostris</v>
          </cell>
        </row>
        <row r="8828">
          <cell r="C8828" t="str">
            <v>Bristle-crowned Starling</v>
          </cell>
          <cell r="D8828" t="str">
            <v>Onychognathus salvadorii</v>
          </cell>
        </row>
        <row r="8829">
          <cell r="C8829" t="str">
            <v>Stuhlmann's Starling</v>
          </cell>
          <cell r="D8829" t="str">
            <v>Poeoptera stuhlmanni</v>
          </cell>
        </row>
        <row r="8830">
          <cell r="C8830" t="str">
            <v>Kenrick's Starling</v>
          </cell>
          <cell r="D8830" t="str">
            <v>Poeoptera kenricki</v>
          </cell>
        </row>
        <row r="8831">
          <cell r="C8831" t="str">
            <v>Narrow-tailed Starling</v>
          </cell>
          <cell r="D8831" t="str">
            <v>Poeoptera lugubris</v>
          </cell>
        </row>
        <row r="8832">
          <cell r="C8832" t="str">
            <v>White-collared Starling</v>
          </cell>
          <cell r="D8832" t="str">
            <v>Grafisia torquata</v>
          </cell>
        </row>
        <row r="8833">
          <cell r="C8833" t="str">
            <v>Magpie Starling</v>
          </cell>
          <cell r="D8833" t="str">
            <v>Speculipastor bicolor</v>
          </cell>
        </row>
        <row r="8834">
          <cell r="C8834" t="str">
            <v>Babbling Starling</v>
          </cell>
          <cell r="D8834" t="str">
            <v>Neocichla gutturalis</v>
          </cell>
        </row>
        <row r="8835">
          <cell r="C8835" t="str">
            <v>Yellow-billed Oxpecker</v>
          </cell>
          <cell r="D8835" t="str">
            <v>Buphagus africanus</v>
          </cell>
        </row>
        <row r="8836">
          <cell r="C8836" t="str">
            <v>Red-billed Oxpecker</v>
          </cell>
          <cell r="D8836" t="str">
            <v>Buphagus erythrorhynchus</v>
          </cell>
        </row>
        <row r="8837">
          <cell r="C8837" t="str">
            <v>Cape Rock-jumper</v>
          </cell>
          <cell r="D8837" t="str">
            <v>Chaetops frenatus</v>
          </cell>
        </row>
        <row r="8838">
          <cell r="D8838" t="str">
            <v>Chaetops frenatus</v>
          </cell>
        </row>
        <row r="8839">
          <cell r="C8839" t="str">
            <v>Drakensberg Rockjumper</v>
          </cell>
          <cell r="D8839" t="str">
            <v>Chaetops aurantius</v>
          </cell>
        </row>
        <row r="8840">
          <cell r="D8840" t="str">
            <v>Neocossyphus finschii</v>
          </cell>
        </row>
        <row r="8841">
          <cell r="D8841" t="str">
            <v>Neocossyphus fraseri</v>
          </cell>
        </row>
        <row r="8842">
          <cell r="C8842" t="str">
            <v>Red-tailed Ant-thrush</v>
          </cell>
          <cell r="D8842" t="str">
            <v>Neocossyphus rufus</v>
          </cell>
        </row>
        <row r="8843">
          <cell r="C8843" t="str">
            <v>White-tailed Ant-thrush</v>
          </cell>
          <cell r="D8843" t="str">
            <v>Neocossyphus poensis</v>
          </cell>
        </row>
        <row r="8844">
          <cell r="C8844" t="str">
            <v>Rufous Flycatcher-thrush</v>
          </cell>
          <cell r="D8844" t="str">
            <v>Stizorhina fraseri</v>
          </cell>
        </row>
        <row r="8845">
          <cell r="C8845" t="str">
            <v>Sri Lanka Whistling-thrush</v>
          </cell>
          <cell r="D8845" t="str">
            <v>Myophonus blighi</v>
          </cell>
        </row>
        <row r="8846">
          <cell r="C8846" t="str">
            <v>Shiny Whistling-thrush</v>
          </cell>
          <cell r="D8846" t="str">
            <v>Myophonus melanurus</v>
          </cell>
        </row>
        <row r="8847">
          <cell r="D8847" t="str">
            <v>Myophonus glaucinus</v>
          </cell>
        </row>
        <row r="8848">
          <cell r="C8848" t="str">
            <v>Javan Whistling Thrush</v>
          </cell>
          <cell r="D8848" t="str">
            <v>Myophonus glaucinus</v>
          </cell>
        </row>
        <row r="8849">
          <cell r="C8849" t="str">
            <v>Chestnut-winged Whistling-thrush</v>
          </cell>
          <cell r="D8849" t="str">
            <v>Myophonus castaneus</v>
          </cell>
        </row>
        <row r="8850">
          <cell r="C8850" t="str">
            <v>Bornean Whistling-thrush</v>
          </cell>
          <cell r="D8850" t="str">
            <v>Myophonus borneensis</v>
          </cell>
        </row>
        <row r="8851">
          <cell r="C8851" t="str">
            <v>Malaysian Whistling-thrush</v>
          </cell>
          <cell r="D8851" t="str">
            <v>Myophonus robinsoni</v>
          </cell>
        </row>
        <row r="8852">
          <cell r="C8852" t="str">
            <v>Malabar Whistling-thrush</v>
          </cell>
          <cell r="D8852" t="str">
            <v>Myophonus horsfieldii</v>
          </cell>
        </row>
        <row r="8853">
          <cell r="C8853" t="str">
            <v>Blue Whistling-thrush</v>
          </cell>
          <cell r="D8853" t="str">
            <v>Myophonus caeruleus</v>
          </cell>
        </row>
        <row r="8854">
          <cell r="C8854" t="str">
            <v>Taiwan Whistling-thrush</v>
          </cell>
          <cell r="D8854" t="str">
            <v>Myophonus insularis</v>
          </cell>
        </row>
        <row r="8855">
          <cell r="C8855" t="str">
            <v>Geomalia</v>
          </cell>
          <cell r="D8855" t="str">
            <v>Geomalia heinrichi</v>
          </cell>
        </row>
        <row r="8856">
          <cell r="C8856" t="str">
            <v>Slaty-backed Thrush</v>
          </cell>
          <cell r="D8856" t="str">
            <v>Zoothera schistacea</v>
          </cell>
        </row>
        <row r="8857">
          <cell r="D8857" t="str">
            <v>Zoothera dumasi</v>
          </cell>
        </row>
        <row r="8858">
          <cell r="C8858" t="str">
            <v>Buru Thrush</v>
          </cell>
          <cell r="D8858" t="str">
            <v>Zoothera dumasi</v>
          </cell>
        </row>
        <row r="8859">
          <cell r="C8859" t="str">
            <v>Seram Thrush</v>
          </cell>
          <cell r="D8859" t="str">
            <v>Zoothera joiceyi</v>
          </cell>
        </row>
        <row r="8860">
          <cell r="D8860" t="str">
            <v>Zoothera interpres</v>
          </cell>
        </row>
        <row r="8861">
          <cell r="C8861" t="str">
            <v>Chestnut-capped Thrush</v>
          </cell>
          <cell r="D8861" t="str">
            <v>Zoothera interpres</v>
          </cell>
        </row>
        <row r="8862">
          <cell r="C8862" t="str">
            <v>Enggano Thrush</v>
          </cell>
          <cell r="D8862" t="str">
            <v>Zoothera leucolaema</v>
          </cell>
        </row>
        <row r="8863">
          <cell r="D8863" t="str">
            <v>Zoothera erythronota</v>
          </cell>
        </row>
        <row r="8864">
          <cell r="C8864" t="str">
            <v>Red-backed Thrush</v>
          </cell>
          <cell r="D8864" t="str">
            <v>Zoothera erythronota</v>
          </cell>
        </row>
        <row r="8865">
          <cell r="C8865" t="str">
            <v>Red-and-black Thrush</v>
          </cell>
          <cell r="D8865" t="str">
            <v>Zoothera mendeni</v>
          </cell>
        </row>
        <row r="8866">
          <cell r="C8866" t="str">
            <v>Chestnut-backed Thrush</v>
          </cell>
          <cell r="D8866" t="str">
            <v>Zoothera dohertyi</v>
          </cell>
        </row>
        <row r="8867">
          <cell r="C8867" t="str">
            <v>Pied Thrush</v>
          </cell>
          <cell r="D8867" t="str">
            <v>Zoothera wardii</v>
          </cell>
        </row>
        <row r="8868">
          <cell r="C8868" t="str">
            <v>Ashy Thrush</v>
          </cell>
          <cell r="D8868" t="str">
            <v>Zoothera cinerea</v>
          </cell>
        </row>
        <row r="8869">
          <cell r="C8869" t="str">
            <v>Orange-banded Thrush</v>
          </cell>
          <cell r="D8869" t="str">
            <v>Zoothera peronii</v>
          </cell>
        </row>
        <row r="8870">
          <cell r="C8870" t="str">
            <v>Orange-headed Thrush</v>
          </cell>
          <cell r="D8870" t="str">
            <v>Zoothera citrina</v>
          </cell>
        </row>
        <row r="8871">
          <cell r="C8871" t="str">
            <v>Everett's Thrush</v>
          </cell>
          <cell r="D8871" t="str">
            <v>Zoothera everetti</v>
          </cell>
        </row>
        <row r="8872">
          <cell r="C8872" t="str">
            <v>Siberian Thrush</v>
          </cell>
          <cell r="D8872" t="str">
            <v>Zoothera sibirica</v>
          </cell>
        </row>
        <row r="8873">
          <cell r="C8873" t="str">
            <v>Varied Thrush</v>
          </cell>
          <cell r="D8873" t="str">
            <v>Zoothera naevia</v>
          </cell>
        </row>
        <row r="8874">
          <cell r="C8874" t="str">
            <v>Aztec Thrush</v>
          </cell>
          <cell r="D8874" t="str">
            <v>Zoothera pinicola</v>
          </cell>
        </row>
        <row r="8875">
          <cell r="D8875" t="str">
            <v>Zoothera piaggiae</v>
          </cell>
        </row>
        <row r="8876">
          <cell r="C8876" t="str">
            <v>Abyssinian Ground-thrush</v>
          </cell>
          <cell r="D8876" t="str">
            <v>Zoothera piaggiae</v>
          </cell>
        </row>
        <row r="8877">
          <cell r="C8877" t="str">
            <v>Ruwenzori Ground-thrush</v>
          </cell>
          <cell r="D8877" t="str">
            <v>Zoothera ruwenzorii</v>
          </cell>
        </row>
        <row r="8878">
          <cell r="C8878" t="str">
            <v>Kivu Ground-thrush</v>
          </cell>
          <cell r="D8878" t="str">
            <v>Zoothera tanganjicae</v>
          </cell>
        </row>
        <row r="8879">
          <cell r="C8879" t="str">
            <v>Crossley's Ground-thrush</v>
          </cell>
          <cell r="D8879" t="str">
            <v>Zoothera crossleyi</v>
          </cell>
        </row>
        <row r="8880">
          <cell r="C8880" t="str">
            <v>Orange Ground-thrush</v>
          </cell>
          <cell r="D8880" t="str">
            <v>Zoothera gurneyi</v>
          </cell>
        </row>
        <row r="8881">
          <cell r="C8881" t="str">
            <v>Forest Ground-thrush</v>
          </cell>
          <cell r="D8881" t="str">
            <v>Zoothera oberlaenderi</v>
          </cell>
        </row>
        <row r="8882">
          <cell r="D8882" t="str">
            <v>Zoothera kibalensis</v>
          </cell>
        </row>
        <row r="8883">
          <cell r="D8883" t="str">
            <v>Zoothera cameronensis</v>
          </cell>
        </row>
        <row r="8884">
          <cell r="C8884" t="str">
            <v>Black-eared Ground-thrush</v>
          </cell>
          <cell r="D8884" t="str">
            <v>Zoothera camaronensis</v>
          </cell>
        </row>
        <row r="8885">
          <cell r="C8885" t="str">
            <v>Grey Ground-thrush</v>
          </cell>
          <cell r="D8885" t="str">
            <v>Zoothera princei</v>
          </cell>
        </row>
        <row r="8886">
          <cell r="C8886" t="str">
            <v>Spotted Ground-thrush</v>
          </cell>
          <cell r="D8886" t="str">
            <v>Zoothera guttata</v>
          </cell>
        </row>
        <row r="8887">
          <cell r="C8887" t="str">
            <v>Spot-winged Thrush</v>
          </cell>
          <cell r="D8887" t="str">
            <v>Zoothera spiloptera</v>
          </cell>
        </row>
        <row r="8888">
          <cell r="C8888" t="str">
            <v>Sunda Thrush</v>
          </cell>
          <cell r="D8888" t="str">
            <v>Zoothera andromedae</v>
          </cell>
        </row>
        <row r="8889">
          <cell r="C8889" t="str">
            <v>Plain-backed Thrush</v>
          </cell>
          <cell r="D8889" t="str">
            <v>Zoothera mollissima</v>
          </cell>
        </row>
        <row r="8890">
          <cell r="C8890" t="str">
            <v>Long-tailed Thrush</v>
          </cell>
          <cell r="D8890" t="str">
            <v>Zoothera dixoni</v>
          </cell>
        </row>
        <row r="8891">
          <cell r="D8891" t="str">
            <v>Zoothera major</v>
          </cell>
        </row>
        <row r="8892">
          <cell r="D8892" t="str">
            <v>Zoothera horsfieldi</v>
          </cell>
        </row>
        <row r="8893">
          <cell r="D8893" t="str">
            <v>Zoothera dauma</v>
          </cell>
        </row>
        <row r="8894">
          <cell r="C8894" t="str">
            <v>Eurasian Scaly Thrush</v>
          </cell>
          <cell r="D8894" t="str">
            <v>Zoothera dauma</v>
          </cell>
        </row>
        <row r="8895">
          <cell r="C8895" t="str">
            <v>Sri Lanka Scaly Thrush</v>
          </cell>
          <cell r="D8895" t="str">
            <v>Zoothera imbricata</v>
          </cell>
        </row>
        <row r="8896">
          <cell r="D8896" t="str">
            <v>Zoothera neilgherriensis</v>
          </cell>
        </row>
        <row r="8897">
          <cell r="D8897" t="str">
            <v>Zoothera aurea</v>
          </cell>
        </row>
        <row r="8898">
          <cell r="C8898" t="str">
            <v>Fawn-breasted Thrush</v>
          </cell>
          <cell r="D8898" t="str">
            <v>Zoothera machiki</v>
          </cell>
        </row>
        <row r="8899">
          <cell r="C8899" t="str">
            <v>Bassian Thrush</v>
          </cell>
          <cell r="D8899" t="str">
            <v>Zoothera lunulata</v>
          </cell>
        </row>
        <row r="8900">
          <cell r="C8900" t="str">
            <v>Russet-tailed Thrush</v>
          </cell>
          <cell r="D8900" t="str">
            <v>Zoothera heinei</v>
          </cell>
        </row>
        <row r="8901">
          <cell r="C8901" t="str">
            <v>New Britain Thrush</v>
          </cell>
          <cell r="D8901" t="str">
            <v>Zoothera talaseae</v>
          </cell>
        </row>
        <row r="8902">
          <cell r="D8902" t="str">
            <v>Zoothera margaretae</v>
          </cell>
        </row>
        <row r="8903">
          <cell r="C8903" t="str">
            <v>Makira Thrush</v>
          </cell>
          <cell r="D8903" t="str">
            <v>Zoothera margaretae</v>
          </cell>
        </row>
        <row r="8904">
          <cell r="C8904" t="str">
            <v>Guadalcanal Thrush</v>
          </cell>
          <cell r="D8904" t="str">
            <v>Zoothera turipavae</v>
          </cell>
        </row>
        <row r="8905">
          <cell r="C8905" t="str">
            <v>Long-billed Thrush</v>
          </cell>
          <cell r="D8905" t="str">
            <v>Zoothera monticola</v>
          </cell>
        </row>
        <row r="8906">
          <cell r="C8906" t="str">
            <v>Dark-sided Thrush</v>
          </cell>
          <cell r="D8906" t="str">
            <v>Zoothera marginata</v>
          </cell>
        </row>
        <row r="8907">
          <cell r="C8907" t="str">
            <v>Bonin Thrush</v>
          </cell>
          <cell r="D8907" t="str">
            <v>Zoothera terrestris</v>
          </cell>
        </row>
        <row r="8908">
          <cell r="C8908" t="str">
            <v>Sulawesi Thrush</v>
          </cell>
          <cell r="D8908" t="str">
            <v>Cataponera turdoides</v>
          </cell>
        </row>
        <row r="8909">
          <cell r="C8909" t="str">
            <v>Eastern Bluebird</v>
          </cell>
          <cell r="D8909" t="str">
            <v>Sialia sialis</v>
          </cell>
        </row>
        <row r="8910">
          <cell r="C8910" t="str">
            <v>Western Bluebird</v>
          </cell>
          <cell r="D8910" t="str">
            <v>Sialia mexicana</v>
          </cell>
        </row>
        <row r="8911">
          <cell r="C8911" t="str">
            <v>Mountain Bluebird</v>
          </cell>
          <cell r="D8911" t="str">
            <v>Sialia currucoides</v>
          </cell>
        </row>
        <row r="8912">
          <cell r="C8912" t="str">
            <v>Kamao</v>
          </cell>
          <cell r="D8912" t="str">
            <v>Myadestes myadestinus</v>
          </cell>
        </row>
        <row r="8913">
          <cell r="C8913" t="str">
            <v>Amaui</v>
          </cell>
          <cell r="D8913" t="str">
            <v>Myadestes woahensis</v>
          </cell>
        </row>
        <row r="8914">
          <cell r="C8914" t="str">
            <v>Olomao</v>
          </cell>
          <cell r="D8914" t="str">
            <v>Myadestes lanaiensis</v>
          </cell>
        </row>
        <row r="8915">
          <cell r="C8915" t="str">
            <v>Omao</v>
          </cell>
          <cell r="D8915" t="str">
            <v>Myadestes obscurus</v>
          </cell>
        </row>
        <row r="8916">
          <cell r="C8916" t="str">
            <v>Puaiohi</v>
          </cell>
          <cell r="D8916" t="str">
            <v>Myadestes palmeri</v>
          </cell>
        </row>
        <row r="8917">
          <cell r="C8917" t="str">
            <v>Townsend's Solitaire</v>
          </cell>
          <cell r="D8917" t="str">
            <v>Myadestes townsendi</v>
          </cell>
        </row>
        <row r="8918">
          <cell r="C8918" t="str">
            <v>Brown-backed Solitaire</v>
          </cell>
          <cell r="D8918" t="str">
            <v>Myadestes occidentalis</v>
          </cell>
        </row>
        <row r="8919">
          <cell r="C8919" t="str">
            <v>Cuban Solitaire</v>
          </cell>
          <cell r="D8919" t="str">
            <v>Myadestes elisabeth</v>
          </cell>
        </row>
        <row r="8920">
          <cell r="C8920" t="str">
            <v>Rufous-throated Solitaire</v>
          </cell>
          <cell r="D8920" t="str">
            <v>Myadestes genibarbis</v>
          </cell>
        </row>
        <row r="8921">
          <cell r="C8921" t="str">
            <v>Black-faced Solitaire</v>
          </cell>
          <cell r="D8921" t="str">
            <v>Myadestes melanops</v>
          </cell>
        </row>
        <row r="8922">
          <cell r="C8922" t="str">
            <v>Varied Solitaire</v>
          </cell>
          <cell r="D8922" t="str">
            <v>Myadestes coloratus</v>
          </cell>
        </row>
        <row r="8923">
          <cell r="C8923" t="str">
            <v>Andean Solitaire</v>
          </cell>
          <cell r="D8923" t="str">
            <v>Myadestes ralloides</v>
          </cell>
        </row>
        <row r="8924">
          <cell r="C8924" t="str">
            <v>Slate-coloured Solitaire</v>
          </cell>
          <cell r="D8924" t="str">
            <v>Myadestes unicolor</v>
          </cell>
        </row>
        <row r="8925">
          <cell r="C8925" t="str">
            <v>Rufous-brown Solitaire</v>
          </cell>
          <cell r="D8925" t="str">
            <v>Cichlopsis leucogenys</v>
          </cell>
        </row>
        <row r="8926">
          <cell r="C8926" t="str">
            <v>Black-billed Nightingale-thrush</v>
          </cell>
          <cell r="D8926" t="str">
            <v>Catharus gracilirostris</v>
          </cell>
        </row>
        <row r="8927">
          <cell r="C8927" t="str">
            <v>Orange-billed Nightingale-thrush</v>
          </cell>
          <cell r="D8927" t="str">
            <v>Catharus aurantiirostris</v>
          </cell>
        </row>
        <row r="8928">
          <cell r="C8928" t="str">
            <v>Slaty-backed Nightingale-thrush</v>
          </cell>
          <cell r="D8928" t="str">
            <v>Catharus fuscater</v>
          </cell>
        </row>
        <row r="8929">
          <cell r="C8929" t="str">
            <v>Russet Nightingale-thrush</v>
          </cell>
          <cell r="D8929" t="str">
            <v>Catharus occidentalis</v>
          </cell>
        </row>
        <row r="8930">
          <cell r="C8930" t="str">
            <v>Ruddy-capped Nightingale-thrush</v>
          </cell>
          <cell r="D8930" t="str">
            <v>Catharus frantzii</v>
          </cell>
        </row>
        <row r="8931">
          <cell r="C8931" t="str">
            <v>Black-headed Nightingale-thrush</v>
          </cell>
          <cell r="D8931" t="str">
            <v>Catharus mexicanus</v>
          </cell>
        </row>
        <row r="8932">
          <cell r="C8932" t="str">
            <v>Spotted Nightingale-thrush</v>
          </cell>
          <cell r="D8932" t="str">
            <v>Catharus dryas</v>
          </cell>
        </row>
        <row r="8933">
          <cell r="C8933" t="str">
            <v>Veery</v>
          </cell>
          <cell r="D8933" t="str">
            <v>Catharus fuscescens</v>
          </cell>
        </row>
        <row r="8934">
          <cell r="D8934" t="str">
            <v>Catharus minimus</v>
          </cell>
        </row>
        <row r="8935">
          <cell r="C8935" t="str">
            <v>Grey-cheeked Thrush</v>
          </cell>
          <cell r="D8935" t="str">
            <v>Catharus minimus</v>
          </cell>
        </row>
        <row r="8936">
          <cell r="C8936" t="str">
            <v>Bicknell's Thrush</v>
          </cell>
          <cell r="D8936" t="str">
            <v>Catharus bicknelli</v>
          </cell>
        </row>
        <row r="8937">
          <cell r="C8937" t="str">
            <v>Swainson's Thrush</v>
          </cell>
          <cell r="D8937" t="str">
            <v>Catharus ustulatus</v>
          </cell>
        </row>
        <row r="8938">
          <cell r="C8938" t="str">
            <v>Hermit Thrush</v>
          </cell>
          <cell r="D8938" t="str">
            <v>Catharus guttatus</v>
          </cell>
        </row>
        <row r="8939">
          <cell r="C8939" t="str">
            <v>Wood Thrush</v>
          </cell>
          <cell r="D8939" t="str">
            <v>Hylocichla mustelina</v>
          </cell>
        </row>
        <row r="8940">
          <cell r="C8940" t="str">
            <v>White-eared Solitaire</v>
          </cell>
          <cell r="D8940" t="str">
            <v>Entomodestes leucotis</v>
          </cell>
        </row>
        <row r="8941">
          <cell r="C8941" t="str">
            <v>Black Solitaire</v>
          </cell>
          <cell r="D8941" t="str">
            <v>Entomodestes coracinus</v>
          </cell>
        </row>
        <row r="8942">
          <cell r="C8942" t="str">
            <v>Groundscraper Thrush</v>
          </cell>
          <cell r="D8942" t="str">
            <v>Psophocichla litsitsirupa</v>
          </cell>
        </row>
        <row r="8943">
          <cell r="C8943" t="str">
            <v>African Thrush</v>
          </cell>
          <cell r="D8943" t="str">
            <v>Turdus pelios</v>
          </cell>
        </row>
        <row r="8944">
          <cell r="C8944" t="str">
            <v>Bare-eyed Thrush</v>
          </cell>
          <cell r="D8944" t="str">
            <v>Turdus tephronotus</v>
          </cell>
        </row>
        <row r="8945">
          <cell r="C8945" t="str">
            <v>Comoro Thrush</v>
          </cell>
          <cell r="D8945" t="str">
            <v>Turdus bewsheri</v>
          </cell>
        </row>
        <row r="8946">
          <cell r="C8946" t="str">
            <v>Kurrichane Thrush</v>
          </cell>
          <cell r="D8946" t="str">
            <v>Turdus libonyanus</v>
          </cell>
        </row>
        <row r="8947">
          <cell r="C8947" t="str">
            <v>Sao Tome Thrush</v>
          </cell>
          <cell r="D8947" t="str">
            <v>Turdus olivaceofuscus</v>
          </cell>
        </row>
        <row r="8948">
          <cell r="D8948" t="str">
            <v>Turdus olivaceus</v>
          </cell>
        </row>
        <row r="8949">
          <cell r="C8949" t="str">
            <v>Olive Thrush</v>
          </cell>
          <cell r="D8949" t="str">
            <v>Turdus olivaceus</v>
          </cell>
        </row>
        <row r="8950">
          <cell r="C8950" t="str">
            <v>Somali Thrush</v>
          </cell>
          <cell r="D8950" t="str">
            <v>Turdus ludoviciae</v>
          </cell>
        </row>
        <row r="8951">
          <cell r="C8951" t="str">
            <v>Northern Olive Thrush</v>
          </cell>
          <cell r="D8951" t="str">
            <v>Turdus abyssinicus</v>
          </cell>
        </row>
        <row r="8952">
          <cell r="C8952" t="str">
            <v>Taita Thrush</v>
          </cell>
          <cell r="D8952" t="str">
            <v>Turdus helleri</v>
          </cell>
        </row>
        <row r="8953">
          <cell r="D8953" t="str">
            <v>Turdus roehli</v>
          </cell>
        </row>
        <row r="8954">
          <cell r="C8954" t="str">
            <v>Karoo Thrush</v>
          </cell>
          <cell r="D8954" t="str">
            <v>Turdus smithi</v>
          </cell>
        </row>
        <row r="8955">
          <cell r="C8955" t="str">
            <v>Yemen Thrush</v>
          </cell>
          <cell r="D8955" t="str">
            <v>Turdus menachensis</v>
          </cell>
        </row>
        <row r="8956">
          <cell r="C8956" t="str">
            <v>Grey-backed Thrush</v>
          </cell>
          <cell r="D8956" t="str">
            <v>Turdus hortulorum</v>
          </cell>
        </row>
        <row r="8957">
          <cell r="C8957" t="str">
            <v>Tickell's Thrush</v>
          </cell>
          <cell r="D8957" t="str">
            <v>Turdus unicolor</v>
          </cell>
        </row>
        <row r="8958">
          <cell r="C8958" t="str">
            <v>Black-breasted Thrush</v>
          </cell>
          <cell r="D8958" t="str">
            <v>Turdus dissimilis</v>
          </cell>
        </row>
        <row r="8959">
          <cell r="C8959" t="str">
            <v>Japanese Thrush</v>
          </cell>
          <cell r="D8959" t="str">
            <v>Turdus cardis</v>
          </cell>
        </row>
        <row r="8960">
          <cell r="C8960" t="str">
            <v>White-collared Blackbird</v>
          </cell>
          <cell r="D8960" t="str">
            <v>Turdus albocinctus</v>
          </cell>
        </row>
        <row r="8961">
          <cell r="C8961" t="str">
            <v>Ring Ouzel</v>
          </cell>
          <cell r="D8961" t="str">
            <v>Turdus torquatus</v>
          </cell>
        </row>
        <row r="8962">
          <cell r="C8962" t="str">
            <v>Grey-winged Blackbird</v>
          </cell>
          <cell r="D8962" t="str">
            <v>Turdus boulboul</v>
          </cell>
        </row>
        <row r="8963">
          <cell r="C8963" t="str">
            <v>Eurasian Blackbird</v>
          </cell>
          <cell r="D8963" t="str">
            <v>Turdus merula</v>
          </cell>
        </row>
        <row r="8964">
          <cell r="C8964" t="str">
            <v>Island Thrush</v>
          </cell>
          <cell r="D8964" t="str">
            <v>Turdus poliocephalus</v>
          </cell>
        </row>
        <row r="8965">
          <cell r="C8965" t="str">
            <v>Chestnut Thrush</v>
          </cell>
          <cell r="D8965" t="str">
            <v>Turdus rubrocanus</v>
          </cell>
        </row>
        <row r="8966">
          <cell r="C8966" t="str">
            <v>White-backed Thrush</v>
          </cell>
          <cell r="D8966" t="str">
            <v>Turdus kessleri</v>
          </cell>
        </row>
        <row r="8967">
          <cell r="C8967" t="str">
            <v>Grey-sided Thrush</v>
          </cell>
          <cell r="D8967" t="str">
            <v>Turdus feae</v>
          </cell>
        </row>
        <row r="8968">
          <cell r="C8968" t="str">
            <v>Eyebrowed Thrush</v>
          </cell>
          <cell r="D8968" t="str">
            <v>Turdus obscurus</v>
          </cell>
        </row>
        <row r="8969">
          <cell r="C8969" t="str">
            <v>Pale Thrush</v>
          </cell>
          <cell r="D8969" t="str">
            <v>Turdus pallidus</v>
          </cell>
        </row>
        <row r="8970">
          <cell r="C8970" t="str">
            <v>Brown-headed Thrush</v>
          </cell>
          <cell r="D8970" t="str">
            <v>Turdus chrysolaus</v>
          </cell>
        </row>
        <row r="8971">
          <cell r="C8971" t="str">
            <v>Izu Thrush</v>
          </cell>
          <cell r="D8971" t="str">
            <v>Turdus celaenops</v>
          </cell>
        </row>
        <row r="8972">
          <cell r="C8972" t="str">
            <v>Dark-throated Thrush</v>
          </cell>
          <cell r="D8972" t="str">
            <v>Turdus ruficollis</v>
          </cell>
        </row>
        <row r="8973">
          <cell r="C8973" t="str">
            <v>Black-throated Thrush</v>
          </cell>
          <cell r="D8973" t="str">
            <v>Turdus atrogularis</v>
          </cell>
        </row>
        <row r="8974">
          <cell r="C8974" t="str">
            <v>Dusky Thrush</v>
          </cell>
          <cell r="D8974" t="str">
            <v>Turdus naumanni</v>
          </cell>
        </row>
        <row r="8975">
          <cell r="C8975" t="str">
            <v>Dusky Thrush</v>
          </cell>
          <cell r="D8975" t="str">
            <v>Turdus eunomus</v>
          </cell>
        </row>
        <row r="8976">
          <cell r="C8976" t="str">
            <v>Fieldfare</v>
          </cell>
          <cell r="D8976" t="str">
            <v>Turdus pilaris</v>
          </cell>
        </row>
        <row r="8977">
          <cell r="C8977" t="str">
            <v>Redwing</v>
          </cell>
          <cell r="D8977" t="str">
            <v>Turdus iliacus</v>
          </cell>
        </row>
        <row r="8978">
          <cell r="C8978" t="str">
            <v>Song Thrush</v>
          </cell>
          <cell r="D8978" t="str">
            <v>Turdus philomelos</v>
          </cell>
        </row>
        <row r="8979">
          <cell r="C8979" t="str">
            <v>Chinese Thrush</v>
          </cell>
          <cell r="D8979" t="str">
            <v>Turdus mupinensis</v>
          </cell>
        </row>
        <row r="8980">
          <cell r="C8980" t="str">
            <v>Mistle Thrush</v>
          </cell>
          <cell r="D8980" t="str">
            <v>Turdus viscivorus</v>
          </cell>
        </row>
        <row r="8981">
          <cell r="C8981" t="str">
            <v>White-chinned Thrush</v>
          </cell>
          <cell r="D8981" t="str">
            <v>Turdus aurantius</v>
          </cell>
        </row>
        <row r="8982">
          <cell r="C8982" t="str">
            <v>Grand Cayman Thrush</v>
          </cell>
          <cell r="D8982" t="str">
            <v>Turdus ravidus</v>
          </cell>
        </row>
        <row r="8983">
          <cell r="C8983" t="str">
            <v>Red-legged Thrush</v>
          </cell>
          <cell r="D8983" t="str">
            <v>Turdus plumbeus</v>
          </cell>
        </row>
        <row r="8984">
          <cell r="C8984" t="str">
            <v>Chiguanco Thrush</v>
          </cell>
          <cell r="D8984" t="str">
            <v>Turdus chiguanco</v>
          </cell>
        </row>
        <row r="8985">
          <cell r="C8985" t="str">
            <v>Sooty Thrush</v>
          </cell>
          <cell r="D8985" t="str">
            <v>Turdus nigrescens</v>
          </cell>
        </row>
        <row r="8986">
          <cell r="C8986" t="str">
            <v>Yellow-legged Thrush</v>
          </cell>
          <cell r="D8986" t="str">
            <v>Turdus flavipes</v>
          </cell>
        </row>
        <row r="8987">
          <cell r="C8987" t="str">
            <v>Pale-eyed Thrush</v>
          </cell>
          <cell r="D8987" t="str">
            <v>Turdus leucops</v>
          </cell>
        </row>
        <row r="8988">
          <cell r="C8988" t="str">
            <v>Great Thrush</v>
          </cell>
          <cell r="D8988" t="str">
            <v>Turdus fuscater</v>
          </cell>
        </row>
        <row r="8989">
          <cell r="C8989" t="str">
            <v>Black Thrush</v>
          </cell>
          <cell r="D8989" t="str">
            <v>Turdus infuscatus</v>
          </cell>
        </row>
        <row r="8990">
          <cell r="C8990" t="str">
            <v>Glossy-black Thrush</v>
          </cell>
          <cell r="D8990" t="str">
            <v>Turdus serranus</v>
          </cell>
        </row>
        <row r="8991">
          <cell r="D8991" t="str">
            <v>Turdus subalaris</v>
          </cell>
        </row>
        <row r="8992">
          <cell r="D8992" t="str">
            <v>Turdus nigriceps</v>
          </cell>
        </row>
        <row r="8993">
          <cell r="C8993" t="str">
            <v>Slaty Thrush</v>
          </cell>
          <cell r="D8993" t="str">
            <v>Turdus nigriceps</v>
          </cell>
        </row>
        <row r="8994">
          <cell r="C8994" t="str">
            <v>Plumbeous-backed Thrush</v>
          </cell>
          <cell r="D8994" t="str">
            <v>Turdus reevei</v>
          </cell>
        </row>
        <row r="8995">
          <cell r="C8995" t="str">
            <v>Black-hooded Thrush</v>
          </cell>
          <cell r="D8995" t="str">
            <v>Turdus olivater</v>
          </cell>
        </row>
        <row r="8996">
          <cell r="C8996" t="str">
            <v>Maranon Thrush</v>
          </cell>
          <cell r="D8996" t="str">
            <v>Turdus maranonicus</v>
          </cell>
        </row>
        <row r="8997">
          <cell r="C8997" t="str">
            <v>Chestnut-bellied Thrush</v>
          </cell>
          <cell r="D8997" t="str">
            <v>Turdus fulviventris</v>
          </cell>
        </row>
        <row r="8998">
          <cell r="C8998" t="str">
            <v>Rufous-bellied Thrush</v>
          </cell>
          <cell r="D8998" t="str">
            <v>Turdus rufiventris</v>
          </cell>
        </row>
        <row r="8999">
          <cell r="C8999" t="str">
            <v>Austral Thrush</v>
          </cell>
          <cell r="D8999" t="str">
            <v>Turdus falcklandii</v>
          </cell>
        </row>
        <row r="9000">
          <cell r="C9000" t="str">
            <v>Pale-breasted Thrush</v>
          </cell>
          <cell r="D9000" t="str">
            <v>Turdus leucomelas</v>
          </cell>
        </row>
        <row r="9001">
          <cell r="C9001" t="str">
            <v>Creamy-bellied Thrush</v>
          </cell>
          <cell r="D9001" t="str">
            <v>Turdus amaurochalinus</v>
          </cell>
        </row>
        <row r="9002">
          <cell r="C9002" t="str">
            <v>American Mountain Thrush</v>
          </cell>
          <cell r="D9002" t="str">
            <v>Turdus plebejus</v>
          </cell>
        </row>
        <row r="9003">
          <cell r="C9003" t="str">
            <v>Black-billed Thrush</v>
          </cell>
          <cell r="D9003" t="str">
            <v>Turdus ignobilis</v>
          </cell>
        </row>
        <row r="9004">
          <cell r="C9004" t="str">
            <v>Lawrence's Thrush</v>
          </cell>
          <cell r="D9004" t="str">
            <v>Turdus lawrencii</v>
          </cell>
        </row>
        <row r="9005">
          <cell r="C9005" t="str">
            <v>Pale-vented Thrush</v>
          </cell>
          <cell r="D9005" t="str">
            <v>Turdus obsoletus</v>
          </cell>
        </row>
        <row r="9006">
          <cell r="C9006" t="str">
            <v>Cocoa Thrush</v>
          </cell>
          <cell r="D9006" t="str">
            <v>Turdus fumigatus</v>
          </cell>
        </row>
        <row r="9007">
          <cell r="C9007" t="str">
            <v>Hauxwell's Thrush</v>
          </cell>
          <cell r="D9007" t="str">
            <v>Turdus hauxwelli</v>
          </cell>
        </row>
        <row r="9008">
          <cell r="C9008" t="str">
            <v>Clay-coloured Thrush</v>
          </cell>
          <cell r="D9008" t="str">
            <v>Turdus grayi</v>
          </cell>
        </row>
        <row r="9009">
          <cell r="C9009" t="str">
            <v>Ecuadorian Thrush</v>
          </cell>
          <cell r="D9009" t="str">
            <v>Turdus maculirostris</v>
          </cell>
        </row>
        <row r="9010">
          <cell r="C9010" t="str">
            <v>Spectacled Thrush</v>
          </cell>
          <cell r="D9010" t="str">
            <v>Turdus nudigenis</v>
          </cell>
        </row>
        <row r="9011">
          <cell r="D9011" t="str">
            <v>Turdus nudigenis</v>
          </cell>
        </row>
        <row r="9012">
          <cell r="C9012" t="str">
            <v>Unicoloured Thrush</v>
          </cell>
          <cell r="D9012" t="str">
            <v>Turdus haplochrous</v>
          </cell>
        </row>
        <row r="9013">
          <cell r="C9013" t="str">
            <v>White-eyed Thrush</v>
          </cell>
          <cell r="D9013" t="str">
            <v>Turdus jamaicensis</v>
          </cell>
        </row>
        <row r="9014">
          <cell r="C9014" t="str">
            <v>White-throated Thrush</v>
          </cell>
          <cell r="D9014" t="str">
            <v>Turdus assimilis</v>
          </cell>
        </row>
        <row r="9015">
          <cell r="C9015" t="str">
            <v>White-necked Thrush</v>
          </cell>
          <cell r="D9015" t="str">
            <v>Turdus albicollis</v>
          </cell>
        </row>
        <row r="9016">
          <cell r="D9016" t="str">
            <v>Turdus graysoni</v>
          </cell>
        </row>
        <row r="9017">
          <cell r="D9017" t="str">
            <v>Turdus rufopalliatus</v>
          </cell>
        </row>
        <row r="9018">
          <cell r="C9018" t="str">
            <v>Rufous-backed Robin</v>
          </cell>
          <cell r="D9018" t="str">
            <v>Turdus rufopalliatus</v>
          </cell>
        </row>
        <row r="9019">
          <cell r="C9019" t="str">
            <v>La Selle Thrush</v>
          </cell>
          <cell r="D9019" t="str">
            <v>Turdus swalesi</v>
          </cell>
        </row>
        <row r="9020">
          <cell r="C9020" t="str">
            <v>American Robin</v>
          </cell>
          <cell r="D9020" t="str">
            <v>Turdus migratorius</v>
          </cell>
        </row>
        <row r="9021">
          <cell r="C9021" t="str">
            <v>Rufous-collared Robin</v>
          </cell>
          <cell r="D9021" t="str">
            <v>Turdus rufitorques</v>
          </cell>
        </row>
        <row r="9022">
          <cell r="D9022" t="str">
            <v>Turdus ulietensis</v>
          </cell>
        </row>
        <row r="9023">
          <cell r="C9023" t="str">
            <v>Forest Thrush</v>
          </cell>
          <cell r="D9023" t="str">
            <v>Turdus lherminieri</v>
          </cell>
        </row>
        <row r="9024">
          <cell r="C9024" t="str">
            <v>Tristan Thrush</v>
          </cell>
          <cell r="D9024" t="str">
            <v>Nesocichla eremita</v>
          </cell>
        </row>
        <row r="9025">
          <cell r="C9025" t="str">
            <v>Purple Cochoa</v>
          </cell>
          <cell r="D9025" t="str">
            <v>Cochoa purpurea</v>
          </cell>
        </row>
        <row r="9026">
          <cell r="C9026" t="str">
            <v>Green Cochoa</v>
          </cell>
          <cell r="D9026" t="str">
            <v>Cochoa viridis</v>
          </cell>
        </row>
        <row r="9027">
          <cell r="C9027" t="str">
            <v>Sumatran Cochoa</v>
          </cell>
          <cell r="D9027" t="str">
            <v>Cochoa beccarii</v>
          </cell>
        </row>
        <row r="9028">
          <cell r="C9028" t="str">
            <v>Javan Cochoa</v>
          </cell>
          <cell r="D9028" t="str">
            <v>Cochoa azurea</v>
          </cell>
        </row>
        <row r="9029">
          <cell r="C9029" t="str">
            <v>Fruit-hunter</v>
          </cell>
          <cell r="D9029" t="str">
            <v>Chlamydochaera jefferyi</v>
          </cell>
        </row>
        <row r="9030">
          <cell r="C9030" t="str">
            <v>Gould's Shortwing</v>
          </cell>
          <cell r="D9030" t="str">
            <v>Brachypteryx stellata</v>
          </cell>
        </row>
        <row r="9031">
          <cell r="C9031" t="str">
            <v>Rusty-bellied Shortwing</v>
          </cell>
          <cell r="D9031" t="str">
            <v>Brachypteryx hyperythra</v>
          </cell>
        </row>
        <row r="9032">
          <cell r="D9032" t="str">
            <v>Brachypteryx major</v>
          </cell>
        </row>
        <row r="9033">
          <cell r="C9033" t="str">
            <v>Lesser Shortwing</v>
          </cell>
          <cell r="D9033" t="str">
            <v>Brachypteryx leucophrys</v>
          </cell>
        </row>
        <row r="9034">
          <cell r="C9034" t="str">
            <v>White-browed Shortwing</v>
          </cell>
          <cell r="D9034" t="str">
            <v>Brachypteryx montana</v>
          </cell>
        </row>
        <row r="9035">
          <cell r="C9035" t="str">
            <v>Great Shortwing</v>
          </cell>
          <cell r="D9035" t="str">
            <v>Heinrichia calligyna</v>
          </cell>
        </row>
        <row r="9036">
          <cell r="C9036" t="str">
            <v>Brown-chested Alethe</v>
          </cell>
          <cell r="D9036" t="str">
            <v>Alethe poliocephala</v>
          </cell>
        </row>
        <row r="9037">
          <cell r="C9037" t="str">
            <v>Red-throated Alethe</v>
          </cell>
          <cell r="D9037" t="str">
            <v>Alethe poliophrys</v>
          </cell>
        </row>
        <row r="9038">
          <cell r="C9038" t="str">
            <v>White-chested Alethe</v>
          </cell>
          <cell r="D9038" t="str">
            <v>Alethe fuelleborni</v>
          </cell>
        </row>
        <row r="9039">
          <cell r="C9039" t="str">
            <v>Thyolo Alethe</v>
          </cell>
          <cell r="D9039" t="str">
            <v>Alethe choloensis</v>
          </cell>
        </row>
        <row r="9040">
          <cell r="D9040" t="str">
            <v>Alethe castanea</v>
          </cell>
        </row>
        <row r="9041">
          <cell r="D9041" t="str">
            <v>Alethe diademata</v>
          </cell>
        </row>
        <row r="9042">
          <cell r="C9042" t="str">
            <v>White-tailed Alethe</v>
          </cell>
          <cell r="D9042" t="str">
            <v>Alethe diademata</v>
          </cell>
        </row>
        <row r="9043">
          <cell r="C9043" t="str">
            <v>Rufous-winged Philentoma</v>
          </cell>
          <cell r="D9043" t="str">
            <v>Philentoma pyrhoptera</v>
          </cell>
        </row>
        <row r="9044">
          <cell r="C9044" t="str">
            <v>Maroon-breasted Philentoma</v>
          </cell>
          <cell r="D9044" t="str">
            <v>Philentoma velata</v>
          </cell>
        </row>
        <row r="9045">
          <cell r="C9045" t="str">
            <v>Spot-throat</v>
          </cell>
          <cell r="D9045" t="str">
            <v>Modulatrix stictigula</v>
          </cell>
        </row>
        <row r="9046">
          <cell r="C9046" t="str">
            <v>Dapple-throat</v>
          </cell>
          <cell r="D9046" t="str">
            <v>Modulatrix orostruthus</v>
          </cell>
        </row>
        <row r="9047">
          <cell r="C9047" t="str">
            <v>White-starred Robin</v>
          </cell>
          <cell r="D9047" t="str">
            <v>Pogonocichla stellata</v>
          </cell>
        </row>
        <row r="9048">
          <cell r="C9048" t="str">
            <v>Swynnerton's Robin</v>
          </cell>
          <cell r="D9048" t="str">
            <v>Swynnertonia swynnertoni</v>
          </cell>
        </row>
        <row r="9049">
          <cell r="C9049" t="str">
            <v>Forest Robin</v>
          </cell>
          <cell r="D9049" t="str">
            <v>Stiphrornis erythrothorax</v>
          </cell>
        </row>
        <row r="9050">
          <cell r="C9050" t="str">
            <v>Olive-backed Forest Robin</v>
          </cell>
          <cell r="D9050" t="str">
            <v>Stiphrornis pyrrholaemus</v>
          </cell>
        </row>
        <row r="9051">
          <cell r="D9051" t="str">
            <v>Stiphrornis erythrothorax</v>
          </cell>
        </row>
        <row r="9052">
          <cell r="D9052" t="str">
            <v>Stiphrornis sanghensis</v>
          </cell>
        </row>
        <row r="9053">
          <cell r="D9053" t="str">
            <v>Stiphrornis gabonensis</v>
          </cell>
        </row>
        <row r="9054">
          <cell r="D9054" t="str">
            <v>Stiphrornis xanthogaster</v>
          </cell>
        </row>
        <row r="9055">
          <cell r="D9055" t="str">
            <v>Sheppardia poensis</v>
          </cell>
        </row>
        <row r="9056">
          <cell r="D9056" t="str">
            <v>Sheppardia bocagei</v>
          </cell>
        </row>
        <row r="9057">
          <cell r="C9057" t="str">
            <v>Bocage's Akalat</v>
          </cell>
          <cell r="D9057" t="str">
            <v>Sheppardia bocagei</v>
          </cell>
        </row>
        <row r="9058">
          <cell r="C9058" t="str">
            <v>Lowland Akalat</v>
          </cell>
          <cell r="D9058" t="str">
            <v>Sheppardia cyornithopsis</v>
          </cell>
        </row>
        <row r="9059">
          <cell r="C9059" t="str">
            <v>Equatorial Akalat</v>
          </cell>
          <cell r="D9059" t="str">
            <v>Sheppardia aequatorialis</v>
          </cell>
        </row>
        <row r="9060">
          <cell r="C9060" t="str">
            <v>Sharpe's Akalat</v>
          </cell>
          <cell r="D9060" t="str">
            <v>Sheppardia sharpei</v>
          </cell>
        </row>
        <row r="9061">
          <cell r="C9061" t="str">
            <v>East Coast Akalat</v>
          </cell>
          <cell r="D9061" t="str">
            <v>Sheppardia gunningi</v>
          </cell>
        </row>
        <row r="9062">
          <cell r="C9062" t="str">
            <v>Gabela Akalat</v>
          </cell>
          <cell r="D9062" t="str">
            <v>Sheppardia gabela</v>
          </cell>
        </row>
        <row r="9063">
          <cell r="C9063" t="str">
            <v>Usambara Akalat</v>
          </cell>
          <cell r="D9063" t="str">
            <v>Sheppardia montana</v>
          </cell>
        </row>
        <row r="9064">
          <cell r="C9064" t="str">
            <v>Iringa Akalat</v>
          </cell>
          <cell r="D9064" t="str">
            <v>Sheppardia lowei</v>
          </cell>
        </row>
        <row r="9065">
          <cell r="C9065" t="str">
            <v>Rubeho Akalat</v>
          </cell>
          <cell r="D9065" t="str">
            <v>Sheppardia aurantiithorax</v>
          </cell>
        </row>
        <row r="9066">
          <cell r="C9066" t="str">
            <v>European Robin</v>
          </cell>
          <cell r="D9066" t="str">
            <v>Erithacus rubecula</v>
          </cell>
        </row>
        <row r="9067">
          <cell r="D9067" t="str">
            <v>Erithacus superbus</v>
          </cell>
        </row>
        <row r="9068">
          <cell r="C9068" t="str">
            <v>Japanese Robin</v>
          </cell>
          <cell r="D9068" t="str">
            <v>Erithacus akahige</v>
          </cell>
        </row>
        <row r="9069">
          <cell r="C9069" t="str">
            <v>Ryukyu Robin</v>
          </cell>
          <cell r="D9069" t="str">
            <v>Erithacus komadori</v>
          </cell>
        </row>
        <row r="9070">
          <cell r="C9070" t="str">
            <v>Rufous-tailed Robin</v>
          </cell>
          <cell r="D9070" t="str">
            <v>Luscinia sibilans</v>
          </cell>
        </row>
        <row r="9071">
          <cell r="C9071" t="str">
            <v>Thrush Nightingale</v>
          </cell>
          <cell r="D9071" t="str">
            <v>Luscinia luscinia</v>
          </cell>
        </row>
        <row r="9072">
          <cell r="C9072" t="str">
            <v>Common Nightingale</v>
          </cell>
          <cell r="D9072" t="str">
            <v>Luscinia megarhynchos</v>
          </cell>
        </row>
        <row r="9073">
          <cell r="C9073" t="str">
            <v>Siberian Rubythroat</v>
          </cell>
          <cell r="D9073" t="str">
            <v>Luscinia calliope</v>
          </cell>
        </row>
        <row r="9074">
          <cell r="C9074" t="str">
            <v>White-tailed Rubythroat</v>
          </cell>
          <cell r="D9074" t="str">
            <v>Luscinia pectoralis</v>
          </cell>
        </row>
        <row r="9075">
          <cell r="C9075" t="str">
            <v>Bluethroat</v>
          </cell>
          <cell r="D9075" t="str">
            <v>Luscinia svecica</v>
          </cell>
        </row>
        <row r="9076">
          <cell r="C9076" t="str">
            <v>Rufous-headed Robin</v>
          </cell>
          <cell r="D9076" t="str">
            <v>Luscinia ruficeps</v>
          </cell>
        </row>
        <row r="9077">
          <cell r="C9077" t="str">
            <v>Black-throated Blue Robin</v>
          </cell>
          <cell r="D9077" t="str">
            <v>Luscinia obscura</v>
          </cell>
        </row>
        <row r="9078">
          <cell r="C9078" t="str">
            <v>Firethroat</v>
          </cell>
          <cell r="D9078" t="str">
            <v>Luscinia pectardens</v>
          </cell>
        </row>
        <row r="9079">
          <cell r="C9079" t="str">
            <v>Indian Blue Robin</v>
          </cell>
          <cell r="D9079" t="str">
            <v>Luscinia brunnea</v>
          </cell>
        </row>
        <row r="9080">
          <cell r="C9080" t="str">
            <v>Siberian Blue Robin</v>
          </cell>
          <cell r="D9080" t="str">
            <v>Luscinia cyane</v>
          </cell>
        </row>
        <row r="9081">
          <cell r="C9081" t="str">
            <v>Orange-flanked Bush-robin</v>
          </cell>
          <cell r="D9081" t="str">
            <v>Tarsiger cyanurus</v>
          </cell>
        </row>
        <row r="9082">
          <cell r="C9082" t="str">
            <v>Himalayan Bluetail</v>
          </cell>
          <cell r="D9082" t="str">
            <v>Tarsiger rufilatus</v>
          </cell>
        </row>
        <row r="9083">
          <cell r="C9083" t="str">
            <v>Golden Bush-robin</v>
          </cell>
          <cell r="D9083" t="str">
            <v>Tarsiger chrysaeus</v>
          </cell>
        </row>
        <row r="9084">
          <cell r="C9084" t="str">
            <v>White-browed Bush-robin</v>
          </cell>
          <cell r="D9084" t="str">
            <v>Tarsiger indicus</v>
          </cell>
        </row>
        <row r="9085">
          <cell r="C9085" t="str">
            <v>Rufous-breasted Bush-robin</v>
          </cell>
          <cell r="D9085" t="str">
            <v>Tarsiger hyperythrus</v>
          </cell>
        </row>
        <row r="9086">
          <cell r="C9086" t="str">
            <v>Collared Bush-robin</v>
          </cell>
          <cell r="D9086" t="str">
            <v>Tarsiger johnstoniae</v>
          </cell>
        </row>
        <row r="9087">
          <cell r="C9087" t="str">
            <v>White-throated Robin</v>
          </cell>
          <cell r="D9087" t="str">
            <v>Irania gutturalis</v>
          </cell>
        </row>
        <row r="9088">
          <cell r="C9088" t="str">
            <v>White-bellied Robin-chat</v>
          </cell>
          <cell r="D9088" t="str">
            <v>Cossyphicula roberti</v>
          </cell>
        </row>
        <row r="9089">
          <cell r="C9089" t="str">
            <v>Mountain Robin-chat</v>
          </cell>
          <cell r="D9089" t="str">
            <v>Cossypha isabellae</v>
          </cell>
        </row>
        <row r="9090">
          <cell r="C9090" t="str">
            <v>Archer's Robin-chat</v>
          </cell>
          <cell r="D9090" t="str">
            <v>Cossypha archeri</v>
          </cell>
        </row>
        <row r="9091">
          <cell r="C9091" t="str">
            <v>Olive-flanked Robin-chat</v>
          </cell>
          <cell r="D9091" t="str">
            <v>Cossypha anomala</v>
          </cell>
        </row>
        <row r="9092">
          <cell r="C9092" t="str">
            <v>Cape Robin-chat</v>
          </cell>
          <cell r="D9092" t="str">
            <v>Cossypha caffra</v>
          </cell>
        </row>
        <row r="9093">
          <cell r="C9093" t="str">
            <v>White-throated Robin-chat</v>
          </cell>
          <cell r="D9093" t="str">
            <v>Cossypha humeralis</v>
          </cell>
        </row>
        <row r="9094">
          <cell r="C9094" t="str">
            <v>Blue-shouldered Robin-chat</v>
          </cell>
          <cell r="D9094" t="str">
            <v>Cossypha cyanocampter</v>
          </cell>
        </row>
        <row r="9095">
          <cell r="C9095" t="str">
            <v>Grey-winged Robin-chat</v>
          </cell>
          <cell r="D9095" t="str">
            <v>Cossypha polioptera</v>
          </cell>
        </row>
        <row r="9096">
          <cell r="C9096" t="str">
            <v>Rueppell's Robin-chat</v>
          </cell>
          <cell r="D9096" t="str">
            <v>Cossypha semirufa</v>
          </cell>
        </row>
        <row r="9097">
          <cell r="C9097" t="str">
            <v>White-browed Robin-chat</v>
          </cell>
          <cell r="D9097" t="str">
            <v>Cossypha heuglini</v>
          </cell>
        </row>
        <row r="9098">
          <cell r="C9098" t="str">
            <v>Red-capped Robin-chat</v>
          </cell>
          <cell r="D9098" t="str">
            <v>Cossypha natalensis</v>
          </cell>
        </row>
        <row r="9099">
          <cell r="C9099" t="str">
            <v>Chorister Robin-chat</v>
          </cell>
          <cell r="D9099" t="str">
            <v>Cossypha dichroa</v>
          </cell>
        </row>
        <row r="9100">
          <cell r="C9100" t="str">
            <v>White-headed Robin-chat</v>
          </cell>
          <cell r="D9100" t="str">
            <v>Cossypha heinrichi</v>
          </cell>
        </row>
        <row r="9101">
          <cell r="C9101" t="str">
            <v>Snowy-crowned Robin-chat</v>
          </cell>
          <cell r="D9101" t="str">
            <v>Cossypha niveicapilla</v>
          </cell>
        </row>
        <row r="9102">
          <cell r="C9102" t="str">
            <v>White-crowned Robin-chat</v>
          </cell>
          <cell r="D9102" t="str">
            <v>Cossypha albicapilla</v>
          </cell>
        </row>
        <row r="9103">
          <cell r="C9103" t="str">
            <v>Angola Cave-chat</v>
          </cell>
          <cell r="D9103" t="str">
            <v>Xenocopsychus ansorgei</v>
          </cell>
        </row>
        <row r="9104">
          <cell r="C9104" t="str">
            <v>Collared Palm-thrush</v>
          </cell>
          <cell r="D9104" t="str">
            <v>Cichladusa arquata</v>
          </cell>
        </row>
        <row r="9105">
          <cell r="C9105" t="str">
            <v>Rufous-tailed Palm-thrush</v>
          </cell>
          <cell r="D9105" t="str">
            <v>Cichladusa ruficauda</v>
          </cell>
        </row>
        <row r="9106">
          <cell r="C9106" t="str">
            <v>Spotted Morning-thrush</v>
          </cell>
          <cell r="D9106" t="str">
            <v>Cichladusa guttata</v>
          </cell>
        </row>
        <row r="9107">
          <cell r="C9107" t="str">
            <v>Forest Scrub-robin</v>
          </cell>
          <cell r="D9107" t="str">
            <v>Erythropygia leucosticta</v>
          </cell>
        </row>
        <row r="9108">
          <cell r="C9108" t="str">
            <v>Bearded Scrub-robin</v>
          </cell>
          <cell r="D9108" t="str">
            <v>Erythropygia quadrivirgata</v>
          </cell>
        </row>
        <row r="9109">
          <cell r="C9109" t="str">
            <v>Miombo Scrub-robin</v>
          </cell>
          <cell r="D9109" t="str">
            <v>Erythropygia barbata</v>
          </cell>
        </row>
        <row r="9110">
          <cell r="C9110" t="str">
            <v>Brown Scrub-robin</v>
          </cell>
          <cell r="D9110" t="str">
            <v>Erythropygia signata</v>
          </cell>
        </row>
        <row r="9111">
          <cell r="C9111" t="str">
            <v>Brown-backed Scrub-robin</v>
          </cell>
          <cell r="D9111" t="str">
            <v>Erythropygia hartlaubi</v>
          </cell>
        </row>
        <row r="9112">
          <cell r="C9112" t="str">
            <v>Red-backed Scrub-robin</v>
          </cell>
          <cell r="D9112" t="str">
            <v>Erythropygia leucophrys</v>
          </cell>
        </row>
        <row r="9113">
          <cell r="C9113" t="str">
            <v>Rufous-tailed Scrub-robin</v>
          </cell>
          <cell r="D9113" t="str">
            <v>Erythropygia galactotes</v>
          </cell>
        </row>
        <row r="9114">
          <cell r="C9114" t="str">
            <v>Kalahari Scrub-robin</v>
          </cell>
          <cell r="D9114" t="str">
            <v>Erythropygia paena</v>
          </cell>
        </row>
        <row r="9115">
          <cell r="C9115" t="str">
            <v>Karoo Scrub-robin</v>
          </cell>
          <cell r="D9115" t="str">
            <v>Erythropygia coryphaeus</v>
          </cell>
        </row>
        <row r="9116">
          <cell r="C9116" t="str">
            <v>Black Scrub-robin</v>
          </cell>
          <cell r="D9116" t="str">
            <v>Cercotrichas podobe</v>
          </cell>
        </row>
        <row r="9117">
          <cell r="C9117" t="str">
            <v>Herero Chat</v>
          </cell>
          <cell r="D9117" t="str">
            <v>Namibornis herero</v>
          </cell>
        </row>
        <row r="9118">
          <cell r="C9118" t="str">
            <v>Seychelles Magpie-robin</v>
          </cell>
          <cell r="D9118" t="str">
            <v>Copsychus sechellarum</v>
          </cell>
        </row>
        <row r="9119">
          <cell r="C9119" t="str">
            <v>Madagascar Magpie-robin</v>
          </cell>
          <cell r="D9119" t="str">
            <v>Copsychus albospecularis</v>
          </cell>
        </row>
        <row r="9120">
          <cell r="C9120" t="str">
            <v>Oriental Magpie-robin</v>
          </cell>
          <cell r="D9120" t="str">
            <v>Copsychus saularis</v>
          </cell>
        </row>
        <row r="9121">
          <cell r="D9121" t="str">
            <v>Copsychus stricklandii</v>
          </cell>
        </row>
        <row r="9122">
          <cell r="D9122" t="str">
            <v>Copsychus malabaricus</v>
          </cell>
        </row>
        <row r="9123">
          <cell r="C9123" t="str">
            <v>White-rumped Shama</v>
          </cell>
          <cell r="D9123" t="str">
            <v>Copsychus malabaricus</v>
          </cell>
        </row>
        <row r="9124">
          <cell r="C9124" t="str">
            <v>White-browed Shama</v>
          </cell>
          <cell r="D9124" t="str">
            <v>Copsychus luzoniensis</v>
          </cell>
        </row>
        <row r="9125">
          <cell r="C9125" t="str">
            <v>White-vented Shama</v>
          </cell>
          <cell r="D9125" t="str">
            <v>Copsychus niger</v>
          </cell>
        </row>
        <row r="9126">
          <cell r="C9126" t="str">
            <v>Black Shama</v>
          </cell>
          <cell r="D9126" t="str">
            <v>Copsychus cebuensis</v>
          </cell>
        </row>
        <row r="9127">
          <cell r="C9127" t="str">
            <v>Rufous-tailed Shama</v>
          </cell>
          <cell r="D9127" t="str">
            <v>Trichixos pyrropygus</v>
          </cell>
        </row>
        <row r="9128">
          <cell r="C9128" t="str">
            <v>Indian Robin</v>
          </cell>
          <cell r="D9128" t="str">
            <v>Saxicoloides fulicatus</v>
          </cell>
        </row>
        <row r="9129">
          <cell r="C9129" t="str">
            <v>Ala Shan Redstart</v>
          </cell>
          <cell r="D9129" t="str">
            <v>Phoenicurus alaschanicus</v>
          </cell>
        </row>
        <row r="9130">
          <cell r="C9130" t="str">
            <v>Rufous-backed Redstart</v>
          </cell>
          <cell r="D9130" t="str">
            <v>Phoenicurus erythronotus</v>
          </cell>
        </row>
        <row r="9131">
          <cell r="C9131" t="str">
            <v>Blue-capped Redstart</v>
          </cell>
          <cell r="D9131" t="str">
            <v>Phoenicurus caeruleocephala</v>
          </cell>
        </row>
        <row r="9132">
          <cell r="C9132" t="str">
            <v>Black Redstart</v>
          </cell>
          <cell r="D9132" t="str">
            <v>Phoenicurus ochruros</v>
          </cell>
        </row>
        <row r="9133">
          <cell r="C9133" t="str">
            <v>Common Redstart</v>
          </cell>
          <cell r="D9133" t="str">
            <v>Phoenicurus phoenicurus</v>
          </cell>
        </row>
        <row r="9134">
          <cell r="C9134" t="str">
            <v>Hodgson's Redstart</v>
          </cell>
          <cell r="D9134" t="str">
            <v>Phoenicurus hodgsoni</v>
          </cell>
        </row>
        <row r="9135">
          <cell r="C9135" t="str">
            <v>White-throated Redstart</v>
          </cell>
          <cell r="D9135" t="str">
            <v>Phoenicurus schisticeps</v>
          </cell>
        </row>
        <row r="9136">
          <cell r="C9136" t="str">
            <v>Daurian Redstart</v>
          </cell>
          <cell r="D9136" t="str">
            <v>Phoenicurus auroreus</v>
          </cell>
        </row>
        <row r="9137">
          <cell r="C9137" t="str">
            <v>Moussier's Redstart</v>
          </cell>
          <cell r="D9137" t="str">
            <v>Phoenicurus moussieri</v>
          </cell>
        </row>
        <row r="9138">
          <cell r="C9138" t="str">
            <v>White-winged Redstart</v>
          </cell>
          <cell r="D9138" t="str">
            <v>Phoenicurus erythrogastrus</v>
          </cell>
        </row>
        <row r="9139">
          <cell r="C9139" t="str">
            <v>Blue-fronted Redstart</v>
          </cell>
          <cell r="D9139" t="str">
            <v>Phoenicurus frontalis</v>
          </cell>
        </row>
        <row r="9140">
          <cell r="C9140" t="str">
            <v>White-bellied Redstart</v>
          </cell>
          <cell r="D9140" t="str">
            <v>Hodgsonius phaenicuroides</v>
          </cell>
        </row>
        <row r="9141">
          <cell r="C9141" t="str">
            <v>Plumbeous Water-redstart</v>
          </cell>
          <cell r="D9141" t="str">
            <v>Rhyacornis fuliginosa</v>
          </cell>
        </row>
        <row r="9142">
          <cell r="C9142" t="str">
            <v>Luzon Water-redstart</v>
          </cell>
          <cell r="D9142" t="str">
            <v>Rhyacornis bicolor</v>
          </cell>
        </row>
        <row r="9143">
          <cell r="C9143" t="str">
            <v>White-capped Water-redstart</v>
          </cell>
          <cell r="D9143" t="str">
            <v>Chaimarrornis leucocephalus</v>
          </cell>
        </row>
        <row r="9144">
          <cell r="C9144" t="str">
            <v>Nilgiri Blue Robin</v>
          </cell>
          <cell r="D9144" t="str">
            <v>Myiomela major</v>
          </cell>
        </row>
        <row r="9145">
          <cell r="C9145" t="str">
            <v>White-bellied Blue Robin</v>
          </cell>
          <cell r="D9145" t="str">
            <v>Myiomela albiventris</v>
          </cell>
        </row>
        <row r="9146">
          <cell r="C9146" t="str">
            <v>Cambodian White-tailed Robin</v>
          </cell>
          <cell r="D9146" t="str">
            <v>Myiomela cambodiana</v>
          </cell>
        </row>
        <row r="9147">
          <cell r="C9147" t="str">
            <v>White-tailed Robin</v>
          </cell>
          <cell r="D9147" t="str">
            <v>Cinclidium leucurum</v>
          </cell>
        </row>
        <row r="9148">
          <cell r="C9148" t="str">
            <v>Sunda Robin</v>
          </cell>
          <cell r="D9148" t="str">
            <v>Cinclidium diana</v>
          </cell>
        </row>
        <row r="9149">
          <cell r="C9149" t="str">
            <v>Blue-fronted Robin</v>
          </cell>
          <cell r="D9149" t="str">
            <v>Cinclidium frontale</v>
          </cell>
        </row>
        <row r="9150">
          <cell r="C9150" t="str">
            <v>Grandala</v>
          </cell>
          <cell r="D9150" t="str">
            <v>Grandala coelicolor</v>
          </cell>
        </row>
        <row r="9151">
          <cell r="C9151" t="str">
            <v>Little Forktail</v>
          </cell>
          <cell r="D9151" t="str">
            <v>Enicurus scouleri</v>
          </cell>
        </row>
        <row r="9152">
          <cell r="C9152" t="str">
            <v>Sunda Forktail</v>
          </cell>
          <cell r="D9152" t="str">
            <v>Enicurus velatus</v>
          </cell>
        </row>
        <row r="9153">
          <cell r="C9153" t="str">
            <v>Chestnut-naped Forktail</v>
          </cell>
          <cell r="D9153" t="str">
            <v>Enicurus ruficapillus</v>
          </cell>
        </row>
        <row r="9154">
          <cell r="C9154" t="str">
            <v>Black-backed Forktail</v>
          </cell>
          <cell r="D9154" t="str">
            <v>Enicurus immaculatus</v>
          </cell>
        </row>
        <row r="9155">
          <cell r="C9155" t="str">
            <v>Slaty-backed Forktail</v>
          </cell>
          <cell r="D9155" t="str">
            <v>Enicurus schistaceus</v>
          </cell>
        </row>
        <row r="9156">
          <cell r="C9156" t="str">
            <v>White-crowned Forktail</v>
          </cell>
          <cell r="D9156" t="str">
            <v>Enicurus leschenaulti</v>
          </cell>
        </row>
        <row r="9157">
          <cell r="C9157" t="str">
            <v>Bornean Forktail</v>
          </cell>
          <cell r="D9157" t="str">
            <v>Enicurus borneensis</v>
          </cell>
        </row>
        <row r="9158">
          <cell r="C9158" t="str">
            <v>Spotted Forktail</v>
          </cell>
          <cell r="D9158" t="str">
            <v>Enicurus maculatus</v>
          </cell>
        </row>
        <row r="9159">
          <cell r="C9159" t="str">
            <v>Whinchat</v>
          </cell>
          <cell r="D9159" t="str">
            <v>Saxicola rubetra</v>
          </cell>
        </row>
        <row r="9160">
          <cell r="C9160" t="str">
            <v>White-browed Bushchat</v>
          </cell>
          <cell r="D9160" t="str">
            <v>Saxicola macrorhynchus</v>
          </cell>
        </row>
        <row r="9161">
          <cell r="C9161" t="str">
            <v>White-throated Bushchat</v>
          </cell>
          <cell r="D9161" t="str">
            <v>Saxicola insignis</v>
          </cell>
        </row>
        <row r="9162">
          <cell r="C9162" t="str">
            <v>Fuerteventura Stonechat</v>
          </cell>
          <cell r="D9162" t="str">
            <v>Saxicola dacotiae</v>
          </cell>
        </row>
        <row r="9163">
          <cell r="C9163" t="str">
            <v>Common Stonechat</v>
          </cell>
          <cell r="D9163" t="str">
            <v>Saxicola torquatus</v>
          </cell>
        </row>
        <row r="9164">
          <cell r="C9164" t="str">
            <v>European Stonechat</v>
          </cell>
          <cell r="D9164" t="str">
            <v>Saxicola rubicola</v>
          </cell>
        </row>
        <row r="9165">
          <cell r="C9165" t="str">
            <v>Siberian Stonechat</v>
          </cell>
          <cell r="D9165" t="str">
            <v>Saxicola maurus</v>
          </cell>
        </row>
        <row r="9166">
          <cell r="C9166" t="str">
            <v>African Stonechat</v>
          </cell>
          <cell r="D9166" t="str">
            <v>Saxicola axillaris</v>
          </cell>
        </row>
        <row r="9167">
          <cell r="C9167" t="str">
            <v>Madagascar Stonechat</v>
          </cell>
          <cell r="D9167" t="str">
            <v>Saxicola sibilla</v>
          </cell>
        </row>
        <row r="9168">
          <cell r="C9168" t="str">
            <v>Reunion Stonechat</v>
          </cell>
          <cell r="D9168" t="str">
            <v>Saxicola tectes</v>
          </cell>
        </row>
        <row r="9169">
          <cell r="C9169" t="str">
            <v>White-tailed Stonechat</v>
          </cell>
          <cell r="D9169" t="str">
            <v>Saxicola leucurus</v>
          </cell>
        </row>
        <row r="9170">
          <cell r="C9170" t="str">
            <v>Pied Bushchat</v>
          </cell>
          <cell r="D9170" t="str">
            <v>Saxicola caprata</v>
          </cell>
        </row>
        <row r="9171">
          <cell r="C9171" t="str">
            <v>Jerdon's Bushchat</v>
          </cell>
          <cell r="D9171" t="str">
            <v>Saxicola jerdoni</v>
          </cell>
        </row>
        <row r="9172">
          <cell r="C9172" t="str">
            <v>Grey Bushchat</v>
          </cell>
          <cell r="D9172" t="str">
            <v>Saxicola ferreus</v>
          </cell>
        </row>
        <row r="9173">
          <cell r="C9173" t="str">
            <v>White-bellied Bushchat</v>
          </cell>
          <cell r="D9173" t="str">
            <v>Saxicola gutturalis</v>
          </cell>
        </row>
        <row r="9174">
          <cell r="C9174" t="str">
            <v>Buff-streaked Chat</v>
          </cell>
          <cell r="D9174" t="str">
            <v>Oenanthe bifasciata</v>
          </cell>
        </row>
        <row r="9175">
          <cell r="C9175" t="str">
            <v>White-tailed Wheatear</v>
          </cell>
          <cell r="D9175" t="str">
            <v>Oenanthe leucopyga</v>
          </cell>
        </row>
        <row r="9176">
          <cell r="C9176" t="str">
            <v>Hooded Wheatear</v>
          </cell>
          <cell r="D9176" t="str">
            <v>Oenanthe monacha</v>
          </cell>
        </row>
        <row r="9177">
          <cell r="C9177" t="str">
            <v>Hume's Wheatear</v>
          </cell>
          <cell r="D9177" t="str">
            <v>Oenanthe albonigra</v>
          </cell>
        </row>
        <row r="9178">
          <cell r="C9178" t="str">
            <v>Black Wheatear</v>
          </cell>
          <cell r="D9178" t="str">
            <v>Oenanthe leucura</v>
          </cell>
        </row>
        <row r="9179">
          <cell r="C9179" t="str">
            <v>Mountain Wheatear</v>
          </cell>
          <cell r="D9179" t="str">
            <v>Oenanthe monticola</v>
          </cell>
        </row>
        <row r="9180">
          <cell r="C9180" t="str">
            <v>Somali Wheatear</v>
          </cell>
          <cell r="D9180" t="str">
            <v>Oenanthe phillipsi</v>
          </cell>
        </row>
        <row r="9181">
          <cell r="C9181" t="str">
            <v>Northern Wheatear</v>
          </cell>
          <cell r="D9181" t="str">
            <v>Oenanthe oenanthe</v>
          </cell>
        </row>
        <row r="9182">
          <cell r="D9182" t="str">
            <v>Oenanthe lugubris</v>
          </cell>
        </row>
        <row r="9183">
          <cell r="D9183" t="str">
            <v>Oenanthe lugens</v>
          </cell>
        </row>
        <row r="9184">
          <cell r="C9184" t="str">
            <v>Mourning Wheatear</v>
          </cell>
          <cell r="D9184" t="str">
            <v>Oenanthe lugens</v>
          </cell>
        </row>
        <row r="9185">
          <cell r="C9185" t="str">
            <v>Arabian Wheatear</v>
          </cell>
          <cell r="D9185" t="str">
            <v>Oenanthe lugentoides</v>
          </cell>
        </row>
        <row r="9186">
          <cell r="C9186" t="str">
            <v>Finsch's Wheatear</v>
          </cell>
          <cell r="D9186" t="str">
            <v>Oenanthe finschii</v>
          </cell>
        </row>
        <row r="9187">
          <cell r="C9187" t="str">
            <v>Variable Wheatear</v>
          </cell>
          <cell r="D9187" t="str">
            <v>Oenanthe picata</v>
          </cell>
        </row>
        <row r="9188">
          <cell r="C9188" t="str">
            <v>Red-rumped Wheatear</v>
          </cell>
          <cell r="D9188" t="str">
            <v>Oenanthe moesta</v>
          </cell>
        </row>
        <row r="9189">
          <cell r="C9189" t="str">
            <v>Black-eared Wheatear</v>
          </cell>
          <cell r="D9189" t="str">
            <v>Oenanthe hispanica</v>
          </cell>
        </row>
        <row r="9190">
          <cell r="D9190" t="str">
            <v>Oenanthe melanoleuca</v>
          </cell>
        </row>
        <row r="9191">
          <cell r="C9191" t="str">
            <v>Pied Wheatear</v>
          </cell>
          <cell r="D9191" t="str">
            <v>Oenanthe pleschanka</v>
          </cell>
        </row>
        <row r="9192">
          <cell r="C9192" t="str">
            <v>Cyprus Wheatear</v>
          </cell>
          <cell r="D9192" t="str">
            <v>Oenanthe cypriaca</v>
          </cell>
        </row>
        <row r="9193">
          <cell r="D9193" t="str">
            <v>Oenanthe xanthoprymna</v>
          </cell>
        </row>
        <row r="9194">
          <cell r="C9194" t="str">
            <v>Kurdish Wheatear</v>
          </cell>
          <cell r="D9194" t="str">
            <v>Oenanthe xanthoprymna</v>
          </cell>
        </row>
        <row r="9195">
          <cell r="C9195" t="str">
            <v>Red-tailed Wheatear</v>
          </cell>
          <cell r="D9195" t="str">
            <v>Oenanthe chrysopygia</v>
          </cell>
        </row>
        <row r="9196">
          <cell r="C9196" t="str">
            <v>Desert Wheatear</v>
          </cell>
          <cell r="D9196" t="str">
            <v>Oenanthe deserti</v>
          </cell>
        </row>
        <row r="9197">
          <cell r="C9197" t="str">
            <v>Capped Wheatear</v>
          </cell>
          <cell r="D9197" t="str">
            <v>Oenanthe pileata</v>
          </cell>
        </row>
        <row r="9198">
          <cell r="C9198" t="str">
            <v>Isabelline Wheatear</v>
          </cell>
          <cell r="D9198" t="str">
            <v>Oenanthe isabellina</v>
          </cell>
        </row>
        <row r="9199">
          <cell r="D9199" t="str">
            <v>Oenanthe heuglini</v>
          </cell>
        </row>
        <row r="9200">
          <cell r="D9200" t="str">
            <v>Oenanthe bottae</v>
          </cell>
        </row>
        <row r="9201">
          <cell r="C9201" t="str">
            <v>Botta's Wheatear</v>
          </cell>
          <cell r="D9201" t="str">
            <v>Oenanthe bottae</v>
          </cell>
        </row>
        <row r="9202">
          <cell r="C9202" t="str">
            <v>Sicklewing Chat</v>
          </cell>
          <cell r="D9202" t="str">
            <v>Cercomela sinuata</v>
          </cell>
        </row>
        <row r="9203">
          <cell r="C9203" t="str">
            <v>Karoo Chat</v>
          </cell>
          <cell r="D9203" t="str">
            <v>Cercomela schlegelii</v>
          </cell>
        </row>
        <row r="9204">
          <cell r="C9204" t="str">
            <v>Tractrac Chat</v>
          </cell>
          <cell r="D9204" t="str">
            <v>Cercomela tractrac</v>
          </cell>
        </row>
        <row r="9205">
          <cell r="C9205" t="str">
            <v>Familiar Chat</v>
          </cell>
          <cell r="D9205" t="str">
            <v>Cercomela familiaris</v>
          </cell>
        </row>
        <row r="9206">
          <cell r="C9206" t="str">
            <v>Brown-tailed Chat</v>
          </cell>
          <cell r="D9206" t="str">
            <v>Cercomela scotocerca</v>
          </cell>
        </row>
        <row r="9207">
          <cell r="C9207" t="str">
            <v>Indian Chat</v>
          </cell>
          <cell r="D9207" t="str">
            <v>Cercomela fusca</v>
          </cell>
        </row>
        <row r="9208">
          <cell r="C9208" t="str">
            <v>Sombre Chat</v>
          </cell>
          <cell r="D9208" t="str">
            <v>Cercomela dubia</v>
          </cell>
        </row>
        <row r="9209">
          <cell r="C9209" t="str">
            <v>Blackstart</v>
          </cell>
          <cell r="D9209" t="str">
            <v>Cercomela melanura</v>
          </cell>
        </row>
        <row r="9210">
          <cell r="C9210" t="str">
            <v>Moorland Chat</v>
          </cell>
          <cell r="D9210" t="str">
            <v>Cercomela sordida</v>
          </cell>
        </row>
        <row r="9211">
          <cell r="C9211" t="str">
            <v>Congo Moor-chat</v>
          </cell>
          <cell r="D9211" t="str">
            <v>Myrmecocichla tholloni</v>
          </cell>
        </row>
        <row r="9212">
          <cell r="C9212" t="str">
            <v>Northern Anteater-chat</v>
          </cell>
          <cell r="D9212" t="str">
            <v>Myrmecocichla aethiops</v>
          </cell>
        </row>
        <row r="9213">
          <cell r="C9213" t="str">
            <v>Southern Anteater-chat</v>
          </cell>
          <cell r="D9213" t="str">
            <v>Myrmecocichla formicivora</v>
          </cell>
        </row>
        <row r="9214">
          <cell r="C9214" t="str">
            <v>Sooty Chat</v>
          </cell>
          <cell r="D9214" t="str">
            <v>Myrmecocichla nigra</v>
          </cell>
        </row>
        <row r="9215">
          <cell r="C9215" t="str">
            <v>Rueppell's Chat</v>
          </cell>
          <cell r="D9215" t="str">
            <v>Myrmecocichla melaena</v>
          </cell>
        </row>
        <row r="9216">
          <cell r="C9216" t="str">
            <v>White-fronted Black-chat</v>
          </cell>
          <cell r="D9216" t="str">
            <v>Myrmecocichla albifrons</v>
          </cell>
        </row>
        <row r="9217">
          <cell r="C9217" t="str">
            <v>White-headed Black-chat</v>
          </cell>
          <cell r="D9217" t="str">
            <v>Myrmecocichla arnoti</v>
          </cell>
        </row>
        <row r="9218">
          <cell r="C9218" t="str">
            <v>Mocking Cliff-chat</v>
          </cell>
          <cell r="D9218" t="str">
            <v>Myrmecocichla cinnamomeiventris</v>
          </cell>
        </row>
        <row r="9219">
          <cell r="C9219" t="str">
            <v>White-winged Cliff-chat</v>
          </cell>
          <cell r="D9219" t="str">
            <v>Myrmecocichla semirufa</v>
          </cell>
        </row>
        <row r="9220">
          <cell r="D9220" t="str">
            <v>Thamnolaea cinnamomeiventris</v>
          </cell>
        </row>
        <row r="9221">
          <cell r="D9221" t="str">
            <v>Thamnolaea coronata</v>
          </cell>
        </row>
        <row r="9222">
          <cell r="C9222" t="str">
            <v>Boulder Chat</v>
          </cell>
          <cell r="D9222" t="str">
            <v>Pinarornis plumosus</v>
          </cell>
        </row>
        <row r="9223">
          <cell r="D9223" t="str">
            <v>Monticola sharpei</v>
          </cell>
        </row>
        <row r="9224">
          <cell r="C9224" t="str">
            <v>Forest Rock-thrush</v>
          </cell>
          <cell r="D9224" t="str">
            <v>Monticola sharpei</v>
          </cell>
        </row>
        <row r="9225">
          <cell r="C9225" t="str">
            <v>Amber Mountain Rock-thrush</v>
          </cell>
          <cell r="D9225" t="str">
            <v>Monticola erythronotus</v>
          </cell>
        </row>
        <row r="9226">
          <cell r="D9226" t="str">
            <v>Monticola bensoni</v>
          </cell>
        </row>
        <row r="9227">
          <cell r="C9227" t="str">
            <v>Littoral Rock-thrush</v>
          </cell>
          <cell r="D9227" t="str">
            <v>Monticola imerinus</v>
          </cell>
        </row>
        <row r="9228">
          <cell r="C9228" t="str">
            <v>Cape Rock-thrush</v>
          </cell>
          <cell r="D9228" t="str">
            <v>Monticola rupestris</v>
          </cell>
        </row>
        <row r="9229">
          <cell r="C9229" t="str">
            <v>Sentinel Rock-thrush</v>
          </cell>
          <cell r="D9229" t="str">
            <v>Monticola explorator</v>
          </cell>
        </row>
        <row r="9230">
          <cell r="D9230" t="str">
            <v>Monticola pretoriae</v>
          </cell>
        </row>
        <row r="9231">
          <cell r="D9231" t="str">
            <v>Monticola brevipes</v>
          </cell>
        </row>
        <row r="9232">
          <cell r="C9232" t="str">
            <v>Short-toed Rock-thrush</v>
          </cell>
          <cell r="D9232" t="str">
            <v>Monticola brevipes</v>
          </cell>
        </row>
        <row r="9233">
          <cell r="C9233" t="str">
            <v>Miombo Rock-thrush</v>
          </cell>
          <cell r="D9233" t="str">
            <v>Monticola angolensis</v>
          </cell>
        </row>
        <row r="9234">
          <cell r="C9234" t="str">
            <v>Rufous-tailed Rock-thrush</v>
          </cell>
          <cell r="D9234" t="str">
            <v>Monticola saxatilis</v>
          </cell>
        </row>
        <row r="9235">
          <cell r="C9235" t="str">
            <v>Little Rock-thrush</v>
          </cell>
          <cell r="D9235" t="str">
            <v>Monticola rufocinereus</v>
          </cell>
        </row>
        <row r="9236">
          <cell r="C9236" t="str">
            <v>Blue-capped Rock-thrush</v>
          </cell>
          <cell r="D9236" t="str">
            <v>Monticola cinclorhynchus</v>
          </cell>
        </row>
        <row r="9237">
          <cell r="C9237" t="str">
            <v>White-throated Rock-thrush</v>
          </cell>
          <cell r="D9237" t="str">
            <v>Monticola gularis</v>
          </cell>
        </row>
        <row r="9238">
          <cell r="C9238" t="str">
            <v>Chestnut-bellied Rock-thrush</v>
          </cell>
          <cell r="D9238" t="str">
            <v>Monticola rufiventris</v>
          </cell>
        </row>
        <row r="9239">
          <cell r="C9239" t="str">
            <v>Blue Rock-thrush</v>
          </cell>
          <cell r="D9239" t="str">
            <v>Monticola solitarius</v>
          </cell>
        </row>
        <row r="9240">
          <cell r="C9240" t="str">
            <v>African Forest Flycatcher</v>
          </cell>
          <cell r="D9240" t="str">
            <v>Fraseria ocreata</v>
          </cell>
        </row>
        <row r="9241">
          <cell r="C9241" t="str">
            <v>White-browed Forest Flycatcher</v>
          </cell>
          <cell r="D9241" t="str">
            <v>Fraseria cinerascens</v>
          </cell>
        </row>
        <row r="9242">
          <cell r="D9242" t="str">
            <v>Melaenornis chocolatinus</v>
          </cell>
        </row>
        <row r="9243">
          <cell r="C9243" t="str">
            <v>Northern Black Flycatcher</v>
          </cell>
          <cell r="D9243" t="str">
            <v>Melaenornis edolioides</v>
          </cell>
        </row>
        <row r="9244">
          <cell r="C9244" t="str">
            <v>Southern Black Flycatcher</v>
          </cell>
          <cell r="D9244" t="str">
            <v>Melaenornis pammelaina</v>
          </cell>
        </row>
        <row r="9245">
          <cell r="C9245" t="str">
            <v>Yellow-eyed Black Flycatcher</v>
          </cell>
          <cell r="D9245" t="str">
            <v>Melaenornis ardesiacus</v>
          </cell>
        </row>
        <row r="9246">
          <cell r="C9246" t="str">
            <v>Nimba Flycatcher</v>
          </cell>
          <cell r="D9246" t="str">
            <v>Melaenornis annamarulae</v>
          </cell>
        </row>
        <row r="9247">
          <cell r="C9247" t="str">
            <v>Pale Flycatcher</v>
          </cell>
          <cell r="D9247" t="str">
            <v>Bradornis pallidus</v>
          </cell>
        </row>
        <row r="9248">
          <cell r="C9248" t="str">
            <v>Chat Flycatcher</v>
          </cell>
          <cell r="D9248" t="str">
            <v>Bradornis infuscatus</v>
          </cell>
        </row>
        <row r="9249">
          <cell r="C9249" t="str">
            <v>Marico Flycatcher</v>
          </cell>
          <cell r="D9249" t="str">
            <v>Bradornis mariquensis</v>
          </cell>
        </row>
        <row r="9250">
          <cell r="D9250" t="str">
            <v>Bradornis pumilus</v>
          </cell>
        </row>
        <row r="9251">
          <cell r="D9251" t="str">
            <v>Bradornis microrhynchus</v>
          </cell>
        </row>
        <row r="9252">
          <cell r="C9252" t="str">
            <v>African Grey Flycatcher</v>
          </cell>
          <cell r="D9252" t="str">
            <v>Bradornis microrhynchus</v>
          </cell>
        </row>
        <row r="9253">
          <cell r="C9253" t="str">
            <v>Abyssinian Slaty Flycatcher</v>
          </cell>
          <cell r="D9253" t="str">
            <v>Dioptrornis chocolatinus</v>
          </cell>
        </row>
        <row r="9254">
          <cell r="C9254" t="str">
            <v>White-eyed Slaty Flycatcher</v>
          </cell>
          <cell r="D9254" t="str">
            <v>Dioptrornis fischeri</v>
          </cell>
        </row>
        <row r="9255">
          <cell r="C9255" t="str">
            <v>Angola Slaty Flycatcher</v>
          </cell>
          <cell r="D9255" t="str">
            <v>Dioptrornis brunneus</v>
          </cell>
        </row>
        <row r="9256">
          <cell r="C9256" t="str">
            <v>Fiscal Flycatcher</v>
          </cell>
          <cell r="D9256" t="str">
            <v>Sigelus silens</v>
          </cell>
        </row>
        <row r="9257">
          <cell r="C9257" t="str">
            <v>Silverbird</v>
          </cell>
          <cell r="D9257" t="str">
            <v>Empidornis semipartitus</v>
          </cell>
        </row>
        <row r="9258">
          <cell r="C9258" t="str">
            <v>Streaky-breasted Jungle-flycatcher</v>
          </cell>
          <cell r="D9258" t="str">
            <v>Rhinomyias additus</v>
          </cell>
        </row>
        <row r="9259">
          <cell r="C9259" t="str">
            <v>Russet-backed Jungle-flycatcher</v>
          </cell>
          <cell r="D9259" t="str">
            <v>Rhinomyias oscillans</v>
          </cell>
        </row>
        <row r="9260">
          <cell r="C9260" t="str">
            <v>Brown-chested Jungle-flycatcher</v>
          </cell>
          <cell r="D9260" t="str">
            <v>Rhinomyias brunneatus</v>
          </cell>
        </row>
        <row r="9261">
          <cell r="C9261" t="str">
            <v>Fulvous-chested Jungle-flycatcher</v>
          </cell>
          <cell r="D9261" t="str">
            <v>Rhinomyias olivaceus</v>
          </cell>
        </row>
        <row r="9262">
          <cell r="C9262" t="str">
            <v>Grey-chested Jungle-flycatcher</v>
          </cell>
          <cell r="D9262" t="str">
            <v>Rhinomyias umbratilis</v>
          </cell>
        </row>
        <row r="9263">
          <cell r="C9263" t="str">
            <v>Rufous-tailed Jungle-flycatcher</v>
          </cell>
          <cell r="D9263" t="str">
            <v>Rhinomyias ruficauda</v>
          </cell>
        </row>
        <row r="9264">
          <cell r="C9264" t="str">
            <v>Henna-tailed Jungle-flycatcher</v>
          </cell>
          <cell r="D9264" t="str">
            <v>Rhinomyias colonus</v>
          </cell>
        </row>
        <row r="9265">
          <cell r="C9265" t="str">
            <v>Eyebrowed Jungle-flycatcher</v>
          </cell>
          <cell r="D9265" t="str">
            <v>Rhinomyias gularis</v>
          </cell>
        </row>
        <row r="9266">
          <cell r="C9266" t="str">
            <v>White-browed Jungle-flycatcher</v>
          </cell>
          <cell r="D9266" t="str">
            <v>Rhinomyias insignis</v>
          </cell>
        </row>
        <row r="9267">
          <cell r="C9267" t="str">
            <v>White-throated Jungle-flycatcher</v>
          </cell>
          <cell r="D9267" t="str">
            <v>Rhinomyias albigularis</v>
          </cell>
        </row>
        <row r="9268">
          <cell r="C9268" t="str">
            <v>Slaty-backed Jungle-flycatcher</v>
          </cell>
          <cell r="D9268" t="str">
            <v>Rhinomyias goodfellowi</v>
          </cell>
        </row>
        <row r="9269">
          <cell r="C9269" t="str">
            <v>Spotted Flycatcher</v>
          </cell>
          <cell r="D9269" t="str">
            <v>Muscicapa striata</v>
          </cell>
        </row>
        <row r="9270">
          <cell r="C9270" t="str">
            <v>Gambaga Flycatcher</v>
          </cell>
          <cell r="D9270" t="str">
            <v>Muscicapa gambagae</v>
          </cell>
        </row>
        <row r="9271">
          <cell r="C9271" t="str">
            <v>Grey-streaked Flycatcher</v>
          </cell>
          <cell r="D9271" t="str">
            <v>Muscicapa griseisticta</v>
          </cell>
        </row>
        <row r="9272">
          <cell r="C9272" t="str">
            <v>Dark-sided Flycatcher</v>
          </cell>
          <cell r="D9272" t="str">
            <v>Muscicapa sibirica</v>
          </cell>
        </row>
        <row r="9273">
          <cell r="C9273" t="str">
            <v>Asian Brown Flycatcher</v>
          </cell>
          <cell r="D9273" t="str">
            <v>Muscicapa dauurica</v>
          </cell>
        </row>
        <row r="9274">
          <cell r="C9274" t="str">
            <v>Brown-streaked Flycatcher</v>
          </cell>
          <cell r="D9274" t="str">
            <v>Muscicapa williamsoni</v>
          </cell>
        </row>
        <row r="9275">
          <cell r="C9275" t="str">
            <v>Ashy-breasted Flycatcher</v>
          </cell>
          <cell r="D9275" t="str">
            <v>Muscicapa randi</v>
          </cell>
        </row>
        <row r="9276">
          <cell r="C9276" t="str">
            <v>Sumba Brown Flycatcher</v>
          </cell>
          <cell r="D9276" t="str">
            <v>Muscicapa segregata</v>
          </cell>
        </row>
        <row r="9277">
          <cell r="C9277" t="str">
            <v>Rusty-tailed Flycatcher</v>
          </cell>
          <cell r="D9277" t="str">
            <v>Muscicapa ruficauda</v>
          </cell>
        </row>
        <row r="9278">
          <cell r="C9278" t="str">
            <v>Brown-breasted Flycatcher</v>
          </cell>
          <cell r="D9278" t="str">
            <v>Muscicapa muttui</v>
          </cell>
        </row>
        <row r="9279">
          <cell r="C9279" t="str">
            <v>Ferruginous Flycatcher</v>
          </cell>
          <cell r="D9279" t="str">
            <v>Muscicapa ferruginea</v>
          </cell>
        </row>
        <row r="9280">
          <cell r="C9280" t="str">
            <v>Ussher's Flycatcher</v>
          </cell>
          <cell r="D9280" t="str">
            <v>Muscicapa ussheri</v>
          </cell>
        </row>
        <row r="9281">
          <cell r="C9281" t="str">
            <v>Sooty Flycatcher</v>
          </cell>
          <cell r="D9281" t="str">
            <v>Muscicapa infuscata</v>
          </cell>
        </row>
        <row r="9282">
          <cell r="C9282" t="str">
            <v>Boehm's Flycatcher</v>
          </cell>
          <cell r="D9282" t="str">
            <v>Muscicapa boehmi</v>
          </cell>
        </row>
        <row r="9283">
          <cell r="C9283" t="str">
            <v>Swamp Flycatcher</v>
          </cell>
          <cell r="D9283" t="str">
            <v>Muscicapa aquatica</v>
          </cell>
        </row>
        <row r="9284">
          <cell r="C9284" t="str">
            <v>Olivaceous Flycatcher</v>
          </cell>
          <cell r="D9284" t="str">
            <v>Muscicapa olivascens</v>
          </cell>
        </row>
        <row r="9285">
          <cell r="D9285" t="str">
            <v>Muscicapa itombwensis</v>
          </cell>
        </row>
        <row r="9286">
          <cell r="D9286" t="str">
            <v>Muscicapa lendu</v>
          </cell>
        </row>
        <row r="9287">
          <cell r="C9287" t="str">
            <v>Chapin's Flycatcher</v>
          </cell>
          <cell r="D9287" t="str">
            <v>Muscicapa lendu</v>
          </cell>
        </row>
        <row r="9288">
          <cell r="C9288" t="str">
            <v>African Dusky Flycatcher</v>
          </cell>
          <cell r="D9288" t="str">
            <v>Muscicapa adusta</v>
          </cell>
        </row>
        <row r="9289">
          <cell r="C9289" t="str">
            <v>Little Grey Flycatcher</v>
          </cell>
          <cell r="D9289" t="str">
            <v>Muscicapa epulata</v>
          </cell>
        </row>
        <row r="9290">
          <cell r="C9290" t="str">
            <v>Yellow-footed Flycatcher</v>
          </cell>
          <cell r="D9290" t="str">
            <v>Muscicapa sethsmithi</v>
          </cell>
        </row>
        <row r="9291">
          <cell r="C9291" t="str">
            <v>Dusky-blue Flycatcher</v>
          </cell>
          <cell r="D9291" t="str">
            <v>Muscicapa comitata</v>
          </cell>
        </row>
        <row r="9292">
          <cell r="C9292" t="str">
            <v>Tessmann's Flycatcher</v>
          </cell>
          <cell r="D9292" t="str">
            <v>Muscicapa tessmanni</v>
          </cell>
        </row>
        <row r="9293">
          <cell r="C9293" t="str">
            <v>Cassin's Grey Flycatcher</v>
          </cell>
          <cell r="D9293" t="str">
            <v>Muscicapa cassini</v>
          </cell>
        </row>
        <row r="9294">
          <cell r="C9294" t="str">
            <v>Ashy Flycatcher</v>
          </cell>
          <cell r="D9294" t="str">
            <v>Muscicapa caerulescens</v>
          </cell>
        </row>
        <row r="9295">
          <cell r="C9295" t="str">
            <v>Grey-throated Tit-flycatcher</v>
          </cell>
          <cell r="D9295" t="str">
            <v>Myioparus griseigularis</v>
          </cell>
        </row>
        <row r="9296">
          <cell r="C9296" t="str">
            <v>Grey Tit-flycatcher</v>
          </cell>
          <cell r="D9296" t="str">
            <v>Myioparus plumbeus</v>
          </cell>
        </row>
        <row r="9297">
          <cell r="C9297" t="str">
            <v>Fairy Warbler</v>
          </cell>
          <cell r="D9297" t="str">
            <v>Stenostira scita</v>
          </cell>
        </row>
        <row r="9298">
          <cell r="C9298" t="str">
            <v>Grand Comoro Flycatcher</v>
          </cell>
          <cell r="D9298" t="str">
            <v>Humblotia flavirostris</v>
          </cell>
        </row>
        <row r="9299">
          <cell r="D9299" t="str">
            <v>Ficedula speculigera</v>
          </cell>
        </row>
        <row r="9300">
          <cell r="C9300" t="str">
            <v>European Pied Flycatcher</v>
          </cell>
          <cell r="D9300" t="str">
            <v>Ficedula hypoleuca</v>
          </cell>
        </row>
        <row r="9301">
          <cell r="C9301" t="str">
            <v>Collared Flycatcher</v>
          </cell>
          <cell r="D9301" t="str">
            <v>Ficedula albicollis</v>
          </cell>
        </row>
        <row r="9302">
          <cell r="C9302" t="str">
            <v>Semi-collared Flycatcher</v>
          </cell>
          <cell r="D9302" t="str">
            <v>Ficedula semitorquata</v>
          </cell>
        </row>
        <row r="9303">
          <cell r="C9303" t="str">
            <v>Yellow-rumped Flycatcher</v>
          </cell>
          <cell r="D9303" t="str">
            <v>Ficedula zanthopygia</v>
          </cell>
        </row>
        <row r="9304">
          <cell r="C9304" t="str">
            <v>Narcissus Flycatcher</v>
          </cell>
          <cell r="D9304" t="str">
            <v>Ficedula narcissina</v>
          </cell>
        </row>
        <row r="9305">
          <cell r="D9305" t="str">
            <v>Ficedula beijingnica</v>
          </cell>
        </row>
        <row r="9306">
          <cell r="C9306" t="str">
            <v>Mugimaki Flycatcher</v>
          </cell>
          <cell r="D9306" t="str">
            <v>Ficedula mugimaki</v>
          </cell>
        </row>
        <row r="9307">
          <cell r="C9307" t="str">
            <v>Slaty-backed Flycatcher</v>
          </cell>
          <cell r="D9307" t="str">
            <v>Ficedula hodgsonii</v>
          </cell>
        </row>
        <row r="9308">
          <cell r="C9308" t="str">
            <v>Rufous-gorgeted Flycatcher</v>
          </cell>
          <cell r="D9308" t="str">
            <v>Ficedula strophiata</v>
          </cell>
        </row>
        <row r="9309">
          <cell r="D9309" t="str">
            <v>Ficedula parva</v>
          </cell>
        </row>
        <row r="9310">
          <cell r="C9310" t="str">
            <v>Red-breasted Flycatcher</v>
          </cell>
          <cell r="D9310" t="str">
            <v>Ficedula parva</v>
          </cell>
        </row>
        <row r="9311">
          <cell r="C9311" t="str">
            <v>Taiga Flycatcher</v>
          </cell>
          <cell r="D9311" t="str">
            <v>Ficedula albicilla</v>
          </cell>
        </row>
        <row r="9312">
          <cell r="C9312" t="str">
            <v>Kashmir Flycatcher</v>
          </cell>
          <cell r="D9312" t="str">
            <v>Ficedula subrubra</v>
          </cell>
        </row>
        <row r="9313">
          <cell r="C9313" t="str">
            <v>White-gorgeted Flycatcher</v>
          </cell>
          <cell r="D9313" t="str">
            <v>Ficedula monileger</v>
          </cell>
        </row>
        <row r="9314">
          <cell r="C9314" t="str">
            <v>Rufous-browed Flycatcher</v>
          </cell>
          <cell r="D9314" t="str">
            <v>Ficedula solitaris</v>
          </cell>
        </row>
        <row r="9315">
          <cell r="C9315" t="str">
            <v>Snowy-browed Flycatcher</v>
          </cell>
          <cell r="D9315" t="str">
            <v>Ficedula hyperythra</v>
          </cell>
        </row>
        <row r="9316">
          <cell r="C9316" t="str">
            <v>Rufous-chested Flycatcher</v>
          </cell>
          <cell r="D9316" t="str">
            <v>Ficedula dumetoria</v>
          </cell>
        </row>
        <row r="9317">
          <cell r="C9317" t="str">
            <v>Rufous-throated Flycatcher</v>
          </cell>
          <cell r="D9317" t="str">
            <v>Ficedula rufigula</v>
          </cell>
        </row>
        <row r="9318">
          <cell r="C9318" t="str">
            <v>Cinnamon-chested Flycatcher</v>
          </cell>
          <cell r="D9318" t="str">
            <v>Ficedula buruensis</v>
          </cell>
        </row>
        <row r="9319">
          <cell r="C9319" t="str">
            <v>Little Slaty Flycatcher</v>
          </cell>
          <cell r="D9319" t="str">
            <v>Ficedula basilanica</v>
          </cell>
        </row>
        <row r="9320">
          <cell r="C9320" t="str">
            <v>Damar Flycatcher</v>
          </cell>
          <cell r="D9320" t="str">
            <v>Ficedula henrici</v>
          </cell>
        </row>
        <row r="9321">
          <cell r="C9321" t="str">
            <v>Sumba Flycatcher</v>
          </cell>
          <cell r="D9321" t="str">
            <v>Ficedula harterti</v>
          </cell>
        </row>
        <row r="9322">
          <cell r="C9322" t="str">
            <v>Palawan Flycatcher</v>
          </cell>
          <cell r="D9322" t="str">
            <v>Ficedula platenae</v>
          </cell>
        </row>
        <row r="9323">
          <cell r="D9323" t="str">
            <v>Ficedula crypta</v>
          </cell>
        </row>
        <row r="9324">
          <cell r="C9324" t="str">
            <v>Cryptic Flycatcher</v>
          </cell>
          <cell r="D9324" t="str">
            <v>Ficedula crypta</v>
          </cell>
        </row>
        <row r="9325">
          <cell r="C9325" t="str">
            <v>Furtive Flycatcher</v>
          </cell>
          <cell r="D9325" t="str">
            <v>Ficedula disposita</v>
          </cell>
        </row>
        <row r="9326">
          <cell r="C9326" t="str">
            <v>Lompobatang Flycatcher</v>
          </cell>
          <cell r="D9326" t="str">
            <v>Ficedula bonthaina</v>
          </cell>
        </row>
        <row r="9327">
          <cell r="C9327" t="str">
            <v>Little Pied Flycatcher</v>
          </cell>
          <cell r="D9327" t="str">
            <v>Ficedula westermanni</v>
          </cell>
        </row>
        <row r="9328">
          <cell r="C9328" t="str">
            <v>Ultramarine Flycatcher</v>
          </cell>
          <cell r="D9328" t="str">
            <v>Ficedula superciliaris</v>
          </cell>
        </row>
        <row r="9329">
          <cell r="C9329" t="str">
            <v>Slaty-blue Flycatcher</v>
          </cell>
          <cell r="D9329" t="str">
            <v>Ficedula tricolor</v>
          </cell>
        </row>
        <row r="9330">
          <cell r="C9330" t="str">
            <v>Sapphire Flycatcher</v>
          </cell>
          <cell r="D9330" t="str">
            <v>Ficedula sapphira</v>
          </cell>
        </row>
        <row r="9331">
          <cell r="C9331" t="str">
            <v>Black-and-rufous Flycatcher</v>
          </cell>
          <cell r="D9331" t="str">
            <v>Ficedula nigrorufa</v>
          </cell>
        </row>
        <row r="9332">
          <cell r="C9332" t="str">
            <v>Black-banded Flycatcher</v>
          </cell>
          <cell r="D9332" t="str">
            <v>Ficedula timorensis</v>
          </cell>
        </row>
        <row r="9333">
          <cell r="C9333" t="str">
            <v>Blue-and-white Flycatcher</v>
          </cell>
          <cell r="D9333" t="str">
            <v>Cyanoptila cyanomelana</v>
          </cell>
        </row>
        <row r="9334">
          <cell r="C9334" t="str">
            <v>Verditer Flycatcher</v>
          </cell>
          <cell r="D9334" t="str">
            <v>Eumyias thalassinus</v>
          </cell>
        </row>
        <row r="9335">
          <cell r="C9335" t="str">
            <v>Dull-blue Flycatcher</v>
          </cell>
          <cell r="D9335" t="str">
            <v>Eumyias sordidus</v>
          </cell>
        </row>
        <row r="9336">
          <cell r="C9336" t="str">
            <v>Island Flycatcher</v>
          </cell>
          <cell r="D9336" t="str">
            <v>Eumyias panayensis</v>
          </cell>
        </row>
        <row r="9337">
          <cell r="C9337" t="str">
            <v>Nilgiri Flycatcher</v>
          </cell>
          <cell r="D9337" t="str">
            <v>Eumyias albicaudatus</v>
          </cell>
        </row>
        <row r="9338">
          <cell r="C9338" t="str">
            <v>Indigo Flycatcher</v>
          </cell>
          <cell r="D9338" t="str">
            <v>Eumyias indigo</v>
          </cell>
        </row>
        <row r="9339">
          <cell r="C9339" t="str">
            <v>Matinan Flycatcher</v>
          </cell>
          <cell r="D9339" t="str">
            <v>Cyornis sanfordi</v>
          </cell>
        </row>
        <row r="9340">
          <cell r="C9340" t="str">
            <v>Blue-fronted Flycatcher</v>
          </cell>
          <cell r="D9340" t="str">
            <v>Cyornis hoevelli</v>
          </cell>
        </row>
        <row r="9341">
          <cell r="C9341" t="str">
            <v>Timor Blue-flycatcher</v>
          </cell>
          <cell r="D9341" t="str">
            <v>Cyornis hyacinthinus</v>
          </cell>
        </row>
        <row r="9342">
          <cell r="C9342" t="str">
            <v>White-tailed Flycatcher</v>
          </cell>
          <cell r="D9342" t="str">
            <v>Cyornis concretus</v>
          </cell>
        </row>
        <row r="9343">
          <cell r="C9343" t="str">
            <v>Rueck's Blue-flycatcher</v>
          </cell>
          <cell r="D9343" t="str">
            <v>Cyornis ruckii</v>
          </cell>
        </row>
        <row r="9344">
          <cell r="C9344" t="str">
            <v>Blue-breasted Flycatcher</v>
          </cell>
          <cell r="D9344" t="str">
            <v>Cyornis herioti</v>
          </cell>
        </row>
        <row r="9345">
          <cell r="C9345" t="str">
            <v>Hainan Blue-flycatcher</v>
          </cell>
          <cell r="D9345" t="str">
            <v>Cyornis hainanus</v>
          </cell>
        </row>
        <row r="9346">
          <cell r="C9346" t="str">
            <v>White-bellied Blue-flycatcher</v>
          </cell>
          <cell r="D9346" t="str">
            <v>Cyornis pallipes</v>
          </cell>
        </row>
        <row r="9347">
          <cell r="C9347" t="str">
            <v>Pale-chinned Blue-flycatcher</v>
          </cell>
          <cell r="D9347" t="str">
            <v>Cyornis poliogenys</v>
          </cell>
        </row>
        <row r="9348">
          <cell r="C9348" t="str">
            <v>Pale Blue-flycatcher</v>
          </cell>
          <cell r="D9348" t="str">
            <v>Cyornis unicolor</v>
          </cell>
        </row>
        <row r="9349">
          <cell r="C9349" t="str">
            <v>Blue-throated Flycatcher</v>
          </cell>
          <cell r="D9349" t="str">
            <v>Cyornis rubeculoides</v>
          </cell>
        </row>
        <row r="9350">
          <cell r="D9350" t="str">
            <v>Cyornis banyumas</v>
          </cell>
        </row>
        <row r="9351">
          <cell r="C9351" t="str">
            <v>Hill Blue-flycatcher</v>
          </cell>
          <cell r="D9351" t="str">
            <v>Cyornis banyumas</v>
          </cell>
        </row>
        <row r="9352">
          <cell r="C9352" t="str">
            <v>Large Blue-flycatcher</v>
          </cell>
          <cell r="D9352" t="str">
            <v>Cyornis magnirostris</v>
          </cell>
        </row>
        <row r="9353">
          <cell r="C9353" t="str">
            <v>Palawan Blue-flycatcher</v>
          </cell>
          <cell r="D9353" t="str">
            <v>Cyornis lemprieri</v>
          </cell>
        </row>
        <row r="9354">
          <cell r="C9354" t="str">
            <v>Bornean Blue-flycatcher</v>
          </cell>
          <cell r="D9354" t="str">
            <v>Cyornis superbus</v>
          </cell>
        </row>
        <row r="9355">
          <cell r="C9355" t="str">
            <v>Large-billed Blue-flycatcher</v>
          </cell>
          <cell r="D9355" t="str">
            <v>Cyornis caerulatus</v>
          </cell>
        </row>
        <row r="9356">
          <cell r="C9356" t="str">
            <v>Malaysian Blue-flycatcher</v>
          </cell>
          <cell r="D9356" t="str">
            <v>Cyornis turcosus</v>
          </cell>
        </row>
        <row r="9357">
          <cell r="C9357" t="str">
            <v>Tickell's Blue-flycatcher</v>
          </cell>
          <cell r="D9357" t="str">
            <v>Cyornis tickelliae</v>
          </cell>
        </row>
        <row r="9358">
          <cell r="C9358" t="str">
            <v>Mangrove Blue-flycatcher</v>
          </cell>
          <cell r="D9358" t="str">
            <v>Cyornis rufigastra</v>
          </cell>
        </row>
        <row r="9359">
          <cell r="C9359" t="str">
            <v>Sulawesi Blue-flycatcher</v>
          </cell>
          <cell r="D9359" t="str">
            <v>Cyornis omissus</v>
          </cell>
        </row>
        <row r="9360">
          <cell r="C9360" t="str">
            <v>Large Niltava</v>
          </cell>
          <cell r="D9360" t="str">
            <v>Niltava grandis</v>
          </cell>
        </row>
        <row r="9361">
          <cell r="C9361" t="str">
            <v>Small Niltava</v>
          </cell>
          <cell r="D9361" t="str">
            <v>Niltava macgrigoriae</v>
          </cell>
        </row>
        <row r="9362">
          <cell r="C9362" t="str">
            <v>Fujian Niltava</v>
          </cell>
          <cell r="D9362" t="str">
            <v>Niltava davidi</v>
          </cell>
        </row>
        <row r="9363">
          <cell r="C9363" t="str">
            <v>Rufous-bellied Niltava</v>
          </cell>
          <cell r="D9363" t="str">
            <v>Niltava sundara</v>
          </cell>
        </row>
        <row r="9364">
          <cell r="C9364" t="str">
            <v>Rufous-vented Niltava</v>
          </cell>
          <cell r="D9364" t="str">
            <v>Niltava sumatrana</v>
          </cell>
        </row>
        <row r="9365">
          <cell r="C9365" t="str">
            <v>Vivid Niltava</v>
          </cell>
          <cell r="D9365" t="str">
            <v>Niltava vivida</v>
          </cell>
        </row>
        <row r="9366">
          <cell r="C9366" t="str">
            <v>Pygmy Blue-flycatcher</v>
          </cell>
          <cell r="D9366" t="str">
            <v>Muscicapella hodgsoni</v>
          </cell>
        </row>
        <row r="9367">
          <cell r="C9367" t="str">
            <v>Grey-headed Canary-flycatcher</v>
          </cell>
          <cell r="D9367" t="str">
            <v>Culicicapa ceylonensis</v>
          </cell>
        </row>
        <row r="9368">
          <cell r="C9368" t="str">
            <v>Citrine Canary-flycatcher</v>
          </cell>
          <cell r="D9368" t="str">
            <v>Culicicapa helianthea</v>
          </cell>
        </row>
        <row r="9369">
          <cell r="C9369" t="str">
            <v>White-throated Dipper</v>
          </cell>
          <cell r="D9369" t="str">
            <v>Cinclus cinclus</v>
          </cell>
        </row>
        <row r="9370">
          <cell r="C9370" t="str">
            <v>Brown Dipper</v>
          </cell>
          <cell r="D9370" t="str">
            <v>Cinclus pallasii</v>
          </cell>
        </row>
        <row r="9371">
          <cell r="C9371" t="str">
            <v>American Dipper</v>
          </cell>
          <cell r="D9371" t="str">
            <v>Cinclus mexicanus</v>
          </cell>
        </row>
        <row r="9372">
          <cell r="C9372" t="str">
            <v>White-capped Dipper</v>
          </cell>
          <cell r="D9372" t="str">
            <v>Cinclus leucocephalus</v>
          </cell>
        </row>
        <row r="9373">
          <cell r="C9373" t="str">
            <v>Rufous-throated Dipper</v>
          </cell>
          <cell r="D9373" t="str">
            <v>Cinclus schulzi</v>
          </cell>
        </row>
        <row r="9374">
          <cell r="C9374" t="str">
            <v>Philippine Leafbird</v>
          </cell>
          <cell r="D9374" t="str">
            <v>Chloropsis flavipennis</v>
          </cell>
        </row>
        <row r="9375">
          <cell r="C9375" t="str">
            <v>Yellow-throated Leafbird</v>
          </cell>
          <cell r="D9375" t="str">
            <v>Chloropsis palawanensis</v>
          </cell>
        </row>
        <row r="9376">
          <cell r="C9376" t="str">
            <v>Greater Green Leafbird</v>
          </cell>
          <cell r="D9376" t="str">
            <v>Chloropsis sonnerati</v>
          </cell>
        </row>
        <row r="9377">
          <cell r="C9377" t="str">
            <v>Lesser Green Leafbird</v>
          </cell>
          <cell r="D9377" t="str">
            <v>Chloropsis cyanopogon</v>
          </cell>
        </row>
        <row r="9378">
          <cell r="D9378" t="str">
            <v>Chloropsis cochinchinensis</v>
          </cell>
        </row>
        <row r="9379">
          <cell r="C9379" t="str">
            <v>Blue-winged Leafbird</v>
          </cell>
          <cell r="D9379" t="str">
            <v>Chloropsis cochinchinensis</v>
          </cell>
        </row>
        <row r="9380">
          <cell r="C9380" t="str">
            <v>Bornean Leafbird</v>
          </cell>
          <cell r="D9380" t="str">
            <v>Chloropsis kinabaluensis</v>
          </cell>
        </row>
        <row r="9381">
          <cell r="C9381" t="str">
            <v>Jerdon's Leafbird</v>
          </cell>
          <cell r="D9381" t="str">
            <v>Chloropsis jerdoni</v>
          </cell>
        </row>
        <row r="9382">
          <cell r="D9382" t="str">
            <v>Chloropsis aurifrons</v>
          </cell>
        </row>
        <row r="9383">
          <cell r="C9383" t="str">
            <v>Golden-fronted Leafbird</v>
          </cell>
          <cell r="D9383" t="str">
            <v>Chloropsis aurifrons</v>
          </cell>
        </row>
        <row r="9384">
          <cell r="C9384" t="str">
            <v>Sumatran Leafbird</v>
          </cell>
          <cell r="D9384" t="str">
            <v>Chloropsis media</v>
          </cell>
        </row>
        <row r="9385">
          <cell r="C9385" t="str">
            <v>Orange-bellied Leafbird</v>
          </cell>
          <cell r="D9385" t="str">
            <v>Chloropsis hardwickii</v>
          </cell>
        </row>
        <row r="9386">
          <cell r="C9386" t="str">
            <v>Blue-masked Leafbird</v>
          </cell>
          <cell r="D9386" t="str">
            <v>Chloropsis venusta</v>
          </cell>
        </row>
        <row r="9387">
          <cell r="C9387" t="str">
            <v>Olive-backed Flowerpecker</v>
          </cell>
          <cell r="D9387" t="str">
            <v>Prionochilus olivaceus</v>
          </cell>
        </row>
        <row r="9388">
          <cell r="C9388" t="str">
            <v>Yellow-breasted Flowerpecker</v>
          </cell>
          <cell r="D9388" t="str">
            <v>Prionochilus maculatus</v>
          </cell>
        </row>
        <row r="9389">
          <cell r="C9389" t="str">
            <v>Crimson-breasted Flowerpecker</v>
          </cell>
          <cell r="D9389" t="str">
            <v>Prionochilus percussus</v>
          </cell>
        </row>
        <row r="9390">
          <cell r="C9390" t="str">
            <v>Palawan Flowerpecker</v>
          </cell>
          <cell r="D9390" t="str">
            <v>Prionochilus plateni</v>
          </cell>
        </row>
        <row r="9391">
          <cell r="C9391" t="str">
            <v>Yellow-rumped Flowerpecker</v>
          </cell>
          <cell r="D9391" t="str">
            <v>Prionochilus xanthopygius</v>
          </cell>
        </row>
        <row r="9392">
          <cell r="C9392" t="str">
            <v>Scarlet-breasted Flowerpecker</v>
          </cell>
          <cell r="D9392" t="str">
            <v>Prionochilus thoracicus</v>
          </cell>
        </row>
        <row r="9393">
          <cell r="C9393" t="str">
            <v>Golden-rumped Flowerpecker</v>
          </cell>
          <cell r="D9393" t="str">
            <v>Dicaeum annae</v>
          </cell>
        </row>
        <row r="9394">
          <cell r="C9394" t="str">
            <v>Thick-billed Flowerpecker</v>
          </cell>
          <cell r="D9394" t="str">
            <v>Dicaeum agile</v>
          </cell>
        </row>
        <row r="9395">
          <cell r="C9395" t="str">
            <v>Striped Flowerpecker</v>
          </cell>
          <cell r="D9395" t="str">
            <v>Dicaeum aeruginosum</v>
          </cell>
        </row>
        <row r="9396">
          <cell r="C9396" t="str">
            <v>Brown-backed Flowerpecker</v>
          </cell>
          <cell r="D9396" t="str">
            <v>Dicaeum everetti</v>
          </cell>
        </row>
        <row r="9397">
          <cell r="C9397" t="str">
            <v>Whiskered Flowerpecker</v>
          </cell>
          <cell r="D9397" t="str">
            <v>Dicaeum proprium</v>
          </cell>
        </row>
        <row r="9398">
          <cell r="C9398" t="str">
            <v>Yellow-vented Flowerpecker</v>
          </cell>
          <cell r="D9398" t="str">
            <v>Dicaeum chrysorrheum</v>
          </cell>
        </row>
        <row r="9399">
          <cell r="C9399" t="str">
            <v>Yellow-bellied Flowerpecker</v>
          </cell>
          <cell r="D9399" t="str">
            <v>Dicaeum melanoxanthum</v>
          </cell>
        </row>
        <row r="9400">
          <cell r="C9400" t="str">
            <v>White-throated Flowerpecker</v>
          </cell>
          <cell r="D9400" t="str">
            <v>Dicaeum vincens</v>
          </cell>
        </row>
        <row r="9401">
          <cell r="C9401" t="str">
            <v>Yellow-sided Flowerpecker</v>
          </cell>
          <cell r="D9401" t="str">
            <v>Dicaeum aureolimbatum</v>
          </cell>
        </row>
        <row r="9402">
          <cell r="C9402" t="str">
            <v>Olive-capped Flowerpecker</v>
          </cell>
          <cell r="D9402" t="str">
            <v>Dicaeum nigrilore</v>
          </cell>
        </row>
        <row r="9403">
          <cell r="C9403" t="str">
            <v>Flame-crowned Flowerpecker</v>
          </cell>
          <cell r="D9403" t="str">
            <v>Dicaeum anthonyi</v>
          </cell>
        </row>
        <row r="9404">
          <cell r="C9404" t="str">
            <v>Bicoloured Flowerpecker</v>
          </cell>
          <cell r="D9404" t="str">
            <v>Dicaeum bicolor</v>
          </cell>
        </row>
        <row r="9405">
          <cell r="C9405" t="str">
            <v>Cebu Flowerpecker</v>
          </cell>
          <cell r="D9405" t="str">
            <v>Dicaeum quadricolor</v>
          </cell>
        </row>
        <row r="9406">
          <cell r="D9406" t="str">
            <v>Dicaeum australe</v>
          </cell>
        </row>
        <row r="9407">
          <cell r="C9407" t="str">
            <v>Red-striped Flowerpecker</v>
          </cell>
          <cell r="D9407" t="str">
            <v>Dicaeum australe</v>
          </cell>
        </row>
        <row r="9408">
          <cell r="C9408" t="str">
            <v>Visayan Flowerpecker</v>
          </cell>
          <cell r="D9408" t="str">
            <v>Dicaeum haematostictum</v>
          </cell>
        </row>
        <row r="9409">
          <cell r="C9409" t="str">
            <v>Scarlet-collared Flowerpecker</v>
          </cell>
          <cell r="D9409" t="str">
            <v>Dicaeum retrocinctum</v>
          </cell>
        </row>
        <row r="9410">
          <cell r="C9410" t="str">
            <v>Orange-bellied Flowerpecker</v>
          </cell>
          <cell r="D9410" t="str">
            <v>Dicaeum trigonostigma</v>
          </cell>
        </row>
        <row r="9411">
          <cell r="C9411" t="str">
            <v>Buzzing Flowerpecker</v>
          </cell>
          <cell r="D9411" t="str">
            <v>Dicaeum hypoleucum</v>
          </cell>
        </row>
        <row r="9412">
          <cell r="C9412" t="str">
            <v>Pale-billed Flowerpecker</v>
          </cell>
          <cell r="D9412" t="str">
            <v>Dicaeum erythrorhynchos</v>
          </cell>
        </row>
        <row r="9413">
          <cell r="C9413" t="str">
            <v>Plain Flowerpecker</v>
          </cell>
          <cell r="D9413" t="str">
            <v>Dicaeum concolor</v>
          </cell>
        </row>
        <row r="9414">
          <cell r="C9414" t="str">
            <v>Pygmy Flowerpecker</v>
          </cell>
          <cell r="D9414" t="str">
            <v>Dicaeum pygmaeum</v>
          </cell>
        </row>
        <row r="9415">
          <cell r="C9415" t="str">
            <v>Crimson-crowned Flowerpecker</v>
          </cell>
          <cell r="D9415" t="str">
            <v>Dicaeum nehrkorni</v>
          </cell>
        </row>
        <row r="9416">
          <cell r="C9416" t="str">
            <v>Flame-breasted Flowerpecker</v>
          </cell>
          <cell r="D9416" t="str">
            <v>Dicaeum erythrothorax</v>
          </cell>
        </row>
        <row r="9417">
          <cell r="C9417" t="str">
            <v>Ashy Flowerpecker</v>
          </cell>
          <cell r="D9417" t="str">
            <v>Dicaeum vulneratum</v>
          </cell>
        </row>
        <row r="9418">
          <cell r="C9418" t="str">
            <v>Olive-crowned Flowerpecker</v>
          </cell>
          <cell r="D9418" t="str">
            <v>Dicaeum pectorale</v>
          </cell>
        </row>
        <row r="9419">
          <cell r="C9419" t="str">
            <v>Red-capped Flowerpecker</v>
          </cell>
          <cell r="D9419" t="str">
            <v>Dicaeum geelvinkianum</v>
          </cell>
        </row>
        <row r="9420">
          <cell r="C9420" t="str">
            <v>Louisiade Flowerpecker</v>
          </cell>
          <cell r="D9420" t="str">
            <v>Dicaeum nitidum</v>
          </cell>
        </row>
        <row r="9421">
          <cell r="C9421" t="str">
            <v>Red-banded Flowerpecker</v>
          </cell>
          <cell r="D9421" t="str">
            <v>Dicaeum eximium</v>
          </cell>
        </row>
        <row r="9422">
          <cell r="C9422" t="str">
            <v>Midget Flowerpecker</v>
          </cell>
          <cell r="D9422" t="str">
            <v>Dicaeum aeneum</v>
          </cell>
        </row>
        <row r="9423">
          <cell r="C9423" t="str">
            <v>Mottled Flowerpecker</v>
          </cell>
          <cell r="D9423" t="str">
            <v>Dicaeum tristrami</v>
          </cell>
        </row>
        <row r="9424">
          <cell r="C9424" t="str">
            <v>Black-fronted Flowerpecker</v>
          </cell>
          <cell r="D9424" t="str">
            <v>Dicaeum igniferum</v>
          </cell>
        </row>
        <row r="9425">
          <cell r="C9425" t="str">
            <v>Red-chested Flowerpecker</v>
          </cell>
          <cell r="D9425" t="str">
            <v>Dicaeum maugei</v>
          </cell>
        </row>
        <row r="9426">
          <cell r="C9426" t="str">
            <v>Fire-breasted Flowerpecker</v>
          </cell>
          <cell r="D9426" t="str">
            <v>Dicaeum ignipectus</v>
          </cell>
        </row>
        <row r="9427">
          <cell r="C9427" t="str">
            <v>Black-sided Flowerpecker</v>
          </cell>
          <cell r="D9427" t="str">
            <v>Dicaeum monticolum</v>
          </cell>
        </row>
        <row r="9428">
          <cell r="C9428" t="str">
            <v>Grey-sided Flowerpecker</v>
          </cell>
          <cell r="D9428" t="str">
            <v>Dicaeum celebicum</v>
          </cell>
        </row>
        <row r="9429">
          <cell r="C9429" t="str">
            <v>Blood-breasted Flowerpecker</v>
          </cell>
          <cell r="D9429" t="str">
            <v>Dicaeum sanguinolentum</v>
          </cell>
        </row>
        <row r="9430">
          <cell r="C9430" t="str">
            <v>Mistletoebird</v>
          </cell>
          <cell r="D9430" t="str">
            <v>Dicaeum hirundinaceum</v>
          </cell>
        </row>
        <row r="9431">
          <cell r="C9431" t="str">
            <v>Scarlet-backed Flowerpecker</v>
          </cell>
          <cell r="D9431" t="str">
            <v>Dicaeum cruentatum</v>
          </cell>
        </row>
        <row r="9432">
          <cell r="C9432" t="str">
            <v>Scarlet-headed Flowerpecker</v>
          </cell>
          <cell r="D9432" t="str">
            <v>Dicaeum trochileum</v>
          </cell>
        </row>
        <row r="9433">
          <cell r="D9433" t="str">
            <v>Anthreptes axillaris</v>
          </cell>
        </row>
        <row r="9434">
          <cell r="D9434" t="str">
            <v>Anthreptes fraseri</v>
          </cell>
        </row>
        <row r="9435">
          <cell r="C9435" t="str">
            <v>Scarlet-tufted Sunbird</v>
          </cell>
          <cell r="D9435" t="str">
            <v>Anthreptes fraseri</v>
          </cell>
        </row>
        <row r="9436">
          <cell r="C9436" t="str">
            <v>Plain-backed Sunbird</v>
          </cell>
          <cell r="D9436" t="str">
            <v>Anthreptes reichenowi</v>
          </cell>
        </row>
        <row r="9437">
          <cell r="C9437" t="str">
            <v>Anchieta's Sunbird</v>
          </cell>
          <cell r="D9437" t="str">
            <v>Anthreptes anchietae</v>
          </cell>
        </row>
        <row r="9438">
          <cell r="C9438" t="str">
            <v>Plain Sunbird</v>
          </cell>
          <cell r="D9438" t="str">
            <v>Anthreptes simplex</v>
          </cell>
        </row>
        <row r="9439">
          <cell r="C9439" t="str">
            <v>Plain-throated Sunbird</v>
          </cell>
          <cell r="D9439" t="str">
            <v>Anthreptes malacensis</v>
          </cell>
        </row>
        <row r="9440">
          <cell r="C9440" t="str">
            <v>Red-throated Sunbird</v>
          </cell>
          <cell r="D9440" t="str">
            <v>Anthreptes rhodolaemus</v>
          </cell>
        </row>
        <row r="9441">
          <cell r="C9441" t="str">
            <v>Ruby-cheeked Sunbird</v>
          </cell>
          <cell r="D9441" t="str">
            <v>Anthreptes singalensis</v>
          </cell>
        </row>
        <row r="9442">
          <cell r="C9442" t="str">
            <v>Mouse-brown Sunbird</v>
          </cell>
          <cell r="D9442" t="str">
            <v>Anthreptes gabonicus</v>
          </cell>
        </row>
        <row r="9443">
          <cell r="C9443" t="str">
            <v>Western Violet-backed Sunbird</v>
          </cell>
          <cell r="D9443" t="str">
            <v>Anthreptes longuemarei</v>
          </cell>
        </row>
        <row r="9444">
          <cell r="C9444" t="str">
            <v>Kenya Violet-backed Sunbird</v>
          </cell>
          <cell r="D9444" t="str">
            <v>Anthreptes orientalis</v>
          </cell>
        </row>
        <row r="9445">
          <cell r="C9445" t="str">
            <v>Uluguru Violet-backed Sunbird</v>
          </cell>
          <cell r="D9445" t="str">
            <v>Anthreptes neglectus</v>
          </cell>
        </row>
        <row r="9446">
          <cell r="C9446" t="str">
            <v>Violet-tailed Sunbird</v>
          </cell>
          <cell r="D9446" t="str">
            <v>Anthreptes aurantium</v>
          </cell>
        </row>
        <row r="9447">
          <cell r="C9447" t="str">
            <v>Amani Sunbird</v>
          </cell>
          <cell r="D9447" t="str">
            <v>Anthreptes pallidigaster</v>
          </cell>
        </row>
        <row r="9448">
          <cell r="C9448" t="str">
            <v>Green Sunbird</v>
          </cell>
          <cell r="D9448" t="str">
            <v>Anthreptes rectirostris</v>
          </cell>
        </row>
        <row r="9449">
          <cell r="C9449" t="str">
            <v>Banded Sunbird</v>
          </cell>
          <cell r="D9449" t="str">
            <v>Anthreptes rubritorques</v>
          </cell>
        </row>
        <row r="9450">
          <cell r="C9450" t="str">
            <v>Collared Sunbird</v>
          </cell>
          <cell r="D9450" t="str">
            <v>Anthreptes collaris</v>
          </cell>
        </row>
        <row r="9451">
          <cell r="C9451" t="str">
            <v>Pygmy Sunbird</v>
          </cell>
          <cell r="D9451" t="str">
            <v>Anthreptes platurus</v>
          </cell>
        </row>
        <row r="9452">
          <cell r="C9452" t="str">
            <v>Nile Valley Sunbird</v>
          </cell>
          <cell r="D9452" t="str">
            <v>Anthreptes metallicus</v>
          </cell>
        </row>
        <row r="9453">
          <cell r="C9453" t="str">
            <v>Purple-naped Sunbird</v>
          </cell>
          <cell r="D9453" t="str">
            <v>Hypogramma hypogrammicum</v>
          </cell>
        </row>
        <row r="9454">
          <cell r="C9454" t="str">
            <v>Little Green Sunbird</v>
          </cell>
          <cell r="D9454" t="str">
            <v>Nectarinia seimundi</v>
          </cell>
        </row>
        <row r="9455">
          <cell r="C9455" t="str">
            <v>Bates's Sunbird</v>
          </cell>
          <cell r="D9455" t="str">
            <v>Nectarinia batesi</v>
          </cell>
        </row>
        <row r="9456">
          <cell r="C9456" t="str">
            <v>Olive Sunbird</v>
          </cell>
          <cell r="D9456" t="str">
            <v>Nectarinia olivacea</v>
          </cell>
        </row>
        <row r="9457">
          <cell r="C9457" t="str">
            <v>Orange-breasted Sunbird</v>
          </cell>
          <cell r="D9457" t="str">
            <v>Nectarinia violacea</v>
          </cell>
        </row>
        <row r="9458">
          <cell r="C9458" t="str">
            <v>Mouse-coloured Sunbird</v>
          </cell>
          <cell r="D9458" t="str">
            <v>Nectarinia veroxii</v>
          </cell>
        </row>
        <row r="9459">
          <cell r="C9459" t="str">
            <v>Reichenbach's Sunbird</v>
          </cell>
          <cell r="D9459" t="str">
            <v>Nectarinia reichenbachii</v>
          </cell>
        </row>
        <row r="9460">
          <cell r="C9460" t="str">
            <v>Principe Sunbird</v>
          </cell>
          <cell r="D9460" t="str">
            <v>Nectarinia hartlaubii</v>
          </cell>
        </row>
        <row r="9461">
          <cell r="C9461" t="str">
            <v>Newton's Sunbird</v>
          </cell>
          <cell r="D9461" t="str">
            <v>Nectarinia newtonii</v>
          </cell>
        </row>
        <row r="9462">
          <cell r="C9462" t="str">
            <v>Giant Sunbird</v>
          </cell>
          <cell r="D9462" t="str">
            <v>Nectarinia thomensis</v>
          </cell>
        </row>
        <row r="9463">
          <cell r="C9463" t="str">
            <v>Cameroon Sunbird</v>
          </cell>
          <cell r="D9463" t="str">
            <v>Nectarinia oritis</v>
          </cell>
        </row>
        <row r="9464">
          <cell r="C9464" t="str">
            <v>Blue-headed Sunbird</v>
          </cell>
          <cell r="D9464" t="str">
            <v>Nectarinia alinae</v>
          </cell>
        </row>
        <row r="9465">
          <cell r="C9465" t="str">
            <v>Green-headed Sunbird</v>
          </cell>
          <cell r="D9465" t="str">
            <v>Nectarinia verticalis</v>
          </cell>
        </row>
        <row r="9466">
          <cell r="C9466" t="str">
            <v>Bannerman's Sunbird</v>
          </cell>
          <cell r="D9466" t="str">
            <v>Nectarinia bannermani</v>
          </cell>
        </row>
        <row r="9467">
          <cell r="C9467" t="str">
            <v>Blue-throated Brown Sunbird</v>
          </cell>
          <cell r="D9467" t="str">
            <v>Nectarinia cyanolaema</v>
          </cell>
        </row>
        <row r="9468">
          <cell r="C9468" t="str">
            <v>Socotra Sunbird</v>
          </cell>
          <cell r="D9468" t="str">
            <v>Nectarinia balfouri</v>
          </cell>
        </row>
        <row r="9469">
          <cell r="C9469" t="str">
            <v>Seychelles Sunbird</v>
          </cell>
          <cell r="D9469" t="str">
            <v>Nectarinia dussumieri</v>
          </cell>
        </row>
        <row r="9470">
          <cell r="C9470" t="str">
            <v>Carmelite Sunbird</v>
          </cell>
          <cell r="D9470" t="str">
            <v>Nectarinia fuliginosa</v>
          </cell>
        </row>
        <row r="9471">
          <cell r="C9471" t="str">
            <v>Amethyst Sunbird</v>
          </cell>
          <cell r="D9471" t="str">
            <v>Nectarinia amethystina</v>
          </cell>
        </row>
        <row r="9472">
          <cell r="C9472" t="str">
            <v>Green-throated Sunbird</v>
          </cell>
          <cell r="D9472" t="str">
            <v>Nectarinia rubescens</v>
          </cell>
        </row>
        <row r="9473">
          <cell r="C9473" t="str">
            <v>Scarlet-chested Sunbird</v>
          </cell>
          <cell r="D9473" t="str">
            <v>Nectarinia senegalensis</v>
          </cell>
        </row>
        <row r="9474">
          <cell r="C9474" t="str">
            <v>Hunter's Sunbird</v>
          </cell>
          <cell r="D9474" t="str">
            <v>Nectarinia hunteri</v>
          </cell>
        </row>
        <row r="9475">
          <cell r="C9475" t="str">
            <v>Buff-throated Sunbird</v>
          </cell>
          <cell r="D9475" t="str">
            <v>Nectarinia adelberti</v>
          </cell>
        </row>
        <row r="9476">
          <cell r="C9476" t="str">
            <v>Purple-rumped Sunbird</v>
          </cell>
          <cell r="D9476" t="str">
            <v>Nectarinia zeylonica</v>
          </cell>
        </row>
        <row r="9477">
          <cell r="C9477" t="str">
            <v>Crimson-backed Sunbird</v>
          </cell>
          <cell r="D9477" t="str">
            <v>Nectarinia minima</v>
          </cell>
        </row>
        <row r="9478">
          <cell r="C9478" t="str">
            <v>Purple-throated Sunbird</v>
          </cell>
          <cell r="D9478" t="str">
            <v>Nectarinia sperata</v>
          </cell>
        </row>
        <row r="9479">
          <cell r="C9479" t="str">
            <v>Black Sunbird</v>
          </cell>
          <cell r="D9479" t="str">
            <v>Nectarinia aspasia</v>
          </cell>
        </row>
        <row r="9480">
          <cell r="C9480" t="str">
            <v>Copper-throated Sunbird</v>
          </cell>
          <cell r="D9480" t="str">
            <v>Nectarinia calcostetha</v>
          </cell>
        </row>
        <row r="9481">
          <cell r="C9481" t="str">
            <v>Olive-backed Sunbird</v>
          </cell>
          <cell r="D9481" t="str">
            <v>Nectarinia jugularis</v>
          </cell>
        </row>
        <row r="9482">
          <cell r="C9482" t="str">
            <v>Apricot-breasted Sunbird</v>
          </cell>
          <cell r="D9482" t="str">
            <v>Nectarinia buettikoferi</v>
          </cell>
        </row>
        <row r="9483">
          <cell r="C9483" t="str">
            <v>Flame-breasted Sunbird</v>
          </cell>
          <cell r="D9483" t="str">
            <v>Nectarinia solaris</v>
          </cell>
        </row>
        <row r="9484">
          <cell r="C9484" t="str">
            <v>Souimanga Sunbird</v>
          </cell>
          <cell r="D9484" t="str">
            <v>Nectarinia sovimanga</v>
          </cell>
        </row>
        <row r="9485">
          <cell r="D9485" t="str">
            <v>Nectarinia sovimanga</v>
          </cell>
        </row>
        <row r="9486">
          <cell r="C9486" t="str">
            <v>Humblot's Sunbird</v>
          </cell>
          <cell r="D9486" t="str">
            <v>Nectarinia humbloti</v>
          </cell>
        </row>
        <row r="9487">
          <cell r="C9487" t="str">
            <v>Anjouan Sunbird</v>
          </cell>
          <cell r="D9487" t="str">
            <v>Nectarinia comorensis</v>
          </cell>
        </row>
        <row r="9488">
          <cell r="C9488" t="str">
            <v>Mayotte Sunbird</v>
          </cell>
          <cell r="D9488" t="str">
            <v>Nectarinia coquerellii</v>
          </cell>
        </row>
        <row r="9489">
          <cell r="C9489" t="str">
            <v>Variable Sunbird</v>
          </cell>
          <cell r="D9489" t="str">
            <v>Nectarinia venusta</v>
          </cell>
        </row>
        <row r="9490">
          <cell r="C9490" t="str">
            <v>Ursula's Sunbird</v>
          </cell>
          <cell r="D9490" t="str">
            <v>Nectarinia ursulae</v>
          </cell>
        </row>
        <row r="9491">
          <cell r="C9491" t="str">
            <v>White-breasted Sunbird</v>
          </cell>
          <cell r="D9491" t="str">
            <v>Nectarinia talatala</v>
          </cell>
        </row>
        <row r="9492">
          <cell r="C9492" t="str">
            <v>Oustalet's Sunbird</v>
          </cell>
          <cell r="D9492" t="str">
            <v>Nectarinia oustaleti</v>
          </cell>
        </row>
        <row r="9493">
          <cell r="C9493" t="str">
            <v>Orange-tufted Sunbird</v>
          </cell>
          <cell r="D9493" t="str">
            <v>Nectarinia bouvieri</v>
          </cell>
        </row>
        <row r="9494">
          <cell r="C9494" t="str">
            <v>Palestine Sunbird</v>
          </cell>
          <cell r="D9494" t="str">
            <v>Nectarinia osea</v>
          </cell>
        </row>
        <row r="9495">
          <cell r="C9495" t="str">
            <v>Purple Sunbird</v>
          </cell>
          <cell r="D9495" t="str">
            <v>Nectarinia asiatica</v>
          </cell>
        </row>
        <row r="9496">
          <cell r="C9496" t="str">
            <v>Shining Sunbird</v>
          </cell>
          <cell r="D9496" t="str">
            <v>Nectarinia habessinica</v>
          </cell>
        </row>
        <row r="9497">
          <cell r="C9497" t="str">
            <v>Long-billed Sunbird</v>
          </cell>
          <cell r="D9497" t="str">
            <v>Nectarinia lotenia</v>
          </cell>
        </row>
        <row r="9498">
          <cell r="C9498" t="str">
            <v>Miombo Double-collared Sunbird</v>
          </cell>
          <cell r="D9498" t="str">
            <v>Nectarinia manoensis</v>
          </cell>
        </row>
        <row r="9499">
          <cell r="C9499" t="str">
            <v>Southern Double-collared Sunbird</v>
          </cell>
          <cell r="D9499" t="str">
            <v>Nectarinia chalybea</v>
          </cell>
        </row>
        <row r="9500">
          <cell r="D9500" t="str">
            <v>Nectarinia ludovicensis</v>
          </cell>
        </row>
        <row r="9501">
          <cell r="D9501" t="str">
            <v>Nectarinia prigoginei</v>
          </cell>
        </row>
        <row r="9502">
          <cell r="D9502" t="str">
            <v>Nectarinia prigoginei</v>
          </cell>
        </row>
        <row r="9503">
          <cell r="D9503" t="str">
            <v>Nectarinia stuhlmanni</v>
          </cell>
        </row>
        <row r="9504">
          <cell r="D9504" t="str">
            <v>Nectarinia graueri</v>
          </cell>
        </row>
        <row r="9505">
          <cell r="D9505" t="str">
            <v>Nectarinia afra</v>
          </cell>
        </row>
        <row r="9506">
          <cell r="C9506" t="str">
            <v>Greater Double-collared Sunbird</v>
          </cell>
          <cell r="D9506" t="str">
            <v>Nectarinia afra</v>
          </cell>
        </row>
        <row r="9507">
          <cell r="C9507" t="str">
            <v>Northern Double-collared Sunbird</v>
          </cell>
          <cell r="D9507" t="str">
            <v>Nectarinia preussi</v>
          </cell>
        </row>
        <row r="9508">
          <cell r="C9508" t="str">
            <v>Eastern Double-collared Sunbird</v>
          </cell>
          <cell r="D9508" t="str">
            <v>Nectarinia mediocris</v>
          </cell>
        </row>
        <row r="9509">
          <cell r="D9509" t="str">
            <v>Nectarinia mediocris</v>
          </cell>
        </row>
        <row r="9510">
          <cell r="D9510" t="str">
            <v>Nectarinia usambarica</v>
          </cell>
        </row>
        <row r="9511">
          <cell r="C9511" t="str">
            <v>Olive-bellied Double-collared Sunbird</v>
          </cell>
          <cell r="D9511" t="str">
            <v>Nectarinia fuelleborni</v>
          </cell>
        </row>
        <row r="9512">
          <cell r="C9512" t="str">
            <v>Neergaard's Sunbird</v>
          </cell>
          <cell r="D9512" t="str">
            <v>Nectarinia neergardi</v>
          </cell>
        </row>
        <row r="9513">
          <cell r="C9513" t="str">
            <v>Olive-bellied Sunbird</v>
          </cell>
          <cell r="D9513" t="str">
            <v>Nectarinia chloropygia</v>
          </cell>
        </row>
        <row r="9514">
          <cell r="C9514" t="str">
            <v>Tiny Sunbird</v>
          </cell>
          <cell r="D9514" t="str">
            <v>Nectarinia minulla</v>
          </cell>
        </row>
        <row r="9515">
          <cell r="C9515" t="str">
            <v>Regal Sunbird</v>
          </cell>
          <cell r="D9515" t="str">
            <v>Nectarinia regia</v>
          </cell>
        </row>
        <row r="9516">
          <cell r="C9516" t="str">
            <v>Loveridge's Sunbird</v>
          </cell>
          <cell r="D9516" t="str">
            <v>Nectarinia loveridgei</v>
          </cell>
        </row>
        <row r="9517">
          <cell r="D9517" t="str">
            <v>Nectarinia loveridgei</v>
          </cell>
        </row>
        <row r="9518">
          <cell r="C9518" t="str">
            <v>Moreau's Sunbird</v>
          </cell>
          <cell r="D9518" t="str">
            <v>Nectarinia moreaui</v>
          </cell>
        </row>
        <row r="9519">
          <cell r="C9519" t="str">
            <v>Rockefeller's Sunbird</v>
          </cell>
          <cell r="D9519" t="str">
            <v>Nectarinia rockefelleri</v>
          </cell>
        </row>
        <row r="9520">
          <cell r="C9520" t="str">
            <v>Copper Sunbird</v>
          </cell>
          <cell r="D9520" t="str">
            <v>Nectarinia cuprea</v>
          </cell>
        </row>
        <row r="9521">
          <cell r="C9521" t="str">
            <v>Dusky Sunbird</v>
          </cell>
          <cell r="D9521" t="str">
            <v>Nectarinia fusca</v>
          </cell>
        </row>
        <row r="9522">
          <cell r="C9522" t="str">
            <v>Rufous-winged Sunbird</v>
          </cell>
          <cell r="D9522" t="str">
            <v>Nectarinia rufipennis</v>
          </cell>
        </row>
        <row r="9523">
          <cell r="C9523" t="str">
            <v>Tacazze Sunbird</v>
          </cell>
          <cell r="D9523" t="str">
            <v>Nectarinia tacazze</v>
          </cell>
        </row>
        <row r="9524">
          <cell r="C9524" t="str">
            <v>Purple-breasted Sunbird</v>
          </cell>
          <cell r="D9524" t="str">
            <v>Nectarinia purpureiventris</v>
          </cell>
        </row>
        <row r="9525">
          <cell r="C9525" t="str">
            <v>Bocage's Sunbird</v>
          </cell>
          <cell r="D9525" t="str">
            <v>Nectarinia bocagii</v>
          </cell>
        </row>
        <row r="9526">
          <cell r="C9526" t="str">
            <v>Bronze Sunbird</v>
          </cell>
          <cell r="D9526" t="str">
            <v>Nectarinia kilimensis</v>
          </cell>
        </row>
        <row r="9527">
          <cell r="C9527" t="str">
            <v>Golden-winged Sunbird</v>
          </cell>
          <cell r="D9527" t="str">
            <v>Nectarinia reichenowi</v>
          </cell>
        </row>
        <row r="9528">
          <cell r="C9528" t="str">
            <v>Malachite Sunbird</v>
          </cell>
          <cell r="D9528" t="str">
            <v>Nectarinia famosa</v>
          </cell>
        </row>
        <row r="9529">
          <cell r="C9529" t="str">
            <v>Red-tufted Sunbird</v>
          </cell>
          <cell r="D9529" t="str">
            <v>Nectarinia johnstoni</v>
          </cell>
        </row>
        <row r="9530">
          <cell r="C9530" t="str">
            <v>Shelley's Sunbird</v>
          </cell>
          <cell r="D9530" t="str">
            <v>Nectarinia shelleyi</v>
          </cell>
        </row>
        <row r="9531">
          <cell r="D9531" t="str">
            <v>Nectarinia hofmanni</v>
          </cell>
        </row>
        <row r="9532">
          <cell r="C9532" t="str">
            <v>Red-chested Sunbird</v>
          </cell>
          <cell r="D9532" t="str">
            <v>Nectarinia erythrocerca</v>
          </cell>
        </row>
        <row r="9533">
          <cell r="C9533" t="str">
            <v>Congo Sunbird</v>
          </cell>
          <cell r="D9533" t="str">
            <v>Nectarinia congensis</v>
          </cell>
        </row>
        <row r="9534">
          <cell r="C9534" t="str">
            <v>Mariqua Sunbird</v>
          </cell>
          <cell r="D9534" t="str">
            <v>Nectarinia mariquensis</v>
          </cell>
        </row>
        <row r="9535">
          <cell r="C9535" t="str">
            <v>Purple-banded Sunbird</v>
          </cell>
          <cell r="D9535" t="str">
            <v>Nectarinia bifasciata</v>
          </cell>
        </row>
        <row r="9536">
          <cell r="D9536" t="str">
            <v>Nectarinia pembae</v>
          </cell>
        </row>
        <row r="9537">
          <cell r="C9537" t="str">
            <v>Pemba Sunbird</v>
          </cell>
          <cell r="D9537" t="str">
            <v>Nectarinia pembae</v>
          </cell>
        </row>
        <row r="9538">
          <cell r="C9538" t="str">
            <v>Violet-breasted Sunbird</v>
          </cell>
          <cell r="D9538" t="str">
            <v>Nectarinia chalcomelas</v>
          </cell>
        </row>
        <row r="9539">
          <cell r="C9539" t="str">
            <v>Long-billed Green Sunbird</v>
          </cell>
          <cell r="D9539" t="str">
            <v>Nectarinia notata</v>
          </cell>
        </row>
        <row r="9540">
          <cell r="C9540" t="str">
            <v>Splendid Sunbird</v>
          </cell>
          <cell r="D9540" t="str">
            <v>Nectarinia coccinigaster</v>
          </cell>
        </row>
        <row r="9541">
          <cell r="C9541" t="str">
            <v>Johanna's Sunbird</v>
          </cell>
          <cell r="D9541" t="str">
            <v>Nectarinia johannae</v>
          </cell>
        </row>
        <row r="9542">
          <cell r="C9542" t="str">
            <v>Superb Sunbird</v>
          </cell>
          <cell r="D9542" t="str">
            <v>Nectarinia superba</v>
          </cell>
        </row>
        <row r="9543">
          <cell r="C9543" t="str">
            <v>Beautiful Sunbird</v>
          </cell>
          <cell r="D9543" t="str">
            <v>Nectarinia pulchella</v>
          </cell>
        </row>
        <row r="9544">
          <cell r="C9544" t="str">
            <v>Black-bellied Sunbird</v>
          </cell>
          <cell r="D9544" t="str">
            <v>Nectarinia nectarinioides</v>
          </cell>
        </row>
        <row r="9545">
          <cell r="C9545" t="str">
            <v>Grey-hooded Sunbird</v>
          </cell>
          <cell r="D9545" t="str">
            <v>Aethopyga primigenia</v>
          </cell>
        </row>
        <row r="9546">
          <cell r="C9546" t="str">
            <v>Apo Sunbird</v>
          </cell>
          <cell r="D9546" t="str">
            <v>Aethopyga boltoni</v>
          </cell>
        </row>
        <row r="9547">
          <cell r="C9547" t="str">
            <v>Lina's Sunbird</v>
          </cell>
          <cell r="D9547" t="str">
            <v>Aethopyga linaraborae</v>
          </cell>
        </row>
        <row r="9548">
          <cell r="C9548" t="str">
            <v>Flaming Sunbird</v>
          </cell>
          <cell r="D9548" t="str">
            <v>Aethopyga flagrans</v>
          </cell>
        </row>
        <row r="9549">
          <cell r="C9549" t="str">
            <v>Metallic-winged Sunbird</v>
          </cell>
          <cell r="D9549" t="str">
            <v>Aethopyga pulcherrima</v>
          </cell>
        </row>
        <row r="9550">
          <cell r="C9550" t="str">
            <v>Elegant Sunbird</v>
          </cell>
          <cell r="D9550" t="str">
            <v>Aethopyga duyvenbodei</v>
          </cell>
        </row>
        <row r="9551">
          <cell r="D9551" t="str">
            <v>Aethopyga shelleyi</v>
          </cell>
        </row>
        <row r="9552">
          <cell r="C9552" t="str">
            <v>Lovely Sunbird</v>
          </cell>
          <cell r="D9552" t="str">
            <v>Aethopyga shelleyi</v>
          </cell>
        </row>
        <row r="9553">
          <cell r="C9553" t="str">
            <v>Handsome Sunbird</v>
          </cell>
          <cell r="D9553" t="str">
            <v>Aethopyga bella</v>
          </cell>
        </row>
        <row r="9554">
          <cell r="C9554" t="str">
            <v>Gould's Sunbird</v>
          </cell>
          <cell r="D9554" t="str">
            <v>Aethopyga gouldiae</v>
          </cell>
        </row>
        <row r="9555">
          <cell r="C9555" t="str">
            <v>Green-tailed Sunbird</v>
          </cell>
          <cell r="D9555" t="str">
            <v>Aethopyga nipalensis</v>
          </cell>
        </row>
        <row r="9556">
          <cell r="C9556" t="str">
            <v>White-flanked Sunbird</v>
          </cell>
          <cell r="D9556" t="str">
            <v>Aethopyga eximia</v>
          </cell>
        </row>
        <row r="9557">
          <cell r="C9557" t="str">
            <v>Fork-tailed Sunbird</v>
          </cell>
          <cell r="D9557" t="str">
            <v>Aethopyga christinae</v>
          </cell>
        </row>
        <row r="9558">
          <cell r="C9558" t="str">
            <v>Black-throated Sunbird</v>
          </cell>
          <cell r="D9558" t="str">
            <v>Aethopyga saturata</v>
          </cell>
        </row>
        <row r="9559">
          <cell r="C9559" t="str">
            <v>Crimson Sunbird</v>
          </cell>
          <cell r="D9559" t="str">
            <v>Aethopyga siparaja</v>
          </cell>
        </row>
        <row r="9560">
          <cell r="C9560" t="str">
            <v>Scarlet Sunbird</v>
          </cell>
          <cell r="D9560" t="str">
            <v>Aethopyga mystacalis</v>
          </cell>
        </row>
        <row r="9561">
          <cell r="C9561" t="str">
            <v>Fire-tailed Sunbird</v>
          </cell>
          <cell r="D9561" t="str">
            <v>Aethopyga ignicauda</v>
          </cell>
        </row>
        <row r="9562">
          <cell r="C9562" t="str">
            <v>Little Spiderhunter</v>
          </cell>
          <cell r="D9562" t="str">
            <v>Arachnothera longirostra</v>
          </cell>
        </row>
        <row r="9563">
          <cell r="C9563" t="str">
            <v>Thick-billed Spiderhunter</v>
          </cell>
          <cell r="D9563" t="str">
            <v>Arachnothera crassirostris</v>
          </cell>
        </row>
        <row r="9564">
          <cell r="C9564" t="str">
            <v>Long-billed Spiderhunter</v>
          </cell>
          <cell r="D9564" t="str">
            <v>Arachnothera robusta</v>
          </cell>
        </row>
        <row r="9565">
          <cell r="C9565" t="str">
            <v>Spectacled Spiderhunter</v>
          </cell>
          <cell r="D9565" t="str">
            <v>Arachnothera flavigaster</v>
          </cell>
        </row>
        <row r="9566">
          <cell r="C9566" t="str">
            <v>Yellow-eared Spiderhunter</v>
          </cell>
          <cell r="D9566" t="str">
            <v>Arachnothera chrysogenys</v>
          </cell>
        </row>
        <row r="9567">
          <cell r="C9567" t="str">
            <v>Naked-faced Spiderhunter</v>
          </cell>
          <cell r="D9567" t="str">
            <v>Arachnothera clarae</v>
          </cell>
        </row>
        <row r="9568">
          <cell r="C9568" t="str">
            <v>Grey-breasted Spiderhunter</v>
          </cell>
          <cell r="D9568" t="str">
            <v>Arachnothera affinis</v>
          </cell>
        </row>
        <row r="9569">
          <cell r="C9569" t="str">
            <v>Bornean Spiderhunter</v>
          </cell>
          <cell r="D9569" t="str">
            <v>Arachnothera everetti</v>
          </cell>
        </row>
        <row r="9570">
          <cell r="C9570" t="str">
            <v>Streaked Spiderhunter</v>
          </cell>
          <cell r="D9570" t="str">
            <v>Arachnothera magna</v>
          </cell>
        </row>
        <row r="9571">
          <cell r="C9571" t="str">
            <v>Whitehead's Spiderhunter</v>
          </cell>
          <cell r="D9571" t="str">
            <v>Arachnothera juliae</v>
          </cell>
        </row>
        <row r="9572">
          <cell r="C9572" t="str">
            <v>Gurney's Sugarbird</v>
          </cell>
          <cell r="D9572" t="str">
            <v>Promerops gurneyi</v>
          </cell>
        </row>
        <row r="9573">
          <cell r="C9573" t="str">
            <v>Cape Sugarbird</v>
          </cell>
          <cell r="D9573" t="str">
            <v>Promerops cafer</v>
          </cell>
        </row>
        <row r="9574">
          <cell r="C9574" t="str">
            <v>White-browed Sparrow-weaver</v>
          </cell>
          <cell r="D9574" t="str">
            <v>Plocepasser mahali</v>
          </cell>
        </row>
        <row r="9575">
          <cell r="C9575" t="str">
            <v>Chestnut-crowned Sparrow-weaver</v>
          </cell>
          <cell r="D9575" t="str">
            <v>Plocepasser superciliosus</v>
          </cell>
        </row>
        <row r="9576">
          <cell r="C9576" t="str">
            <v>Chestnut-backed Sparrow-weaver</v>
          </cell>
          <cell r="D9576" t="str">
            <v>Plocepasser rufoscapulatus</v>
          </cell>
        </row>
        <row r="9577">
          <cell r="C9577" t="str">
            <v>Donaldson-Smith's Sparrow-weaver</v>
          </cell>
          <cell r="D9577" t="str">
            <v>Plocepasser donaldsoni</v>
          </cell>
        </row>
        <row r="9578">
          <cell r="C9578" t="str">
            <v>Rufous-tailed Weaver</v>
          </cell>
          <cell r="D9578" t="str">
            <v>Histurgops ruficaudus</v>
          </cell>
        </row>
        <row r="9579">
          <cell r="C9579" t="str">
            <v>Grey-headed Social-weaver</v>
          </cell>
          <cell r="D9579" t="str">
            <v>Pseudonigrita arnaudi</v>
          </cell>
        </row>
        <row r="9580">
          <cell r="C9580" t="str">
            <v>Black-capped Social-weaver</v>
          </cell>
          <cell r="D9580" t="str">
            <v>Pseudonigrita cabanisi</v>
          </cell>
        </row>
        <row r="9581">
          <cell r="C9581" t="str">
            <v>Sociable Weaver</v>
          </cell>
          <cell r="D9581" t="str">
            <v>Philetairus socius</v>
          </cell>
        </row>
        <row r="9582">
          <cell r="C9582" t="str">
            <v>Saxaul Sparrow</v>
          </cell>
          <cell r="D9582" t="str">
            <v>Passer ammodendri</v>
          </cell>
        </row>
        <row r="9583">
          <cell r="C9583" t="str">
            <v>House Sparrow</v>
          </cell>
          <cell r="D9583" t="str">
            <v>Passer domesticus</v>
          </cell>
        </row>
        <row r="9584">
          <cell r="C9584" t="str">
            <v>Spanish Sparrow</v>
          </cell>
          <cell r="D9584" t="str">
            <v>Passer hispaniolensis</v>
          </cell>
        </row>
        <row r="9585">
          <cell r="C9585" t="str">
            <v>Sind Sparrow</v>
          </cell>
          <cell r="D9585" t="str">
            <v>Passer pyrrhonotus</v>
          </cell>
        </row>
        <row r="9586">
          <cell r="C9586" t="str">
            <v>Somali Sparrow</v>
          </cell>
          <cell r="D9586" t="str">
            <v>Passer castanopterus</v>
          </cell>
        </row>
        <row r="9587">
          <cell r="C9587" t="str">
            <v>Russet Sparrow</v>
          </cell>
          <cell r="D9587" t="str">
            <v>Passer rutilans</v>
          </cell>
        </row>
        <row r="9588">
          <cell r="C9588" t="str">
            <v>Plain-backed Sparrow</v>
          </cell>
          <cell r="D9588" t="str">
            <v>Passer flaveolus</v>
          </cell>
        </row>
        <row r="9589">
          <cell r="C9589" t="str">
            <v>Dead Sea Sparrow</v>
          </cell>
          <cell r="D9589" t="str">
            <v>Passer moabiticus</v>
          </cell>
        </row>
        <row r="9590">
          <cell r="C9590" t="str">
            <v>Iago Sparrow</v>
          </cell>
          <cell r="D9590" t="str">
            <v>Passer iagoensis</v>
          </cell>
        </row>
        <row r="9591">
          <cell r="C9591" t="str">
            <v>Kenya Rufous-sparrow</v>
          </cell>
          <cell r="D9591" t="str">
            <v>Passer rufocinctus</v>
          </cell>
        </row>
        <row r="9592">
          <cell r="D9592" t="str">
            <v>Passer insularis</v>
          </cell>
        </row>
        <row r="9593">
          <cell r="C9593" t="str">
            <v>Socotra Sparrow</v>
          </cell>
          <cell r="D9593" t="str">
            <v>Passer insularis</v>
          </cell>
        </row>
        <row r="9594">
          <cell r="C9594" t="str">
            <v>Abd 'Al Kuri Sparrow</v>
          </cell>
          <cell r="D9594" t="str">
            <v>Passer hemileucus</v>
          </cell>
        </row>
        <row r="9595">
          <cell r="D9595" t="str">
            <v>Passer motitensis</v>
          </cell>
        </row>
        <row r="9596">
          <cell r="D9596" t="str">
            <v>Passer motitensis</v>
          </cell>
        </row>
        <row r="9597">
          <cell r="C9597" t="str">
            <v>Southern Rufous-sparrow</v>
          </cell>
          <cell r="D9597" t="str">
            <v>Passer motitensis</v>
          </cell>
        </row>
        <row r="9598">
          <cell r="C9598" t="str">
            <v>Shelley's Rufous-sparrow</v>
          </cell>
          <cell r="D9598" t="str">
            <v>Passer shelleyi</v>
          </cell>
        </row>
        <row r="9599">
          <cell r="C9599" t="str">
            <v>Kordofan Rufous-sparrow</v>
          </cell>
          <cell r="D9599" t="str">
            <v>Passer cordofanicus</v>
          </cell>
        </row>
        <row r="9600">
          <cell r="C9600" t="str">
            <v>Cape Sparrow</v>
          </cell>
          <cell r="D9600" t="str">
            <v>Passer melanurus</v>
          </cell>
        </row>
        <row r="9601">
          <cell r="C9601" t="str">
            <v>Northern Grey-headed Sparrow</v>
          </cell>
          <cell r="D9601" t="str">
            <v>Passer griseus</v>
          </cell>
        </row>
        <row r="9602">
          <cell r="D9602" t="str">
            <v>Passer griseus</v>
          </cell>
        </row>
        <row r="9603">
          <cell r="C9603" t="str">
            <v>Swainson's Sparrow</v>
          </cell>
          <cell r="D9603" t="str">
            <v>Passer swainsonii</v>
          </cell>
        </row>
        <row r="9604">
          <cell r="C9604" t="str">
            <v>Parrot-billed Sparrow</v>
          </cell>
          <cell r="D9604" t="str">
            <v>Passer gongonensis</v>
          </cell>
        </row>
        <row r="9605">
          <cell r="C9605" t="str">
            <v>Swahili Sparrow</v>
          </cell>
          <cell r="D9605" t="str">
            <v>Passer suahelicus</v>
          </cell>
        </row>
        <row r="9606">
          <cell r="C9606" t="str">
            <v>Southern Grey-headed Sparrow</v>
          </cell>
          <cell r="D9606" t="str">
            <v>Passer diffusus</v>
          </cell>
        </row>
        <row r="9607">
          <cell r="C9607" t="str">
            <v>Desert Sparrow</v>
          </cell>
          <cell r="D9607" t="str">
            <v>Passer simplex</v>
          </cell>
        </row>
        <row r="9608">
          <cell r="C9608" t="str">
            <v>African Desert Sparrow</v>
          </cell>
          <cell r="D9608" t="str">
            <v>Passer simplex</v>
          </cell>
        </row>
        <row r="9609">
          <cell r="C9609" t="str">
            <v>Asian Desert Sparrow</v>
          </cell>
          <cell r="D9609" t="str">
            <v>Passer zarudnyi</v>
          </cell>
        </row>
        <row r="9610">
          <cell r="C9610" t="str">
            <v>Eurasian Tree Sparrow</v>
          </cell>
          <cell r="D9610" t="str">
            <v>Passer montanus</v>
          </cell>
        </row>
        <row r="9611">
          <cell r="C9611" t="str">
            <v>Sudan Golden Sparrow</v>
          </cell>
          <cell r="D9611" t="str">
            <v>Passer luteus</v>
          </cell>
        </row>
        <row r="9612">
          <cell r="C9612" t="str">
            <v>Arabian Golden Sparrow</v>
          </cell>
          <cell r="D9612" t="str">
            <v>Passer euchlorus</v>
          </cell>
        </row>
        <row r="9613">
          <cell r="C9613" t="str">
            <v>Chestnut Sparrow</v>
          </cell>
          <cell r="D9613" t="str">
            <v>Passer eminibey</v>
          </cell>
        </row>
        <row r="9614">
          <cell r="D9614" t="str">
            <v>Passer yatii</v>
          </cell>
        </row>
        <row r="9615">
          <cell r="C9615" t="str">
            <v>Yellow-spotted Petronia</v>
          </cell>
          <cell r="D9615" t="str">
            <v>Petronia pyrgita</v>
          </cell>
        </row>
        <row r="9616">
          <cell r="C9616" t="str">
            <v>Chestnut-shouldered Petronia</v>
          </cell>
          <cell r="D9616" t="str">
            <v>Petronia xanthocollis</v>
          </cell>
        </row>
        <row r="9617">
          <cell r="C9617" t="str">
            <v>Yellow-throated Petronia</v>
          </cell>
          <cell r="D9617" t="str">
            <v>Petronia superciliaris</v>
          </cell>
        </row>
        <row r="9618">
          <cell r="C9618" t="str">
            <v>Bush Petronia</v>
          </cell>
          <cell r="D9618" t="str">
            <v>Petronia dentata</v>
          </cell>
        </row>
        <row r="9619">
          <cell r="C9619" t="str">
            <v>Rock Sparrow</v>
          </cell>
          <cell r="D9619" t="str">
            <v>Petronia petronia</v>
          </cell>
        </row>
        <row r="9620">
          <cell r="C9620" t="str">
            <v>Pale Rock Sparrow</v>
          </cell>
          <cell r="D9620" t="str">
            <v>Petronia brachydactyla</v>
          </cell>
        </row>
        <row r="9621">
          <cell r="C9621" t="str">
            <v>White-winged Snowfinch</v>
          </cell>
          <cell r="D9621" t="str">
            <v>Montifringilla nivalis</v>
          </cell>
        </row>
        <row r="9622">
          <cell r="C9622" t="str">
            <v>Tibetan Snowfinch</v>
          </cell>
          <cell r="D9622" t="str">
            <v>Montifringilla henrici</v>
          </cell>
        </row>
        <row r="9623">
          <cell r="C9623" t="str">
            <v>Black-winged Snowfinch</v>
          </cell>
          <cell r="D9623" t="str">
            <v>Montifringilla adamsi</v>
          </cell>
        </row>
        <row r="9624">
          <cell r="C9624" t="str">
            <v>White-rumped Snowfinch</v>
          </cell>
          <cell r="D9624" t="str">
            <v>Montifringilla taczanowskii</v>
          </cell>
        </row>
        <row r="9625">
          <cell r="C9625" t="str">
            <v>Small Snowfinch</v>
          </cell>
          <cell r="D9625" t="str">
            <v>Montifringilla davidiana</v>
          </cell>
        </row>
        <row r="9626">
          <cell r="C9626" t="str">
            <v>Rufous-necked Snowfinch</v>
          </cell>
          <cell r="D9626" t="str">
            <v>Montifringilla ruficollis</v>
          </cell>
        </row>
        <row r="9627">
          <cell r="C9627" t="str">
            <v>Plain-backed Snowfinch</v>
          </cell>
          <cell r="D9627" t="str">
            <v>Montifringilla blanfordi</v>
          </cell>
        </row>
        <row r="9628">
          <cell r="C9628" t="str">
            <v>Afghan Snowfinch</v>
          </cell>
          <cell r="D9628" t="str">
            <v>Montifringilla theresae</v>
          </cell>
        </row>
        <row r="9629">
          <cell r="C9629" t="str">
            <v>Speckle-fronted Weaver</v>
          </cell>
          <cell r="D9629" t="str">
            <v>Sporopipes frontalis</v>
          </cell>
        </row>
        <row r="9630">
          <cell r="C9630" t="str">
            <v>Scaly Weaver</v>
          </cell>
          <cell r="D9630" t="str">
            <v>Sporopipes squamifrons</v>
          </cell>
        </row>
        <row r="9631">
          <cell r="C9631" t="str">
            <v>White-billed Buffalo-weaver</v>
          </cell>
          <cell r="D9631" t="str">
            <v>Bubalornis albirostris</v>
          </cell>
        </row>
        <row r="9632">
          <cell r="C9632" t="str">
            <v>Red-billed Buffalo-weaver</v>
          </cell>
          <cell r="D9632" t="str">
            <v>Bubalornis niger</v>
          </cell>
        </row>
        <row r="9633">
          <cell r="C9633" t="str">
            <v>White-headed Buffalo-weaver</v>
          </cell>
          <cell r="D9633" t="str">
            <v>Dinemellia dinemelli</v>
          </cell>
        </row>
        <row r="9634">
          <cell r="C9634" t="str">
            <v>Grosbeak Weaver</v>
          </cell>
          <cell r="D9634" t="str">
            <v>Amblyospiza albifrons</v>
          </cell>
        </row>
        <row r="9635">
          <cell r="C9635" t="str">
            <v>Bannerman's Weaver</v>
          </cell>
          <cell r="D9635" t="str">
            <v>Ploceus bannermani</v>
          </cell>
        </row>
        <row r="9636">
          <cell r="C9636" t="str">
            <v>Bates's Weaver</v>
          </cell>
          <cell r="D9636" t="str">
            <v>Ploceus batesi</v>
          </cell>
        </row>
        <row r="9637">
          <cell r="C9637" t="str">
            <v>Black-chinned Weaver</v>
          </cell>
          <cell r="D9637" t="str">
            <v>Ploceus nigrimentus</v>
          </cell>
        </row>
        <row r="9638">
          <cell r="C9638" t="str">
            <v>Baglafecht Weaver</v>
          </cell>
          <cell r="D9638" t="str">
            <v>Ploceus baglafecht</v>
          </cell>
        </row>
        <row r="9639">
          <cell r="C9639" t="str">
            <v>Bertrand's Weaver</v>
          </cell>
          <cell r="D9639" t="str">
            <v>Ploceus bertrandi</v>
          </cell>
        </row>
        <row r="9640">
          <cell r="C9640" t="str">
            <v>Slender-billed Weaver</v>
          </cell>
          <cell r="D9640" t="str">
            <v>Ploceus pelzelni</v>
          </cell>
        </row>
        <row r="9641">
          <cell r="C9641" t="str">
            <v>Loango Weaver</v>
          </cell>
          <cell r="D9641" t="str">
            <v>Ploceus subpersonatus</v>
          </cell>
        </row>
        <row r="9642">
          <cell r="C9642" t="str">
            <v>Little Weaver</v>
          </cell>
          <cell r="D9642" t="str">
            <v>Ploceus luteolus</v>
          </cell>
        </row>
        <row r="9643">
          <cell r="C9643" t="str">
            <v>Lesser Masked Weaver</v>
          </cell>
          <cell r="D9643" t="str">
            <v>Ploceus intermedius</v>
          </cell>
        </row>
        <row r="9644">
          <cell r="C9644" t="str">
            <v>Spectacled Weaver</v>
          </cell>
          <cell r="D9644" t="str">
            <v>Ploceus ocularis</v>
          </cell>
        </row>
        <row r="9645">
          <cell r="C9645" t="str">
            <v>Black-necked Weaver</v>
          </cell>
          <cell r="D9645" t="str">
            <v>Ploceus nigricollis</v>
          </cell>
        </row>
        <row r="9646">
          <cell r="C9646" t="str">
            <v>Black-billed Weaver</v>
          </cell>
          <cell r="D9646" t="str">
            <v>Ploceus melanogaster</v>
          </cell>
        </row>
        <row r="9647">
          <cell r="C9647" t="str">
            <v>Strange Weaver</v>
          </cell>
          <cell r="D9647" t="str">
            <v>Ploceus alienus</v>
          </cell>
        </row>
        <row r="9648">
          <cell r="C9648" t="str">
            <v>Bocage's Weaver</v>
          </cell>
          <cell r="D9648" t="str">
            <v>Ploceus temporalis</v>
          </cell>
        </row>
        <row r="9649">
          <cell r="C9649" t="str">
            <v>Cape Weaver</v>
          </cell>
          <cell r="D9649" t="str">
            <v>Ploceus capensis</v>
          </cell>
        </row>
        <row r="9650">
          <cell r="C9650" t="str">
            <v>African Golden Weaver</v>
          </cell>
          <cell r="D9650" t="str">
            <v>Ploceus subaureus</v>
          </cell>
        </row>
        <row r="9651">
          <cell r="C9651" t="str">
            <v>Holub's Golden Weaver</v>
          </cell>
          <cell r="D9651" t="str">
            <v>Ploceus xanthops</v>
          </cell>
        </row>
        <row r="9652">
          <cell r="C9652" t="str">
            <v>Principe Golden Weaver</v>
          </cell>
          <cell r="D9652" t="str">
            <v>Ploceus princeps</v>
          </cell>
        </row>
        <row r="9653">
          <cell r="C9653" t="str">
            <v>Orange Weaver</v>
          </cell>
          <cell r="D9653" t="str">
            <v>Ploceus aurantius</v>
          </cell>
        </row>
        <row r="9654">
          <cell r="C9654" t="str">
            <v>Golden Palm Weaver</v>
          </cell>
          <cell r="D9654" t="str">
            <v>Ploceus bojeri</v>
          </cell>
        </row>
        <row r="9655">
          <cell r="C9655" t="str">
            <v>Taveta Golden Weaver</v>
          </cell>
          <cell r="D9655" t="str">
            <v>Ploceus castaneiceps</v>
          </cell>
        </row>
        <row r="9656">
          <cell r="C9656" t="str">
            <v>Southern Brown-throated Weaver</v>
          </cell>
          <cell r="D9656" t="str">
            <v>Ploceus xanthopterus</v>
          </cell>
        </row>
        <row r="9657">
          <cell r="C9657" t="str">
            <v>Northern Brown-throated Weaver</v>
          </cell>
          <cell r="D9657" t="str">
            <v>Ploceus castanops</v>
          </cell>
        </row>
        <row r="9658">
          <cell r="C9658" t="str">
            <v>Kilombero Weaver</v>
          </cell>
          <cell r="D9658" t="str">
            <v>Ploceus burnieri</v>
          </cell>
        </row>
        <row r="9659">
          <cell r="C9659" t="str">
            <v>Rueppell's Weaver</v>
          </cell>
          <cell r="D9659" t="str">
            <v>Ploceus galbula</v>
          </cell>
        </row>
        <row r="9660">
          <cell r="C9660" t="str">
            <v>Heuglin's Masked-weaver</v>
          </cell>
          <cell r="D9660" t="str">
            <v>Ploceus heuglini</v>
          </cell>
        </row>
        <row r="9661">
          <cell r="C9661" t="str">
            <v>Northern Masked-weaver</v>
          </cell>
          <cell r="D9661" t="str">
            <v>Ploceus taeniopterus</v>
          </cell>
        </row>
        <row r="9662">
          <cell r="C9662" t="str">
            <v>Vitelline Masked-weaver</v>
          </cell>
          <cell r="D9662" t="str">
            <v>Ploceus vitellinus</v>
          </cell>
        </row>
        <row r="9663">
          <cell r="C9663" t="str">
            <v>Southern Masked-weaver</v>
          </cell>
          <cell r="D9663" t="str">
            <v>Ploceus velatus</v>
          </cell>
        </row>
        <row r="9664">
          <cell r="D9664" t="str">
            <v>Ploceus velatus</v>
          </cell>
        </row>
        <row r="9665">
          <cell r="C9665" t="str">
            <v>Katanga Masked-weaver</v>
          </cell>
          <cell r="D9665" t="str">
            <v>Ploceus katangae</v>
          </cell>
        </row>
        <row r="9666">
          <cell r="C9666" t="str">
            <v>Lake Lufira Weaver</v>
          </cell>
          <cell r="D9666" t="str">
            <v>Ploceus ruweti</v>
          </cell>
        </row>
        <row r="9667">
          <cell r="C9667" t="str">
            <v>Tanzania Masked-weaver</v>
          </cell>
          <cell r="D9667" t="str">
            <v>Ploceus reichardi</v>
          </cell>
        </row>
        <row r="9668">
          <cell r="D9668" t="str">
            <v>Ploceus reichardi</v>
          </cell>
        </row>
        <row r="9669">
          <cell r="C9669" t="str">
            <v>Village Weaver</v>
          </cell>
          <cell r="D9669" t="str">
            <v>Ploceus cucullatus</v>
          </cell>
        </row>
        <row r="9670">
          <cell r="C9670" t="str">
            <v>Giant Weaver</v>
          </cell>
          <cell r="D9670" t="str">
            <v>Ploceus grandis</v>
          </cell>
        </row>
        <row r="9671">
          <cell r="C9671" t="str">
            <v>Speke's Weaver</v>
          </cell>
          <cell r="D9671" t="str">
            <v>Ploceus spekei</v>
          </cell>
        </row>
        <row r="9672">
          <cell r="C9672" t="str">
            <v>Fox's Weaver</v>
          </cell>
          <cell r="D9672" t="str">
            <v>Ploceus spekeoides</v>
          </cell>
        </row>
        <row r="9673">
          <cell r="C9673" t="str">
            <v>Vieillot's Black Weaver</v>
          </cell>
          <cell r="D9673" t="str">
            <v>Ploceus nigerrimus</v>
          </cell>
        </row>
        <row r="9674">
          <cell r="C9674" t="str">
            <v>Weyns's Weaver</v>
          </cell>
          <cell r="D9674" t="str">
            <v>Ploceus weynsi</v>
          </cell>
        </row>
        <row r="9675">
          <cell r="C9675" t="str">
            <v>Clarke's Weaver</v>
          </cell>
          <cell r="D9675" t="str">
            <v>Ploceus golandi</v>
          </cell>
        </row>
        <row r="9676">
          <cell r="C9676" t="str">
            <v>Black-headed Weaver</v>
          </cell>
          <cell r="D9676" t="str">
            <v>Ploceus melanocephalus</v>
          </cell>
        </row>
        <row r="9677">
          <cell r="D9677" t="str">
            <v>Ploceus victoriae</v>
          </cell>
        </row>
        <row r="9678">
          <cell r="C9678" t="str">
            <v>Salvadori's Weaver</v>
          </cell>
          <cell r="D9678" t="str">
            <v>Ploceus dichrocephalus</v>
          </cell>
        </row>
        <row r="9679">
          <cell r="C9679" t="str">
            <v>Golden-backed Weaver</v>
          </cell>
          <cell r="D9679" t="str">
            <v>Ploceus jacksoni</v>
          </cell>
        </row>
        <row r="9680">
          <cell r="C9680" t="str">
            <v>Cinnamon Weaver</v>
          </cell>
          <cell r="D9680" t="str">
            <v>Ploceus badius</v>
          </cell>
        </row>
        <row r="9681">
          <cell r="C9681" t="str">
            <v>Chestnut Weaver</v>
          </cell>
          <cell r="D9681" t="str">
            <v>Ploceus rubiginosus</v>
          </cell>
        </row>
        <row r="9682">
          <cell r="C9682" t="str">
            <v>Golden-naped Weaver</v>
          </cell>
          <cell r="D9682" t="str">
            <v>Ploceus aureonucha</v>
          </cell>
        </row>
        <row r="9683">
          <cell r="C9683" t="str">
            <v>Yellow-mantled Weaver</v>
          </cell>
          <cell r="D9683" t="str">
            <v>Ploceus tricolor</v>
          </cell>
        </row>
        <row r="9684">
          <cell r="C9684" t="str">
            <v>Maxwell's Black Weaver</v>
          </cell>
          <cell r="D9684" t="str">
            <v>Ploceus albinucha</v>
          </cell>
        </row>
        <row r="9685">
          <cell r="C9685" t="str">
            <v>Nelicourvi Weaver</v>
          </cell>
          <cell r="D9685" t="str">
            <v>Ploceus nelicourvi</v>
          </cell>
        </row>
        <row r="9686">
          <cell r="C9686" t="str">
            <v>Sakalava Weaver</v>
          </cell>
          <cell r="D9686" t="str">
            <v>Ploceus sakalava</v>
          </cell>
        </row>
        <row r="9687">
          <cell r="C9687" t="str">
            <v>Black-breasted Weaver</v>
          </cell>
          <cell r="D9687" t="str">
            <v>Ploceus benghalensis</v>
          </cell>
        </row>
        <row r="9688">
          <cell r="C9688" t="str">
            <v>Streaked Weaver</v>
          </cell>
          <cell r="D9688" t="str">
            <v>Ploceus manyar</v>
          </cell>
        </row>
        <row r="9689">
          <cell r="C9689" t="str">
            <v>Baya Weaver</v>
          </cell>
          <cell r="D9689" t="str">
            <v>Ploceus philippinus</v>
          </cell>
        </row>
        <row r="9690">
          <cell r="C9690" t="str">
            <v>Asian Golden Weaver</v>
          </cell>
          <cell r="D9690" t="str">
            <v>Ploceus hypoxanthus</v>
          </cell>
        </row>
        <row r="9691">
          <cell r="C9691" t="str">
            <v>Yellow Weaver</v>
          </cell>
          <cell r="D9691" t="str">
            <v>Ploceus megarhynchus</v>
          </cell>
        </row>
        <row r="9692">
          <cell r="C9692" t="str">
            <v>Forest Weaver</v>
          </cell>
          <cell r="D9692" t="str">
            <v>Ploceus bicolor</v>
          </cell>
        </row>
        <row r="9693">
          <cell r="C9693" t="str">
            <v>Preuss's Weaver</v>
          </cell>
          <cell r="D9693" t="str">
            <v>Ploceus preussi</v>
          </cell>
        </row>
        <row r="9694">
          <cell r="C9694" t="str">
            <v>Yellow-capped Weaver</v>
          </cell>
          <cell r="D9694" t="str">
            <v>Ploceus dorsomaculatus</v>
          </cell>
        </row>
        <row r="9695">
          <cell r="C9695" t="str">
            <v>Usambara Weaver</v>
          </cell>
          <cell r="D9695" t="str">
            <v>Ploceus nicolli</v>
          </cell>
        </row>
        <row r="9696">
          <cell r="C9696" t="str">
            <v>Olive-headed Weaver</v>
          </cell>
          <cell r="D9696" t="str">
            <v>Ploceus olivaceiceps</v>
          </cell>
        </row>
        <row r="9697">
          <cell r="C9697" t="str">
            <v>Brown-capped Weaver</v>
          </cell>
          <cell r="D9697" t="str">
            <v>Ploceus insignis</v>
          </cell>
        </row>
        <row r="9698">
          <cell r="C9698" t="str">
            <v>Bar-winged Weaver</v>
          </cell>
          <cell r="D9698" t="str">
            <v>Ploceus angolensis</v>
          </cell>
        </row>
        <row r="9699">
          <cell r="C9699" t="str">
            <v>Sao Tome Weaver</v>
          </cell>
          <cell r="D9699" t="str">
            <v>Ploceus sanctithomae</v>
          </cell>
        </row>
        <row r="9700">
          <cell r="C9700" t="str">
            <v>Compact Weaver</v>
          </cell>
          <cell r="D9700" t="str">
            <v>Ploceus superciliosus</v>
          </cell>
        </row>
        <row r="9701">
          <cell r="C9701" t="str">
            <v>Yellow-legged Weaver</v>
          </cell>
          <cell r="D9701" t="str">
            <v>Ploceus flavipes</v>
          </cell>
        </row>
        <row r="9702">
          <cell r="C9702" t="str">
            <v>Red-crowned Malimbe</v>
          </cell>
          <cell r="D9702" t="str">
            <v>Malimbus coronatus</v>
          </cell>
        </row>
        <row r="9703">
          <cell r="C9703" t="str">
            <v>Black-throated Malimbe</v>
          </cell>
          <cell r="D9703" t="str">
            <v>Malimbus cassini</v>
          </cell>
        </row>
        <row r="9704">
          <cell r="C9704" t="str">
            <v>Gola Malimbe</v>
          </cell>
          <cell r="D9704" t="str">
            <v>Malimbus ballmanni</v>
          </cell>
        </row>
        <row r="9705">
          <cell r="C9705" t="str">
            <v>Rachel's Malimbe</v>
          </cell>
          <cell r="D9705" t="str">
            <v>Malimbus racheliae</v>
          </cell>
        </row>
        <row r="9706">
          <cell r="C9706" t="str">
            <v>Red-vented Malimbe</v>
          </cell>
          <cell r="D9706" t="str">
            <v>Malimbus scutatus</v>
          </cell>
        </row>
        <row r="9707">
          <cell r="C9707" t="str">
            <v>Ibadan Malimbe</v>
          </cell>
          <cell r="D9707" t="str">
            <v>Malimbus ibadanensis</v>
          </cell>
        </row>
        <row r="9708">
          <cell r="C9708" t="str">
            <v>Red-bellied Malimbe</v>
          </cell>
          <cell r="D9708" t="str">
            <v>Malimbus erythrogaster</v>
          </cell>
        </row>
        <row r="9709">
          <cell r="C9709" t="str">
            <v>Gray's Malimbe</v>
          </cell>
          <cell r="D9709" t="str">
            <v>Malimbus nitens</v>
          </cell>
        </row>
        <row r="9710">
          <cell r="C9710" t="str">
            <v>Crested Malimbe</v>
          </cell>
          <cell r="D9710" t="str">
            <v>Malimbus malimbicus</v>
          </cell>
        </row>
        <row r="9711">
          <cell r="C9711" t="str">
            <v>Red-headed Malimbe</v>
          </cell>
          <cell r="D9711" t="str">
            <v>Malimbus rubricollis</v>
          </cell>
        </row>
        <row r="9712">
          <cell r="C9712" t="str">
            <v>Red-headed Weaver</v>
          </cell>
          <cell r="D9712" t="str">
            <v>Anaplectes rubriceps</v>
          </cell>
        </row>
        <row r="9713">
          <cell r="C9713" t="str">
            <v>Cardinal Quelea</v>
          </cell>
          <cell r="D9713" t="str">
            <v>Quelea cardinalis</v>
          </cell>
        </row>
        <row r="9714">
          <cell r="C9714" t="str">
            <v>Red-headed Quelea</v>
          </cell>
          <cell r="D9714" t="str">
            <v>Quelea erythrops</v>
          </cell>
        </row>
        <row r="9715">
          <cell r="C9715" t="str">
            <v>Red-billed Quelea</v>
          </cell>
          <cell r="D9715" t="str">
            <v>Quelea quelea</v>
          </cell>
        </row>
        <row r="9716">
          <cell r="C9716" t="str">
            <v>Madagascar Red Fody</v>
          </cell>
          <cell r="D9716" t="str">
            <v>Foudia madagascariensis</v>
          </cell>
        </row>
        <row r="9717">
          <cell r="D9717" t="str">
            <v>Foudia bruante</v>
          </cell>
        </row>
        <row r="9718">
          <cell r="C9718" t="str">
            <v>Red-headed Fody</v>
          </cell>
          <cell r="D9718" t="str">
            <v>Foudia eminentissima</v>
          </cell>
        </row>
        <row r="9719">
          <cell r="D9719" t="str">
            <v>Foudia eminentissima</v>
          </cell>
        </row>
        <row r="9720">
          <cell r="C9720" t="str">
            <v>Forest Fody</v>
          </cell>
          <cell r="D9720" t="str">
            <v>Foudia omissa</v>
          </cell>
        </row>
        <row r="9721">
          <cell r="C9721" t="str">
            <v>Mauritius Fody</v>
          </cell>
          <cell r="D9721" t="str">
            <v>Foudia rubra</v>
          </cell>
        </row>
        <row r="9722">
          <cell r="C9722" t="str">
            <v>Seychelles Fody</v>
          </cell>
          <cell r="D9722" t="str">
            <v>Foudia sechellarum</v>
          </cell>
        </row>
        <row r="9723">
          <cell r="C9723" t="str">
            <v>Rodrigues Fody</v>
          </cell>
          <cell r="D9723" t="str">
            <v>Foudia flavicans</v>
          </cell>
        </row>
        <row r="9724">
          <cell r="C9724" t="str">
            <v>Bob-tailed Weaver</v>
          </cell>
          <cell r="D9724" t="str">
            <v>Brachycope anomala</v>
          </cell>
        </row>
        <row r="9725">
          <cell r="C9725" t="str">
            <v>Yellow-crowned Bishop</v>
          </cell>
          <cell r="D9725" t="str">
            <v>Euplectes afer</v>
          </cell>
        </row>
        <row r="9726">
          <cell r="C9726" t="str">
            <v>Fire-fronted Bishop</v>
          </cell>
          <cell r="D9726" t="str">
            <v>Euplectes diadematus</v>
          </cell>
        </row>
        <row r="9727">
          <cell r="C9727" t="str">
            <v>Black Bishop</v>
          </cell>
          <cell r="D9727" t="str">
            <v>Euplectes gierowii</v>
          </cell>
        </row>
        <row r="9728">
          <cell r="C9728" t="str">
            <v>Black-winged Bishop</v>
          </cell>
          <cell r="D9728" t="str">
            <v>Euplectes hordeaceus</v>
          </cell>
        </row>
        <row r="9729">
          <cell r="C9729" t="str">
            <v>Orange Bishop</v>
          </cell>
          <cell r="D9729" t="str">
            <v>Euplectes franciscanus</v>
          </cell>
        </row>
        <row r="9730">
          <cell r="C9730" t="str">
            <v>Red Bishop</v>
          </cell>
          <cell r="D9730" t="str">
            <v>Euplectes orix</v>
          </cell>
        </row>
        <row r="9731">
          <cell r="C9731" t="str">
            <v>Zanzibar Bishop</v>
          </cell>
          <cell r="D9731" t="str">
            <v>Euplectes nigroventris</v>
          </cell>
        </row>
        <row r="9732">
          <cell r="C9732" t="str">
            <v>Golden-backed Bishop</v>
          </cell>
          <cell r="D9732" t="str">
            <v>Euplectes aureus</v>
          </cell>
        </row>
        <row r="9733">
          <cell r="C9733" t="str">
            <v>Yellow Bishop</v>
          </cell>
          <cell r="D9733" t="str">
            <v>Euplectes capensis</v>
          </cell>
        </row>
        <row r="9734">
          <cell r="C9734" t="str">
            <v>Fan-tailed Widowbird</v>
          </cell>
          <cell r="D9734" t="str">
            <v>Euplectes axillaris</v>
          </cell>
        </row>
        <row r="9735">
          <cell r="C9735" t="str">
            <v>Yellow-shouldered Widowbird</v>
          </cell>
          <cell r="D9735" t="str">
            <v>Euplectes macroura</v>
          </cell>
        </row>
        <row r="9736">
          <cell r="C9736" t="str">
            <v>White-winged Widowbird</v>
          </cell>
          <cell r="D9736" t="str">
            <v>Euplectes albonotatus</v>
          </cell>
        </row>
        <row r="9737">
          <cell r="C9737" t="str">
            <v>Red-collared Widowbird</v>
          </cell>
          <cell r="D9737" t="str">
            <v>Euplectes ardens</v>
          </cell>
        </row>
        <row r="9738">
          <cell r="C9738" t="str">
            <v>Marsh Widowbird</v>
          </cell>
          <cell r="D9738" t="str">
            <v>Euplectes hartlaubi</v>
          </cell>
        </row>
        <row r="9739">
          <cell r="C9739" t="str">
            <v>Buff-shouldered Widowbird</v>
          </cell>
          <cell r="D9739" t="str">
            <v>Euplectes psammocromius</v>
          </cell>
        </row>
        <row r="9740">
          <cell r="C9740" t="str">
            <v>Long-tailed Widowbird</v>
          </cell>
          <cell r="D9740" t="str">
            <v>Euplectes progne</v>
          </cell>
        </row>
        <row r="9741">
          <cell r="C9741" t="str">
            <v>Jackson's Widowbird</v>
          </cell>
          <cell r="D9741" t="str">
            <v>Euplectes jacksoni</v>
          </cell>
        </row>
        <row r="9742">
          <cell r="D9742" t="str">
            <v>Parmoptila rubrifrons</v>
          </cell>
        </row>
        <row r="9743">
          <cell r="C9743" t="str">
            <v>Red-fronted Antpecker</v>
          </cell>
          <cell r="D9743" t="str">
            <v>Parmoptila rubrifrons</v>
          </cell>
        </row>
        <row r="9744">
          <cell r="C9744" t="str">
            <v>Jameson's Antpecker</v>
          </cell>
          <cell r="D9744" t="str">
            <v>Parmoptila jamesoni</v>
          </cell>
        </row>
        <row r="9745">
          <cell r="C9745" t="str">
            <v>Woodhouse's Antpecker</v>
          </cell>
          <cell r="D9745" t="str">
            <v>Parmoptila woodhousei</v>
          </cell>
        </row>
        <row r="9746">
          <cell r="C9746" t="str">
            <v>White-breasted Negrofinch</v>
          </cell>
          <cell r="D9746" t="str">
            <v>Nigrita fusconotus</v>
          </cell>
        </row>
        <row r="9747">
          <cell r="C9747" t="str">
            <v>Chestnut-breasted Negrofinch</v>
          </cell>
          <cell r="D9747" t="str">
            <v>Nigrita bicolor</v>
          </cell>
        </row>
        <row r="9748">
          <cell r="C9748" t="str">
            <v>Pale-fronted Negrofinch</v>
          </cell>
          <cell r="D9748" t="str">
            <v>Nigrita luteifrons</v>
          </cell>
        </row>
        <row r="9749">
          <cell r="C9749" t="str">
            <v>Grey-headed Negrofinch</v>
          </cell>
          <cell r="D9749" t="str">
            <v>Nigrita canicapillus</v>
          </cell>
        </row>
        <row r="9750">
          <cell r="C9750" t="str">
            <v>Fernando Po Oliveback</v>
          </cell>
          <cell r="D9750" t="str">
            <v>Nesocharis shelleyi</v>
          </cell>
        </row>
        <row r="9751">
          <cell r="C9751" t="str">
            <v>White-collared Oliveback</v>
          </cell>
          <cell r="D9751" t="str">
            <v>Nesocharis ansorgei</v>
          </cell>
        </row>
        <row r="9752">
          <cell r="C9752" t="str">
            <v>White-cheeked Oliveback</v>
          </cell>
          <cell r="D9752" t="str">
            <v>Nesocharis capistrata</v>
          </cell>
        </row>
        <row r="9753">
          <cell r="D9753" t="str">
            <v>Pytilia lineata</v>
          </cell>
        </row>
        <row r="9754">
          <cell r="D9754" t="str">
            <v>Pytilia phoenicoptera</v>
          </cell>
        </row>
        <row r="9755">
          <cell r="C9755" t="str">
            <v>Red-winged Pytilia</v>
          </cell>
          <cell r="D9755" t="str">
            <v>Pytilia phoenicoptera</v>
          </cell>
        </row>
        <row r="9756">
          <cell r="C9756" t="str">
            <v>Orange-winged Pytilia</v>
          </cell>
          <cell r="D9756" t="str">
            <v>Pytilia afra</v>
          </cell>
        </row>
        <row r="9757">
          <cell r="C9757" t="str">
            <v>Green-winged Pytilia</v>
          </cell>
          <cell r="D9757" t="str">
            <v>Pytilia melba</v>
          </cell>
        </row>
        <row r="9758">
          <cell r="C9758" t="str">
            <v>Red-faced Pytilia</v>
          </cell>
          <cell r="D9758" t="str">
            <v>Pytilia hypogrammica</v>
          </cell>
        </row>
        <row r="9759">
          <cell r="C9759" t="str">
            <v>Cut-throat</v>
          </cell>
          <cell r="D9759" t="str">
            <v>Amadina fasciata</v>
          </cell>
        </row>
        <row r="9760">
          <cell r="C9760" t="str">
            <v>Red-headed Finch</v>
          </cell>
          <cell r="D9760" t="str">
            <v>Amadina erythrocephala</v>
          </cell>
        </row>
        <row r="9761">
          <cell r="C9761" t="str">
            <v>Green-backed Twinspot</v>
          </cell>
          <cell r="D9761" t="str">
            <v>Mandingoa nitidula</v>
          </cell>
        </row>
        <row r="9762">
          <cell r="C9762" t="str">
            <v>Red-faced Crimson-wing</v>
          </cell>
          <cell r="D9762" t="str">
            <v>Cryptospiza reichenovii</v>
          </cell>
        </row>
        <row r="9763">
          <cell r="C9763" t="str">
            <v>Abyssinian Crimson-wing</v>
          </cell>
          <cell r="D9763" t="str">
            <v>Cryptospiza salvadorii</v>
          </cell>
        </row>
        <row r="9764">
          <cell r="C9764" t="str">
            <v>Dusky Crimson-wing</v>
          </cell>
          <cell r="D9764" t="str">
            <v>Cryptospiza jacksoni</v>
          </cell>
        </row>
        <row r="9765">
          <cell r="C9765" t="str">
            <v>Shelley's Crimson-wing</v>
          </cell>
          <cell r="D9765" t="str">
            <v>Cryptospiza shelleyi</v>
          </cell>
        </row>
        <row r="9766">
          <cell r="C9766" t="str">
            <v>Crimson Seedcracker</v>
          </cell>
          <cell r="D9766" t="str">
            <v>Pyrenestes sanguineus</v>
          </cell>
        </row>
        <row r="9767">
          <cell r="C9767" t="str">
            <v>Black-bellied Seedcracker</v>
          </cell>
          <cell r="D9767" t="str">
            <v>Pyrenestes ostrinus</v>
          </cell>
        </row>
        <row r="9768">
          <cell r="C9768" t="str">
            <v>Lesser Seedcracker</v>
          </cell>
          <cell r="D9768" t="str">
            <v>Pyrenestes minor</v>
          </cell>
        </row>
        <row r="9769">
          <cell r="C9769" t="str">
            <v>Grant's Bluebill</v>
          </cell>
          <cell r="D9769" t="str">
            <v>Spermophaga poliogenys</v>
          </cell>
        </row>
        <row r="9770">
          <cell r="C9770" t="str">
            <v>Western Bluebill</v>
          </cell>
          <cell r="D9770" t="str">
            <v>Spermophaga haematina</v>
          </cell>
        </row>
        <row r="9771">
          <cell r="C9771" t="str">
            <v>Red-headed Bluebill</v>
          </cell>
          <cell r="D9771" t="str">
            <v>Spermophaga ruficapilla</v>
          </cell>
        </row>
        <row r="9772">
          <cell r="C9772" t="str">
            <v>Brown Twinspot</v>
          </cell>
          <cell r="D9772" t="str">
            <v>Clytospiza monteiri</v>
          </cell>
        </row>
        <row r="9773">
          <cell r="C9773" t="str">
            <v>Peters's Twinspot</v>
          </cell>
          <cell r="D9773" t="str">
            <v>Hypargos niveoguttatus</v>
          </cell>
        </row>
        <row r="9774">
          <cell r="C9774" t="str">
            <v>Pink-throated Twinspot</v>
          </cell>
          <cell r="D9774" t="str">
            <v>Hypargos margaritatus</v>
          </cell>
        </row>
        <row r="9775">
          <cell r="C9775" t="str">
            <v>Dybowski's Twinspot</v>
          </cell>
          <cell r="D9775" t="str">
            <v>Euschistospiza dybowskii</v>
          </cell>
        </row>
        <row r="9776">
          <cell r="C9776" t="str">
            <v>Dusky Twinspot</v>
          </cell>
          <cell r="D9776" t="str">
            <v>Euschistospiza cinereovinacea</v>
          </cell>
        </row>
        <row r="9777">
          <cell r="C9777" t="str">
            <v>Bar-breasted Firefinch</v>
          </cell>
          <cell r="D9777" t="str">
            <v>Lagonosticta rufopicta</v>
          </cell>
        </row>
        <row r="9778">
          <cell r="D9778" t="str">
            <v>Lagonosticta rufopicta</v>
          </cell>
        </row>
        <row r="9779">
          <cell r="C9779" t="str">
            <v>Brown Firefinch</v>
          </cell>
          <cell r="D9779" t="str">
            <v>Lagonosticta nitidula</v>
          </cell>
        </row>
        <row r="9780">
          <cell r="C9780" t="str">
            <v>Red-billed Firefinch</v>
          </cell>
          <cell r="D9780" t="str">
            <v>Lagonosticta senegala</v>
          </cell>
        </row>
        <row r="9781">
          <cell r="C9781" t="str">
            <v>Black-bellied Firefinch</v>
          </cell>
          <cell r="D9781" t="str">
            <v>Lagonosticta rara</v>
          </cell>
        </row>
        <row r="9782">
          <cell r="C9782" t="str">
            <v>African Firefinch</v>
          </cell>
          <cell r="D9782" t="str">
            <v>Lagonosticta rubricata</v>
          </cell>
        </row>
        <row r="9783">
          <cell r="D9783" t="str">
            <v>Lagonosticta rubricata</v>
          </cell>
        </row>
        <row r="9784">
          <cell r="C9784" t="str">
            <v>Pale-billed Firefinch</v>
          </cell>
          <cell r="D9784" t="str">
            <v>Lagonosticta landanae</v>
          </cell>
        </row>
        <row r="9785">
          <cell r="C9785" t="str">
            <v>Mali Firefinch</v>
          </cell>
          <cell r="D9785" t="str">
            <v>Lagonosticta virata</v>
          </cell>
        </row>
        <row r="9786">
          <cell r="D9786" t="str">
            <v>Lagonosticta umbrinodorsalis</v>
          </cell>
        </row>
        <row r="9787">
          <cell r="D9787" t="str">
            <v>Lagonosticta rhodopareia</v>
          </cell>
        </row>
        <row r="9788">
          <cell r="D9788" t="str">
            <v>Lagonosticta rhodopareia</v>
          </cell>
        </row>
        <row r="9789">
          <cell r="C9789" t="str">
            <v>Jameson's Firefinch</v>
          </cell>
          <cell r="D9789" t="str">
            <v>Lagonosticta rhodopareia</v>
          </cell>
        </row>
        <row r="9790">
          <cell r="C9790" t="str">
            <v>Rock Firefinch</v>
          </cell>
          <cell r="D9790" t="str">
            <v>Lagonosticta sanguinodorsalis</v>
          </cell>
        </row>
        <row r="9791">
          <cell r="D9791" t="str">
            <v>Lagonosticta vinacea</v>
          </cell>
        </row>
        <row r="9792">
          <cell r="D9792" t="str">
            <v>Lagonosticta larvata</v>
          </cell>
        </row>
        <row r="9793">
          <cell r="C9793" t="str">
            <v>Black-throated Firefinch</v>
          </cell>
          <cell r="D9793" t="str">
            <v>Lagonosticta larvata</v>
          </cell>
        </row>
        <row r="9794">
          <cell r="C9794" t="str">
            <v>Blue-breasted Cordonbleu</v>
          </cell>
          <cell r="D9794" t="str">
            <v>Uraeginthus angolensis</v>
          </cell>
        </row>
        <row r="9795">
          <cell r="C9795" t="str">
            <v>Red-cheeked Cordonbleu</v>
          </cell>
          <cell r="D9795" t="str">
            <v>Uraeginthus bengalus</v>
          </cell>
        </row>
        <row r="9796">
          <cell r="C9796" t="str">
            <v>Blue-capped Cordonbleu</v>
          </cell>
          <cell r="D9796" t="str">
            <v>Uraeginthus cyanocephalus</v>
          </cell>
        </row>
        <row r="9797">
          <cell r="C9797" t="str">
            <v>Purple Grenadier</v>
          </cell>
          <cell r="D9797" t="str">
            <v>Uraeginthus ianthinogaster</v>
          </cell>
        </row>
        <row r="9798">
          <cell r="C9798" t="str">
            <v>Common Grenadier</v>
          </cell>
          <cell r="D9798" t="str">
            <v>Uraeginthus granatinus</v>
          </cell>
        </row>
        <row r="9799">
          <cell r="C9799" t="str">
            <v>Lavender Waxbill</v>
          </cell>
          <cell r="D9799" t="str">
            <v>Estrilda caerulescens</v>
          </cell>
        </row>
        <row r="9800">
          <cell r="C9800" t="str">
            <v>Black-tailed Waxbill</v>
          </cell>
          <cell r="D9800" t="str">
            <v>Estrilda perreini</v>
          </cell>
        </row>
        <row r="9801">
          <cell r="C9801" t="str">
            <v>Cinderella Waxbill</v>
          </cell>
          <cell r="D9801" t="str">
            <v>Estrilda thomensis</v>
          </cell>
        </row>
        <row r="9802">
          <cell r="D9802" t="str">
            <v>Estrilda quartinia</v>
          </cell>
        </row>
        <row r="9803">
          <cell r="D9803" t="str">
            <v>Estrilda melanotis</v>
          </cell>
        </row>
        <row r="9804">
          <cell r="C9804" t="str">
            <v>Swee Waxbill</v>
          </cell>
          <cell r="D9804" t="str">
            <v>Estrilda melanotis</v>
          </cell>
        </row>
        <row r="9805">
          <cell r="C9805" t="str">
            <v>Anambra Waxbill</v>
          </cell>
          <cell r="D9805" t="str">
            <v>Estrilda poliopareia</v>
          </cell>
        </row>
        <row r="9806">
          <cell r="D9806" t="str">
            <v>Estrilda paludicola</v>
          </cell>
        </row>
        <row r="9807">
          <cell r="D9807" t="str">
            <v>Estrilda paludicola</v>
          </cell>
        </row>
        <row r="9808">
          <cell r="C9808" t="str">
            <v>Fawn-breasted Waxbill</v>
          </cell>
          <cell r="D9808" t="str">
            <v>Estrilda paludicola</v>
          </cell>
        </row>
        <row r="9809">
          <cell r="D9809" t="str">
            <v>Estrilda ochrogaster</v>
          </cell>
        </row>
        <row r="9810">
          <cell r="C9810" t="str">
            <v>Orange-cheeked Waxbill</v>
          </cell>
          <cell r="D9810" t="str">
            <v>Estrilda melpoda</v>
          </cell>
        </row>
        <row r="9811">
          <cell r="C9811" t="str">
            <v>Crimson-rumped Waxbill</v>
          </cell>
          <cell r="D9811" t="str">
            <v>Estrilda rhodopyga</v>
          </cell>
        </row>
        <row r="9812">
          <cell r="C9812" t="str">
            <v>Arabian Waxbill</v>
          </cell>
          <cell r="D9812" t="str">
            <v>Estrilda rufibarba</v>
          </cell>
        </row>
        <row r="9813">
          <cell r="C9813" t="str">
            <v>Black-rumped Waxbill</v>
          </cell>
          <cell r="D9813" t="str">
            <v>Estrilda troglodytes</v>
          </cell>
        </row>
        <row r="9814">
          <cell r="C9814" t="str">
            <v>Common Waxbill</v>
          </cell>
          <cell r="D9814" t="str">
            <v>Estrilda astrild</v>
          </cell>
        </row>
        <row r="9815">
          <cell r="D9815" t="str">
            <v>Estrilda astrild</v>
          </cell>
        </row>
        <row r="9816">
          <cell r="C9816" t="str">
            <v>Black-lored Waxbill</v>
          </cell>
          <cell r="D9816" t="str">
            <v>Estrilda nigriloris</v>
          </cell>
        </row>
        <row r="9817">
          <cell r="C9817" t="str">
            <v>Black-crowned Waxbill</v>
          </cell>
          <cell r="D9817" t="str">
            <v>Estrilda nonnula</v>
          </cell>
        </row>
        <row r="9818">
          <cell r="D9818" t="str">
            <v>Estrilda kandti</v>
          </cell>
        </row>
        <row r="9819">
          <cell r="D9819" t="str">
            <v>Estrilda atricapilla</v>
          </cell>
        </row>
        <row r="9820">
          <cell r="C9820" t="str">
            <v>Black-headed Waxbill</v>
          </cell>
          <cell r="D9820" t="str">
            <v>Estrilda atricapilla</v>
          </cell>
        </row>
        <row r="9821">
          <cell r="C9821" t="str">
            <v>Black-cheeked Waxbill</v>
          </cell>
          <cell r="D9821" t="str">
            <v>Estrilda erythronotos</v>
          </cell>
        </row>
        <row r="9822">
          <cell r="C9822" t="str">
            <v>Red-rumped Waxbill</v>
          </cell>
          <cell r="D9822" t="str">
            <v>Estrilda charmosyna</v>
          </cell>
        </row>
        <row r="9823">
          <cell r="C9823" t="str">
            <v>Red Avadavat</v>
          </cell>
          <cell r="D9823" t="str">
            <v>Amandava amandava</v>
          </cell>
        </row>
        <row r="9824">
          <cell r="C9824" t="str">
            <v>Green Avadavat</v>
          </cell>
          <cell r="D9824" t="str">
            <v>Amandava formosa</v>
          </cell>
        </row>
        <row r="9825">
          <cell r="C9825" t="str">
            <v>Zebra Waxbill</v>
          </cell>
          <cell r="D9825" t="str">
            <v>Amandava subflava</v>
          </cell>
        </row>
        <row r="9826">
          <cell r="D9826" t="str">
            <v>Ortygospiza atricollis</v>
          </cell>
        </row>
        <row r="9827">
          <cell r="D9827" t="str">
            <v>Ortygospiza gabonensis</v>
          </cell>
        </row>
        <row r="9828">
          <cell r="C9828" t="str">
            <v>Quailfinch</v>
          </cell>
          <cell r="D9828" t="str">
            <v>Ortygospiza atricollis</v>
          </cell>
        </row>
        <row r="9829">
          <cell r="C9829" t="str">
            <v>Locust Finch</v>
          </cell>
          <cell r="D9829" t="str">
            <v>Ortygospiza locustella</v>
          </cell>
        </row>
        <row r="9830">
          <cell r="C9830" t="str">
            <v>Painted Finch</v>
          </cell>
          <cell r="D9830" t="str">
            <v>Emblema pictum</v>
          </cell>
        </row>
        <row r="9831">
          <cell r="C9831" t="str">
            <v>Beautiful Firetail</v>
          </cell>
          <cell r="D9831" t="str">
            <v>Stagonopleura bella</v>
          </cell>
        </row>
        <row r="9832">
          <cell r="C9832" t="str">
            <v>Red-eared Firetail</v>
          </cell>
          <cell r="D9832" t="str">
            <v>Stagonopleura oculata</v>
          </cell>
        </row>
        <row r="9833">
          <cell r="C9833" t="str">
            <v>Diamond Firetail</v>
          </cell>
          <cell r="D9833" t="str">
            <v>Stagonopleura guttata</v>
          </cell>
        </row>
        <row r="9834">
          <cell r="C9834" t="str">
            <v>Mountain Firetail</v>
          </cell>
          <cell r="D9834" t="str">
            <v>Oreostruthus fuliginosus</v>
          </cell>
        </row>
        <row r="9835">
          <cell r="C9835" t="str">
            <v>Red-browed Finch</v>
          </cell>
          <cell r="D9835" t="str">
            <v>Neochmia temporalis</v>
          </cell>
        </row>
        <row r="9836">
          <cell r="C9836" t="str">
            <v>Crimson Finch</v>
          </cell>
          <cell r="D9836" t="str">
            <v>Neochmia phaeton</v>
          </cell>
        </row>
        <row r="9837">
          <cell r="C9837" t="str">
            <v>Star Finch</v>
          </cell>
          <cell r="D9837" t="str">
            <v>Neochmia ruficauda</v>
          </cell>
        </row>
        <row r="9838">
          <cell r="C9838" t="str">
            <v>Plum-headed Finch</v>
          </cell>
          <cell r="D9838" t="str">
            <v>Neochmia modesta</v>
          </cell>
        </row>
        <row r="9839">
          <cell r="C9839" t="str">
            <v>Masked Finch</v>
          </cell>
          <cell r="D9839" t="str">
            <v>Poephila personata</v>
          </cell>
        </row>
        <row r="9840">
          <cell r="C9840" t="str">
            <v>Long-tailed Finch</v>
          </cell>
          <cell r="D9840" t="str">
            <v>Poephila acuticauda</v>
          </cell>
        </row>
        <row r="9841">
          <cell r="C9841" t="str">
            <v>Black-throated Finch</v>
          </cell>
          <cell r="D9841" t="str">
            <v>Poephila cincta</v>
          </cell>
        </row>
        <row r="9842">
          <cell r="C9842" t="str">
            <v>Zebra Finch</v>
          </cell>
          <cell r="D9842" t="str">
            <v>Taeniopygia guttata</v>
          </cell>
        </row>
        <row r="9843">
          <cell r="C9843" t="str">
            <v>Double-barred Finch</v>
          </cell>
          <cell r="D9843" t="str">
            <v>Taeniopygia bichenovii</v>
          </cell>
        </row>
        <row r="9844">
          <cell r="C9844" t="str">
            <v>Tawny-breasted Parrotfinch</v>
          </cell>
          <cell r="D9844" t="str">
            <v>Erythrura hyperythra</v>
          </cell>
        </row>
        <row r="9845">
          <cell r="C9845" t="str">
            <v>Pin-tailed Parrotfinch</v>
          </cell>
          <cell r="D9845" t="str">
            <v>Erythrura prasina</v>
          </cell>
        </row>
        <row r="9846">
          <cell r="C9846" t="str">
            <v>Green-faced Parrotfinch</v>
          </cell>
          <cell r="D9846" t="str">
            <v>Erythrura viridifacies</v>
          </cell>
        </row>
        <row r="9847">
          <cell r="C9847" t="str">
            <v>Tricoloured Parrotfinch</v>
          </cell>
          <cell r="D9847" t="str">
            <v>Erythrura tricolor</v>
          </cell>
        </row>
        <row r="9848">
          <cell r="C9848" t="str">
            <v>Blue-faced Parrotfinch</v>
          </cell>
          <cell r="D9848" t="str">
            <v>Erythrura trichroa</v>
          </cell>
        </row>
        <row r="9849">
          <cell r="C9849" t="str">
            <v>Red-eared Parrotfinch</v>
          </cell>
          <cell r="D9849" t="str">
            <v>Erythrura coloria</v>
          </cell>
        </row>
        <row r="9850">
          <cell r="C9850" t="str">
            <v>Papuan Parrotfinch</v>
          </cell>
          <cell r="D9850" t="str">
            <v>Erythrura papuana</v>
          </cell>
        </row>
        <row r="9851">
          <cell r="C9851" t="str">
            <v>Red-throated Parrotfinch</v>
          </cell>
          <cell r="D9851" t="str">
            <v>Erythrura psittacea</v>
          </cell>
        </row>
        <row r="9852">
          <cell r="C9852" t="str">
            <v>Fiji Parrotfinch</v>
          </cell>
          <cell r="D9852" t="str">
            <v>Erythrura pealii</v>
          </cell>
        </row>
        <row r="9853">
          <cell r="C9853" t="str">
            <v>Red-headed Parrotfinch</v>
          </cell>
          <cell r="D9853" t="str">
            <v>Erythrura cyaneovirens</v>
          </cell>
        </row>
        <row r="9854">
          <cell r="C9854" t="str">
            <v>Royal Parrotfinch</v>
          </cell>
          <cell r="D9854" t="str">
            <v>Erythrura regia</v>
          </cell>
        </row>
        <row r="9855">
          <cell r="C9855" t="str">
            <v>Pink-billed Parrotfinch</v>
          </cell>
          <cell r="D9855" t="str">
            <v>Erythrura kleinschmidti</v>
          </cell>
        </row>
        <row r="9856">
          <cell r="C9856" t="str">
            <v>Gouldian Finch</v>
          </cell>
          <cell r="D9856" t="str">
            <v>Erythrura gouldiae</v>
          </cell>
        </row>
        <row r="9857">
          <cell r="C9857" t="str">
            <v>Madagascar Munia</v>
          </cell>
          <cell r="D9857" t="str">
            <v>Lonchura nana</v>
          </cell>
        </row>
        <row r="9858">
          <cell r="C9858" t="str">
            <v>African Silverbill</v>
          </cell>
          <cell r="D9858" t="str">
            <v>Lonchura cantans</v>
          </cell>
        </row>
        <row r="9859">
          <cell r="C9859" t="str">
            <v>White-throated Munia</v>
          </cell>
          <cell r="D9859" t="str">
            <v>Lonchura malabarica</v>
          </cell>
        </row>
        <row r="9860">
          <cell r="C9860" t="str">
            <v>Grey-headed Silverbill</v>
          </cell>
          <cell r="D9860" t="str">
            <v>Lonchura griseicapilla</v>
          </cell>
        </row>
        <row r="9861">
          <cell r="C9861" t="str">
            <v>Bronze Munia</v>
          </cell>
          <cell r="D9861" t="str">
            <v>Lonchura cucullata</v>
          </cell>
        </row>
        <row r="9862">
          <cell r="C9862" t="str">
            <v>Black-and-white Munia</v>
          </cell>
          <cell r="D9862" t="str">
            <v>Lonchura bicolor</v>
          </cell>
        </row>
        <row r="9863">
          <cell r="C9863" t="str">
            <v>Brown-backed Munia</v>
          </cell>
          <cell r="D9863" t="str">
            <v>Lonchura nigriceps</v>
          </cell>
        </row>
        <row r="9864">
          <cell r="C9864" t="str">
            <v>Magpie Munia</v>
          </cell>
          <cell r="D9864" t="str">
            <v>Lonchura fringilloides</v>
          </cell>
        </row>
        <row r="9865">
          <cell r="C9865" t="str">
            <v>White-rumped Munia</v>
          </cell>
          <cell r="D9865" t="str">
            <v>Lonchura striata</v>
          </cell>
        </row>
        <row r="9866">
          <cell r="C9866" t="str">
            <v>Javan Munia</v>
          </cell>
          <cell r="D9866" t="str">
            <v>Lonchura leucogastroides</v>
          </cell>
        </row>
        <row r="9867">
          <cell r="C9867" t="str">
            <v>Dusky Munia</v>
          </cell>
          <cell r="D9867" t="str">
            <v>Lonchura fuscans</v>
          </cell>
        </row>
        <row r="9868">
          <cell r="C9868" t="str">
            <v>Black-faced Munia</v>
          </cell>
          <cell r="D9868" t="str">
            <v>Lonchura molucca</v>
          </cell>
        </row>
        <row r="9869">
          <cell r="C9869" t="str">
            <v>Black-throated Munia</v>
          </cell>
          <cell r="D9869" t="str">
            <v>Lonchura kelaarti</v>
          </cell>
        </row>
        <row r="9870">
          <cell r="C9870" t="str">
            <v>Scaly-breasted Munia</v>
          </cell>
          <cell r="D9870" t="str">
            <v>Lonchura punctulata</v>
          </cell>
        </row>
        <row r="9871">
          <cell r="C9871" t="str">
            <v>White-bellied Munia</v>
          </cell>
          <cell r="D9871" t="str">
            <v>Lonchura leucogastra</v>
          </cell>
        </row>
        <row r="9872">
          <cell r="C9872" t="str">
            <v>Streak-headed Munia</v>
          </cell>
          <cell r="D9872" t="str">
            <v>Lonchura tristissima</v>
          </cell>
        </row>
        <row r="9873">
          <cell r="C9873" t="str">
            <v>White-spotted Munia</v>
          </cell>
          <cell r="D9873" t="str">
            <v>Lonchura leucosticta</v>
          </cell>
        </row>
        <row r="9874">
          <cell r="D9874" t="str">
            <v>Lonchura malacca</v>
          </cell>
        </row>
        <row r="9875">
          <cell r="C9875" t="str">
            <v>Tricoloured Munia</v>
          </cell>
          <cell r="D9875" t="str">
            <v>Lonchura malacca</v>
          </cell>
        </row>
        <row r="9876">
          <cell r="C9876" t="str">
            <v>Chestnut Munia</v>
          </cell>
          <cell r="D9876" t="str">
            <v>Lonchura atricapilla</v>
          </cell>
        </row>
        <row r="9877">
          <cell r="C9877" t="str">
            <v>White-capped Munia</v>
          </cell>
          <cell r="D9877" t="str">
            <v>Lonchura ferruginosa</v>
          </cell>
        </row>
        <row r="9878">
          <cell r="C9878" t="str">
            <v>Five-coloured Munia</v>
          </cell>
          <cell r="D9878" t="str">
            <v>Lonchura quinticolor</v>
          </cell>
        </row>
        <row r="9879">
          <cell r="D9879" t="str">
            <v>Lonchura pallidiventer</v>
          </cell>
        </row>
        <row r="9880">
          <cell r="C9880" t="str">
            <v>White-headed Munia</v>
          </cell>
          <cell r="D9880" t="str">
            <v>Lonchura maja</v>
          </cell>
        </row>
        <row r="9881">
          <cell r="C9881" t="str">
            <v>Pale-headed Munia</v>
          </cell>
          <cell r="D9881" t="str">
            <v>Lonchura pallida</v>
          </cell>
        </row>
        <row r="9882">
          <cell r="C9882" t="str">
            <v>Grand Munia</v>
          </cell>
          <cell r="D9882" t="str">
            <v>Lonchura grandis</v>
          </cell>
        </row>
        <row r="9883">
          <cell r="C9883" t="str">
            <v>Grey-banded Munia</v>
          </cell>
          <cell r="D9883" t="str">
            <v>Lonchura vana</v>
          </cell>
        </row>
        <row r="9884">
          <cell r="C9884" t="str">
            <v>Grey-headed Munia</v>
          </cell>
          <cell r="D9884" t="str">
            <v>Lonchura caniceps</v>
          </cell>
        </row>
        <row r="9885">
          <cell r="C9885" t="str">
            <v>Grey-crowned Munia</v>
          </cell>
          <cell r="D9885" t="str">
            <v>Lonchura nevermanni</v>
          </cell>
        </row>
        <row r="9886">
          <cell r="C9886" t="str">
            <v>Hooded Munia</v>
          </cell>
          <cell r="D9886" t="str">
            <v>Lonchura spectabilis</v>
          </cell>
        </row>
        <row r="9887">
          <cell r="C9887" t="str">
            <v>Mottled Munia</v>
          </cell>
          <cell r="D9887" t="str">
            <v>Lonchura hunsteini</v>
          </cell>
        </row>
        <row r="9888">
          <cell r="C9888" t="str">
            <v>New Ireland Munia</v>
          </cell>
          <cell r="D9888" t="str">
            <v>Lonchura forbesi</v>
          </cell>
        </row>
        <row r="9889">
          <cell r="C9889" t="str">
            <v>New Hanover Munia</v>
          </cell>
          <cell r="D9889" t="str">
            <v>Lonchura nigerrima</v>
          </cell>
        </row>
        <row r="9890">
          <cell r="C9890" t="str">
            <v>Yellow-rumped Munia</v>
          </cell>
          <cell r="D9890" t="str">
            <v>Lonchura flaviprymna</v>
          </cell>
        </row>
        <row r="9891">
          <cell r="C9891" t="str">
            <v>Chestnut-breasted Munia</v>
          </cell>
          <cell r="D9891" t="str">
            <v>Lonchura castaneothorax</v>
          </cell>
        </row>
        <row r="9892">
          <cell r="C9892" t="str">
            <v>Black Munia</v>
          </cell>
          <cell r="D9892" t="str">
            <v>Lonchura stygia</v>
          </cell>
        </row>
        <row r="9893">
          <cell r="C9893" t="str">
            <v>Black-breasted Munia</v>
          </cell>
          <cell r="D9893" t="str">
            <v>Lonchura teerinki</v>
          </cell>
        </row>
        <row r="9894">
          <cell r="C9894" t="str">
            <v>Snow Mountain Munia</v>
          </cell>
          <cell r="D9894" t="str">
            <v>Lonchura montana</v>
          </cell>
        </row>
        <row r="9895">
          <cell r="C9895" t="str">
            <v>Alpine Munia</v>
          </cell>
          <cell r="D9895" t="str">
            <v>Lonchura monticola</v>
          </cell>
        </row>
        <row r="9896">
          <cell r="C9896" t="str">
            <v>Bismarck Munia</v>
          </cell>
          <cell r="D9896" t="str">
            <v>Lonchura melaena</v>
          </cell>
        </row>
        <row r="9897">
          <cell r="C9897" t="str">
            <v>Java Sparrow</v>
          </cell>
          <cell r="D9897" t="str">
            <v>Padda oryzivora</v>
          </cell>
        </row>
        <row r="9898">
          <cell r="C9898" t="str">
            <v>Timor Sparrow</v>
          </cell>
          <cell r="D9898" t="str">
            <v>Padda fuscata</v>
          </cell>
        </row>
        <row r="9899">
          <cell r="C9899" t="str">
            <v>Pictorella Munia</v>
          </cell>
          <cell r="D9899" t="str">
            <v>Heteromunia pectoralis</v>
          </cell>
        </row>
        <row r="9900">
          <cell r="C9900" t="str">
            <v>Village Indigobird</v>
          </cell>
          <cell r="D9900" t="str">
            <v>Vidua chalybeata</v>
          </cell>
        </row>
        <row r="9901">
          <cell r="C9901" t="str">
            <v>Dusky Indigobird</v>
          </cell>
          <cell r="D9901" t="str">
            <v>Vidua purpurascens</v>
          </cell>
        </row>
        <row r="9902">
          <cell r="C9902" t="str">
            <v>Jambandu Indigobird</v>
          </cell>
          <cell r="D9902" t="str">
            <v>Vidua raricola</v>
          </cell>
        </row>
        <row r="9903">
          <cell r="C9903" t="str">
            <v>Baka Indigobird</v>
          </cell>
          <cell r="D9903" t="str">
            <v>Vidua larvaticola</v>
          </cell>
        </row>
        <row r="9904">
          <cell r="D9904" t="str">
            <v>Vidua funerea</v>
          </cell>
        </row>
        <row r="9905">
          <cell r="C9905" t="str">
            <v>Variable Indigobird</v>
          </cell>
          <cell r="D9905" t="str">
            <v>Vidua funerea</v>
          </cell>
        </row>
        <row r="9906">
          <cell r="C9906" t="str">
            <v>Cameroon Indigobird</v>
          </cell>
          <cell r="D9906" t="str">
            <v>Vidua camerunensis</v>
          </cell>
        </row>
        <row r="9907">
          <cell r="C9907" t="str">
            <v>Quailfinch Indigobird</v>
          </cell>
          <cell r="D9907" t="str">
            <v>Vidua nigeriae</v>
          </cell>
        </row>
        <row r="9908">
          <cell r="C9908" t="str">
            <v>Jos Plateau Indigobird</v>
          </cell>
          <cell r="D9908" t="str">
            <v>Vidua maryae</v>
          </cell>
        </row>
        <row r="9909">
          <cell r="C9909" t="str">
            <v>Twinspot Indigobird</v>
          </cell>
          <cell r="D9909" t="str">
            <v>Vidua codringtoni</v>
          </cell>
        </row>
        <row r="9910">
          <cell r="C9910" t="str">
            <v>Pale-winged Indigobird</v>
          </cell>
          <cell r="D9910" t="str">
            <v>Vidua wilsoni</v>
          </cell>
        </row>
        <row r="9911">
          <cell r="C9911" t="str">
            <v>Pin-tailed Whydah</v>
          </cell>
          <cell r="D9911" t="str">
            <v>Vidua macroura</v>
          </cell>
        </row>
        <row r="9912">
          <cell r="C9912" t="str">
            <v>Steel-blue Whydah</v>
          </cell>
          <cell r="D9912" t="str">
            <v>Vidua hypocherina</v>
          </cell>
        </row>
        <row r="9913">
          <cell r="C9913" t="str">
            <v>Straw-tailed Whydah</v>
          </cell>
          <cell r="D9913" t="str">
            <v>Vidua fischeri</v>
          </cell>
        </row>
        <row r="9914">
          <cell r="C9914" t="str">
            <v>Queen Whydah</v>
          </cell>
          <cell r="D9914" t="str">
            <v>Vidua regia</v>
          </cell>
        </row>
        <row r="9915">
          <cell r="D9915" t="str">
            <v>Vidua orientalis</v>
          </cell>
        </row>
        <row r="9916">
          <cell r="D9916" t="str">
            <v>Vidua paradisaea</v>
          </cell>
        </row>
        <row r="9917">
          <cell r="C9917" t="str">
            <v>Eastern Paradise-whydah</v>
          </cell>
          <cell r="D9917" t="str">
            <v>Vidua paradisaea</v>
          </cell>
        </row>
        <row r="9918">
          <cell r="C9918" t="str">
            <v>Long-tailed Paradise-whydah</v>
          </cell>
          <cell r="D9918" t="str">
            <v>Vidua interjecta</v>
          </cell>
        </row>
        <row r="9919">
          <cell r="C9919" t="str">
            <v>Togo Paradise-whydah</v>
          </cell>
          <cell r="D9919" t="str">
            <v>Vidua togoensis</v>
          </cell>
        </row>
        <row r="9920">
          <cell r="C9920" t="str">
            <v>Broad-tailed Paradise-whydah</v>
          </cell>
          <cell r="D9920" t="str">
            <v>Vidua obtusa</v>
          </cell>
        </row>
        <row r="9921">
          <cell r="C9921" t="str">
            <v>Cuckoo Finch</v>
          </cell>
          <cell r="D9921" t="str">
            <v>Anomalospiza imberbis</v>
          </cell>
        </row>
        <row r="9922">
          <cell r="C9922" t="str">
            <v>Alpine Accentor</v>
          </cell>
          <cell r="D9922" t="str">
            <v>Prunella collaris</v>
          </cell>
        </row>
        <row r="9923">
          <cell r="C9923" t="str">
            <v>Rufous-streaked Accentor</v>
          </cell>
          <cell r="D9923" t="str">
            <v>Prunella himalayana</v>
          </cell>
        </row>
        <row r="9924">
          <cell r="C9924" t="str">
            <v>Robin Accentor</v>
          </cell>
          <cell r="D9924" t="str">
            <v>Prunella rubeculoides</v>
          </cell>
        </row>
        <row r="9925">
          <cell r="C9925" t="str">
            <v>Rufous-breasted Accentor</v>
          </cell>
          <cell r="D9925" t="str">
            <v>Prunella strophiata</v>
          </cell>
        </row>
        <row r="9926">
          <cell r="C9926" t="str">
            <v>Siberian Accentor</v>
          </cell>
          <cell r="D9926" t="str">
            <v>Prunella montanella</v>
          </cell>
        </row>
        <row r="9927">
          <cell r="C9927" t="str">
            <v>Radde's Accentor</v>
          </cell>
          <cell r="D9927" t="str">
            <v>Prunella ocularis</v>
          </cell>
        </row>
        <row r="9928">
          <cell r="C9928" t="str">
            <v>Yemen Accentor</v>
          </cell>
          <cell r="D9928" t="str">
            <v>Prunella fagani</v>
          </cell>
        </row>
        <row r="9929">
          <cell r="C9929" t="str">
            <v>Brown Accentor</v>
          </cell>
          <cell r="D9929" t="str">
            <v>Prunella fulvescens</v>
          </cell>
        </row>
        <row r="9930">
          <cell r="C9930" t="str">
            <v>Black-throated Accentor</v>
          </cell>
          <cell r="D9930" t="str">
            <v>Prunella atrogularis</v>
          </cell>
        </row>
        <row r="9931">
          <cell r="C9931" t="str">
            <v>Mongolian Accentor</v>
          </cell>
          <cell r="D9931" t="str">
            <v>Prunella koslowi</v>
          </cell>
        </row>
        <row r="9932">
          <cell r="C9932" t="str">
            <v>Hedge Accentor</v>
          </cell>
          <cell r="D9932" t="str">
            <v>Prunella modularis</v>
          </cell>
        </row>
        <row r="9933">
          <cell r="C9933" t="str">
            <v>Japanese Accentor</v>
          </cell>
          <cell r="D9933" t="str">
            <v>Prunella rubida</v>
          </cell>
        </row>
        <row r="9934">
          <cell r="C9934" t="str">
            <v>Maroon-backed Accentor</v>
          </cell>
          <cell r="D9934" t="str">
            <v>Prunella immaculata</v>
          </cell>
        </row>
        <row r="9935">
          <cell r="C9935" t="str">
            <v>Olive Warbler</v>
          </cell>
          <cell r="D9935" t="str">
            <v>Peucedramus taeniatus</v>
          </cell>
        </row>
        <row r="9936">
          <cell r="C9936" t="str">
            <v>Forest Wagtail</v>
          </cell>
          <cell r="D9936" t="str">
            <v>Dendronanthus indicus</v>
          </cell>
        </row>
        <row r="9937">
          <cell r="D9937" t="str">
            <v>Motacilla alba</v>
          </cell>
        </row>
        <row r="9938">
          <cell r="C9938" t="str">
            <v>White Wagtail</v>
          </cell>
          <cell r="D9938" t="str">
            <v>Motacilla alba</v>
          </cell>
        </row>
        <row r="9939">
          <cell r="D9939" t="str">
            <v>Motacilla lugens</v>
          </cell>
        </row>
        <row r="9940">
          <cell r="D9940" t="str">
            <v>Motacilla yarrellii</v>
          </cell>
        </row>
        <row r="9941">
          <cell r="D9941" t="str">
            <v>Motacilla personata</v>
          </cell>
        </row>
        <row r="9942">
          <cell r="D9942" t="str">
            <v>Motacilla baicalensis</v>
          </cell>
        </row>
        <row r="9943">
          <cell r="D9943" t="str">
            <v>Motacilla ocularis</v>
          </cell>
        </row>
        <row r="9944">
          <cell r="D9944" t="str">
            <v>Motacilla leucopsis</v>
          </cell>
        </row>
        <row r="9945">
          <cell r="D9945" t="str">
            <v>Motacilla alboides</v>
          </cell>
        </row>
        <row r="9946">
          <cell r="D9946" t="str">
            <v>Motacilla subpersonata</v>
          </cell>
        </row>
        <row r="9947">
          <cell r="C9947" t="str">
            <v>Japanese Wagtail</v>
          </cell>
          <cell r="D9947" t="str">
            <v>Motacilla grandis</v>
          </cell>
        </row>
        <row r="9948">
          <cell r="C9948" t="str">
            <v>White-browed Wagtail</v>
          </cell>
          <cell r="D9948" t="str">
            <v>Motacilla madaraspatensis</v>
          </cell>
        </row>
        <row r="9949">
          <cell r="C9949" t="str">
            <v>Mekong Wagtail</v>
          </cell>
          <cell r="D9949" t="str">
            <v>Motacilla samveasnae</v>
          </cell>
        </row>
        <row r="9950">
          <cell r="C9950" t="str">
            <v>African Pied Wagtail</v>
          </cell>
          <cell r="D9950" t="str">
            <v>Motacilla aguimp</v>
          </cell>
        </row>
        <row r="9951">
          <cell r="C9951" t="str">
            <v>Cape Wagtail</v>
          </cell>
          <cell r="D9951" t="str">
            <v>Motacilla capensis</v>
          </cell>
        </row>
        <row r="9952">
          <cell r="C9952" t="str">
            <v>Madagascar Wagtail</v>
          </cell>
          <cell r="D9952" t="str">
            <v>Motacilla flaviventris</v>
          </cell>
        </row>
        <row r="9953">
          <cell r="C9953" t="str">
            <v>Citrine Wagtail</v>
          </cell>
          <cell r="D9953" t="str">
            <v>Motacilla citreola</v>
          </cell>
        </row>
        <row r="9954">
          <cell r="D9954" t="str">
            <v>Motacilla werae</v>
          </cell>
        </row>
        <row r="9955">
          <cell r="D9955" t="str">
            <v>Motacilla flava</v>
          </cell>
        </row>
        <row r="9956">
          <cell r="C9956" t="str">
            <v>Yellow Wagtail</v>
          </cell>
          <cell r="D9956" t="str">
            <v>Motacilla flava</v>
          </cell>
        </row>
        <row r="9957">
          <cell r="D9957" t="str">
            <v>Motacilla flavissima</v>
          </cell>
        </row>
        <row r="9958">
          <cell r="D9958" t="str">
            <v>Motacilla iberiae</v>
          </cell>
        </row>
        <row r="9959">
          <cell r="D9959" t="str">
            <v>Motacilla cinereocapilla</v>
          </cell>
        </row>
        <row r="9960">
          <cell r="D9960" t="str">
            <v>Motacilla leucocephala</v>
          </cell>
        </row>
        <row r="9961">
          <cell r="D9961" t="str">
            <v>Motacilla lutea</v>
          </cell>
        </row>
        <row r="9962">
          <cell r="D9962" t="str">
            <v>Motacilla thunbergi</v>
          </cell>
        </row>
        <row r="9963">
          <cell r="D9963" t="str">
            <v>Motacilla simillima</v>
          </cell>
        </row>
        <row r="9964">
          <cell r="D9964" t="str">
            <v>Motacilla taivana</v>
          </cell>
        </row>
        <row r="9965">
          <cell r="D9965" t="str">
            <v>Motacilla feldegg</v>
          </cell>
        </row>
        <row r="9966">
          <cell r="D9966" t="str">
            <v>Motacilla tschutschensis</v>
          </cell>
        </row>
        <row r="9967">
          <cell r="C9967" t="str">
            <v>Grey Wagtail</v>
          </cell>
          <cell r="D9967" t="str">
            <v>Motacilla cinerea</v>
          </cell>
        </row>
        <row r="9968">
          <cell r="C9968" t="str">
            <v>Mountain Wagtail</v>
          </cell>
          <cell r="D9968" t="str">
            <v>Motacilla clara</v>
          </cell>
        </row>
        <row r="9969">
          <cell r="C9969" t="str">
            <v>Golden Pipit</v>
          </cell>
          <cell r="D9969" t="str">
            <v>Tmetothylacus tenellus</v>
          </cell>
        </row>
        <row r="9970">
          <cell r="C9970" t="str">
            <v>Yellow-throated Longclaw</v>
          </cell>
          <cell r="D9970" t="str">
            <v>Macronyx croceus</v>
          </cell>
        </row>
        <row r="9971">
          <cell r="C9971" t="str">
            <v>Fuelleborn's Longclaw</v>
          </cell>
          <cell r="D9971" t="str">
            <v>Macronyx fuellebornii</v>
          </cell>
        </row>
        <row r="9972">
          <cell r="C9972" t="str">
            <v>Cape Longclaw</v>
          </cell>
          <cell r="D9972" t="str">
            <v>Macronyx capensis</v>
          </cell>
        </row>
        <row r="9973">
          <cell r="C9973" t="str">
            <v>Abyssinian Longclaw</v>
          </cell>
          <cell r="D9973" t="str">
            <v>Macronyx flavicollis</v>
          </cell>
        </row>
        <row r="9974">
          <cell r="C9974" t="str">
            <v>Rosy-throated Longclaw</v>
          </cell>
          <cell r="D9974" t="str">
            <v>Macronyx ameliae</v>
          </cell>
        </row>
        <row r="9975">
          <cell r="C9975" t="str">
            <v>Pangani Longclaw</v>
          </cell>
          <cell r="D9975" t="str">
            <v>Macronyx aurantiigula</v>
          </cell>
        </row>
        <row r="9976">
          <cell r="C9976" t="str">
            <v>Grimwood's Longclaw</v>
          </cell>
          <cell r="D9976" t="str">
            <v>Macronyx grimwoodi</v>
          </cell>
        </row>
        <row r="9977">
          <cell r="C9977" t="str">
            <v>Sharpe's Longclaw</v>
          </cell>
          <cell r="D9977" t="str">
            <v>Macronyx sharpei</v>
          </cell>
        </row>
        <row r="9978">
          <cell r="C9978" t="str">
            <v>Yellow-breasted Pipit</v>
          </cell>
          <cell r="D9978" t="str">
            <v>Anthus chloris</v>
          </cell>
        </row>
        <row r="9979">
          <cell r="C9979" t="str">
            <v>Striped Pipit</v>
          </cell>
          <cell r="D9979" t="str">
            <v>Anthus lineiventris</v>
          </cell>
        </row>
        <row r="9980">
          <cell r="C9980" t="str">
            <v>Yellow-tufted Pipit</v>
          </cell>
          <cell r="D9980" t="str">
            <v>Anthus crenatus</v>
          </cell>
        </row>
        <row r="9981">
          <cell r="D9981" t="str">
            <v>Anthus cinnamomeus</v>
          </cell>
        </row>
        <row r="9982">
          <cell r="D9982" t="str">
            <v>Anthus camaroonensis</v>
          </cell>
        </row>
        <row r="9983">
          <cell r="D9983" t="str">
            <v>Anthus richardi</v>
          </cell>
        </row>
        <row r="9984">
          <cell r="C9984" t="str">
            <v>Richard's Pipit</v>
          </cell>
          <cell r="D9984" t="str">
            <v>Anthus richardi</v>
          </cell>
        </row>
        <row r="9985">
          <cell r="C9985" t="str">
            <v>Mountain Pipit</v>
          </cell>
          <cell r="D9985" t="str">
            <v>Anthus hoeschi</v>
          </cell>
        </row>
        <row r="9986">
          <cell r="C9986" t="str">
            <v>Paddyfield Pipit</v>
          </cell>
          <cell r="D9986" t="str">
            <v>Anthus rufulus</v>
          </cell>
        </row>
        <row r="9987">
          <cell r="C9987" t="str">
            <v>Australasian Pipit</v>
          </cell>
          <cell r="D9987" t="str">
            <v>Anthus novaeseelandiae</v>
          </cell>
        </row>
        <row r="9988">
          <cell r="C9988" t="str">
            <v>Plain-backed Pipit</v>
          </cell>
          <cell r="D9988" t="str">
            <v>Anthus leucophrys</v>
          </cell>
        </row>
        <row r="9989">
          <cell r="C9989" t="str">
            <v>Buffy Pipit</v>
          </cell>
          <cell r="D9989" t="str">
            <v>Anthus vaalensis</v>
          </cell>
        </row>
        <row r="9990">
          <cell r="C9990" t="str">
            <v>Long-tailed Pipit</v>
          </cell>
          <cell r="D9990" t="str">
            <v>Anthus longicaudatus</v>
          </cell>
        </row>
        <row r="9991">
          <cell r="C9991" t="str">
            <v>Long-legged Pipit</v>
          </cell>
          <cell r="D9991" t="str">
            <v>Anthus pallidiventris</v>
          </cell>
        </row>
        <row r="9992">
          <cell r="C9992" t="str">
            <v>Malindi Pipit</v>
          </cell>
          <cell r="D9992" t="str">
            <v>Anthus melindae</v>
          </cell>
        </row>
        <row r="9993">
          <cell r="D9993" t="str">
            <v>Anthus pseudosimilis</v>
          </cell>
        </row>
        <row r="9994">
          <cell r="C9994" t="str">
            <v>Tawny Pipit</v>
          </cell>
          <cell r="D9994" t="str">
            <v>Anthus campestris</v>
          </cell>
        </row>
        <row r="9995">
          <cell r="C9995" t="str">
            <v>Blyth's Pipit</v>
          </cell>
          <cell r="D9995" t="str">
            <v>Anthus godlewskii</v>
          </cell>
        </row>
        <row r="9996">
          <cell r="C9996" t="str">
            <v>Berthelot's Pipit</v>
          </cell>
          <cell r="D9996" t="str">
            <v>Anthus berthelotii</v>
          </cell>
        </row>
        <row r="9997">
          <cell r="D9997" t="str">
            <v>Anthus bannermani</v>
          </cell>
        </row>
        <row r="9998">
          <cell r="D9998" t="str">
            <v>Anthus latistriatus</v>
          </cell>
        </row>
        <row r="9999">
          <cell r="D9999" t="str">
            <v>Anthus nyassae</v>
          </cell>
        </row>
        <row r="10000">
          <cell r="D10000" t="str">
            <v>Anthus similis</v>
          </cell>
        </row>
        <row r="10001">
          <cell r="C10001" t="str">
            <v>Long-billed Pipit</v>
          </cell>
          <cell r="D10001" t="str">
            <v>Anthus similis</v>
          </cell>
        </row>
        <row r="10002">
          <cell r="C10002" t="str">
            <v>Short-tailed Pipit</v>
          </cell>
          <cell r="D10002" t="str">
            <v>Anthus brachyurus</v>
          </cell>
        </row>
        <row r="10003">
          <cell r="C10003" t="str">
            <v>Bush Pipit</v>
          </cell>
          <cell r="D10003" t="str">
            <v>Anthus caffer</v>
          </cell>
        </row>
        <row r="10004">
          <cell r="C10004" t="str">
            <v>Sokoke Pipit</v>
          </cell>
          <cell r="D10004" t="str">
            <v>Anthus sokokensis</v>
          </cell>
        </row>
        <row r="10005">
          <cell r="C10005" t="str">
            <v>Tree Pipit</v>
          </cell>
          <cell r="D10005" t="str">
            <v>Anthus trivialis</v>
          </cell>
        </row>
        <row r="10006">
          <cell r="C10006" t="str">
            <v>Olive-backed Pipit</v>
          </cell>
          <cell r="D10006" t="str">
            <v>Anthus hodgsoni</v>
          </cell>
        </row>
        <row r="10007">
          <cell r="C10007" t="str">
            <v>Pechora Pipit</v>
          </cell>
          <cell r="D10007" t="str">
            <v>Anthus gustavi</v>
          </cell>
        </row>
        <row r="10008">
          <cell r="C10008" t="str">
            <v>Meadow Pipit</v>
          </cell>
          <cell r="D10008" t="str">
            <v>Anthus pratensis</v>
          </cell>
        </row>
        <row r="10009">
          <cell r="C10009" t="str">
            <v>Red-throated Pipit</v>
          </cell>
          <cell r="D10009" t="str">
            <v>Anthus cervinus</v>
          </cell>
        </row>
        <row r="10010">
          <cell r="C10010" t="str">
            <v>Rosy Pipit</v>
          </cell>
          <cell r="D10010" t="str">
            <v>Anthus roseatus</v>
          </cell>
        </row>
        <row r="10011">
          <cell r="C10011" t="str">
            <v>Rock Pipit</v>
          </cell>
          <cell r="D10011" t="str">
            <v>Anthus petrosus</v>
          </cell>
        </row>
        <row r="10012">
          <cell r="C10012" t="str">
            <v>Water Pipit</v>
          </cell>
          <cell r="D10012" t="str">
            <v>Anthus spinoletta</v>
          </cell>
        </row>
        <row r="10013">
          <cell r="C10013" t="str">
            <v>American Pipit</v>
          </cell>
          <cell r="D10013" t="str">
            <v>Anthus rubescens</v>
          </cell>
        </row>
        <row r="10014">
          <cell r="C10014" t="str">
            <v>Upland Pipit</v>
          </cell>
          <cell r="D10014" t="str">
            <v>Anthus sylvanus</v>
          </cell>
        </row>
        <row r="10015">
          <cell r="C10015" t="str">
            <v>Nilgiri Pipit</v>
          </cell>
          <cell r="D10015" t="str">
            <v>Anthus nilghiriensis</v>
          </cell>
        </row>
        <row r="10016">
          <cell r="C10016" t="str">
            <v>Correndera Pipit</v>
          </cell>
          <cell r="D10016" t="str">
            <v>Anthus correndera</v>
          </cell>
        </row>
        <row r="10017">
          <cell r="C10017" t="str">
            <v>South Georgia Pipit</v>
          </cell>
          <cell r="D10017" t="str">
            <v>Anthus antarcticus</v>
          </cell>
        </row>
        <row r="10018">
          <cell r="C10018" t="str">
            <v>Sprague's Pipit</v>
          </cell>
          <cell r="D10018" t="str">
            <v>Anthus spragueii</v>
          </cell>
        </row>
        <row r="10019">
          <cell r="C10019" t="str">
            <v>Short-billed Pipit</v>
          </cell>
          <cell r="D10019" t="str">
            <v>Anthus furcatus</v>
          </cell>
        </row>
        <row r="10020">
          <cell r="C10020" t="str">
            <v>Hellmayr's Pipit</v>
          </cell>
          <cell r="D10020" t="str">
            <v>Anthus hellmayri</v>
          </cell>
        </row>
        <row r="10021">
          <cell r="C10021" t="str">
            <v>Paramo Pipit</v>
          </cell>
          <cell r="D10021" t="str">
            <v>Anthus bogotensis</v>
          </cell>
        </row>
        <row r="10022">
          <cell r="C10022" t="str">
            <v>Yellowish Pipit</v>
          </cell>
          <cell r="D10022" t="str">
            <v>Anthus lutescens</v>
          </cell>
        </row>
        <row r="10023">
          <cell r="C10023" t="str">
            <v>Pampas Pipit</v>
          </cell>
          <cell r="D10023" t="str">
            <v>Anthus chacoensis</v>
          </cell>
        </row>
        <row r="10024">
          <cell r="C10024" t="str">
            <v>Ochre-breasted Pipit</v>
          </cell>
          <cell r="D10024" t="str">
            <v>Anthus nattereri</v>
          </cell>
        </row>
        <row r="10025">
          <cell r="C10025" t="str">
            <v>Alpine Pipit</v>
          </cell>
          <cell r="D10025" t="str">
            <v>Anthus gutturalis</v>
          </cell>
        </row>
        <row r="10026">
          <cell r="C10026" t="str">
            <v>Eurasian Chaffinch</v>
          </cell>
          <cell r="D10026" t="str">
            <v>Fringilla coelebs</v>
          </cell>
        </row>
        <row r="10027">
          <cell r="C10027" t="str">
            <v>Blue Chaffinch</v>
          </cell>
          <cell r="D10027" t="str">
            <v>Fringilla teydea</v>
          </cell>
        </row>
        <row r="10028">
          <cell r="C10028" t="str">
            <v>Brambling</v>
          </cell>
          <cell r="D10028" t="str">
            <v>Fringilla montifringilla</v>
          </cell>
        </row>
        <row r="10029">
          <cell r="C10029" t="str">
            <v>Fire-fronted Serin</v>
          </cell>
          <cell r="D10029" t="str">
            <v>Serinus pusillus</v>
          </cell>
        </row>
        <row r="10030">
          <cell r="C10030" t="str">
            <v>European Serin</v>
          </cell>
          <cell r="D10030" t="str">
            <v>Serinus serinus</v>
          </cell>
        </row>
        <row r="10031">
          <cell r="C10031" t="str">
            <v>Syrian Serin</v>
          </cell>
          <cell r="D10031" t="str">
            <v>Serinus syriacus</v>
          </cell>
        </row>
        <row r="10032">
          <cell r="C10032" t="str">
            <v>Island Canary</v>
          </cell>
          <cell r="D10032" t="str">
            <v>Serinus canaria</v>
          </cell>
        </row>
        <row r="10033">
          <cell r="D10033" t="str">
            <v>Serinus citrinella</v>
          </cell>
        </row>
        <row r="10034">
          <cell r="C10034" t="str">
            <v>Tibetan Serin</v>
          </cell>
          <cell r="D10034" t="str">
            <v>Serinus thibetanus</v>
          </cell>
        </row>
        <row r="10035">
          <cell r="D10035" t="str">
            <v>Serinus canicollis</v>
          </cell>
        </row>
        <row r="10036">
          <cell r="C10036" t="str">
            <v>Cape Canary</v>
          </cell>
          <cell r="D10036" t="str">
            <v>Serinus canicollis</v>
          </cell>
        </row>
        <row r="10037">
          <cell r="C10037" t="str">
            <v>Yellow-crowned Canary</v>
          </cell>
          <cell r="D10037" t="str">
            <v>Serinus flavivertex</v>
          </cell>
        </row>
        <row r="10038">
          <cell r="C10038" t="str">
            <v>Ethiopian Siskin</v>
          </cell>
          <cell r="D10038" t="str">
            <v>Serinus nigriceps</v>
          </cell>
        </row>
        <row r="10039">
          <cell r="C10039" t="str">
            <v>Abyssinian Citril</v>
          </cell>
          <cell r="D10039" t="str">
            <v>Serinus citrinelloides</v>
          </cell>
        </row>
        <row r="10040">
          <cell r="D10040" t="str">
            <v>Serinus citrinelloides</v>
          </cell>
        </row>
        <row r="10041">
          <cell r="C10041" t="str">
            <v>Yellow-browed Citril</v>
          </cell>
          <cell r="D10041" t="str">
            <v>Serinus frontalis</v>
          </cell>
        </row>
        <row r="10042">
          <cell r="C10042" t="str">
            <v>Grey-faced Citril</v>
          </cell>
          <cell r="D10042" t="str">
            <v>Serinus hypostictus</v>
          </cell>
        </row>
        <row r="10043">
          <cell r="C10043" t="str">
            <v>Black-faced Canary</v>
          </cell>
          <cell r="D10043" t="str">
            <v>Serinus capistratus</v>
          </cell>
        </row>
        <row r="10044">
          <cell r="C10044" t="str">
            <v>Papyrus Canary</v>
          </cell>
          <cell r="D10044" t="str">
            <v>Serinus koliensis</v>
          </cell>
        </row>
        <row r="10045">
          <cell r="C10045" t="str">
            <v>Forest Canary</v>
          </cell>
          <cell r="D10045" t="str">
            <v>Serinus scotops</v>
          </cell>
        </row>
        <row r="10046">
          <cell r="C10046" t="str">
            <v>White-rumped Seedeater</v>
          </cell>
          <cell r="D10046" t="str">
            <v>Serinus leucopygius</v>
          </cell>
        </row>
        <row r="10047">
          <cell r="C10047" t="str">
            <v>Olive-rumped Serin</v>
          </cell>
          <cell r="D10047" t="str">
            <v>Serinus rothschildi</v>
          </cell>
        </row>
        <row r="10048">
          <cell r="C10048" t="str">
            <v>Yellow-throated Seedeater</v>
          </cell>
          <cell r="D10048" t="str">
            <v>Serinus flavigula</v>
          </cell>
        </row>
        <row r="10049">
          <cell r="D10049" t="str">
            <v>Serinus xanthopygius</v>
          </cell>
        </row>
        <row r="10050">
          <cell r="C10050" t="str">
            <v>Yellow-rumped Seedeater</v>
          </cell>
          <cell r="D10050" t="str">
            <v>Serinus xanthopygius</v>
          </cell>
        </row>
        <row r="10051">
          <cell r="C10051" t="str">
            <v>Salvadori's Serin</v>
          </cell>
          <cell r="D10051" t="str">
            <v>Serinus xantholaemus</v>
          </cell>
        </row>
        <row r="10052">
          <cell r="D10052" t="str">
            <v>Serinus reichenowi</v>
          </cell>
        </row>
        <row r="10053">
          <cell r="D10053" t="str">
            <v>Serinus atrogularis</v>
          </cell>
        </row>
        <row r="10054">
          <cell r="C10054" t="str">
            <v>Black-throated Seedeater</v>
          </cell>
          <cell r="D10054" t="str">
            <v>Serinus atrogularis</v>
          </cell>
        </row>
        <row r="10055">
          <cell r="C10055" t="str">
            <v>Lemon-breasted Seedeater</v>
          </cell>
          <cell r="D10055" t="str">
            <v>Serinus citrinipectus</v>
          </cell>
        </row>
        <row r="10056">
          <cell r="C10056" t="str">
            <v>Yellow-fronted Canary</v>
          </cell>
          <cell r="D10056" t="str">
            <v>Serinus mozambicus</v>
          </cell>
        </row>
        <row r="10057">
          <cell r="C10057" t="str">
            <v>Ethiopian Grosbeak-canary</v>
          </cell>
          <cell r="D10057" t="str">
            <v>Serinus donaldsoni</v>
          </cell>
        </row>
        <row r="10058">
          <cell r="D10058" t="str">
            <v>Serinus donaldsoni</v>
          </cell>
        </row>
        <row r="10059">
          <cell r="C10059" t="str">
            <v>Kenya Grosbeak-canary</v>
          </cell>
          <cell r="D10059" t="str">
            <v>Serinus buchanani</v>
          </cell>
        </row>
        <row r="10060">
          <cell r="C10060" t="str">
            <v>White-bellied Canary</v>
          </cell>
          <cell r="D10060" t="str">
            <v>Serinus dorsostriatus</v>
          </cell>
        </row>
        <row r="10061">
          <cell r="C10061" t="str">
            <v>Yellow Canary</v>
          </cell>
          <cell r="D10061" t="str">
            <v>Serinus flaviventris</v>
          </cell>
        </row>
        <row r="10062">
          <cell r="C10062" t="str">
            <v>Brimstone Canary</v>
          </cell>
          <cell r="D10062" t="str">
            <v>Serinus sulphuratus</v>
          </cell>
        </row>
        <row r="10063">
          <cell r="C10063" t="str">
            <v>White-throated Canary</v>
          </cell>
          <cell r="D10063" t="str">
            <v>Serinus albogularis</v>
          </cell>
        </row>
        <row r="10064">
          <cell r="C10064" t="str">
            <v>Black-eared Seedeater</v>
          </cell>
          <cell r="D10064" t="str">
            <v>Serinus mennelli</v>
          </cell>
        </row>
        <row r="10065">
          <cell r="D10065" t="str">
            <v>Serinus canicapillus</v>
          </cell>
        </row>
        <row r="10066">
          <cell r="D10066" t="str">
            <v>Serinus gularis</v>
          </cell>
        </row>
        <row r="10067">
          <cell r="C10067" t="str">
            <v>Streaky-headed Seedeater</v>
          </cell>
          <cell r="D10067" t="str">
            <v>Serinus gularis</v>
          </cell>
        </row>
        <row r="10068">
          <cell r="C10068" t="str">
            <v>Reichard's Seedeater</v>
          </cell>
          <cell r="D10068" t="str">
            <v>Serinus reichardi</v>
          </cell>
        </row>
        <row r="10069">
          <cell r="C10069" t="str">
            <v>Brown-rumped Seedeater</v>
          </cell>
          <cell r="D10069" t="str">
            <v>Serinus tristriatus</v>
          </cell>
        </row>
        <row r="10070">
          <cell r="C10070" t="str">
            <v>Yemen Serin</v>
          </cell>
          <cell r="D10070" t="str">
            <v>Serinus menachensis</v>
          </cell>
        </row>
        <row r="10071">
          <cell r="D10071" t="str">
            <v>Serinus menachensis</v>
          </cell>
        </row>
        <row r="10072">
          <cell r="C10072" t="str">
            <v>Ankober Serin</v>
          </cell>
          <cell r="D10072" t="str">
            <v>Serinus ankoberensis</v>
          </cell>
        </row>
        <row r="10073">
          <cell r="C10073" t="str">
            <v>Streaky Seedeater</v>
          </cell>
          <cell r="D10073" t="str">
            <v>Serinus striolatus</v>
          </cell>
        </row>
        <row r="10074">
          <cell r="D10074" t="str">
            <v>Serinus striolatus</v>
          </cell>
        </row>
        <row r="10075">
          <cell r="C10075" t="str">
            <v>Yellow-browed Seedeater</v>
          </cell>
          <cell r="D10075" t="str">
            <v>Serinus whytii</v>
          </cell>
        </row>
        <row r="10076">
          <cell r="C10076" t="str">
            <v>Thick-billed Seedeater</v>
          </cell>
          <cell r="D10076" t="str">
            <v>Serinus burtoni</v>
          </cell>
        </row>
        <row r="10077">
          <cell r="D10077" t="str">
            <v>Serinus burtoni</v>
          </cell>
        </row>
        <row r="10078">
          <cell r="C10078" t="str">
            <v>Principe Seedeater</v>
          </cell>
          <cell r="D10078" t="str">
            <v>Serinus rufobrunneus</v>
          </cell>
        </row>
        <row r="10079">
          <cell r="C10079" t="str">
            <v>Kipengere Seedeater</v>
          </cell>
          <cell r="D10079" t="str">
            <v>Serinus melanochrous</v>
          </cell>
        </row>
        <row r="10080">
          <cell r="C10080" t="str">
            <v>Protea Canary</v>
          </cell>
          <cell r="D10080" t="str">
            <v>Serinus leucopterus</v>
          </cell>
        </row>
        <row r="10081">
          <cell r="C10081" t="str">
            <v>Cape Siskin</v>
          </cell>
          <cell r="D10081" t="str">
            <v>Serinus totta</v>
          </cell>
        </row>
        <row r="10082">
          <cell r="C10082" t="str">
            <v>Drakensberg Siskin</v>
          </cell>
          <cell r="D10082" t="str">
            <v>Serinus symonsi</v>
          </cell>
        </row>
        <row r="10083">
          <cell r="D10083" t="str">
            <v>Serinus leucolaema</v>
          </cell>
        </row>
        <row r="10084">
          <cell r="D10084" t="str">
            <v>Serinus alario</v>
          </cell>
        </row>
        <row r="10085">
          <cell r="C10085" t="str">
            <v>Black-headed Canary</v>
          </cell>
          <cell r="D10085" t="str">
            <v>Serinus alario</v>
          </cell>
        </row>
        <row r="10086">
          <cell r="C10086" t="str">
            <v>Mountain Serin</v>
          </cell>
          <cell r="D10086" t="str">
            <v>Serinus estherae</v>
          </cell>
        </row>
        <row r="10087">
          <cell r="C10087" t="str">
            <v>Sao Tome Grosbeak</v>
          </cell>
          <cell r="D10087" t="str">
            <v>Neospiza concolor</v>
          </cell>
        </row>
        <row r="10088">
          <cell r="C10088" t="str">
            <v>Oriole Finch</v>
          </cell>
          <cell r="D10088" t="str">
            <v>Linurgus olivaceus</v>
          </cell>
        </row>
        <row r="10089">
          <cell r="D10089" t="str">
            <v>Rhynchostruthus socotranus</v>
          </cell>
        </row>
        <row r="10090">
          <cell r="C10090" t="str">
            <v>Socotra Grosbeak</v>
          </cell>
          <cell r="D10090" t="str">
            <v>Rhynchostruthus socotranus</v>
          </cell>
        </row>
        <row r="10091">
          <cell r="C10091" t="str">
            <v>Arabian Grosbeak</v>
          </cell>
          <cell r="D10091" t="str">
            <v>Rhynchostruthus percivali</v>
          </cell>
        </row>
        <row r="10092">
          <cell r="C10092" t="str">
            <v>Somali Grosbeak</v>
          </cell>
          <cell r="D10092" t="str">
            <v>Rhynchostruthus louisae</v>
          </cell>
        </row>
        <row r="10093">
          <cell r="C10093" t="str">
            <v>European Greenfinch</v>
          </cell>
          <cell r="D10093" t="str">
            <v>Carduelis chloris</v>
          </cell>
        </row>
        <row r="10094">
          <cell r="C10094" t="str">
            <v>Grey-capped Greenfinch</v>
          </cell>
          <cell r="D10094" t="str">
            <v>Carduelis sinica</v>
          </cell>
        </row>
        <row r="10095">
          <cell r="C10095" t="str">
            <v>Yellow-breasted Greenfinch</v>
          </cell>
          <cell r="D10095" t="str">
            <v>Carduelis spinoides</v>
          </cell>
        </row>
        <row r="10096">
          <cell r="C10096" t="str">
            <v>Black-headed Greenfinch</v>
          </cell>
          <cell r="D10096" t="str">
            <v>Carduelis ambigua</v>
          </cell>
        </row>
        <row r="10097">
          <cell r="C10097" t="str">
            <v>Vietnam Greenfinch</v>
          </cell>
          <cell r="D10097" t="str">
            <v>Carduelis monguilloti</v>
          </cell>
        </row>
        <row r="10098">
          <cell r="C10098" t="str">
            <v>Eurasian Siskin</v>
          </cell>
          <cell r="D10098" t="str">
            <v>Carduelis spinus</v>
          </cell>
        </row>
        <row r="10099">
          <cell r="C10099" t="str">
            <v>Pine Siskin</v>
          </cell>
          <cell r="D10099" t="str">
            <v>Carduelis pinus</v>
          </cell>
        </row>
        <row r="10100">
          <cell r="C10100" t="str">
            <v>Black-capped Siskin</v>
          </cell>
          <cell r="D10100" t="str">
            <v>Carduelis atriceps</v>
          </cell>
        </row>
        <row r="10101">
          <cell r="C10101" t="str">
            <v>Andean Siskin</v>
          </cell>
          <cell r="D10101" t="str">
            <v>Carduelis spinescens</v>
          </cell>
        </row>
        <row r="10102">
          <cell r="C10102" t="str">
            <v>Yellow-faced Siskin</v>
          </cell>
          <cell r="D10102" t="str">
            <v>Carduelis yarrellii</v>
          </cell>
        </row>
        <row r="10103">
          <cell r="C10103" t="str">
            <v>Red Siskin</v>
          </cell>
          <cell r="D10103" t="str">
            <v>Carduelis cucullata</v>
          </cell>
        </row>
        <row r="10104">
          <cell r="C10104" t="str">
            <v>Thick-billed Siskin</v>
          </cell>
          <cell r="D10104" t="str">
            <v>Carduelis crassirostris</v>
          </cell>
        </row>
        <row r="10105">
          <cell r="C10105" t="str">
            <v>Hooded Siskin</v>
          </cell>
          <cell r="D10105" t="str">
            <v>Carduelis magellanica</v>
          </cell>
        </row>
        <row r="10106">
          <cell r="C10106" t="str">
            <v>Saffron Siskin</v>
          </cell>
          <cell r="D10106" t="str">
            <v>Carduelis siemiradzkii</v>
          </cell>
        </row>
        <row r="10107">
          <cell r="C10107" t="str">
            <v>Olivaceous Siskin</v>
          </cell>
          <cell r="D10107" t="str">
            <v>Carduelis olivacea</v>
          </cell>
        </row>
        <row r="10108">
          <cell r="C10108" t="str">
            <v>Black-headed Siskin</v>
          </cell>
          <cell r="D10108" t="str">
            <v>Carduelis notata</v>
          </cell>
        </row>
        <row r="10109">
          <cell r="C10109" t="str">
            <v>Black-chinned Siskin</v>
          </cell>
          <cell r="D10109" t="str">
            <v>Carduelis barbata</v>
          </cell>
        </row>
        <row r="10110">
          <cell r="C10110" t="str">
            <v>Yellow-bellied Siskin</v>
          </cell>
          <cell r="D10110" t="str">
            <v>Carduelis xanthogastra</v>
          </cell>
        </row>
        <row r="10111">
          <cell r="C10111" t="str">
            <v>Black Siskin</v>
          </cell>
          <cell r="D10111" t="str">
            <v>Carduelis atrata</v>
          </cell>
        </row>
        <row r="10112">
          <cell r="C10112" t="str">
            <v>Yellow-rumped Siskin</v>
          </cell>
          <cell r="D10112" t="str">
            <v>Carduelis uropygialis</v>
          </cell>
        </row>
        <row r="10113">
          <cell r="C10113" t="str">
            <v>American Goldfinch</v>
          </cell>
          <cell r="D10113" t="str">
            <v>Carduelis tristis</v>
          </cell>
        </row>
        <row r="10114">
          <cell r="C10114" t="str">
            <v>Lesser Goldfinch</v>
          </cell>
          <cell r="D10114" t="str">
            <v>Carduelis psaltria</v>
          </cell>
        </row>
        <row r="10115">
          <cell r="C10115" t="str">
            <v>Lawrence's Goldfinch</v>
          </cell>
          <cell r="D10115" t="str">
            <v>Carduelis lawrencei</v>
          </cell>
        </row>
        <row r="10116">
          <cell r="C10116" t="str">
            <v>Antillean Siskin</v>
          </cell>
          <cell r="D10116" t="str">
            <v>Carduelis dominicensis</v>
          </cell>
        </row>
        <row r="10117">
          <cell r="C10117" t="str">
            <v>European Goldfinch</v>
          </cell>
          <cell r="D10117" t="str">
            <v>Carduelis carduelis</v>
          </cell>
        </row>
        <row r="10118">
          <cell r="C10118" t="str">
            <v>Alpine Citril Finch</v>
          </cell>
          <cell r="D10118" t="str">
            <v>Carduelis citrinella</v>
          </cell>
        </row>
        <row r="10119">
          <cell r="C10119" t="str">
            <v>Mediterranean Citril Finch</v>
          </cell>
          <cell r="D10119" t="str">
            <v>Carduelis corsicana</v>
          </cell>
        </row>
        <row r="10120">
          <cell r="C10120" t="str">
            <v>Common Redpoll</v>
          </cell>
          <cell r="D10120" t="str">
            <v>Carduelis flammea</v>
          </cell>
        </row>
        <row r="10121">
          <cell r="D10121" t="str">
            <v>Carduelis flammea</v>
          </cell>
        </row>
        <row r="10122">
          <cell r="D10122" t="str">
            <v>Carduelis cabaret</v>
          </cell>
        </row>
        <row r="10123">
          <cell r="C10123" t="str">
            <v>Hoary Redpoll</v>
          </cell>
          <cell r="D10123" t="str">
            <v>Carduelis hornemanni</v>
          </cell>
        </row>
        <row r="10124">
          <cell r="C10124" t="str">
            <v>Twite</v>
          </cell>
          <cell r="D10124" t="str">
            <v>Carduelis flavirostris</v>
          </cell>
        </row>
        <row r="10125">
          <cell r="C10125" t="str">
            <v>Eurasian Linnet</v>
          </cell>
          <cell r="D10125" t="str">
            <v>Carduelis cannabina</v>
          </cell>
        </row>
        <row r="10126">
          <cell r="C10126" t="str">
            <v>Yemen Linnet</v>
          </cell>
          <cell r="D10126" t="str">
            <v>Carduelis yemenensis</v>
          </cell>
        </row>
        <row r="10127">
          <cell r="C10127" t="str">
            <v>Warsangli Linnet</v>
          </cell>
          <cell r="D10127" t="str">
            <v>Carduelis johannis</v>
          </cell>
        </row>
        <row r="10128">
          <cell r="C10128" t="str">
            <v>Plain Mountain-finch</v>
          </cell>
          <cell r="D10128" t="str">
            <v>Leucosticte nemoricola</v>
          </cell>
        </row>
        <row r="10129">
          <cell r="C10129" t="str">
            <v>Black-headed Mountain-finch</v>
          </cell>
          <cell r="D10129" t="str">
            <v>Leucosticte brandti</v>
          </cell>
        </row>
        <row r="10130">
          <cell r="C10130" t="str">
            <v>Asian Rosy-finch</v>
          </cell>
          <cell r="D10130" t="str">
            <v>Leucosticte arctoa</v>
          </cell>
        </row>
        <row r="10131">
          <cell r="C10131" t="str">
            <v>Gray-crowned Rosy-finch</v>
          </cell>
          <cell r="D10131" t="str">
            <v>Leucosticte tephrocotis</v>
          </cell>
        </row>
        <row r="10132">
          <cell r="C10132" t="str">
            <v>Black Rosy-finch</v>
          </cell>
          <cell r="D10132" t="str">
            <v>Leucosticte atrata</v>
          </cell>
        </row>
        <row r="10133">
          <cell r="C10133" t="str">
            <v>Brown-capped Rosy-finch</v>
          </cell>
          <cell r="D10133" t="str">
            <v>Leucosticte australis</v>
          </cell>
        </row>
        <row r="10134">
          <cell r="C10134" t="str">
            <v>Sillem's Mountain-finch</v>
          </cell>
          <cell r="D10134" t="str">
            <v>Leucosticte sillemi</v>
          </cell>
        </row>
        <row r="10135">
          <cell r="C10135" t="str">
            <v>Spectacled Finch</v>
          </cell>
          <cell r="D10135" t="str">
            <v>Callacanthis burtoni</v>
          </cell>
        </row>
        <row r="10136">
          <cell r="C10136" t="str">
            <v>Crimson-winged Finch</v>
          </cell>
          <cell r="D10136" t="str">
            <v>Rhodopechys sanguineus</v>
          </cell>
        </row>
        <row r="10137">
          <cell r="D10137" t="str">
            <v>Rhodopechys alienus</v>
          </cell>
        </row>
        <row r="10138">
          <cell r="C10138" t="str">
            <v>Desert Finch</v>
          </cell>
          <cell r="D10138" t="str">
            <v>Rhodopechys obsoletus</v>
          </cell>
        </row>
        <row r="10139">
          <cell r="C10139" t="str">
            <v>Mongolian Finch</v>
          </cell>
          <cell r="D10139" t="str">
            <v>Eremopsaltria mongolicus</v>
          </cell>
        </row>
        <row r="10140">
          <cell r="C10140" t="str">
            <v>Trumpeter Finch</v>
          </cell>
          <cell r="D10140" t="str">
            <v>Bucanetes githagineus</v>
          </cell>
        </row>
        <row r="10141">
          <cell r="C10141" t="str">
            <v>Long-tailed Rosefinch</v>
          </cell>
          <cell r="D10141" t="str">
            <v>Uragus sibiricus</v>
          </cell>
        </row>
        <row r="10142">
          <cell r="C10142" t="str">
            <v>Crimson Rosefinch</v>
          </cell>
          <cell r="D10142" t="str">
            <v>Carpodacus rubescens</v>
          </cell>
        </row>
        <row r="10143">
          <cell r="C10143" t="str">
            <v>Dark-breasted Rosefinch</v>
          </cell>
          <cell r="D10143" t="str">
            <v>Carpodacus nipalensis</v>
          </cell>
        </row>
        <row r="10144">
          <cell r="C10144" t="str">
            <v>Purple Finch</v>
          </cell>
          <cell r="D10144" t="str">
            <v>Carpodacus purpureus</v>
          </cell>
        </row>
        <row r="10145">
          <cell r="C10145" t="str">
            <v>Common Rosefinch</v>
          </cell>
          <cell r="D10145" t="str">
            <v>Carpodacus erythrinus</v>
          </cell>
        </row>
        <row r="10146">
          <cell r="C10146" t="str">
            <v>Cassin's Finch</v>
          </cell>
          <cell r="D10146" t="str">
            <v>Carpodacus cassinii</v>
          </cell>
        </row>
        <row r="10147">
          <cell r="C10147" t="str">
            <v>House Finch</v>
          </cell>
          <cell r="D10147" t="str">
            <v>Carpodacus mexicanus</v>
          </cell>
        </row>
        <row r="10148">
          <cell r="C10148" t="str">
            <v>Beautiful Rosefinch</v>
          </cell>
          <cell r="D10148" t="str">
            <v>Carpodacus pulcherrimus</v>
          </cell>
        </row>
        <row r="10149">
          <cell r="C10149" t="str">
            <v>Pink-rumped Rosefinch</v>
          </cell>
          <cell r="D10149" t="str">
            <v>Carpodacus eos</v>
          </cell>
        </row>
        <row r="10150">
          <cell r="C10150" t="str">
            <v>Pink-browed Rosefinch</v>
          </cell>
          <cell r="D10150" t="str">
            <v>Carpodacus rodochroa</v>
          </cell>
        </row>
        <row r="10151">
          <cell r="C10151" t="str">
            <v>Vinaceous Rosefinch</v>
          </cell>
          <cell r="D10151" t="str">
            <v>Carpodacus vinaceus</v>
          </cell>
        </row>
        <row r="10152">
          <cell r="C10152" t="str">
            <v>Dark-rumped Rosefinch</v>
          </cell>
          <cell r="D10152" t="str">
            <v>Carpodacus edwardsii</v>
          </cell>
        </row>
        <row r="10153">
          <cell r="C10153" t="str">
            <v>Pale Rosefinch</v>
          </cell>
          <cell r="D10153" t="str">
            <v>Carpodacus synoicus</v>
          </cell>
        </row>
        <row r="10154">
          <cell r="C10154" t="str">
            <v>Pallas's Rosefinch</v>
          </cell>
          <cell r="D10154" t="str">
            <v>Carpodacus roseus</v>
          </cell>
        </row>
        <row r="10155">
          <cell r="C10155" t="str">
            <v>Three-banded Rosefinch</v>
          </cell>
          <cell r="D10155" t="str">
            <v>Carpodacus trifasciatus</v>
          </cell>
        </row>
        <row r="10156">
          <cell r="C10156" t="str">
            <v>Spot-winged Rosefinch</v>
          </cell>
          <cell r="D10156" t="str">
            <v>Carpodacus rodopeplus</v>
          </cell>
        </row>
        <row r="10157">
          <cell r="C10157" t="str">
            <v>White-browed Rosefinch</v>
          </cell>
          <cell r="D10157" t="str">
            <v>Carpodacus thura</v>
          </cell>
        </row>
        <row r="10158">
          <cell r="C10158" t="str">
            <v>Red-mantled Rosefinch</v>
          </cell>
          <cell r="D10158" t="str">
            <v>Carpodacus rhodochlamys</v>
          </cell>
        </row>
        <row r="10159">
          <cell r="C10159" t="str">
            <v>Streaked Rosefinch</v>
          </cell>
          <cell r="D10159" t="str">
            <v>Carpodacus rubicilloides</v>
          </cell>
        </row>
        <row r="10160">
          <cell r="C10160" t="str">
            <v>Great Rosefinch</v>
          </cell>
          <cell r="D10160" t="str">
            <v>Carpodacus rubicilla</v>
          </cell>
        </row>
        <row r="10161">
          <cell r="C10161" t="str">
            <v>Red-fronted Rosefinch</v>
          </cell>
          <cell r="D10161" t="str">
            <v>Carpodacus puniceus</v>
          </cell>
        </row>
        <row r="10162">
          <cell r="C10162" t="str">
            <v>Tibetan Rosefinch</v>
          </cell>
          <cell r="D10162" t="str">
            <v>Carpodacus roborowskii</v>
          </cell>
        </row>
        <row r="10163">
          <cell r="C10163" t="str">
            <v>Bonin Grosbeak</v>
          </cell>
          <cell r="D10163" t="str">
            <v>Chaunoproctus ferreorostris</v>
          </cell>
        </row>
        <row r="10164">
          <cell r="C10164" t="str">
            <v>Pine Grosbeak</v>
          </cell>
          <cell r="D10164" t="str">
            <v>Pinicola enucleator</v>
          </cell>
        </row>
        <row r="10165">
          <cell r="C10165" t="str">
            <v>Crimson-browed Finch</v>
          </cell>
          <cell r="D10165" t="str">
            <v>Pinicola subhimachala</v>
          </cell>
        </row>
        <row r="10166">
          <cell r="C10166" t="str">
            <v>Scarlet Finch</v>
          </cell>
          <cell r="D10166" t="str">
            <v>Haematospiza sipahi</v>
          </cell>
        </row>
        <row r="10167">
          <cell r="C10167" t="str">
            <v>Parrot Crossbill</v>
          </cell>
          <cell r="D10167" t="str">
            <v>Loxia pytyopsittacus</v>
          </cell>
        </row>
        <row r="10168">
          <cell r="C10168" t="str">
            <v>Scottish Crossbill</v>
          </cell>
          <cell r="D10168" t="str">
            <v>Loxia scotica</v>
          </cell>
        </row>
        <row r="10169">
          <cell r="C10169" t="str">
            <v>Red Crossbill</v>
          </cell>
          <cell r="D10169" t="str">
            <v>Loxia curvirostra</v>
          </cell>
        </row>
        <row r="10170">
          <cell r="D10170" t="str">
            <v>Loxia leucoptera</v>
          </cell>
        </row>
        <row r="10171">
          <cell r="C10171" t="str">
            <v>White-winged Crossbill</v>
          </cell>
          <cell r="D10171" t="str">
            <v>Loxia leucoptera</v>
          </cell>
        </row>
        <row r="10172">
          <cell r="C10172" t="str">
            <v>Hispaniolan Crossbill</v>
          </cell>
          <cell r="D10172" t="str">
            <v>Loxia megaplaga</v>
          </cell>
        </row>
        <row r="10173">
          <cell r="C10173" t="str">
            <v>Brown Bullfinch</v>
          </cell>
          <cell r="D10173" t="str">
            <v>Pyrrhula nipalensis</v>
          </cell>
        </row>
        <row r="10174">
          <cell r="C10174" t="str">
            <v>White-cheeked Bullfinch</v>
          </cell>
          <cell r="D10174" t="str">
            <v>Pyrrhula leucogenis</v>
          </cell>
        </row>
        <row r="10175">
          <cell r="C10175" t="str">
            <v>Orange Bullfinch</v>
          </cell>
          <cell r="D10175" t="str">
            <v>Pyrrhula aurantiaca</v>
          </cell>
        </row>
        <row r="10176">
          <cell r="C10176" t="str">
            <v>Red-headed Bullfinch</v>
          </cell>
          <cell r="D10176" t="str">
            <v>Pyrrhula erythrocephala</v>
          </cell>
        </row>
        <row r="10177">
          <cell r="C10177" t="str">
            <v>Grey-headed Bullfinch</v>
          </cell>
          <cell r="D10177" t="str">
            <v>Pyrrhula erythaca</v>
          </cell>
        </row>
        <row r="10178">
          <cell r="D10178" t="str">
            <v>Pyrrhula pyrrhula</v>
          </cell>
        </row>
        <row r="10179">
          <cell r="C10179" t="str">
            <v>Eurasian Bullfinch</v>
          </cell>
          <cell r="D10179" t="str">
            <v>Pyrrhula pyrrhula</v>
          </cell>
        </row>
        <row r="10180">
          <cell r="C10180" t="str">
            <v>Azores Bullfinch</v>
          </cell>
          <cell r="D10180" t="str">
            <v>Pyrrhula murina</v>
          </cell>
        </row>
        <row r="10181">
          <cell r="C10181" t="str">
            <v>Hawfinch</v>
          </cell>
          <cell r="D10181" t="str">
            <v>Coccothraustes coccothraustes</v>
          </cell>
        </row>
        <row r="10182">
          <cell r="C10182" t="str">
            <v>Evening Grosbeak</v>
          </cell>
          <cell r="D10182" t="str">
            <v>Coccothraustes vespertinus</v>
          </cell>
        </row>
        <row r="10183">
          <cell r="C10183" t="str">
            <v>Hooded Grosbeak</v>
          </cell>
          <cell r="D10183" t="str">
            <v>Coccothraustes abeillei</v>
          </cell>
        </row>
        <row r="10184">
          <cell r="C10184" t="str">
            <v>Yellow-billed Grosbeak</v>
          </cell>
          <cell r="D10184" t="str">
            <v>Eophona migratoria</v>
          </cell>
        </row>
        <row r="10185">
          <cell r="C10185" t="str">
            <v>Japanese Grosbeak</v>
          </cell>
          <cell r="D10185" t="str">
            <v>Eophona personata</v>
          </cell>
        </row>
        <row r="10186">
          <cell r="C10186" t="str">
            <v>Black-and-yellow Grosbeak</v>
          </cell>
          <cell r="D10186" t="str">
            <v>Mycerobas icterioides</v>
          </cell>
        </row>
        <row r="10187">
          <cell r="C10187" t="str">
            <v>Collared Grosbeak</v>
          </cell>
          <cell r="D10187" t="str">
            <v>Mycerobas affinis</v>
          </cell>
        </row>
        <row r="10188">
          <cell r="C10188" t="str">
            <v>Spot-winged Grosbeak</v>
          </cell>
          <cell r="D10188" t="str">
            <v>Mycerobas melanozanthos</v>
          </cell>
        </row>
        <row r="10189">
          <cell r="C10189" t="str">
            <v>White-winged Grosbeak</v>
          </cell>
          <cell r="D10189" t="str">
            <v>Mycerobas carnipes</v>
          </cell>
        </row>
        <row r="10190">
          <cell r="C10190" t="str">
            <v>Gold-naped Finch</v>
          </cell>
          <cell r="D10190" t="str">
            <v>Pyrrhoplectes epauletta</v>
          </cell>
        </row>
        <row r="10191">
          <cell r="C10191" t="str">
            <v>Nihoa Finch</v>
          </cell>
          <cell r="D10191" t="str">
            <v>Telespiza ultima</v>
          </cell>
        </row>
        <row r="10192">
          <cell r="C10192" t="str">
            <v>Laysan Finch</v>
          </cell>
          <cell r="D10192" t="str">
            <v>Telespiza cantans</v>
          </cell>
        </row>
        <row r="10193">
          <cell r="C10193" t="str">
            <v>Ou</v>
          </cell>
          <cell r="D10193" t="str">
            <v>Psittirostra psittacea</v>
          </cell>
        </row>
        <row r="10194">
          <cell r="C10194" t="str">
            <v>Lanai Hookbill</v>
          </cell>
          <cell r="D10194" t="str">
            <v>Dysmorodrepanis munroi</v>
          </cell>
        </row>
        <row r="10195">
          <cell r="C10195" t="str">
            <v>Palila</v>
          </cell>
          <cell r="D10195" t="str">
            <v>Loxioides bailleui</v>
          </cell>
        </row>
        <row r="10196">
          <cell r="C10196" t="str">
            <v>Lesser Koa-finch</v>
          </cell>
          <cell r="D10196" t="str">
            <v>Rhodacanthis flaviceps</v>
          </cell>
        </row>
        <row r="10197">
          <cell r="C10197" t="str">
            <v>Greater Koa-finch</v>
          </cell>
          <cell r="D10197" t="str">
            <v>Rhodacanthis palmeri</v>
          </cell>
        </row>
        <row r="10198">
          <cell r="C10198" t="str">
            <v>Kona Grosbeak</v>
          </cell>
          <cell r="D10198" t="str">
            <v>Chloridops kona</v>
          </cell>
        </row>
        <row r="10199">
          <cell r="C10199" t="str">
            <v>Maui Parrotbill</v>
          </cell>
          <cell r="D10199" t="str">
            <v>Pseudonestor xanthophrys</v>
          </cell>
        </row>
        <row r="10200">
          <cell r="C10200" t="str">
            <v>Kauai Amakihi</v>
          </cell>
          <cell r="D10200" t="str">
            <v>Hemignathus kauaiensis</v>
          </cell>
        </row>
        <row r="10201">
          <cell r="C10201" t="str">
            <v>Common Amakihi</v>
          </cell>
          <cell r="D10201" t="str">
            <v>Hemignathus virens</v>
          </cell>
        </row>
        <row r="10202">
          <cell r="C10202" t="str">
            <v>Oahu Amakihi</v>
          </cell>
          <cell r="D10202" t="str">
            <v>Hemignathus flavus</v>
          </cell>
        </row>
        <row r="10203">
          <cell r="C10203" t="str">
            <v>Anianiau</v>
          </cell>
          <cell r="D10203" t="str">
            <v>Hemignathus parvus</v>
          </cell>
        </row>
        <row r="10204">
          <cell r="C10204" t="str">
            <v>Greater Amakihi</v>
          </cell>
          <cell r="D10204" t="str">
            <v>Hemignathus sagittirostris</v>
          </cell>
        </row>
        <row r="10205">
          <cell r="D10205" t="str">
            <v>Hemignathus obscurus</v>
          </cell>
        </row>
        <row r="10206">
          <cell r="C10206" t="str">
            <v>Lesser Akialoa</v>
          </cell>
          <cell r="D10206" t="str">
            <v>Hemignathus obscurus</v>
          </cell>
        </row>
        <row r="10207">
          <cell r="C10207" t="str">
            <v>Greater Akialoa</v>
          </cell>
          <cell r="D10207" t="str">
            <v>Hemignathus ellisianus</v>
          </cell>
        </row>
        <row r="10208">
          <cell r="C10208" t="str">
            <v>Nukupuu</v>
          </cell>
          <cell r="D10208" t="str">
            <v>Hemignathus lucidus</v>
          </cell>
        </row>
        <row r="10209">
          <cell r="C10209" t="str">
            <v>Akiapolaau</v>
          </cell>
          <cell r="D10209" t="str">
            <v>Hemignathus munroi</v>
          </cell>
        </row>
        <row r="10210">
          <cell r="D10210" t="str">
            <v>Akialoa ellisiana</v>
          </cell>
        </row>
        <row r="10211">
          <cell r="D10211" t="str">
            <v>Akialoa lanaiensis</v>
          </cell>
        </row>
        <row r="10212">
          <cell r="D10212" t="str">
            <v>Akialoa stejnegeri</v>
          </cell>
        </row>
        <row r="10213">
          <cell r="C10213" t="str">
            <v>Akikiki</v>
          </cell>
          <cell r="D10213" t="str">
            <v>Oreomystis bairdi</v>
          </cell>
        </row>
        <row r="10214">
          <cell r="C10214" t="str">
            <v>Hawaii Creeper</v>
          </cell>
          <cell r="D10214" t="str">
            <v>Oreomystis mana</v>
          </cell>
        </row>
        <row r="10215">
          <cell r="C10215" t="str">
            <v>Maui Alauahio</v>
          </cell>
          <cell r="D10215" t="str">
            <v>Paroreomyza montana</v>
          </cell>
        </row>
        <row r="10216">
          <cell r="C10216" t="str">
            <v>Kakawahie</v>
          </cell>
          <cell r="D10216" t="str">
            <v>Paroreomyza flammea</v>
          </cell>
        </row>
        <row r="10217">
          <cell r="C10217" t="str">
            <v>Oahu Alauahio</v>
          </cell>
          <cell r="D10217" t="str">
            <v>Paroreomyza maculata</v>
          </cell>
        </row>
        <row r="10218">
          <cell r="C10218" t="str">
            <v>Akekee</v>
          </cell>
          <cell r="D10218" t="str">
            <v>Loxops caeruleirostris</v>
          </cell>
        </row>
        <row r="10219">
          <cell r="C10219" t="str">
            <v>Akepa</v>
          </cell>
          <cell r="D10219" t="str">
            <v>Loxops coccineus</v>
          </cell>
        </row>
        <row r="10220">
          <cell r="C10220" t="str">
            <v>Ula-ai-hawane</v>
          </cell>
          <cell r="D10220" t="str">
            <v>Ciridops anna</v>
          </cell>
        </row>
        <row r="10221">
          <cell r="C10221" t="str">
            <v>Iiwi</v>
          </cell>
          <cell r="D10221" t="str">
            <v>Vestiaria coccinea</v>
          </cell>
        </row>
        <row r="10222">
          <cell r="C10222" t="str">
            <v>Hawaii Mamo</v>
          </cell>
          <cell r="D10222" t="str">
            <v>Drepanis pacifica</v>
          </cell>
        </row>
        <row r="10223">
          <cell r="C10223" t="str">
            <v>Black Mamo</v>
          </cell>
          <cell r="D10223" t="str">
            <v>Drepanis funerea</v>
          </cell>
        </row>
        <row r="10224">
          <cell r="C10224" t="str">
            <v>Akohekohe</v>
          </cell>
          <cell r="D10224" t="str">
            <v>Palmeria dolei</v>
          </cell>
        </row>
        <row r="10225">
          <cell r="C10225" t="str">
            <v>Apapane</v>
          </cell>
          <cell r="D10225" t="str">
            <v>Himatione sanguinea</v>
          </cell>
        </row>
        <row r="10226">
          <cell r="C10226" t="str">
            <v>Poo-uli</v>
          </cell>
          <cell r="D10226" t="str">
            <v>Melamprosops phaeosoma</v>
          </cell>
        </row>
        <row r="10227">
          <cell r="C10227" t="str">
            <v>Pink-tailed Bunting</v>
          </cell>
          <cell r="D10227" t="str">
            <v>Urocynchramus pylzowi</v>
          </cell>
        </row>
        <row r="10228">
          <cell r="C10228" t="str">
            <v>Bachman's Warbler</v>
          </cell>
          <cell r="D10228" t="str">
            <v>Vermivora bachmanii</v>
          </cell>
        </row>
        <row r="10229">
          <cell r="C10229" t="str">
            <v>Blue-winged Warbler</v>
          </cell>
          <cell r="D10229" t="str">
            <v>Vermivora pinus</v>
          </cell>
        </row>
        <row r="10230">
          <cell r="C10230" t="str">
            <v>Golden-winged Warbler</v>
          </cell>
          <cell r="D10230" t="str">
            <v>Vermivora chrysoptera</v>
          </cell>
        </row>
        <row r="10231">
          <cell r="C10231" t="str">
            <v>Tennessee Warbler</v>
          </cell>
          <cell r="D10231" t="str">
            <v>Vermivora peregrina</v>
          </cell>
        </row>
        <row r="10232">
          <cell r="C10232" t="str">
            <v>Orange-crowned Warbler</v>
          </cell>
          <cell r="D10232" t="str">
            <v>Vermivora celata</v>
          </cell>
        </row>
        <row r="10233">
          <cell r="C10233" t="str">
            <v>Nashville Warbler</v>
          </cell>
          <cell r="D10233" t="str">
            <v>Vermivora ruficapilla</v>
          </cell>
        </row>
        <row r="10234">
          <cell r="C10234" t="str">
            <v>Virginia's Warbler</v>
          </cell>
          <cell r="D10234" t="str">
            <v>Vermivora virginiae</v>
          </cell>
        </row>
        <row r="10235">
          <cell r="C10235" t="str">
            <v>Colima Warbler</v>
          </cell>
          <cell r="D10235" t="str">
            <v>Vermivora crissalis</v>
          </cell>
        </row>
        <row r="10236">
          <cell r="C10236" t="str">
            <v>Lucy's Warbler</v>
          </cell>
          <cell r="D10236" t="str">
            <v>Vermivora luciae</v>
          </cell>
        </row>
        <row r="10237">
          <cell r="C10237" t="str">
            <v>Northern Parula</v>
          </cell>
          <cell r="D10237" t="str">
            <v>Parula americana</v>
          </cell>
        </row>
        <row r="10238">
          <cell r="C10238" t="str">
            <v>Tropical Parula</v>
          </cell>
          <cell r="D10238" t="str">
            <v>Parula pitiayumi</v>
          </cell>
        </row>
        <row r="10239">
          <cell r="C10239" t="str">
            <v>Crescent-chested Warbler</v>
          </cell>
          <cell r="D10239" t="str">
            <v>Parula superciliosa</v>
          </cell>
        </row>
        <row r="10240">
          <cell r="C10240" t="str">
            <v>Flame-throated Warbler</v>
          </cell>
          <cell r="D10240" t="str">
            <v>Parula gutturalis</v>
          </cell>
        </row>
        <row r="10241">
          <cell r="C10241" t="str">
            <v>Yellow Warbler</v>
          </cell>
          <cell r="D10241" t="str">
            <v>Dendroica petechia</v>
          </cell>
        </row>
        <row r="10242">
          <cell r="D10242" t="str">
            <v>Dendroica aestiva</v>
          </cell>
        </row>
        <row r="10243">
          <cell r="D10243" t="str">
            <v>Dendroica erithachorides</v>
          </cell>
        </row>
        <row r="10244">
          <cell r="C10244" t="str">
            <v>Chestnut-sided Warbler</v>
          </cell>
          <cell r="D10244" t="str">
            <v>Dendroica pensylvanica</v>
          </cell>
        </row>
        <row r="10245">
          <cell r="C10245" t="str">
            <v>Magnolia Warbler</v>
          </cell>
          <cell r="D10245" t="str">
            <v>Dendroica magnolia</v>
          </cell>
        </row>
        <row r="10246">
          <cell r="C10246" t="str">
            <v>Cape May Warbler</v>
          </cell>
          <cell r="D10246" t="str">
            <v>Dendroica tigrina</v>
          </cell>
        </row>
        <row r="10247">
          <cell r="C10247" t="str">
            <v>Black-throated Blue Warbler</v>
          </cell>
          <cell r="D10247" t="str">
            <v>Dendroica caerulescens</v>
          </cell>
        </row>
        <row r="10248">
          <cell r="C10248" t="str">
            <v>Yellow-rumped Warbler</v>
          </cell>
          <cell r="D10248" t="str">
            <v>Dendroica coronata</v>
          </cell>
        </row>
        <row r="10249">
          <cell r="C10249" t="str">
            <v>Black-throated Grey Warbler</v>
          </cell>
          <cell r="D10249" t="str">
            <v>Dendroica nigrescens</v>
          </cell>
        </row>
        <row r="10250">
          <cell r="C10250" t="str">
            <v>Townsend's Warbler</v>
          </cell>
          <cell r="D10250" t="str">
            <v>Dendroica townsendi</v>
          </cell>
        </row>
        <row r="10251">
          <cell r="C10251" t="str">
            <v>Hermit Warbler</v>
          </cell>
          <cell r="D10251" t="str">
            <v>Dendroica occidentalis</v>
          </cell>
        </row>
        <row r="10252">
          <cell r="C10252" t="str">
            <v>Black-throated Green Warbler</v>
          </cell>
          <cell r="D10252" t="str">
            <v>Dendroica virens</v>
          </cell>
        </row>
        <row r="10253">
          <cell r="C10253" t="str">
            <v>Golden-cheeked Warbler</v>
          </cell>
          <cell r="D10253" t="str">
            <v>Dendroica chrysoparia</v>
          </cell>
        </row>
        <row r="10254">
          <cell r="C10254" t="str">
            <v>Blackburnian Warbler</v>
          </cell>
          <cell r="D10254" t="str">
            <v>Dendroica fusca</v>
          </cell>
        </row>
        <row r="10255">
          <cell r="C10255" t="str">
            <v>Yellow-throated Warbler</v>
          </cell>
          <cell r="D10255" t="str">
            <v>Dendroica dominica</v>
          </cell>
        </row>
        <row r="10256">
          <cell r="C10256" t="str">
            <v>Grace's Warbler</v>
          </cell>
          <cell r="D10256" t="str">
            <v>Dendroica graciae</v>
          </cell>
        </row>
        <row r="10257">
          <cell r="D10257" t="str">
            <v>Dendroica adelaidae</v>
          </cell>
        </row>
        <row r="10258">
          <cell r="C10258" t="str">
            <v>Adelaide's Warbler</v>
          </cell>
          <cell r="D10258" t="str">
            <v>Dendroica adelaidae</v>
          </cell>
        </row>
        <row r="10259">
          <cell r="C10259" t="str">
            <v>Barbuda Warbler</v>
          </cell>
          <cell r="D10259" t="str">
            <v>Dendroica subita</v>
          </cell>
        </row>
        <row r="10260">
          <cell r="C10260" t="str">
            <v>St Lucia Warbler</v>
          </cell>
          <cell r="D10260" t="str">
            <v>Dendroica delicata</v>
          </cell>
        </row>
        <row r="10261">
          <cell r="C10261" t="str">
            <v>Olive-capped Warbler</v>
          </cell>
          <cell r="D10261" t="str">
            <v>Dendroica pityophila</v>
          </cell>
        </row>
        <row r="10262">
          <cell r="C10262" t="str">
            <v>Pine Warbler</v>
          </cell>
          <cell r="D10262" t="str">
            <v>Dendroica pinus</v>
          </cell>
        </row>
        <row r="10263">
          <cell r="C10263" t="str">
            <v>Kirtland's Warbler</v>
          </cell>
          <cell r="D10263" t="str">
            <v>Dendroica kirtlandii</v>
          </cell>
        </row>
        <row r="10264">
          <cell r="C10264" t="str">
            <v>Prairie Warbler</v>
          </cell>
          <cell r="D10264" t="str">
            <v>Dendroica discolor</v>
          </cell>
        </row>
        <row r="10265">
          <cell r="C10265" t="str">
            <v>Vitelline Warbler</v>
          </cell>
          <cell r="D10265" t="str">
            <v>Dendroica vitellina</v>
          </cell>
        </row>
        <row r="10266">
          <cell r="C10266" t="str">
            <v>Palm Warbler</v>
          </cell>
          <cell r="D10266" t="str">
            <v>Dendroica palmarum</v>
          </cell>
        </row>
        <row r="10267">
          <cell r="C10267" t="str">
            <v>Bay-breasted Warbler</v>
          </cell>
          <cell r="D10267" t="str">
            <v>Dendroica castanea</v>
          </cell>
        </row>
        <row r="10268">
          <cell r="C10268" t="str">
            <v>Blackpoll Warbler</v>
          </cell>
          <cell r="D10268" t="str">
            <v>Dendroica striata</v>
          </cell>
        </row>
        <row r="10269">
          <cell r="C10269" t="str">
            <v>Cerulean Warbler</v>
          </cell>
          <cell r="D10269" t="str">
            <v>Dendroica cerulea</v>
          </cell>
        </row>
        <row r="10270">
          <cell r="C10270" t="str">
            <v>Plumbeous Warbler</v>
          </cell>
          <cell r="D10270" t="str">
            <v>Dendroica plumbea</v>
          </cell>
        </row>
        <row r="10271">
          <cell r="C10271" t="str">
            <v>Arrowhead Warbler</v>
          </cell>
          <cell r="D10271" t="str">
            <v>Dendroica pharetra</v>
          </cell>
        </row>
        <row r="10272">
          <cell r="C10272" t="str">
            <v>Elfin-woods Warbler</v>
          </cell>
          <cell r="D10272" t="str">
            <v>Dendroica angelae</v>
          </cell>
        </row>
        <row r="10273">
          <cell r="C10273" t="str">
            <v>Whistling Warbler</v>
          </cell>
          <cell r="D10273" t="str">
            <v>Catharopeza bishopi</v>
          </cell>
        </row>
        <row r="10274">
          <cell r="C10274" t="str">
            <v>Black-and-white Warbler</v>
          </cell>
          <cell r="D10274" t="str">
            <v>Mniotilta varia</v>
          </cell>
        </row>
        <row r="10275">
          <cell r="C10275" t="str">
            <v>American Redstart</v>
          </cell>
          <cell r="D10275" t="str">
            <v>Setophaga ruticilla</v>
          </cell>
        </row>
        <row r="10276">
          <cell r="C10276" t="str">
            <v>Prothonotary Warbler</v>
          </cell>
          <cell r="D10276" t="str">
            <v>Protonotaria citrea</v>
          </cell>
        </row>
        <row r="10277">
          <cell r="C10277" t="str">
            <v>Worm-eating Warbler</v>
          </cell>
          <cell r="D10277" t="str">
            <v>Helmitheros vermivorum</v>
          </cell>
        </row>
        <row r="10278">
          <cell r="C10278" t="str">
            <v>Swainson's Warbler</v>
          </cell>
          <cell r="D10278" t="str">
            <v>Limnothlypis swainsonii</v>
          </cell>
        </row>
        <row r="10279">
          <cell r="C10279" t="str">
            <v>Ovenbird</v>
          </cell>
          <cell r="D10279" t="str">
            <v>Seiurus aurocapilla</v>
          </cell>
        </row>
        <row r="10280">
          <cell r="C10280" t="str">
            <v>Northern Waterthrush</v>
          </cell>
          <cell r="D10280" t="str">
            <v>Seiurus noveboracensis</v>
          </cell>
        </row>
        <row r="10281">
          <cell r="C10281" t="str">
            <v>Louisiana Waterthrush</v>
          </cell>
          <cell r="D10281" t="str">
            <v>Seiurus motacilla</v>
          </cell>
        </row>
        <row r="10282">
          <cell r="C10282" t="str">
            <v>Kentucky Warbler</v>
          </cell>
          <cell r="D10282" t="str">
            <v>Oporornis formosus</v>
          </cell>
        </row>
        <row r="10283">
          <cell r="C10283" t="str">
            <v>Connecticut Warbler</v>
          </cell>
          <cell r="D10283" t="str">
            <v>Oporornis agilis</v>
          </cell>
        </row>
        <row r="10284">
          <cell r="C10284" t="str">
            <v>Mourning Warbler</v>
          </cell>
          <cell r="D10284" t="str">
            <v>Oporornis philadelphia</v>
          </cell>
        </row>
        <row r="10285">
          <cell r="C10285" t="str">
            <v>MacGillivray's Warbler</v>
          </cell>
          <cell r="D10285" t="str">
            <v>Oporornis tolmiei</v>
          </cell>
        </row>
        <row r="10286">
          <cell r="C10286" t="str">
            <v>Common Yellowthroat</v>
          </cell>
          <cell r="D10286" t="str">
            <v>Geothlypis trichas</v>
          </cell>
        </row>
        <row r="10287">
          <cell r="C10287" t="str">
            <v>Belding's Yellowthroat</v>
          </cell>
          <cell r="D10287" t="str">
            <v>Geothlypis beldingi</v>
          </cell>
        </row>
        <row r="10288">
          <cell r="C10288" t="str">
            <v>Altamira Yellowthroat</v>
          </cell>
          <cell r="D10288" t="str">
            <v>Geothlypis flavovelata</v>
          </cell>
        </row>
        <row r="10289">
          <cell r="C10289" t="str">
            <v>Bahama Yellowthroat</v>
          </cell>
          <cell r="D10289" t="str">
            <v>Geothlypis rostrata</v>
          </cell>
        </row>
        <row r="10290">
          <cell r="C10290" t="str">
            <v>Olive-crowned Yellowthroat</v>
          </cell>
          <cell r="D10290" t="str">
            <v>Geothlypis semiflava</v>
          </cell>
        </row>
        <row r="10291">
          <cell r="C10291" t="str">
            <v>Black-polled Yellowthroat</v>
          </cell>
          <cell r="D10291" t="str">
            <v>Geothlypis speciosa</v>
          </cell>
        </row>
        <row r="10292">
          <cell r="C10292" t="str">
            <v>Hooded Yellowthroat</v>
          </cell>
          <cell r="D10292" t="str">
            <v>Geothlypis nelsoni</v>
          </cell>
        </row>
        <row r="10293">
          <cell r="C10293" t="str">
            <v>Masked Yellowthroat</v>
          </cell>
          <cell r="D10293" t="str">
            <v>Geothlypis aequinoctialis</v>
          </cell>
        </row>
        <row r="10294">
          <cell r="C10294" t="str">
            <v>Grey-crowned Yellowthroat</v>
          </cell>
          <cell r="D10294" t="str">
            <v>Geothlypis poliocephala</v>
          </cell>
        </row>
        <row r="10295">
          <cell r="C10295" t="str">
            <v>Green-tailed Warbler</v>
          </cell>
          <cell r="D10295" t="str">
            <v>Microligea palustris</v>
          </cell>
        </row>
        <row r="10296">
          <cell r="C10296" t="str">
            <v>Yellow-headed Warbler</v>
          </cell>
          <cell r="D10296" t="str">
            <v>Teretistris fernandinae</v>
          </cell>
        </row>
        <row r="10297">
          <cell r="C10297" t="str">
            <v>Oriente Warbler</v>
          </cell>
          <cell r="D10297" t="str">
            <v>Teretistris fornsi</v>
          </cell>
        </row>
        <row r="10298">
          <cell r="C10298" t="str">
            <v>Semper's Warbler</v>
          </cell>
          <cell r="D10298" t="str">
            <v>Leucopeza semperi</v>
          </cell>
        </row>
        <row r="10299">
          <cell r="C10299" t="str">
            <v>Hooded Warbler</v>
          </cell>
          <cell r="D10299" t="str">
            <v>Wilsonia citrina</v>
          </cell>
        </row>
        <row r="10300">
          <cell r="C10300" t="str">
            <v>Wilson's Warbler</v>
          </cell>
          <cell r="D10300" t="str">
            <v>Wilsonia pusilla</v>
          </cell>
        </row>
        <row r="10301">
          <cell r="C10301" t="str">
            <v>Canada Warbler</v>
          </cell>
          <cell r="D10301" t="str">
            <v>Wilsonia canadensis</v>
          </cell>
        </row>
        <row r="10302">
          <cell r="C10302" t="str">
            <v>Red-faced Warbler</v>
          </cell>
          <cell r="D10302" t="str">
            <v>Cardellina rubrifrons</v>
          </cell>
        </row>
        <row r="10303">
          <cell r="C10303" t="str">
            <v>Red Warbler</v>
          </cell>
          <cell r="D10303" t="str">
            <v>Ergaticus ruber</v>
          </cell>
        </row>
        <row r="10304">
          <cell r="C10304" t="str">
            <v>Pink-headed Warbler</v>
          </cell>
          <cell r="D10304" t="str">
            <v>Ergaticus versicolor</v>
          </cell>
        </row>
        <row r="10305">
          <cell r="C10305" t="str">
            <v>Painted Redstart</v>
          </cell>
          <cell r="D10305" t="str">
            <v>Myioborus pictus</v>
          </cell>
        </row>
        <row r="10306">
          <cell r="C10306" t="str">
            <v>Slate-throated Redstart</v>
          </cell>
          <cell r="D10306" t="str">
            <v>Myioborus miniatus</v>
          </cell>
        </row>
        <row r="10307">
          <cell r="C10307" t="str">
            <v>Tepui Redstart</v>
          </cell>
          <cell r="D10307" t="str">
            <v>Myioborus castaneocapilla</v>
          </cell>
        </row>
        <row r="10308">
          <cell r="C10308" t="str">
            <v>Brown-capped Redstart</v>
          </cell>
          <cell r="D10308" t="str">
            <v>Myioborus brunniceps</v>
          </cell>
        </row>
        <row r="10309">
          <cell r="C10309" t="str">
            <v>Paria Redstart</v>
          </cell>
          <cell r="D10309" t="str">
            <v>Myioborus pariae</v>
          </cell>
        </row>
        <row r="10310">
          <cell r="C10310" t="str">
            <v>White-faced Redstart</v>
          </cell>
          <cell r="D10310" t="str">
            <v>Myioborus albifacies</v>
          </cell>
        </row>
        <row r="10311">
          <cell r="C10311" t="str">
            <v>Saffron-breasted Redstart</v>
          </cell>
          <cell r="D10311" t="str">
            <v>Myioborus cardonai</v>
          </cell>
        </row>
        <row r="10312">
          <cell r="C10312" t="str">
            <v>Collared Redstart</v>
          </cell>
          <cell r="D10312" t="str">
            <v>Myioborus torquatus</v>
          </cell>
        </row>
        <row r="10313">
          <cell r="C10313" t="str">
            <v>Spectacled Redstart</v>
          </cell>
          <cell r="D10313" t="str">
            <v>Myioborus melanocephalus</v>
          </cell>
        </row>
        <row r="10314">
          <cell r="C10314" t="str">
            <v>Golden-fronted Redstart</v>
          </cell>
          <cell r="D10314" t="str">
            <v>Myioborus ornatus</v>
          </cell>
        </row>
        <row r="10315">
          <cell r="C10315" t="str">
            <v>White-fronted Redstart</v>
          </cell>
          <cell r="D10315" t="str">
            <v>Myioborus albifrons</v>
          </cell>
        </row>
        <row r="10316">
          <cell r="C10316" t="str">
            <v>Yellow-crowned Redstart</v>
          </cell>
          <cell r="D10316" t="str">
            <v>Myioborus flavivertex</v>
          </cell>
        </row>
        <row r="10317">
          <cell r="C10317" t="str">
            <v>Fan-tailed Warbler</v>
          </cell>
          <cell r="D10317" t="str">
            <v>Euthlypis lachrymosa</v>
          </cell>
        </row>
        <row r="10318">
          <cell r="C10318" t="str">
            <v>Grey-and-gold Warbler</v>
          </cell>
          <cell r="D10318" t="str">
            <v>Basileuterus fraseri</v>
          </cell>
        </row>
        <row r="10319">
          <cell r="C10319" t="str">
            <v>Two-banded Warbler</v>
          </cell>
          <cell r="D10319" t="str">
            <v>Basileuterus bivittatus</v>
          </cell>
        </row>
        <row r="10320">
          <cell r="C10320" t="str">
            <v>Golden-bellied Warbler</v>
          </cell>
          <cell r="D10320" t="str">
            <v>Basileuterus chrysogaster</v>
          </cell>
        </row>
        <row r="10321">
          <cell r="C10321" t="str">
            <v>Pale-legged Warbler</v>
          </cell>
          <cell r="D10321" t="str">
            <v>Basileuterus signatus</v>
          </cell>
        </row>
        <row r="10322">
          <cell r="C10322" t="str">
            <v>Citrine Warbler</v>
          </cell>
          <cell r="D10322" t="str">
            <v>Basileuterus luteoviridis</v>
          </cell>
        </row>
        <row r="10323">
          <cell r="C10323" t="str">
            <v>Black-crested Warbler</v>
          </cell>
          <cell r="D10323" t="str">
            <v>Basileuterus nigrocristatus</v>
          </cell>
        </row>
        <row r="10324">
          <cell r="C10324" t="str">
            <v>Grey-headed Warbler</v>
          </cell>
          <cell r="D10324" t="str">
            <v>Basileuterus griseiceps</v>
          </cell>
        </row>
        <row r="10325">
          <cell r="C10325" t="str">
            <v>Santa Marta Warbler</v>
          </cell>
          <cell r="D10325" t="str">
            <v>Basileuterus basilicus</v>
          </cell>
        </row>
        <row r="10326">
          <cell r="C10326" t="str">
            <v>Grey-throated Warbler</v>
          </cell>
          <cell r="D10326" t="str">
            <v>Basileuterus cinereicollis</v>
          </cell>
        </row>
        <row r="10327">
          <cell r="C10327" t="str">
            <v>White-lored Warbler</v>
          </cell>
          <cell r="D10327" t="str">
            <v>Basileuterus conspicillatus</v>
          </cell>
        </row>
        <row r="10328">
          <cell r="C10328" t="str">
            <v>Russet-crowned Warbler</v>
          </cell>
          <cell r="D10328" t="str">
            <v>Basileuterus coronatus</v>
          </cell>
        </row>
        <row r="10329">
          <cell r="C10329" t="str">
            <v>Golden-crowned Warbler</v>
          </cell>
          <cell r="D10329" t="str">
            <v>Basileuterus culicivorus</v>
          </cell>
        </row>
        <row r="10330">
          <cell r="C10330" t="str">
            <v>Three-banded Warbler</v>
          </cell>
          <cell r="D10330" t="str">
            <v>Basileuterus trifasciatus</v>
          </cell>
        </row>
        <row r="10331">
          <cell r="C10331" t="str">
            <v>White-bellied Warbler</v>
          </cell>
          <cell r="D10331" t="str">
            <v>Basileuterus hypoleucus</v>
          </cell>
        </row>
        <row r="10332">
          <cell r="C10332" t="str">
            <v>Rufous-capped Warbler</v>
          </cell>
          <cell r="D10332" t="str">
            <v>Basileuterus rufifrons</v>
          </cell>
        </row>
        <row r="10333">
          <cell r="C10333" t="str">
            <v>Golden-browed Warbler</v>
          </cell>
          <cell r="D10333" t="str">
            <v>Basileuterus belli</v>
          </cell>
        </row>
        <row r="10334">
          <cell r="C10334" t="str">
            <v>Black-cheeked Warbler</v>
          </cell>
          <cell r="D10334" t="str">
            <v>Basileuterus melanogenys</v>
          </cell>
        </row>
        <row r="10335">
          <cell r="C10335" t="str">
            <v>Pirre Warbler</v>
          </cell>
          <cell r="D10335" t="str">
            <v>Basileuterus ignotus</v>
          </cell>
        </row>
        <row r="10336">
          <cell r="C10336" t="str">
            <v>Three-striped Warbler</v>
          </cell>
          <cell r="D10336" t="str">
            <v>Basileuterus tristriatus</v>
          </cell>
        </row>
        <row r="10337">
          <cell r="C10337" t="str">
            <v>White-browed Warbler</v>
          </cell>
          <cell r="D10337" t="str">
            <v>Basileuterus leucoblepharus</v>
          </cell>
        </row>
        <row r="10338">
          <cell r="C10338" t="str">
            <v>White-striped Warbler</v>
          </cell>
          <cell r="D10338" t="str">
            <v>Basileuterus leucophrys</v>
          </cell>
        </row>
        <row r="10339">
          <cell r="C10339" t="str">
            <v>Flavescent Warbler</v>
          </cell>
          <cell r="D10339" t="str">
            <v>Basileuterus flaveolus</v>
          </cell>
        </row>
        <row r="10340">
          <cell r="C10340" t="str">
            <v>Buff-rumped Warbler</v>
          </cell>
          <cell r="D10340" t="str">
            <v>Phaeothlypis fulvicauda</v>
          </cell>
        </row>
        <row r="10341">
          <cell r="C10341" t="str">
            <v>Neotropical River Warbler</v>
          </cell>
          <cell r="D10341" t="str">
            <v>Phaeothlypis rivularis</v>
          </cell>
        </row>
        <row r="10342">
          <cell r="C10342" t="str">
            <v>Wrenthrush</v>
          </cell>
          <cell r="D10342" t="str">
            <v>Zeledonia coronata</v>
          </cell>
        </row>
        <row r="10343">
          <cell r="C10343" t="str">
            <v>Yellow-breasted Chat</v>
          </cell>
          <cell r="D10343" t="str">
            <v>Icteria virens</v>
          </cell>
        </row>
        <row r="10344">
          <cell r="C10344" t="str">
            <v>White-winged Warbler</v>
          </cell>
          <cell r="D10344" t="str">
            <v>Xenoligea montana</v>
          </cell>
        </row>
        <row r="10345">
          <cell r="C10345" t="str">
            <v>Crested Oropendola</v>
          </cell>
          <cell r="D10345" t="str">
            <v>Psarocolius decumanus</v>
          </cell>
        </row>
        <row r="10346">
          <cell r="C10346" t="str">
            <v>Green Oropendola</v>
          </cell>
          <cell r="D10346" t="str">
            <v>Psarocolius viridis</v>
          </cell>
        </row>
        <row r="10347">
          <cell r="C10347" t="str">
            <v>Dusky-green Oropendola</v>
          </cell>
          <cell r="D10347" t="str">
            <v>Psarocolius atrovirens</v>
          </cell>
        </row>
        <row r="10348">
          <cell r="C10348" t="str">
            <v>Russet-backed Oropendola</v>
          </cell>
          <cell r="D10348" t="str">
            <v>Psarocolius angustifrons</v>
          </cell>
        </row>
        <row r="10349">
          <cell r="C10349" t="str">
            <v>Chestnut-headed Oropendola</v>
          </cell>
          <cell r="D10349" t="str">
            <v>Psarocolius wagleri</v>
          </cell>
        </row>
        <row r="10350">
          <cell r="C10350" t="str">
            <v>Montezuma Oropendola</v>
          </cell>
          <cell r="D10350" t="str">
            <v>Psarocolius montezuma</v>
          </cell>
        </row>
        <row r="10351">
          <cell r="C10351" t="str">
            <v>Baudo Oropendola</v>
          </cell>
          <cell r="D10351" t="str">
            <v>Psarocolius cassini</v>
          </cell>
        </row>
        <row r="10352">
          <cell r="C10352" t="str">
            <v>Olive Oropendola</v>
          </cell>
          <cell r="D10352" t="str">
            <v>Psarocolius bifasciatus</v>
          </cell>
        </row>
        <row r="10353">
          <cell r="C10353" t="str">
            <v>Black Oropendola</v>
          </cell>
          <cell r="D10353" t="str">
            <v>Psarocolius guatimozinus</v>
          </cell>
        </row>
        <row r="10354">
          <cell r="C10354" t="str">
            <v>Casqued Oropendola</v>
          </cell>
          <cell r="D10354" t="str">
            <v>Clypicterus oseryi</v>
          </cell>
        </row>
        <row r="10355">
          <cell r="C10355" t="str">
            <v>Band-tailed Oropendola</v>
          </cell>
          <cell r="D10355" t="str">
            <v>Ocyalus latirostris</v>
          </cell>
        </row>
        <row r="10356">
          <cell r="C10356" t="str">
            <v>Yellow-rumped Cacique</v>
          </cell>
          <cell r="D10356" t="str">
            <v>Cacicus cela</v>
          </cell>
        </row>
        <row r="10357">
          <cell r="C10357" t="str">
            <v>Red-rumped Cacique</v>
          </cell>
          <cell r="D10357" t="str">
            <v>Cacicus haemorrhous</v>
          </cell>
        </row>
        <row r="10358">
          <cell r="C10358" t="str">
            <v>Scarlet-rumped Cacique</v>
          </cell>
          <cell r="D10358" t="str">
            <v>Cacicus uropygialis</v>
          </cell>
        </row>
        <row r="10359">
          <cell r="D10359" t="str">
            <v>Cacicus uropygialis</v>
          </cell>
        </row>
        <row r="10360">
          <cell r="D10360" t="str">
            <v>Cacicus microrhynchus</v>
          </cell>
        </row>
        <row r="10361">
          <cell r="C10361" t="str">
            <v>Selva Cacique</v>
          </cell>
          <cell r="D10361" t="str">
            <v>Cacicus koepckeae</v>
          </cell>
        </row>
        <row r="10362">
          <cell r="C10362" t="str">
            <v>Golden-winged Cacique</v>
          </cell>
          <cell r="D10362" t="str">
            <v>Cacicus chrysopterus</v>
          </cell>
        </row>
        <row r="10363">
          <cell r="C10363" t="str">
            <v>Mountain Cacique</v>
          </cell>
          <cell r="D10363" t="str">
            <v>Cacicus chrysonotus</v>
          </cell>
        </row>
        <row r="10364">
          <cell r="D10364" t="str">
            <v>Cacicus chrysonotus</v>
          </cell>
        </row>
        <row r="10365">
          <cell r="D10365" t="str">
            <v>Cacicus leucoramphus</v>
          </cell>
        </row>
        <row r="10366">
          <cell r="C10366" t="str">
            <v>Ecuadorian Cacique</v>
          </cell>
          <cell r="D10366" t="str">
            <v>Cacicus sclateri</v>
          </cell>
        </row>
        <row r="10367">
          <cell r="C10367" t="str">
            <v>Solitary Black Cacique</v>
          </cell>
          <cell r="D10367" t="str">
            <v>Cacicus solitarius</v>
          </cell>
        </row>
        <row r="10368">
          <cell r="C10368" t="str">
            <v>Yellow-winged Cacique</v>
          </cell>
          <cell r="D10368" t="str">
            <v>Cacicus melanicterus</v>
          </cell>
        </row>
        <row r="10369">
          <cell r="C10369" t="str">
            <v>Yellow-billed Cacique</v>
          </cell>
          <cell r="D10369" t="str">
            <v>Amblycercus holosericeus</v>
          </cell>
        </row>
        <row r="10370">
          <cell r="D10370" t="str">
            <v>Icterus chrysocephalus</v>
          </cell>
        </row>
        <row r="10371">
          <cell r="D10371" t="str">
            <v>Icterus cayanensis</v>
          </cell>
        </row>
        <row r="10372">
          <cell r="C10372" t="str">
            <v>Epaulet Oriole</v>
          </cell>
          <cell r="D10372" t="str">
            <v>Icterus cayanensis</v>
          </cell>
        </row>
        <row r="10373">
          <cell r="D10373" t="str">
            <v>Icterus pyrrhopterus</v>
          </cell>
        </row>
        <row r="10374">
          <cell r="C10374" t="str">
            <v>Audubon's Oriole</v>
          </cell>
          <cell r="D10374" t="str">
            <v>Icterus graduacauda</v>
          </cell>
        </row>
        <row r="10375">
          <cell r="C10375" t="str">
            <v>Yellow-backed Oriole</v>
          </cell>
          <cell r="D10375" t="str">
            <v>Icterus chrysater</v>
          </cell>
        </row>
        <row r="10376">
          <cell r="C10376" t="str">
            <v>Yellow Oriole</v>
          </cell>
          <cell r="D10376" t="str">
            <v>Icterus nigrogularis</v>
          </cell>
        </row>
        <row r="10377">
          <cell r="C10377" t="str">
            <v>Jamaican Oriole</v>
          </cell>
          <cell r="D10377" t="str">
            <v>Icterus leucopteryx</v>
          </cell>
        </row>
        <row r="10378">
          <cell r="C10378" t="str">
            <v>Orange Oriole</v>
          </cell>
          <cell r="D10378" t="str">
            <v>Icterus auratus</v>
          </cell>
        </row>
        <row r="10379">
          <cell r="C10379" t="str">
            <v>Yellow-tailed Oriole</v>
          </cell>
          <cell r="D10379" t="str">
            <v>Icterus mesomelas</v>
          </cell>
        </row>
        <row r="10380">
          <cell r="C10380" t="str">
            <v>Orange-crowned Oriole</v>
          </cell>
          <cell r="D10380" t="str">
            <v>Icterus auricapillus</v>
          </cell>
        </row>
        <row r="10381">
          <cell r="C10381" t="str">
            <v>White-edged Oriole</v>
          </cell>
          <cell r="D10381" t="str">
            <v>Icterus graceannae</v>
          </cell>
        </row>
        <row r="10382">
          <cell r="C10382" t="str">
            <v>Spot-breasted Oriole</v>
          </cell>
          <cell r="D10382" t="str">
            <v>Icterus pectoralis</v>
          </cell>
        </row>
        <row r="10383">
          <cell r="C10383" t="str">
            <v>Altamira Oriole</v>
          </cell>
          <cell r="D10383" t="str">
            <v>Icterus gularis</v>
          </cell>
        </row>
        <row r="10384">
          <cell r="C10384" t="str">
            <v>Streak-backed Oriole</v>
          </cell>
          <cell r="D10384" t="str">
            <v>Icterus pustulatus</v>
          </cell>
        </row>
        <row r="10385">
          <cell r="D10385" t="str">
            <v>Icterus icterus</v>
          </cell>
        </row>
        <row r="10386">
          <cell r="C10386" t="str">
            <v>Venezuelan Troupial</v>
          </cell>
          <cell r="D10386" t="str">
            <v>Icterus icterus</v>
          </cell>
        </row>
        <row r="10387">
          <cell r="C10387" t="str">
            <v>Orange-backed Troupial</v>
          </cell>
          <cell r="D10387" t="str">
            <v>Icterus croconotus</v>
          </cell>
        </row>
        <row r="10388">
          <cell r="C10388" t="str">
            <v>Campo Troupial</v>
          </cell>
          <cell r="D10388" t="str">
            <v>Icterus jamacaii</v>
          </cell>
        </row>
        <row r="10389">
          <cell r="D10389" t="str">
            <v>Icterus galbula</v>
          </cell>
        </row>
        <row r="10390">
          <cell r="C10390" t="str">
            <v>Baltimore Oriole</v>
          </cell>
          <cell r="D10390" t="str">
            <v>Icterus galbula</v>
          </cell>
        </row>
        <row r="10391">
          <cell r="C10391" t="str">
            <v>Bullock's Oriole</v>
          </cell>
          <cell r="D10391" t="str">
            <v>Icterus bullockii</v>
          </cell>
        </row>
        <row r="10392">
          <cell r="C10392" t="str">
            <v>Black-backed Oriole</v>
          </cell>
          <cell r="D10392" t="str">
            <v>Icterus abeillei</v>
          </cell>
        </row>
        <row r="10393">
          <cell r="C10393" t="str">
            <v>Hooded Oriole</v>
          </cell>
          <cell r="D10393" t="str">
            <v>Icterus cucullatus</v>
          </cell>
        </row>
        <row r="10394">
          <cell r="C10394" t="str">
            <v>Orchard Oriole</v>
          </cell>
          <cell r="D10394" t="str">
            <v>Icterus spurius</v>
          </cell>
        </row>
        <row r="10395">
          <cell r="D10395" t="str">
            <v>Icterus fuertesi</v>
          </cell>
        </row>
        <row r="10396">
          <cell r="C10396" t="str">
            <v>Black-vented Oriole</v>
          </cell>
          <cell r="D10396" t="str">
            <v>Icterus wagleri</v>
          </cell>
        </row>
        <row r="10397">
          <cell r="D10397" t="str">
            <v>Icterus dominicensis</v>
          </cell>
        </row>
        <row r="10398">
          <cell r="C10398" t="str">
            <v>Greater Antillean Oriole</v>
          </cell>
          <cell r="D10398" t="str">
            <v>Icterus dominicensis</v>
          </cell>
        </row>
        <row r="10399">
          <cell r="C10399" t="str">
            <v>Black-cowled Oriole</v>
          </cell>
          <cell r="D10399" t="str">
            <v>Icterus prosthemelas</v>
          </cell>
        </row>
        <row r="10400">
          <cell r="C10400" t="str">
            <v>Montserrat Oriole</v>
          </cell>
          <cell r="D10400" t="str">
            <v>Icterus oberi</v>
          </cell>
        </row>
        <row r="10401">
          <cell r="C10401" t="str">
            <v>Martinique Oriole</v>
          </cell>
          <cell r="D10401" t="str">
            <v>Icterus bonana</v>
          </cell>
        </row>
        <row r="10402">
          <cell r="C10402" t="str">
            <v>St Lucia Oriole</v>
          </cell>
          <cell r="D10402" t="str">
            <v>Icterus laudabilis</v>
          </cell>
        </row>
        <row r="10403">
          <cell r="C10403" t="str">
            <v>Bar-winged Oriole</v>
          </cell>
          <cell r="D10403" t="str">
            <v>Icterus maculialatus</v>
          </cell>
        </row>
        <row r="10404">
          <cell r="C10404" t="str">
            <v>Scott's Oriole</v>
          </cell>
          <cell r="D10404" t="str">
            <v>Icterus parisorum</v>
          </cell>
        </row>
        <row r="10405">
          <cell r="C10405" t="str">
            <v>Jamaican Blackbird</v>
          </cell>
          <cell r="D10405" t="str">
            <v>Nesopsar nigerrimus</v>
          </cell>
        </row>
        <row r="10406">
          <cell r="C10406" t="str">
            <v>Oriole Blackbird</v>
          </cell>
          <cell r="D10406" t="str">
            <v>Gymnomystax mexicanus</v>
          </cell>
        </row>
        <row r="10407">
          <cell r="C10407" t="str">
            <v>Golden-tufted Grackle</v>
          </cell>
          <cell r="D10407" t="str">
            <v>Macroagelaius imthurni</v>
          </cell>
        </row>
        <row r="10408">
          <cell r="C10408" t="str">
            <v>Mountain Grackle</v>
          </cell>
          <cell r="D10408" t="str">
            <v>Macroagelaius subalaris</v>
          </cell>
        </row>
        <row r="10409">
          <cell r="C10409" t="str">
            <v>Red-bellied Grackle</v>
          </cell>
          <cell r="D10409" t="str">
            <v>Hypopyrrhus pyrohypogaster</v>
          </cell>
        </row>
        <row r="10410">
          <cell r="C10410" t="str">
            <v>Velvet-fronted Grackle</v>
          </cell>
          <cell r="D10410" t="str">
            <v>Lampropsar tanagrinus</v>
          </cell>
        </row>
        <row r="10411">
          <cell r="C10411" t="str">
            <v>Chopi Blackbird</v>
          </cell>
          <cell r="D10411" t="str">
            <v>Gnorimopsar chopi</v>
          </cell>
        </row>
        <row r="10412">
          <cell r="C10412" t="str">
            <v>Austral Blackbird</v>
          </cell>
          <cell r="D10412" t="str">
            <v>Curaeus curaeus</v>
          </cell>
        </row>
        <row r="10413">
          <cell r="C10413" t="str">
            <v>Forbes's Blackbird</v>
          </cell>
          <cell r="D10413" t="str">
            <v>Curaeus forbesi</v>
          </cell>
        </row>
        <row r="10414">
          <cell r="C10414" t="str">
            <v>Scarlet-headed Blackbird</v>
          </cell>
          <cell r="D10414" t="str">
            <v>Amblyramphus holosericeus</v>
          </cell>
        </row>
        <row r="10415">
          <cell r="C10415" t="str">
            <v>Chestnut-capped Blackbird</v>
          </cell>
          <cell r="D10415" t="str">
            <v>Chrysomus ruficapillus</v>
          </cell>
        </row>
        <row r="10416">
          <cell r="C10416" t="str">
            <v>Yellow-hooded Blackbird</v>
          </cell>
          <cell r="D10416" t="str">
            <v>Chrysomus icterocephalus</v>
          </cell>
        </row>
        <row r="10417">
          <cell r="C10417" t="str">
            <v>Saffron-cowled Blackbird</v>
          </cell>
          <cell r="D10417" t="str">
            <v>Xanthopsar flavus</v>
          </cell>
        </row>
        <row r="10418">
          <cell r="C10418" t="str">
            <v>Yellow-rumped Marshbird</v>
          </cell>
          <cell r="D10418" t="str">
            <v>Pseudoleistes guirahuro</v>
          </cell>
        </row>
        <row r="10419">
          <cell r="C10419" t="str">
            <v>Brown-and-yellow Marshbird</v>
          </cell>
          <cell r="D10419" t="str">
            <v>Pseudoleistes virescens</v>
          </cell>
        </row>
        <row r="10420">
          <cell r="C10420" t="str">
            <v>Bolivian Blackbird</v>
          </cell>
          <cell r="D10420" t="str">
            <v>Oreopsar bolivianus</v>
          </cell>
        </row>
        <row r="10421">
          <cell r="C10421" t="str">
            <v>Bay-winged Cowbird</v>
          </cell>
          <cell r="D10421" t="str">
            <v>Agelaioides badius</v>
          </cell>
        </row>
        <row r="10422">
          <cell r="C10422" t="str">
            <v>Screaming Cowbird</v>
          </cell>
          <cell r="D10422" t="str">
            <v>Molothrus rufoaxillaris</v>
          </cell>
        </row>
        <row r="10423">
          <cell r="C10423" t="str">
            <v>Shiny Cowbird</v>
          </cell>
          <cell r="D10423" t="str">
            <v>Molothrus bonariensis</v>
          </cell>
        </row>
        <row r="10424">
          <cell r="C10424" t="str">
            <v>Bronzed Cowbird</v>
          </cell>
          <cell r="D10424" t="str">
            <v>Molothrus aeneus</v>
          </cell>
        </row>
        <row r="10425">
          <cell r="D10425" t="str">
            <v>Molothrus aeneus</v>
          </cell>
        </row>
        <row r="10426">
          <cell r="D10426" t="str">
            <v>Molothrus armenti</v>
          </cell>
        </row>
        <row r="10427">
          <cell r="C10427" t="str">
            <v>Brown-headed Cowbird</v>
          </cell>
          <cell r="D10427" t="str">
            <v>Molothrus ater</v>
          </cell>
        </row>
        <row r="10428">
          <cell r="C10428" t="str">
            <v>Giant Cowbird</v>
          </cell>
          <cell r="D10428" t="str">
            <v>Molothrus oryzivorus</v>
          </cell>
        </row>
        <row r="10429">
          <cell r="C10429" t="str">
            <v>Cuban Blackbird</v>
          </cell>
          <cell r="D10429" t="str">
            <v>Dives atroviolaceus</v>
          </cell>
        </row>
        <row r="10430">
          <cell r="C10430" t="str">
            <v>Melodious Blackbird</v>
          </cell>
          <cell r="D10430" t="str">
            <v>Dives dives</v>
          </cell>
        </row>
        <row r="10431">
          <cell r="C10431" t="str">
            <v>Scrub Blackbird</v>
          </cell>
          <cell r="D10431" t="str">
            <v>Dives warszewiczi</v>
          </cell>
        </row>
        <row r="10432">
          <cell r="D10432" t="str">
            <v>Agelaius phoeniceus</v>
          </cell>
        </row>
        <row r="10433">
          <cell r="C10433" t="str">
            <v>Red-winged Blackbird</v>
          </cell>
          <cell r="D10433" t="str">
            <v>Agelaius phoeniceus</v>
          </cell>
        </row>
        <row r="10434">
          <cell r="C10434" t="str">
            <v>Red-shouldered Blackbird</v>
          </cell>
          <cell r="D10434" t="str">
            <v>Agelaius assimilis</v>
          </cell>
        </row>
        <row r="10435">
          <cell r="C10435" t="str">
            <v>Tricoloured Blackbird</v>
          </cell>
          <cell r="D10435" t="str">
            <v>Agelaius tricolor</v>
          </cell>
        </row>
        <row r="10436">
          <cell r="C10436" t="str">
            <v>Tawny-shouldered Blackbird</v>
          </cell>
          <cell r="D10436" t="str">
            <v>Agelaius humeralis</v>
          </cell>
        </row>
        <row r="10437">
          <cell r="C10437" t="str">
            <v>Yellow-shouldered Blackbird</v>
          </cell>
          <cell r="D10437" t="str">
            <v>Agelaius xanthomus</v>
          </cell>
        </row>
        <row r="10438">
          <cell r="C10438" t="str">
            <v>Pale-eyed Blackbird</v>
          </cell>
          <cell r="D10438" t="str">
            <v>Agelasticus xanthophthalmus</v>
          </cell>
        </row>
        <row r="10439">
          <cell r="C10439" t="str">
            <v>Yellow-winged Blackbird</v>
          </cell>
          <cell r="D10439" t="str">
            <v>Agelasticus thilius</v>
          </cell>
        </row>
        <row r="10440">
          <cell r="C10440" t="str">
            <v>Unicoloured Blackbird</v>
          </cell>
          <cell r="D10440" t="str">
            <v>Agelasticus cyanopus</v>
          </cell>
        </row>
        <row r="10441">
          <cell r="C10441" t="str">
            <v>Rusty Blackbird</v>
          </cell>
          <cell r="D10441" t="str">
            <v>Euphagus carolinus</v>
          </cell>
        </row>
        <row r="10442">
          <cell r="C10442" t="str">
            <v>Brewer's Blackbird</v>
          </cell>
          <cell r="D10442" t="str">
            <v>Euphagus cyanocephalus</v>
          </cell>
        </row>
        <row r="10443">
          <cell r="C10443" t="str">
            <v>Great-tailed Grackle</v>
          </cell>
          <cell r="D10443" t="str">
            <v>Quiscalus mexicanus</v>
          </cell>
        </row>
        <row r="10444">
          <cell r="C10444" t="str">
            <v>Boat-tailed Grackle</v>
          </cell>
          <cell r="D10444" t="str">
            <v>Quiscalus major</v>
          </cell>
        </row>
        <row r="10445">
          <cell r="C10445" t="str">
            <v>Slender-billed Grackle</v>
          </cell>
          <cell r="D10445" t="str">
            <v>Quiscalus palustris</v>
          </cell>
        </row>
        <row r="10446">
          <cell r="C10446" t="str">
            <v>Nicaraguan Grackle</v>
          </cell>
          <cell r="D10446" t="str">
            <v>Quiscalus nicaraguensis</v>
          </cell>
        </row>
        <row r="10447">
          <cell r="C10447" t="str">
            <v>Common Grackle</v>
          </cell>
          <cell r="D10447" t="str">
            <v>Quiscalus quiscula</v>
          </cell>
        </row>
        <row r="10448">
          <cell r="C10448" t="str">
            <v>Greater Antillean Grackle</v>
          </cell>
          <cell r="D10448" t="str">
            <v>Quiscalus niger</v>
          </cell>
        </row>
        <row r="10449">
          <cell r="C10449" t="str">
            <v>Carib Grackle</v>
          </cell>
          <cell r="D10449" t="str">
            <v>Quiscalus lugubris</v>
          </cell>
        </row>
        <row r="10450">
          <cell r="C10450" t="str">
            <v>Red-breasted Blackbird</v>
          </cell>
          <cell r="D10450" t="str">
            <v>Sturnella militaris</v>
          </cell>
        </row>
        <row r="10451">
          <cell r="C10451" t="str">
            <v>White-browed Blackbird</v>
          </cell>
          <cell r="D10451" t="str">
            <v>Sturnella superciliaris</v>
          </cell>
        </row>
        <row r="10452">
          <cell r="C10452" t="str">
            <v>Peruvian Meadowlark</v>
          </cell>
          <cell r="D10452" t="str">
            <v>Sturnella bellicosa</v>
          </cell>
        </row>
        <row r="10453">
          <cell r="C10453" t="str">
            <v>Pampas Meadowlark</v>
          </cell>
          <cell r="D10453" t="str">
            <v>Sturnella defilippii</v>
          </cell>
        </row>
        <row r="10454">
          <cell r="C10454" t="str">
            <v>Long-tailed Meadowlark</v>
          </cell>
          <cell r="D10454" t="str">
            <v>Sturnella loyca</v>
          </cell>
        </row>
        <row r="10455">
          <cell r="C10455" t="str">
            <v>Eastern Meadowlark</v>
          </cell>
          <cell r="D10455" t="str">
            <v>Sturnella magna</v>
          </cell>
        </row>
        <row r="10456">
          <cell r="D10456" t="str">
            <v>Sturnella magna</v>
          </cell>
        </row>
        <row r="10457">
          <cell r="D10457" t="str">
            <v>Sturnella lilianae</v>
          </cell>
        </row>
        <row r="10458">
          <cell r="C10458" t="str">
            <v>Western Meadowlark</v>
          </cell>
          <cell r="D10458" t="str">
            <v>Sturnella neglecta</v>
          </cell>
        </row>
        <row r="10459">
          <cell r="C10459" t="str">
            <v>Yellow-headed Blackbird</v>
          </cell>
          <cell r="D10459" t="str">
            <v>Xanthocephalus xanthocephalus</v>
          </cell>
        </row>
        <row r="10460">
          <cell r="C10460" t="str">
            <v>Bobolink</v>
          </cell>
          <cell r="D10460" t="str">
            <v>Dolichonyx oryzivorus</v>
          </cell>
        </row>
        <row r="10461">
          <cell r="C10461" t="str">
            <v>Bananaquit</v>
          </cell>
          <cell r="D10461" t="str">
            <v>Coereba flaveola</v>
          </cell>
        </row>
        <row r="10462">
          <cell r="C10462" t="str">
            <v>Crested Bunting</v>
          </cell>
          <cell r="D10462" t="str">
            <v>Melophus lathami</v>
          </cell>
        </row>
        <row r="10463">
          <cell r="C10463" t="str">
            <v>Slaty Bunting</v>
          </cell>
          <cell r="D10463" t="str">
            <v>Latoucheornis siemsseni</v>
          </cell>
        </row>
        <row r="10464">
          <cell r="C10464" t="str">
            <v>Corn Bunting</v>
          </cell>
          <cell r="D10464" t="str">
            <v>Miliaria calandra</v>
          </cell>
        </row>
        <row r="10465">
          <cell r="C10465" t="str">
            <v>Yellowhammer</v>
          </cell>
          <cell r="D10465" t="str">
            <v>Emberiza citrinella</v>
          </cell>
        </row>
        <row r="10466">
          <cell r="C10466" t="str">
            <v>Pine Bunting</v>
          </cell>
          <cell r="D10466" t="str">
            <v>Emberiza leucocephalos</v>
          </cell>
        </row>
        <row r="10467">
          <cell r="C10467" t="str">
            <v>Chestnut-breasted Bunting</v>
          </cell>
          <cell r="D10467" t="str">
            <v>Emberiza stewarti</v>
          </cell>
        </row>
        <row r="10468">
          <cell r="C10468" t="str">
            <v>Cirl Bunting</v>
          </cell>
          <cell r="D10468" t="str">
            <v>Emberiza cirlus</v>
          </cell>
        </row>
        <row r="10469">
          <cell r="C10469" t="str">
            <v>Tibetan Bunting</v>
          </cell>
          <cell r="D10469" t="str">
            <v>Emberiza koslowi</v>
          </cell>
        </row>
        <row r="10470">
          <cell r="C10470" t="str">
            <v>Rock Bunting</v>
          </cell>
          <cell r="D10470" t="str">
            <v>Emberiza cia</v>
          </cell>
        </row>
        <row r="10471">
          <cell r="C10471" t="str">
            <v>Godlewski's Bunting</v>
          </cell>
          <cell r="D10471" t="str">
            <v>Emberiza godlewskii</v>
          </cell>
        </row>
        <row r="10472">
          <cell r="C10472" t="str">
            <v>Meadow Bunting</v>
          </cell>
          <cell r="D10472" t="str">
            <v>Emberiza cioides</v>
          </cell>
        </row>
        <row r="10473">
          <cell r="C10473" t="str">
            <v>Rufous-backed Bunting</v>
          </cell>
          <cell r="D10473" t="str">
            <v>Emberiza jankowskii</v>
          </cell>
        </row>
        <row r="10474">
          <cell r="C10474" t="str">
            <v>Grey-necked Bunting</v>
          </cell>
          <cell r="D10474" t="str">
            <v>Emberiza buchanani</v>
          </cell>
        </row>
        <row r="10475">
          <cell r="C10475" t="str">
            <v>Cinereous Bunting</v>
          </cell>
          <cell r="D10475" t="str">
            <v>Emberiza cineracea</v>
          </cell>
        </row>
        <row r="10476">
          <cell r="C10476" t="str">
            <v>Ortolan Bunting</v>
          </cell>
          <cell r="D10476" t="str">
            <v>Emberiza hortulana</v>
          </cell>
        </row>
        <row r="10477">
          <cell r="C10477" t="str">
            <v>Cretzschmar's Bunting</v>
          </cell>
          <cell r="D10477" t="str">
            <v>Emberiza caesia</v>
          </cell>
        </row>
        <row r="10478">
          <cell r="C10478" t="str">
            <v>House Bunting</v>
          </cell>
          <cell r="D10478" t="str">
            <v>Emberiza striolata</v>
          </cell>
        </row>
        <row r="10479">
          <cell r="D10479" t="str">
            <v>Emberiza striolata</v>
          </cell>
        </row>
        <row r="10480">
          <cell r="D10480" t="str">
            <v>Emberiza sahari</v>
          </cell>
        </row>
        <row r="10481">
          <cell r="C10481" t="str">
            <v>Lark-like Bunting</v>
          </cell>
          <cell r="D10481" t="str">
            <v>Emberiza impetuani</v>
          </cell>
        </row>
        <row r="10482">
          <cell r="C10482" t="str">
            <v>Cinnamon-breasted Bunting</v>
          </cell>
          <cell r="D10482" t="str">
            <v>Emberiza tahapisi</v>
          </cell>
        </row>
        <row r="10483">
          <cell r="C10483" t="str">
            <v>Socotra Bunting</v>
          </cell>
          <cell r="D10483" t="str">
            <v>Emberiza socotrana</v>
          </cell>
        </row>
        <row r="10484">
          <cell r="C10484" t="str">
            <v>Cape Bunting</v>
          </cell>
          <cell r="D10484" t="str">
            <v>Emberiza capensis</v>
          </cell>
        </row>
        <row r="10485">
          <cell r="C10485" t="str">
            <v>Tristram's Bunting</v>
          </cell>
          <cell r="D10485" t="str">
            <v>Emberiza tristrami</v>
          </cell>
        </row>
        <row r="10486">
          <cell r="C10486" t="str">
            <v>Chestnut-eared Bunting</v>
          </cell>
          <cell r="D10486" t="str">
            <v>Emberiza fucata</v>
          </cell>
        </row>
        <row r="10487">
          <cell r="C10487" t="str">
            <v>Little Bunting</v>
          </cell>
          <cell r="D10487" t="str">
            <v>Emberiza pusilla</v>
          </cell>
        </row>
        <row r="10488">
          <cell r="C10488" t="str">
            <v>Yellow-browed Bunting</v>
          </cell>
          <cell r="D10488" t="str">
            <v>Emberiza chrysophrys</v>
          </cell>
        </row>
        <row r="10489">
          <cell r="C10489" t="str">
            <v>Rustic Bunting</v>
          </cell>
          <cell r="D10489" t="str">
            <v>Emberiza rustica</v>
          </cell>
        </row>
        <row r="10490">
          <cell r="C10490" t="str">
            <v>Yellow-throated Bunting</v>
          </cell>
          <cell r="D10490" t="str">
            <v>Emberiza elegans</v>
          </cell>
        </row>
        <row r="10491">
          <cell r="C10491" t="str">
            <v>Yellow-breasted Bunting</v>
          </cell>
          <cell r="D10491" t="str">
            <v>Emberiza aureola</v>
          </cell>
        </row>
        <row r="10492">
          <cell r="C10492" t="str">
            <v>Chestnut Bunting</v>
          </cell>
          <cell r="D10492" t="str">
            <v>Emberiza rutila</v>
          </cell>
        </row>
        <row r="10493">
          <cell r="C10493" t="str">
            <v>African Golden-breasted Bunting</v>
          </cell>
          <cell r="D10493" t="str">
            <v>Emberiza flaviventris</v>
          </cell>
        </row>
        <row r="10494">
          <cell r="C10494" t="str">
            <v>Somali Golden-breasted Bunting</v>
          </cell>
          <cell r="D10494" t="str">
            <v>Emberiza poliopleura</v>
          </cell>
        </row>
        <row r="10495">
          <cell r="C10495" t="str">
            <v>Brown-rumped Bunting</v>
          </cell>
          <cell r="D10495" t="str">
            <v>Emberiza affinis</v>
          </cell>
        </row>
        <row r="10496">
          <cell r="C10496" t="str">
            <v>Cabanis's Bunting</v>
          </cell>
          <cell r="D10496" t="str">
            <v>Emberiza cabanisi</v>
          </cell>
        </row>
        <row r="10497">
          <cell r="C10497" t="str">
            <v>Black-headed Bunting</v>
          </cell>
          <cell r="D10497" t="str">
            <v>Emberiza melanocephala</v>
          </cell>
        </row>
        <row r="10498">
          <cell r="C10498" t="str">
            <v>Red-headed Bunting</v>
          </cell>
          <cell r="D10498" t="str">
            <v>Emberiza bruniceps</v>
          </cell>
        </row>
        <row r="10499">
          <cell r="C10499" t="str">
            <v>Yellow Bunting</v>
          </cell>
          <cell r="D10499" t="str">
            <v>Emberiza sulphurata</v>
          </cell>
        </row>
        <row r="10500">
          <cell r="C10500" t="str">
            <v>Black-faced Bunting</v>
          </cell>
          <cell r="D10500" t="str">
            <v>Emberiza spodocephala</v>
          </cell>
        </row>
        <row r="10501">
          <cell r="C10501" t="str">
            <v>Grey Bunting</v>
          </cell>
          <cell r="D10501" t="str">
            <v>Emberiza variabilis</v>
          </cell>
        </row>
        <row r="10502">
          <cell r="C10502" t="str">
            <v>Pallas's Bunting</v>
          </cell>
          <cell r="D10502" t="str">
            <v>Emberiza pallasi</v>
          </cell>
        </row>
        <row r="10503">
          <cell r="C10503" t="str">
            <v>Reed Bunting</v>
          </cell>
          <cell r="D10503" t="str">
            <v>Emberiza schoeniclus</v>
          </cell>
        </row>
        <row r="10504">
          <cell r="C10504" t="str">
            <v>Ochre-rumped Bunting</v>
          </cell>
          <cell r="D10504" t="str">
            <v>Emberiza yessoensis</v>
          </cell>
        </row>
        <row r="10505">
          <cell r="C10505" t="str">
            <v>McCown's Longspur</v>
          </cell>
          <cell r="D10505" t="str">
            <v>Calcarius mccownii</v>
          </cell>
        </row>
        <row r="10506">
          <cell r="C10506" t="str">
            <v>Lapland Longspur</v>
          </cell>
          <cell r="D10506" t="str">
            <v>Calcarius lapponicus</v>
          </cell>
        </row>
        <row r="10507">
          <cell r="C10507" t="str">
            <v>Smith's Longspur</v>
          </cell>
          <cell r="D10507" t="str">
            <v>Calcarius pictus</v>
          </cell>
        </row>
        <row r="10508">
          <cell r="C10508" t="str">
            <v>Chestnut-collared Longspur</v>
          </cell>
          <cell r="D10508" t="str">
            <v>Calcarius ornatus</v>
          </cell>
        </row>
        <row r="10509">
          <cell r="C10509" t="str">
            <v>Snow Bunting</v>
          </cell>
          <cell r="D10509" t="str">
            <v>Plectrophenax nivalis</v>
          </cell>
        </row>
        <row r="10510">
          <cell r="C10510" t="str">
            <v>McKay's Bunting</v>
          </cell>
          <cell r="D10510" t="str">
            <v>Plectrophenax hyperboreus</v>
          </cell>
        </row>
        <row r="10511">
          <cell r="C10511" t="str">
            <v>Lark Bunting</v>
          </cell>
          <cell r="D10511" t="str">
            <v>Calamospiza melanocorys</v>
          </cell>
        </row>
        <row r="10512">
          <cell r="C10512" t="str">
            <v>Fox Sparrow</v>
          </cell>
          <cell r="D10512" t="str">
            <v>Passerella iliaca</v>
          </cell>
        </row>
        <row r="10513">
          <cell r="C10513" t="str">
            <v>Song Sparrow</v>
          </cell>
          <cell r="D10513" t="str">
            <v>Melospiza melodia</v>
          </cell>
        </row>
        <row r="10514">
          <cell r="C10514" t="str">
            <v>Lincoln's Sparrow</v>
          </cell>
          <cell r="D10514" t="str">
            <v>Melospiza lincolnii</v>
          </cell>
        </row>
        <row r="10515">
          <cell r="C10515" t="str">
            <v>Swamp Sparrow</v>
          </cell>
          <cell r="D10515" t="str">
            <v>Melospiza georgiana</v>
          </cell>
        </row>
        <row r="10516">
          <cell r="C10516" t="str">
            <v>Rufous-collared Sparrow</v>
          </cell>
          <cell r="D10516" t="str">
            <v>Zonotrichia capensis</v>
          </cell>
        </row>
        <row r="10517">
          <cell r="C10517" t="str">
            <v>Harris's Sparrow</v>
          </cell>
          <cell r="D10517" t="str">
            <v>Zonotrichia querula</v>
          </cell>
        </row>
        <row r="10518">
          <cell r="C10518" t="str">
            <v>White-throated Sparrow</v>
          </cell>
          <cell r="D10518" t="str">
            <v>Zonotrichia albicollis</v>
          </cell>
        </row>
        <row r="10519">
          <cell r="C10519" t="str">
            <v>White-crowned Sparrow</v>
          </cell>
          <cell r="D10519" t="str">
            <v>Zonotrichia leucophrys</v>
          </cell>
        </row>
        <row r="10520">
          <cell r="C10520" t="str">
            <v>Golden-crowned Sparrow</v>
          </cell>
          <cell r="D10520" t="str">
            <v>Zonotrichia atricapilla</v>
          </cell>
        </row>
        <row r="10521">
          <cell r="C10521" t="str">
            <v>Volcano Junco</v>
          </cell>
          <cell r="D10521" t="str">
            <v>Junco vulcani</v>
          </cell>
        </row>
        <row r="10522">
          <cell r="D10522" t="str">
            <v>Junco hyemalis</v>
          </cell>
        </row>
        <row r="10523">
          <cell r="C10523" t="str">
            <v>Dark-eyed Junco</v>
          </cell>
          <cell r="D10523" t="str">
            <v>Junco hyemalis</v>
          </cell>
        </row>
        <row r="10524">
          <cell r="D10524" t="str">
            <v>Junco insularis</v>
          </cell>
        </row>
        <row r="10525">
          <cell r="C10525" t="str">
            <v>Yellow-eyed Junco</v>
          </cell>
          <cell r="D10525" t="str">
            <v>Junco phaeonotus</v>
          </cell>
        </row>
        <row r="10526">
          <cell r="D10526" t="str">
            <v>Passerculus rostratus</v>
          </cell>
        </row>
        <row r="10527">
          <cell r="D10527" t="str">
            <v>Passerculus sandwichensis</v>
          </cell>
        </row>
        <row r="10528">
          <cell r="C10528" t="str">
            <v>Savannah Sparrow</v>
          </cell>
          <cell r="D10528" t="str">
            <v>Passerculus sandwichensis</v>
          </cell>
        </row>
        <row r="10529">
          <cell r="D10529" t="str">
            <v>Ammodramus beldingi</v>
          </cell>
        </row>
        <row r="10530">
          <cell r="C10530" t="str">
            <v>Seaside Sparrow</v>
          </cell>
          <cell r="D10530" t="str">
            <v>Ammodramus maritimus</v>
          </cell>
        </row>
        <row r="10531">
          <cell r="D10531" t="str">
            <v>Ammodramus caudacutus</v>
          </cell>
        </row>
        <row r="10532">
          <cell r="C10532" t="str">
            <v>Saltmarsh Sparrow</v>
          </cell>
          <cell r="D10532" t="str">
            <v>Ammodramus caudacutus</v>
          </cell>
        </row>
        <row r="10533">
          <cell r="C10533" t="str">
            <v>Nelson's Sparrow</v>
          </cell>
          <cell r="D10533" t="str">
            <v>Ammodramus nelsoni</v>
          </cell>
        </row>
        <row r="10534">
          <cell r="C10534" t="str">
            <v>Le Conte's Sparrow</v>
          </cell>
          <cell r="D10534" t="str">
            <v>Ammodramus leconteii</v>
          </cell>
        </row>
        <row r="10535">
          <cell r="C10535" t="str">
            <v>Henslow's Sparrow</v>
          </cell>
          <cell r="D10535" t="str">
            <v>Ammodramus henslowii</v>
          </cell>
        </row>
        <row r="10536">
          <cell r="C10536" t="str">
            <v>Baird's Sparrow</v>
          </cell>
          <cell r="D10536" t="str">
            <v>Ammodramus bairdii</v>
          </cell>
        </row>
        <row r="10537">
          <cell r="C10537" t="str">
            <v>Grasshopper Sparrow</v>
          </cell>
          <cell r="D10537" t="str">
            <v>Ammodramus savannarum</v>
          </cell>
        </row>
        <row r="10538">
          <cell r="C10538" t="str">
            <v>Grassland Sparrow</v>
          </cell>
          <cell r="D10538" t="str">
            <v>Ammodramus humeralis</v>
          </cell>
        </row>
        <row r="10539">
          <cell r="C10539" t="str">
            <v>Yellow-browed Sparrow</v>
          </cell>
          <cell r="D10539" t="str">
            <v>Ammodramus aurifrons</v>
          </cell>
        </row>
        <row r="10540">
          <cell r="C10540" t="str">
            <v>Sierra Madre Sparrow</v>
          </cell>
          <cell r="D10540" t="str">
            <v>Xenospiza baileyi</v>
          </cell>
        </row>
        <row r="10541">
          <cell r="C10541" t="str">
            <v>American Tree Sparrow</v>
          </cell>
          <cell r="D10541" t="str">
            <v>Spizella arborea</v>
          </cell>
        </row>
        <row r="10542">
          <cell r="C10542" t="str">
            <v>Chipping Sparrow</v>
          </cell>
          <cell r="D10542" t="str">
            <v>Spizella passerina</v>
          </cell>
        </row>
        <row r="10543">
          <cell r="C10543" t="str">
            <v>Clay-coloured Sparrow</v>
          </cell>
          <cell r="D10543" t="str">
            <v>Spizella pallida</v>
          </cell>
        </row>
        <row r="10544">
          <cell r="D10544" t="str">
            <v>Spizella taverneri</v>
          </cell>
        </row>
        <row r="10545">
          <cell r="D10545" t="str">
            <v>Spizella breweri</v>
          </cell>
        </row>
        <row r="10546">
          <cell r="C10546" t="str">
            <v>Brewer's Sparrow</v>
          </cell>
          <cell r="D10546" t="str">
            <v>Spizella breweri</v>
          </cell>
        </row>
        <row r="10547">
          <cell r="C10547" t="str">
            <v>Field Sparrow</v>
          </cell>
          <cell r="D10547" t="str">
            <v>Spizella pusilla</v>
          </cell>
        </row>
        <row r="10548">
          <cell r="C10548" t="str">
            <v>Worthen's Sparrow</v>
          </cell>
          <cell r="D10548" t="str">
            <v>Spizella wortheni</v>
          </cell>
        </row>
        <row r="10549">
          <cell r="C10549" t="str">
            <v>Black-chinned Sparrow</v>
          </cell>
          <cell r="D10549" t="str">
            <v>Spizella atrogularis</v>
          </cell>
        </row>
        <row r="10550">
          <cell r="C10550" t="str">
            <v>Vesper Sparrow</v>
          </cell>
          <cell r="D10550" t="str">
            <v>Pooecetes gramineus</v>
          </cell>
        </row>
        <row r="10551">
          <cell r="C10551" t="str">
            <v>Lark Sparrow</v>
          </cell>
          <cell r="D10551" t="str">
            <v>Chondestes grammacus</v>
          </cell>
        </row>
        <row r="10552">
          <cell r="C10552" t="str">
            <v>Black-throated Sparrow</v>
          </cell>
          <cell r="D10552" t="str">
            <v>Amphispiza bilineata</v>
          </cell>
        </row>
        <row r="10553">
          <cell r="C10553" t="str">
            <v>Sage Sparrow</v>
          </cell>
          <cell r="D10553" t="str">
            <v>Amphispiza belli</v>
          </cell>
        </row>
        <row r="10554">
          <cell r="C10554" t="str">
            <v>Five-striped Sparrow</v>
          </cell>
          <cell r="D10554" t="str">
            <v>Aimophila quinquestriata</v>
          </cell>
        </row>
        <row r="10555">
          <cell r="C10555" t="str">
            <v>Bridled Sparrow</v>
          </cell>
          <cell r="D10555" t="str">
            <v>Aimophila mystacalis</v>
          </cell>
        </row>
        <row r="10556">
          <cell r="C10556" t="str">
            <v>Black-chested Sparrow</v>
          </cell>
          <cell r="D10556" t="str">
            <v>Aimophila humeralis</v>
          </cell>
        </row>
        <row r="10557">
          <cell r="C10557" t="str">
            <v>Stripe-headed Sparrow</v>
          </cell>
          <cell r="D10557" t="str">
            <v>Aimophila ruficauda</v>
          </cell>
        </row>
        <row r="10558">
          <cell r="C10558" t="str">
            <v>Cinnamon-tailed Sparrow</v>
          </cell>
          <cell r="D10558" t="str">
            <v>Aimophila sumichrasti</v>
          </cell>
        </row>
        <row r="10559">
          <cell r="C10559" t="str">
            <v>Stripe-capped Sparrow</v>
          </cell>
          <cell r="D10559" t="str">
            <v>Aimophila strigiceps</v>
          </cell>
        </row>
        <row r="10560">
          <cell r="C10560" t="str">
            <v>Tumbes Sparrow</v>
          </cell>
          <cell r="D10560" t="str">
            <v>Aimophila stolzmanni</v>
          </cell>
        </row>
        <row r="10561">
          <cell r="C10561" t="str">
            <v>Bachman's Sparrow</v>
          </cell>
          <cell r="D10561" t="str">
            <v>Aimophila aestivalis</v>
          </cell>
        </row>
        <row r="10562">
          <cell r="C10562" t="str">
            <v>Botteri's Sparrow</v>
          </cell>
          <cell r="D10562" t="str">
            <v>Aimophila botterii</v>
          </cell>
        </row>
        <row r="10563">
          <cell r="D10563" t="str">
            <v>Aimophila petenica</v>
          </cell>
        </row>
        <row r="10564">
          <cell r="C10564" t="str">
            <v>Cassin's Sparrow</v>
          </cell>
          <cell r="D10564" t="str">
            <v>Aimophila cassinii</v>
          </cell>
        </row>
        <row r="10565">
          <cell r="C10565" t="str">
            <v>Rufous-winged Sparrow</v>
          </cell>
          <cell r="D10565" t="str">
            <v>Aimophila carpalis</v>
          </cell>
        </row>
        <row r="10566">
          <cell r="C10566" t="str">
            <v>Rufous-crowned Sparrow</v>
          </cell>
          <cell r="D10566" t="str">
            <v>Aimophila ruficeps</v>
          </cell>
        </row>
        <row r="10567">
          <cell r="C10567" t="str">
            <v>Oaxaca Sparrow</v>
          </cell>
          <cell r="D10567" t="str">
            <v>Aimophila notosticta</v>
          </cell>
        </row>
        <row r="10568">
          <cell r="C10568" t="str">
            <v>Rusty Sparrow</v>
          </cell>
          <cell r="D10568" t="str">
            <v>Aimophila rufescens</v>
          </cell>
        </row>
        <row r="10569">
          <cell r="C10569" t="str">
            <v>Cuban Sparrow</v>
          </cell>
          <cell r="D10569" t="str">
            <v>Torreornis inexpectata</v>
          </cell>
        </row>
        <row r="10570">
          <cell r="C10570" t="str">
            <v>Striped Sparrow</v>
          </cell>
          <cell r="D10570" t="str">
            <v>Oriturus superciliosus</v>
          </cell>
        </row>
        <row r="10571">
          <cell r="C10571" t="str">
            <v>Blue Finch</v>
          </cell>
          <cell r="D10571" t="str">
            <v>Porphyrospiza caerulescens</v>
          </cell>
        </row>
        <row r="10572">
          <cell r="C10572" t="str">
            <v>Black-hooded Sierra-finch</v>
          </cell>
          <cell r="D10572" t="str">
            <v>Phrygilus atriceps</v>
          </cell>
        </row>
        <row r="10573">
          <cell r="C10573" t="str">
            <v>Peruvian Sierra-finch</v>
          </cell>
          <cell r="D10573" t="str">
            <v>Phrygilus punensis</v>
          </cell>
        </row>
        <row r="10574">
          <cell r="C10574" t="str">
            <v>Grey-hooded Sierra-finch</v>
          </cell>
          <cell r="D10574" t="str">
            <v>Phrygilus gayi</v>
          </cell>
        </row>
        <row r="10575">
          <cell r="C10575" t="str">
            <v>Patagonian Sierra-finch</v>
          </cell>
          <cell r="D10575" t="str">
            <v>Phrygilus patagonicus</v>
          </cell>
        </row>
        <row r="10576">
          <cell r="C10576" t="str">
            <v>Mourning Sierra-finch</v>
          </cell>
          <cell r="D10576" t="str">
            <v>Phrygilus fruticeti</v>
          </cell>
        </row>
        <row r="10577">
          <cell r="C10577" t="str">
            <v>Plumbeous Sierra-finch</v>
          </cell>
          <cell r="D10577" t="str">
            <v>Phrygilus unicolor</v>
          </cell>
        </row>
        <row r="10578">
          <cell r="C10578" t="str">
            <v>Red-backed Sierra-finch</v>
          </cell>
          <cell r="D10578" t="str">
            <v>Phrygilus dorsalis</v>
          </cell>
        </row>
        <row r="10579">
          <cell r="C10579" t="str">
            <v>White-throated Sierra-finch</v>
          </cell>
          <cell r="D10579" t="str">
            <v>Phrygilus erythronotus</v>
          </cell>
        </row>
        <row r="10580">
          <cell r="C10580" t="str">
            <v>Ash-breasted Sierra-finch</v>
          </cell>
          <cell r="D10580" t="str">
            <v>Phrygilus plebejus</v>
          </cell>
        </row>
        <row r="10581">
          <cell r="C10581" t="str">
            <v>Carbonated Sierra-finch</v>
          </cell>
          <cell r="D10581" t="str">
            <v>Phrygilus carbonarius</v>
          </cell>
        </row>
        <row r="10582">
          <cell r="C10582" t="str">
            <v>Band-tailed Sierra-finch</v>
          </cell>
          <cell r="D10582" t="str">
            <v>Phrygilus alaudinus</v>
          </cell>
        </row>
        <row r="10583">
          <cell r="C10583" t="str">
            <v>White-bridled Finch</v>
          </cell>
          <cell r="D10583" t="str">
            <v>Melanodera melanodera</v>
          </cell>
        </row>
        <row r="10584">
          <cell r="C10584" t="str">
            <v>Yellow-bridled Finch</v>
          </cell>
          <cell r="D10584" t="str">
            <v>Melanodera xanthogramma</v>
          </cell>
        </row>
        <row r="10585">
          <cell r="C10585" t="str">
            <v>Slaty Finch</v>
          </cell>
          <cell r="D10585" t="str">
            <v>Haplospiza rustica</v>
          </cell>
        </row>
        <row r="10586">
          <cell r="C10586" t="str">
            <v>Uniform Finch</v>
          </cell>
          <cell r="D10586" t="str">
            <v>Haplospiza unicolor</v>
          </cell>
        </row>
        <row r="10587">
          <cell r="C10587" t="str">
            <v>Peg-billed Finch</v>
          </cell>
          <cell r="D10587" t="str">
            <v>Acanthidops bairdii</v>
          </cell>
        </row>
        <row r="10588">
          <cell r="C10588" t="str">
            <v>Black-crested Finch</v>
          </cell>
          <cell r="D10588" t="str">
            <v>Lophospingus pusillus</v>
          </cell>
        </row>
        <row r="10589">
          <cell r="C10589" t="str">
            <v>Grey-crested Finch</v>
          </cell>
          <cell r="D10589" t="str">
            <v>Lophospingus griseocristatus</v>
          </cell>
        </row>
        <row r="10590">
          <cell r="C10590" t="str">
            <v>Long-tailed Reed-finch</v>
          </cell>
          <cell r="D10590" t="str">
            <v>Donacospiza albifrons</v>
          </cell>
        </row>
        <row r="10591">
          <cell r="C10591" t="str">
            <v>Gough Bunting</v>
          </cell>
          <cell r="D10591" t="str">
            <v>Rowettia goughensis</v>
          </cell>
        </row>
        <row r="10592">
          <cell r="D10592" t="str">
            <v>Nesospiza acunhae</v>
          </cell>
        </row>
        <row r="10593">
          <cell r="C10593" t="str">
            <v>Inaccessible Bunting</v>
          </cell>
          <cell r="D10593" t="str">
            <v>Nesospiza acunhae</v>
          </cell>
        </row>
        <row r="10594">
          <cell r="D10594" t="str">
            <v>Nesospiza wilkinsi</v>
          </cell>
        </row>
        <row r="10595">
          <cell r="C10595" t="str">
            <v>Wilkins's Bunting</v>
          </cell>
          <cell r="D10595" t="str">
            <v>Nesospiza wilkinsi</v>
          </cell>
        </row>
        <row r="10596">
          <cell r="C10596" t="str">
            <v>Nightingale Bunting</v>
          </cell>
          <cell r="D10596" t="str">
            <v>Nesospiza questi</v>
          </cell>
        </row>
        <row r="10597">
          <cell r="C10597" t="str">
            <v>White-winged Diuca-finch</v>
          </cell>
          <cell r="D10597" t="str">
            <v>Diuca speculifera</v>
          </cell>
        </row>
        <row r="10598">
          <cell r="C10598" t="str">
            <v>Common Diuca-finch</v>
          </cell>
          <cell r="D10598" t="str">
            <v>Diuca diuca</v>
          </cell>
        </row>
        <row r="10599">
          <cell r="C10599" t="str">
            <v>Short-tailed Finch</v>
          </cell>
          <cell r="D10599" t="str">
            <v>Idiopsar brachyurus</v>
          </cell>
        </row>
        <row r="10600">
          <cell r="C10600" t="str">
            <v>Cinereous Finch</v>
          </cell>
          <cell r="D10600" t="str">
            <v>Piezorhina cinerea</v>
          </cell>
        </row>
        <row r="10601">
          <cell r="C10601" t="str">
            <v>Slender-billed Finch</v>
          </cell>
          <cell r="D10601" t="str">
            <v>Xenospingus concolor</v>
          </cell>
        </row>
        <row r="10602">
          <cell r="C10602" t="str">
            <v>Great Inca-finch</v>
          </cell>
          <cell r="D10602" t="str">
            <v>Incaspiza pulchra</v>
          </cell>
        </row>
        <row r="10603">
          <cell r="C10603" t="str">
            <v>Rufous-backed Inca-finch</v>
          </cell>
          <cell r="D10603" t="str">
            <v>Incaspiza personata</v>
          </cell>
        </row>
        <row r="10604">
          <cell r="C10604" t="str">
            <v>Grey-winged Inca-finch</v>
          </cell>
          <cell r="D10604" t="str">
            <v>Incaspiza ortizi</v>
          </cell>
        </row>
        <row r="10605">
          <cell r="C10605" t="str">
            <v>Buff-bridled Inca-finch</v>
          </cell>
          <cell r="D10605" t="str">
            <v>Incaspiza laeta</v>
          </cell>
        </row>
        <row r="10606">
          <cell r="C10606" t="str">
            <v>Little Inca-finch</v>
          </cell>
          <cell r="D10606" t="str">
            <v>Incaspiza watkinsi</v>
          </cell>
        </row>
        <row r="10607">
          <cell r="C10607" t="str">
            <v>Bay-chested Warbling-finch</v>
          </cell>
          <cell r="D10607" t="str">
            <v>Poospiza thoracica</v>
          </cell>
        </row>
        <row r="10608">
          <cell r="C10608" t="str">
            <v>Bolivian Warbling-finch</v>
          </cell>
          <cell r="D10608" t="str">
            <v>Poospiza boliviana</v>
          </cell>
        </row>
        <row r="10609">
          <cell r="C10609" t="str">
            <v>Plain-tailed Warbling-finch</v>
          </cell>
          <cell r="D10609" t="str">
            <v>Poospiza alticola</v>
          </cell>
        </row>
        <row r="10610">
          <cell r="C10610" t="str">
            <v>Rufous-sided Warbling-finch</v>
          </cell>
          <cell r="D10610" t="str">
            <v>Poospiza hypochondria</v>
          </cell>
        </row>
        <row r="10611">
          <cell r="C10611" t="str">
            <v>Cinnamon Warbling-finch</v>
          </cell>
          <cell r="D10611" t="str">
            <v>Poospiza ornata</v>
          </cell>
        </row>
        <row r="10612">
          <cell r="C10612" t="str">
            <v>Rusty-browed Warbling-finch</v>
          </cell>
          <cell r="D10612" t="str">
            <v>Poospiza erythrophrys</v>
          </cell>
        </row>
        <row r="10613">
          <cell r="D10613" t="str">
            <v>Poospiza whitii</v>
          </cell>
        </row>
        <row r="10614">
          <cell r="D10614" t="str">
            <v>Poospiza nigrorufa</v>
          </cell>
        </row>
        <row r="10615">
          <cell r="C10615" t="str">
            <v>Black-and-rufous Warbling-finch</v>
          </cell>
          <cell r="D10615" t="str">
            <v>Poospiza nigrorufa</v>
          </cell>
        </row>
        <row r="10616">
          <cell r="D10616" t="str">
            <v>Poospiza lateralis</v>
          </cell>
        </row>
        <row r="10617">
          <cell r="C10617" t="str">
            <v>Buff-throated Warbling-finch</v>
          </cell>
          <cell r="D10617" t="str">
            <v>Poospiza lateralis</v>
          </cell>
        </row>
        <row r="10618">
          <cell r="C10618" t="str">
            <v>Grey-throated Warbling-finch</v>
          </cell>
          <cell r="D10618" t="str">
            <v>Poospiza cabanisi</v>
          </cell>
        </row>
        <row r="10619">
          <cell r="C10619" t="str">
            <v>Rufous-breasted Warbling-finch</v>
          </cell>
          <cell r="D10619" t="str">
            <v>Poospiza rubecula</v>
          </cell>
        </row>
        <row r="10620">
          <cell r="C10620" t="str">
            <v>Chestnut-breasted Mountain-finch</v>
          </cell>
          <cell r="D10620" t="str">
            <v>Poospiza caesar</v>
          </cell>
        </row>
        <row r="10621">
          <cell r="C10621" t="str">
            <v>Collared Warbling-finch</v>
          </cell>
          <cell r="D10621" t="str">
            <v>Poospiza hispaniolensis</v>
          </cell>
        </row>
        <row r="10622">
          <cell r="C10622" t="str">
            <v>Ringed Warbling-finch</v>
          </cell>
          <cell r="D10622" t="str">
            <v>Poospiza torquata</v>
          </cell>
        </row>
        <row r="10623">
          <cell r="C10623" t="str">
            <v>Black-capped Warbling-finch</v>
          </cell>
          <cell r="D10623" t="str">
            <v>Poospiza melanoleuca</v>
          </cell>
        </row>
        <row r="10624">
          <cell r="C10624" t="str">
            <v>Cinereous Warbling-finch</v>
          </cell>
          <cell r="D10624" t="str">
            <v>Poospiza cinerea</v>
          </cell>
        </row>
        <row r="10625">
          <cell r="C10625" t="str">
            <v>Stripe-tailed Yellow-finch</v>
          </cell>
          <cell r="D10625" t="str">
            <v>Sicalis citrina</v>
          </cell>
        </row>
        <row r="10626">
          <cell r="C10626" t="str">
            <v>Puna Yellow-finch</v>
          </cell>
          <cell r="D10626" t="str">
            <v>Sicalis lutea</v>
          </cell>
        </row>
        <row r="10627">
          <cell r="C10627" t="str">
            <v>Bright-rumped Yellow-finch</v>
          </cell>
          <cell r="D10627" t="str">
            <v>Sicalis uropygialis</v>
          </cell>
        </row>
        <row r="10628">
          <cell r="C10628" t="str">
            <v>Citron-headed Yellow-finch</v>
          </cell>
          <cell r="D10628" t="str">
            <v>Sicalis luteocephala</v>
          </cell>
        </row>
        <row r="10629">
          <cell r="C10629" t="str">
            <v>Greater Yellow-finch</v>
          </cell>
          <cell r="D10629" t="str">
            <v>Sicalis auriventris</v>
          </cell>
        </row>
        <row r="10630">
          <cell r="C10630" t="str">
            <v>Greenish Yellow-finch</v>
          </cell>
          <cell r="D10630" t="str">
            <v>Sicalis olivascens</v>
          </cell>
        </row>
        <row r="10631">
          <cell r="C10631" t="str">
            <v>Patagonian Yellow-finch</v>
          </cell>
          <cell r="D10631" t="str">
            <v>Sicalis lebruni</v>
          </cell>
        </row>
        <row r="10632">
          <cell r="C10632" t="str">
            <v>Orange-fronted Yellow-finch</v>
          </cell>
          <cell r="D10632" t="str">
            <v>Sicalis columbiana</v>
          </cell>
        </row>
        <row r="10633">
          <cell r="C10633" t="str">
            <v>Saffron Finch</v>
          </cell>
          <cell r="D10633" t="str">
            <v>Sicalis flaveola</v>
          </cell>
        </row>
        <row r="10634">
          <cell r="C10634" t="str">
            <v>Grassland Yellow-finch</v>
          </cell>
          <cell r="D10634" t="str">
            <v>Sicalis luteola</v>
          </cell>
        </row>
        <row r="10635">
          <cell r="D10635" t="str">
            <v>Sicalis luteola</v>
          </cell>
        </row>
        <row r="10636">
          <cell r="D10636" t="str">
            <v>Sicalis luteiventris</v>
          </cell>
        </row>
        <row r="10637">
          <cell r="C10637" t="str">
            <v>Raimondi's Yellow-finch</v>
          </cell>
          <cell r="D10637" t="str">
            <v>Sicalis raimondii</v>
          </cell>
        </row>
        <row r="10638">
          <cell r="C10638" t="str">
            <v>Sulphur-throated Finch</v>
          </cell>
          <cell r="D10638" t="str">
            <v>Sicalis taczanowskii</v>
          </cell>
        </row>
        <row r="10639">
          <cell r="C10639" t="str">
            <v>Wedge-tailed Grass-finch</v>
          </cell>
          <cell r="D10639" t="str">
            <v>Emberizoides herbicola</v>
          </cell>
        </row>
        <row r="10640">
          <cell r="C10640" t="str">
            <v>Duida Grass-finch</v>
          </cell>
          <cell r="D10640" t="str">
            <v>Emberizoides duidae</v>
          </cell>
        </row>
        <row r="10641">
          <cell r="C10641" t="str">
            <v>Grey-cheeked Grass-finch</v>
          </cell>
          <cell r="D10641" t="str">
            <v>Emberizoides ypiranganus</v>
          </cell>
        </row>
        <row r="10642">
          <cell r="C10642" t="str">
            <v>Great Pampa-finch</v>
          </cell>
          <cell r="D10642" t="str">
            <v>Embernagra platensis</v>
          </cell>
        </row>
        <row r="10643">
          <cell r="C10643" t="str">
            <v>Pale-throated Pampa-finch</v>
          </cell>
          <cell r="D10643" t="str">
            <v>Embernagra longicauda</v>
          </cell>
        </row>
        <row r="10644">
          <cell r="C10644" t="str">
            <v>Blue-black Grassquit</v>
          </cell>
          <cell r="D10644" t="str">
            <v>Volatinia jacarina</v>
          </cell>
        </row>
        <row r="10645">
          <cell r="C10645" t="str">
            <v>Buffy-fronted Seedeater</v>
          </cell>
          <cell r="D10645" t="str">
            <v>Sporophila frontalis</v>
          </cell>
        </row>
        <row r="10646">
          <cell r="C10646" t="str">
            <v>Temminck's Seedeater</v>
          </cell>
          <cell r="D10646" t="str">
            <v>Sporophila falcirostris</v>
          </cell>
        </row>
        <row r="10647">
          <cell r="C10647" t="str">
            <v>Slate-coloured Seedeater</v>
          </cell>
          <cell r="D10647" t="str">
            <v>Sporophila schistacea</v>
          </cell>
        </row>
        <row r="10648">
          <cell r="C10648" t="str">
            <v>Grey Seedeater</v>
          </cell>
          <cell r="D10648" t="str">
            <v>Sporophila intermedia</v>
          </cell>
        </row>
        <row r="10649">
          <cell r="C10649" t="str">
            <v>Plumbeous Seedeater</v>
          </cell>
          <cell r="D10649" t="str">
            <v>Sporophila plumbea</v>
          </cell>
        </row>
        <row r="10650">
          <cell r="D10650" t="str">
            <v>Sporophila americana</v>
          </cell>
        </row>
        <row r="10651">
          <cell r="D10651" t="str">
            <v>Sporophila americana</v>
          </cell>
        </row>
        <row r="10652">
          <cell r="C10652" t="str">
            <v>Wing-barred Seedeater</v>
          </cell>
          <cell r="D10652" t="str">
            <v>Sporophila americana</v>
          </cell>
        </row>
        <row r="10653">
          <cell r="C10653" t="str">
            <v>Variable Seedeater</v>
          </cell>
          <cell r="D10653" t="str">
            <v>Sporophila corvina</v>
          </cell>
        </row>
        <row r="10654">
          <cell r="C10654" t="str">
            <v>Caqueta Seedeater</v>
          </cell>
          <cell r="D10654" t="str">
            <v>Sporophila murallae</v>
          </cell>
        </row>
        <row r="10655">
          <cell r="D10655" t="str">
            <v>Sporophila aurita</v>
          </cell>
        </row>
        <row r="10656">
          <cell r="C10656" t="str">
            <v>White-collared Seedeater</v>
          </cell>
          <cell r="D10656" t="str">
            <v>Sporophila torqueola</v>
          </cell>
        </row>
        <row r="10657">
          <cell r="D10657" t="str">
            <v>Sporophila morelleti</v>
          </cell>
        </row>
        <row r="10658">
          <cell r="C10658" t="str">
            <v>Rusty-collared Seedeater</v>
          </cell>
          <cell r="D10658" t="str">
            <v>Sporophila collaris</v>
          </cell>
        </row>
        <row r="10659">
          <cell r="C10659" t="str">
            <v>Lesson's Seedeater</v>
          </cell>
          <cell r="D10659" t="str">
            <v>Sporophila bouvronides</v>
          </cell>
        </row>
        <row r="10660">
          <cell r="C10660" t="str">
            <v>Lined Seedeater</v>
          </cell>
          <cell r="D10660" t="str">
            <v>Sporophila lineola</v>
          </cell>
        </row>
        <row r="10661">
          <cell r="C10661" t="str">
            <v>Black-and-white Seedeater</v>
          </cell>
          <cell r="D10661" t="str">
            <v>Sporophila luctuosa</v>
          </cell>
        </row>
        <row r="10662">
          <cell r="C10662" t="str">
            <v>Yellow-bellied Seedeater</v>
          </cell>
          <cell r="D10662" t="str">
            <v>Sporophila nigricollis</v>
          </cell>
        </row>
        <row r="10663">
          <cell r="C10663" t="str">
            <v>Dubois's Seedeater</v>
          </cell>
          <cell r="D10663" t="str">
            <v>Sporophila ardesiaca</v>
          </cell>
        </row>
        <row r="10664">
          <cell r="C10664" t="str">
            <v>Hooded Seedeater</v>
          </cell>
          <cell r="D10664" t="str">
            <v>Sporophila melanops</v>
          </cell>
        </row>
        <row r="10665">
          <cell r="C10665" t="str">
            <v>Double-collared Seedeater</v>
          </cell>
          <cell r="D10665" t="str">
            <v>Sporophila caerulescens</v>
          </cell>
        </row>
        <row r="10666">
          <cell r="C10666" t="str">
            <v>White-throated Seedeater</v>
          </cell>
          <cell r="D10666" t="str">
            <v>Sporophila albogularis</v>
          </cell>
        </row>
        <row r="10667">
          <cell r="C10667" t="str">
            <v>White-bellied Seedeater</v>
          </cell>
          <cell r="D10667" t="str">
            <v>Sporophila leucoptera</v>
          </cell>
        </row>
        <row r="10668">
          <cell r="C10668" t="str">
            <v>Parrot-billed Seedeater</v>
          </cell>
          <cell r="D10668" t="str">
            <v>Sporophila peruviana</v>
          </cell>
        </row>
        <row r="10669">
          <cell r="C10669" t="str">
            <v>Drab Seedeater</v>
          </cell>
          <cell r="D10669" t="str">
            <v>Sporophila simplex</v>
          </cell>
        </row>
        <row r="10670">
          <cell r="C10670" t="str">
            <v>Black-and-tawny Seedeater</v>
          </cell>
          <cell r="D10670" t="str">
            <v>Sporophila nigrorufa</v>
          </cell>
        </row>
        <row r="10671">
          <cell r="C10671" t="str">
            <v>Capped Seedeater</v>
          </cell>
          <cell r="D10671" t="str">
            <v>Sporophila bouvreuil</v>
          </cell>
        </row>
        <row r="10672">
          <cell r="C10672" t="str">
            <v>Ruddy-breasted Seedeater</v>
          </cell>
          <cell r="D10672" t="str">
            <v>Sporophila minuta</v>
          </cell>
        </row>
        <row r="10673">
          <cell r="C10673" t="str">
            <v>Tawny-bellied Seedeater</v>
          </cell>
          <cell r="D10673" t="str">
            <v>Sporophila hypoxantha</v>
          </cell>
        </row>
        <row r="10674">
          <cell r="C10674" t="str">
            <v>Dark-throated Seedeater</v>
          </cell>
          <cell r="D10674" t="str">
            <v>Sporophila ruficollis</v>
          </cell>
        </row>
        <row r="10675">
          <cell r="C10675" t="str">
            <v>Marsh Seedeater</v>
          </cell>
          <cell r="D10675" t="str">
            <v>Sporophila palustris</v>
          </cell>
        </row>
        <row r="10676">
          <cell r="C10676" t="str">
            <v>Chestnut-bellied Seedeater</v>
          </cell>
          <cell r="D10676" t="str">
            <v>Sporophila castaneiventris</v>
          </cell>
        </row>
        <row r="10677">
          <cell r="C10677" t="str">
            <v>Rufous-rumped Seedeater</v>
          </cell>
          <cell r="D10677" t="str">
            <v>Sporophila hypochroma</v>
          </cell>
        </row>
        <row r="10678">
          <cell r="C10678" t="str">
            <v>Chestnut Seedeater</v>
          </cell>
          <cell r="D10678" t="str">
            <v>Sporophila cinnamomea</v>
          </cell>
        </row>
        <row r="10679">
          <cell r="D10679" t="str">
            <v>Sporophila zelichi</v>
          </cell>
        </row>
        <row r="10680">
          <cell r="C10680" t="str">
            <v>Black-bellied Seedeater</v>
          </cell>
          <cell r="D10680" t="str">
            <v>Sporophila melanogaster</v>
          </cell>
        </row>
        <row r="10681">
          <cell r="D10681" t="str">
            <v>Sporophila insulata</v>
          </cell>
        </row>
        <row r="10682">
          <cell r="D10682" t="str">
            <v>Sporophila telasco</v>
          </cell>
        </row>
        <row r="10683">
          <cell r="C10683" t="str">
            <v>Chestnut-throated Seedeater</v>
          </cell>
          <cell r="D10683" t="str">
            <v>Sporophila telasco</v>
          </cell>
        </row>
        <row r="10684">
          <cell r="C10684" t="str">
            <v>Nicaraguan Seed-finch</v>
          </cell>
          <cell r="D10684" t="str">
            <v>Oryzoborus nuttingi</v>
          </cell>
        </row>
        <row r="10685">
          <cell r="C10685" t="str">
            <v>Large-billed Seed-finch</v>
          </cell>
          <cell r="D10685" t="str">
            <v>Oryzoborus crassirostris</v>
          </cell>
        </row>
        <row r="10686">
          <cell r="C10686" t="str">
            <v>Black-billed Seed-finch</v>
          </cell>
          <cell r="D10686" t="str">
            <v>Oryzoborus atrirostris</v>
          </cell>
        </row>
        <row r="10687">
          <cell r="C10687" t="str">
            <v>Great-billed Seed-finch</v>
          </cell>
          <cell r="D10687" t="str">
            <v>Oryzoborus maximiliani</v>
          </cell>
        </row>
        <row r="10688">
          <cell r="D10688" t="str">
            <v>Oryzoborus angolensis</v>
          </cell>
        </row>
        <row r="10689">
          <cell r="C10689" t="str">
            <v>Lesser Seed-finch</v>
          </cell>
          <cell r="D10689" t="str">
            <v>Oryzoborus angolensis</v>
          </cell>
        </row>
        <row r="10690">
          <cell r="C10690" t="str">
            <v>Thick-billed Seed-finch</v>
          </cell>
          <cell r="D10690" t="str">
            <v>Oryzoborus funereus</v>
          </cell>
        </row>
        <row r="10691">
          <cell r="C10691" t="str">
            <v>Cuban Bullfinch</v>
          </cell>
          <cell r="D10691" t="str">
            <v>Melopyrrha nigra</v>
          </cell>
        </row>
        <row r="10692">
          <cell r="C10692" t="str">
            <v>White-naped Seedeater</v>
          </cell>
          <cell r="D10692" t="str">
            <v>Dolospingus fringilloides</v>
          </cell>
        </row>
        <row r="10693">
          <cell r="C10693" t="str">
            <v>Band-tailed Seedeater</v>
          </cell>
          <cell r="D10693" t="str">
            <v>Catamenia analis</v>
          </cell>
        </row>
        <row r="10694">
          <cell r="C10694" t="str">
            <v>Plain-coloured Seedeater</v>
          </cell>
          <cell r="D10694" t="str">
            <v>Catamenia inornata</v>
          </cell>
        </row>
        <row r="10695">
          <cell r="C10695" t="str">
            <v>Paramo Seedeater</v>
          </cell>
          <cell r="D10695" t="str">
            <v>Catamenia homochroa</v>
          </cell>
        </row>
        <row r="10696">
          <cell r="D10696" t="str">
            <v>Catamenia homochroa</v>
          </cell>
        </row>
        <row r="10697">
          <cell r="D10697" t="str">
            <v>Catamenia oreophila</v>
          </cell>
        </row>
        <row r="10698">
          <cell r="C10698" t="str">
            <v>Dull-coloured Grassquit</v>
          </cell>
          <cell r="D10698" t="str">
            <v>Tiaris obscurus</v>
          </cell>
        </row>
        <row r="10699">
          <cell r="C10699" t="str">
            <v>Cuban Grassquit</v>
          </cell>
          <cell r="D10699" t="str">
            <v>Tiaris canorus</v>
          </cell>
        </row>
        <row r="10700">
          <cell r="C10700" t="str">
            <v>Yellow-faced Grassquit</v>
          </cell>
          <cell r="D10700" t="str">
            <v>Tiaris olivaceus</v>
          </cell>
        </row>
        <row r="10701">
          <cell r="C10701" t="str">
            <v>Black-faced Grassquit</v>
          </cell>
          <cell r="D10701" t="str">
            <v>Tiaris bicolor</v>
          </cell>
        </row>
        <row r="10702">
          <cell r="C10702" t="str">
            <v>Sooty Grassquit</v>
          </cell>
          <cell r="D10702" t="str">
            <v>Tiaris fuliginosus</v>
          </cell>
        </row>
        <row r="10703">
          <cell r="C10703" t="str">
            <v>Yellow-shouldered Grassquit</v>
          </cell>
          <cell r="D10703" t="str">
            <v>Loxipasser anoxanthus</v>
          </cell>
        </row>
        <row r="10704">
          <cell r="C10704" t="str">
            <v>Puerto Rican Bullfinch</v>
          </cell>
          <cell r="D10704" t="str">
            <v>Loxigilla portoricensis</v>
          </cell>
        </row>
        <row r="10705">
          <cell r="C10705" t="str">
            <v>Greater Antillean Bullfinch</v>
          </cell>
          <cell r="D10705" t="str">
            <v>Loxigilla violacea</v>
          </cell>
        </row>
        <row r="10706">
          <cell r="D10706" t="str">
            <v>Loxigilla noctis</v>
          </cell>
        </row>
        <row r="10707">
          <cell r="C10707" t="str">
            <v>Lesser Antillean Bullfinch</v>
          </cell>
          <cell r="D10707" t="str">
            <v>Loxigilla noctis</v>
          </cell>
        </row>
        <row r="10708">
          <cell r="C10708" t="str">
            <v>Barbados Bullfinch</v>
          </cell>
          <cell r="D10708" t="str">
            <v>Loxigilla barbadensis</v>
          </cell>
        </row>
        <row r="10709">
          <cell r="C10709" t="str">
            <v>Orangequit</v>
          </cell>
          <cell r="D10709" t="str">
            <v>Euneornis campestris</v>
          </cell>
        </row>
        <row r="10710">
          <cell r="C10710" t="str">
            <v>St Lucia Black Finch</v>
          </cell>
          <cell r="D10710" t="str">
            <v>Melanospiza richardsoni</v>
          </cell>
        </row>
        <row r="10711">
          <cell r="C10711" t="str">
            <v>Large Ground-finch</v>
          </cell>
          <cell r="D10711" t="str">
            <v>Geospiza magnirostris</v>
          </cell>
        </row>
        <row r="10712">
          <cell r="C10712" t="str">
            <v>Medium Ground-finch</v>
          </cell>
          <cell r="D10712" t="str">
            <v>Geospiza fortis</v>
          </cell>
        </row>
        <row r="10713">
          <cell r="C10713" t="str">
            <v>Small Ground-finch</v>
          </cell>
          <cell r="D10713" t="str">
            <v>Geospiza fuliginosa</v>
          </cell>
        </row>
        <row r="10714">
          <cell r="C10714" t="str">
            <v>Sharp-beaked Ground-finch</v>
          </cell>
          <cell r="D10714" t="str">
            <v>Geospiza difficilis</v>
          </cell>
        </row>
        <row r="10715">
          <cell r="C10715" t="str">
            <v>Common Cactus-finch</v>
          </cell>
          <cell r="D10715" t="str">
            <v>Geospiza scandens</v>
          </cell>
        </row>
        <row r="10716">
          <cell r="C10716" t="str">
            <v>Large Cactus-finch</v>
          </cell>
          <cell r="D10716" t="str">
            <v>Geospiza conirostris</v>
          </cell>
        </row>
        <row r="10717">
          <cell r="C10717" t="str">
            <v>Large Tree-finch</v>
          </cell>
          <cell r="D10717" t="str">
            <v>Camarhynchus psittacula</v>
          </cell>
        </row>
        <row r="10718">
          <cell r="C10718" t="str">
            <v>Medium Tree-finch</v>
          </cell>
          <cell r="D10718" t="str">
            <v>Camarhynchus pauper</v>
          </cell>
        </row>
        <row r="10719">
          <cell r="C10719" t="str">
            <v>Small Tree-finch</v>
          </cell>
          <cell r="D10719" t="str">
            <v>Camarhynchus parvulus</v>
          </cell>
        </row>
        <row r="10720">
          <cell r="C10720" t="str">
            <v>Woodpecker Finch</v>
          </cell>
          <cell r="D10720" t="str">
            <v>Camarhynchus pallidus</v>
          </cell>
        </row>
        <row r="10721">
          <cell r="C10721" t="str">
            <v>Mangrove Finch</v>
          </cell>
          <cell r="D10721" t="str">
            <v>Camarhynchus heliobates</v>
          </cell>
        </row>
        <row r="10722">
          <cell r="C10722" t="str">
            <v>Vegetarian Finch</v>
          </cell>
          <cell r="D10722" t="str">
            <v>Platyspiza crassirostris</v>
          </cell>
        </row>
        <row r="10723">
          <cell r="C10723" t="str">
            <v>Warbler Finch</v>
          </cell>
          <cell r="D10723" t="str">
            <v>Certhidea olivacea</v>
          </cell>
        </row>
        <row r="10724">
          <cell r="C10724" t="str">
            <v>Cocos Finch</v>
          </cell>
          <cell r="D10724" t="str">
            <v>Pinaroloxias inornata</v>
          </cell>
        </row>
        <row r="10725">
          <cell r="C10725" t="str">
            <v>Green-tailed Towhee</v>
          </cell>
          <cell r="D10725" t="str">
            <v>Pipilo chlorurus</v>
          </cell>
        </row>
        <row r="10726">
          <cell r="C10726" t="str">
            <v>Collared Towhee</v>
          </cell>
          <cell r="D10726" t="str">
            <v>Pipilo ocai</v>
          </cell>
        </row>
        <row r="10727">
          <cell r="D10727" t="str">
            <v>Pipilo erythrophthalmus</v>
          </cell>
        </row>
        <row r="10728">
          <cell r="C10728" t="str">
            <v>Eastern Towhee</v>
          </cell>
          <cell r="D10728" t="str">
            <v>Pipilo erythrophthalmus</v>
          </cell>
        </row>
        <row r="10729">
          <cell r="C10729" t="str">
            <v>Spotted Towhee</v>
          </cell>
          <cell r="D10729" t="str">
            <v>Pipilo maculatus</v>
          </cell>
        </row>
        <row r="10730">
          <cell r="C10730" t="str">
            <v>Abert's Towhee</v>
          </cell>
          <cell r="D10730" t="str">
            <v>Pipilo aberti</v>
          </cell>
        </row>
        <row r="10731">
          <cell r="C10731" t="str">
            <v>California Towhee</v>
          </cell>
          <cell r="D10731" t="str">
            <v>Pipilo crissalis</v>
          </cell>
        </row>
        <row r="10732">
          <cell r="C10732" t="str">
            <v>Canyon Towhee</v>
          </cell>
          <cell r="D10732" t="str">
            <v>Pipilo fuscus</v>
          </cell>
        </row>
        <row r="10733">
          <cell r="C10733" t="str">
            <v>White-throated Towhee</v>
          </cell>
          <cell r="D10733" t="str">
            <v>Pipilo albicollis</v>
          </cell>
        </row>
        <row r="10734">
          <cell r="C10734" t="str">
            <v>Rusty-crowned Ground-sparrow</v>
          </cell>
          <cell r="D10734" t="str">
            <v>Melozone kieneri</v>
          </cell>
        </row>
        <row r="10735">
          <cell r="C10735" t="str">
            <v>Prevost's Ground-sparrow</v>
          </cell>
          <cell r="D10735" t="str">
            <v>Melozone biarcuata</v>
          </cell>
        </row>
        <row r="10736">
          <cell r="C10736" t="str">
            <v>White-eared Ground-sparrow</v>
          </cell>
          <cell r="D10736" t="str">
            <v>Melozone leucotis</v>
          </cell>
        </row>
        <row r="10737">
          <cell r="C10737" t="str">
            <v>Olive Sparrow</v>
          </cell>
          <cell r="D10737" t="str">
            <v>Arremonops rufivirgatus</v>
          </cell>
        </row>
        <row r="10738">
          <cell r="C10738" t="str">
            <v>Tocuyo Sparrow</v>
          </cell>
          <cell r="D10738" t="str">
            <v>Arremonops tocuyensis</v>
          </cell>
        </row>
        <row r="10739">
          <cell r="C10739" t="str">
            <v>Green-backed Sparrow</v>
          </cell>
          <cell r="D10739" t="str">
            <v>Arremonops chloronotus</v>
          </cell>
        </row>
        <row r="10740">
          <cell r="C10740" t="str">
            <v>Black-striped Sparrow</v>
          </cell>
          <cell r="D10740" t="str">
            <v>Arremonops conirostris</v>
          </cell>
        </row>
        <row r="10741">
          <cell r="D10741" t="str">
            <v>Arremon taciturnus</v>
          </cell>
        </row>
        <row r="10742">
          <cell r="C10742" t="str">
            <v>Pectoral Sparrow</v>
          </cell>
          <cell r="D10742" t="str">
            <v>Arremon taciturnus</v>
          </cell>
        </row>
        <row r="10743">
          <cell r="C10743" t="str">
            <v>Half-collared Sparrow</v>
          </cell>
          <cell r="D10743" t="str">
            <v>Arremon semitorquatus</v>
          </cell>
        </row>
        <row r="10744">
          <cell r="C10744" t="str">
            <v>Sao Francisco Sparrow</v>
          </cell>
          <cell r="D10744" t="str">
            <v>Arremon franciscanus</v>
          </cell>
        </row>
        <row r="10745">
          <cell r="C10745" t="str">
            <v>Saffron-billed Sparrow</v>
          </cell>
          <cell r="D10745" t="str">
            <v>Arremon flavirostris</v>
          </cell>
        </row>
        <row r="10746">
          <cell r="C10746" t="str">
            <v>Orange-billed Sparrow</v>
          </cell>
          <cell r="D10746" t="str">
            <v>Arremon aurantiirostris</v>
          </cell>
        </row>
        <row r="10747">
          <cell r="C10747" t="str">
            <v>Golden-winged Sparrow</v>
          </cell>
          <cell r="D10747" t="str">
            <v>Arremon schlegeli</v>
          </cell>
        </row>
        <row r="10748">
          <cell r="C10748" t="str">
            <v>Black-capped Sparrow</v>
          </cell>
          <cell r="D10748" t="str">
            <v>Arremon abeillei</v>
          </cell>
        </row>
        <row r="10749">
          <cell r="C10749" t="str">
            <v>Chestnut-capped Brush-finch</v>
          </cell>
          <cell r="D10749" t="str">
            <v>Arremon brunneinucha</v>
          </cell>
        </row>
        <row r="10750">
          <cell r="C10750" t="str">
            <v>Stripe-headed Brush-finch</v>
          </cell>
          <cell r="D10750" t="str">
            <v>Arremon torquatus</v>
          </cell>
        </row>
        <row r="10751">
          <cell r="C10751" t="str">
            <v>Green-striped Brush-finch</v>
          </cell>
          <cell r="D10751" t="str">
            <v>Arremon virenticeps</v>
          </cell>
        </row>
        <row r="10752">
          <cell r="C10752" t="str">
            <v>Sooty-faced Finch</v>
          </cell>
          <cell r="D10752" t="str">
            <v>Arremon crassirostris</v>
          </cell>
        </row>
        <row r="10753">
          <cell r="C10753" t="str">
            <v>Olive Finch</v>
          </cell>
          <cell r="D10753" t="str">
            <v>Arremon castaneiceps</v>
          </cell>
        </row>
        <row r="10754">
          <cell r="C10754" t="str">
            <v>Tanager Finch</v>
          </cell>
          <cell r="D10754" t="str">
            <v>Oreothraupis arremonops</v>
          </cell>
        </row>
        <row r="10755">
          <cell r="C10755" t="str">
            <v>Large-footed Finch</v>
          </cell>
          <cell r="D10755" t="str">
            <v>Pezopetes capitalis</v>
          </cell>
        </row>
        <row r="10756">
          <cell r="D10756" t="str">
            <v>Atlapetes gutturalis</v>
          </cell>
        </row>
        <row r="10757">
          <cell r="D10757" t="str">
            <v>Atlapetes albinucha</v>
          </cell>
        </row>
        <row r="10758">
          <cell r="C10758" t="str">
            <v>White-naped Brush-finch</v>
          </cell>
          <cell r="D10758" t="str">
            <v>Atlapetes albinucha</v>
          </cell>
        </row>
        <row r="10759">
          <cell r="C10759" t="str">
            <v>Pale-naped Brush-finch</v>
          </cell>
          <cell r="D10759" t="str">
            <v>Atlapetes pallidinucha</v>
          </cell>
        </row>
        <row r="10760">
          <cell r="D10760" t="str">
            <v>Atlapetes rufinucha</v>
          </cell>
        </row>
        <row r="10761">
          <cell r="C10761" t="str">
            <v>Rufous-naped Brush-finch</v>
          </cell>
          <cell r="D10761" t="str">
            <v>Atlapetes rufinucha</v>
          </cell>
        </row>
        <row r="10762">
          <cell r="C10762" t="str">
            <v>Black-faced Brush-finch</v>
          </cell>
          <cell r="D10762" t="str">
            <v>Atlapetes melanolaemus</v>
          </cell>
        </row>
        <row r="10763">
          <cell r="C10763" t="str">
            <v>Yellow-breasted Brush-finch</v>
          </cell>
          <cell r="D10763" t="str">
            <v>Atlapetes latinuchus</v>
          </cell>
        </row>
        <row r="10764">
          <cell r="C10764" t="str">
            <v>Antioquia Brush-finch</v>
          </cell>
          <cell r="D10764" t="str">
            <v>Atlapetes blancae</v>
          </cell>
        </row>
        <row r="10765">
          <cell r="C10765" t="str">
            <v>White-rimmed Brush-finch</v>
          </cell>
          <cell r="D10765" t="str">
            <v>Atlapetes leucopis</v>
          </cell>
        </row>
        <row r="10766">
          <cell r="C10766" t="str">
            <v>Rufous-capped Brush-finch</v>
          </cell>
          <cell r="D10766" t="str">
            <v>Atlapetes pileatus</v>
          </cell>
        </row>
        <row r="10767">
          <cell r="C10767" t="str">
            <v>Santa Marta Brush-finch</v>
          </cell>
          <cell r="D10767" t="str">
            <v>Atlapetes melanocephalus</v>
          </cell>
        </row>
        <row r="10768">
          <cell r="C10768" t="str">
            <v>Yellow-headed Brush-finch</v>
          </cell>
          <cell r="D10768" t="str">
            <v>Atlapetes flaviceps</v>
          </cell>
        </row>
        <row r="10769">
          <cell r="C10769" t="str">
            <v>Dusky-headed Brush-finch</v>
          </cell>
          <cell r="D10769" t="str">
            <v>Atlapetes fuscoolivaceus</v>
          </cell>
        </row>
        <row r="10770">
          <cell r="C10770" t="str">
            <v>Tricoloured Brush-finch</v>
          </cell>
          <cell r="D10770" t="str">
            <v>Atlapetes tricolor</v>
          </cell>
        </row>
        <row r="10771">
          <cell r="C10771" t="str">
            <v>Moustached Brush-finch</v>
          </cell>
          <cell r="D10771" t="str">
            <v>Atlapetes albofrenatus</v>
          </cell>
        </row>
        <row r="10772">
          <cell r="D10772" t="str">
            <v>Atlapetes schistaceus</v>
          </cell>
        </row>
        <row r="10773">
          <cell r="C10773" t="str">
            <v>Slaty Brush-finch</v>
          </cell>
          <cell r="D10773" t="str">
            <v>Atlapetes schistaceus</v>
          </cell>
        </row>
        <row r="10774">
          <cell r="C10774" t="str">
            <v>Grey Brush-finch</v>
          </cell>
          <cell r="D10774" t="str">
            <v>Atlapetes canigenis</v>
          </cell>
        </row>
        <row r="10775">
          <cell r="C10775" t="str">
            <v>Bay-crowned Brush-finch</v>
          </cell>
          <cell r="D10775" t="str">
            <v>Atlapetes seebohmi</v>
          </cell>
        </row>
        <row r="10776">
          <cell r="C10776" t="str">
            <v>Rusty-bellied Brush-finch</v>
          </cell>
          <cell r="D10776" t="str">
            <v>Atlapetes nationi</v>
          </cell>
        </row>
        <row r="10777">
          <cell r="C10777" t="str">
            <v>White-winged Brush-finch</v>
          </cell>
          <cell r="D10777" t="str">
            <v>Atlapetes leucopterus</v>
          </cell>
        </row>
        <row r="10778">
          <cell r="D10778" t="str">
            <v>Atlapetes paynteri</v>
          </cell>
        </row>
        <row r="10779">
          <cell r="C10779" t="str">
            <v>White-headed Brush-finch</v>
          </cell>
          <cell r="D10779" t="str">
            <v>Atlapetes albiceps</v>
          </cell>
        </row>
        <row r="10780">
          <cell r="C10780" t="str">
            <v>Pale-headed Brush-finch</v>
          </cell>
          <cell r="D10780" t="str">
            <v>Atlapetes pallidiceps</v>
          </cell>
        </row>
        <row r="10781">
          <cell r="C10781" t="str">
            <v>Black-spectacled Brush-finch</v>
          </cell>
          <cell r="D10781" t="str">
            <v>Atlapetes melanopsis</v>
          </cell>
        </row>
        <row r="10782">
          <cell r="D10782" t="str">
            <v>Atlapetes rufigenis</v>
          </cell>
        </row>
        <row r="10783">
          <cell r="C10783" t="str">
            <v>Rufous-eared Brush-finch</v>
          </cell>
          <cell r="D10783" t="str">
            <v>Atlapetes rufigenis</v>
          </cell>
        </row>
        <row r="10784">
          <cell r="C10784" t="str">
            <v>Apurimac Brush-finch</v>
          </cell>
          <cell r="D10784" t="str">
            <v>Atlapetes forbesi</v>
          </cell>
        </row>
        <row r="10785">
          <cell r="C10785" t="str">
            <v>Ochre-breasted Brush-finch</v>
          </cell>
          <cell r="D10785" t="str">
            <v>Atlapetes semirufus</v>
          </cell>
        </row>
        <row r="10786">
          <cell r="C10786" t="str">
            <v>Tepui Brush-finch</v>
          </cell>
          <cell r="D10786" t="str">
            <v>Atlapetes personatus</v>
          </cell>
        </row>
        <row r="10787">
          <cell r="C10787" t="str">
            <v>Fulvous-headed Brush-finch</v>
          </cell>
          <cell r="D10787" t="str">
            <v>Atlapetes fulviceps</v>
          </cell>
        </row>
        <row r="10788">
          <cell r="C10788" t="str">
            <v>Yellow-striped Brush-finch</v>
          </cell>
          <cell r="D10788" t="str">
            <v>Atlapetes citrinellus</v>
          </cell>
        </row>
        <row r="10789">
          <cell r="C10789" t="str">
            <v>Vilcabamba Brush-finch</v>
          </cell>
          <cell r="D10789" t="str">
            <v>Atlapetes terborghi</v>
          </cell>
        </row>
        <row r="10790">
          <cell r="D10790" t="str">
            <v>Atlapetes atricapillus</v>
          </cell>
        </row>
        <row r="10791">
          <cell r="D10791" t="str">
            <v>Atlapetes torquatus</v>
          </cell>
        </row>
        <row r="10792">
          <cell r="C10792" t="str">
            <v>Yellow-thighed Finch</v>
          </cell>
          <cell r="D10792" t="str">
            <v>Pselliophorus tibialis</v>
          </cell>
        </row>
        <row r="10793">
          <cell r="C10793" t="str">
            <v>Yellow-green Finch</v>
          </cell>
          <cell r="D10793" t="str">
            <v>Pselliophorus luteoviridis</v>
          </cell>
        </row>
        <row r="10794">
          <cell r="C10794" t="str">
            <v>Black-backed Bush-finch</v>
          </cell>
          <cell r="D10794" t="str">
            <v>Urothraupis stolzmanni</v>
          </cell>
        </row>
        <row r="10795">
          <cell r="C10795" t="str">
            <v>Coal-crested Finch</v>
          </cell>
          <cell r="D10795" t="str">
            <v>Charitospiza eucosma</v>
          </cell>
        </row>
        <row r="10796">
          <cell r="C10796" t="str">
            <v>Many-coloured Chaco-finch</v>
          </cell>
          <cell r="D10796" t="str">
            <v>Saltatricula multicolor</v>
          </cell>
        </row>
        <row r="10797">
          <cell r="C10797" t="str">
            <v>Black-masked Finch</v>
          </cell>
          <cell r="D10797" t="str">
            <v>Coryphaspiza melanotis</v>
          </cell>
        </row>
        <row r="10798">
          <cell r="C10798" t="str">
            <v>Pileated Finch</v>
          </cell>
          <cell r="D10798" t="str">
            <v>Coryphospingus pileatus</v>
          </cell>
        </row>
        <row r="10799">
          <cell r="C10799" t="str">
            <v>Red-crested Finch</v>
          </cell>
          <cell r="D10799" t="str">
            <v>Coryphospingus cucullatus</v>
          </cell>
        </row>
        <row r="10800">
          <cell r="C10800" t="str">
            <v>Crimson-breasted Finch</v>
          </cell>
          <cell r="D10800" t="str">
            <v>Rhodospingus cruentus</v>
          </cell>
        </row>
        <row r="10801">
          <cell r="C10801" t="str">
            <v>Yellow Cardinal</v>
          </cell>
          <cell r="D10801" t="str">
            <v>Gubernatrix cristata</v>
          </cell>
        </row>
        <row r="10802">
          <cell r="C10802" t="str">
            <v>Red-crested Cardinal</v>
          </cell>
          <cell r="D10802" t="str">
            <v>Paroaria coronata</v>
          </cell>
        </row>
        <row r="10803">
          <cell r="C10803" t="str">
            <v>Red-cowled Cardinal</v>
          </cell>
          <cell r="D10803" t="str">
            <v>Paroaria dominicana</v>
          </cell>
        </row>
        <row r="10804">
          <cell r="C10804" t="str">
            <v>Red-capped Cardinal</v>
          </cell>
          <cell r="D10804" t="str">
            <v>Paroaria gularis</v>
          </cell>
        </row>
        <row r="10805">
          <cell r="C10805" t="str">
            <v>Crimson-fronted Cardinal</v>
          </cell>
          <cell r="D10805" t="str">
            <v>Paroaria baeri</v>
          </cell>
        </row>
        <row r="10806">
          <cell r="C10806" t="str">
            <v>Yellow-billed Cardinal</v>
          </cell>
          <cell r="D10806" t="str">
            <v>Paroaria capitata</v>
          </cell>
        </row>
        <row r="10807">
          <cell r="C10807" t="str">
            <v>Blue Grosbeak</v>
          </cell>
          <cell r="D10807" t="str">
            <v>Passerina caerulea</v>
          </cell>
        </row>
        <row r="10808">
          <cell r="C10808" t="str">
            <v>Lazuli Bunting</v>
          </cell>
          <cell r="D10808" t="str">
            <v>Passerina amoena</v>
          </cell>
        </row>
        <row r="10809">
          <cell r="C10809" t="str">
            <v>Indigo Bunting</v>
          </cell>
          <cell r="D10809" t="str">
            <v>Passerina cyanea</v>
          </cell>
        </row>
        <row r="10810">
          <cell r="C10810" t="str">
            <v>Varied Bunting</v>
          </cell>
          <cell r="D10810" t="str">
            <v>Passerina versicolor</v>
          </cell>
        </row>
        <row r="10811">
          <cell r="C10811" t="str">
            <v>Painted Bunting</v>
          </cell>
          <cell r="D10811" t="str">
            <v>Passerina ciris</v>
          </cell>
        </row>
        <row r="10812">
          <cell r="C10812" t="str">
            <v>Rose-bellied Bunting</v>
          </cell>
          <cell r="D10812" t="str">
            <v>Passerina rositae</v>
          </cell>
        </row>
        <row r="10813">
          <cell r="C10813" t="str">
            <v>Orange-breasted Bunting</v>
          </cell>
          <cell r="D10813" t="str">
            <v>Passerina leclancherii</v>
          </cell>
        </row>
        <row r="10814">
          <cell r="C10814" t="str">
            <v>Cochabamba Mountain-finch</v>
          </cell>
          <cell r="D10814" t="str">
            <v>Compsospiza garleppi</v>
          </cell>
        </row>
        <row r="10815">
          <cell r="C10815" t="str">
            <v>Tucuman Mountain-finch</v>
          </cell>
          <cell r="D10815" t="str">
            <v>Compsospiza baeri</v>
          </cell>
        </row>
        <row r="10816">
          <cell r="C10816" t="str">
            <v>Brown Tanager</v>
          </cell>
          <cell r="D10816" t="str">
            <v>Orchesticus abeillei</v>
          </cell>
        </row>
        <row r="10817">
          <cell r="C10817" t="str">
            <v>Cinnamon Tanager</v>
          </cell>
          <cell r="D10817" t="str">
            <v>Schistochlamys ruficapillus</v>
          </cell>
        </row>
        <row r="10818">
          <cell r="C10818" t="str">
            <v>Black-faced Tanager</v>
          </cell>
          <cell r="D10818" t="str">
            <v>Schistochlamys melanopis</v>
          </cell>
        </row>
        <row r="10819">
          <cell r="C10819" t="str">
            <v>Magpie Tanager</v>
          </cell>
          <cell r="D10819" t="str">
            <v>Cissopis leverianus</v>
          </cell>
        </row>
        <row r="10820">
          <cell r="C10820" t="str">
            <v>Black-and-white Tanager</v>
          </cell>
          <cell r="D10820" t="str">
            <v>Conothraupis speculigera</v>
          </cell>
        </row>
        <row r="10821">
          <cell r="C10821" t="str">
            <v>Cone-billed Tanager</v>
          </cell>
          <cell r="D10821" t="str">
            <v>Conothraupis mesoleuca</v>
          </cell>
        </row>
        <row r="10822">
          <cell r="C10822" t="str">
            <v>Red-billed Pied Tanager</v>
          </cell>
          <cell r="D10822" t="str">
            <v>Lamprospiza melanoleuca</v>
          </cell>
        </row>
        <row r="10823">
          <cell r="C10823" t="str">
            <v>Scarlet-throated Tanager</v>
          </cell>
          <cell r="D10823" t="str">
            <v>Compsothraupis loricata</v>
          </cell>
        </row>
        <row r="10824">
          <cell r="C10824" t="str">
            <v>White-capped Tanager</v>
          </cell>
          <cell r="D10824" t="str">
            <v>Sericossypha albocristata</v>
          </cell>
        </row>
        <row r="10825">
          <cell r="C10825" t="str">
            <v>Hooded Tanager</v>
          </cell>
          <cell r="D10825" t="str">
            <v>Nemosia pileata</v>
          </cell>
        </row>
        <row r="10826">
          <cell r="C10826" t="str">
            <v>Cherry-throated Tanager</v>
          </cell>
          <cell r="D10826" t="str">
            <v>Nemosia rourei</v>
          </cell>
        </row>
        <row r="10827">
          <cell r="C10827" t="str">
            <v>Rufous-crested Tanager</v>
          </cell>
          <cell r="D10827" t="str">
            <v>Creurgops verticalis</v>
          </cell>
        </row>
        <row r="10828">
          <cell r="C10828" t="str">
            <v>Slaty Tanager</v>
          </cell>
          <cell r="D10828" t="str">
            <v>Creurgops dentatus</v>
          </cell>
        </row>
        <row r="10829">
          <cell r="C10829" t="str">
            <v>Dusky-faced Tanager</v>
          </cell>
          <cell r="D10829" t="str">
            <v>Mitrospingus cassinii</v>
          </cell>
        </row>
        <row r="10830">
          <cell r="C10830" t="str">
            <v>Olive-backed Tanager</v>
          </cell>
          <cell r="D10830" t="str">
            <v>Mitrospingus oleagineus</v>
          </cell>
        </row>
        <row r="10831">
          <cell r="C10831" t="str">
            <v>Olive-green Tanager</v>
          </cell>
          <cell r="D10831" t="str">
            <v>Orthogonys chloricterus</v>
          </cell>
        </row>
        <row r="10832">
          <cell r="C10832" t="str">
            <v>Black-capped Hemispingus</v>
          </cell>
          <cell r="D10832" t="str">
            <v>Hemispingus atropileus</v>
          </cell>
        </row>
        <row r="10833">
          <cell r="C10833" t="str">
            <v>Orange-browed Hemispingus</v>
          </cell>
          <cell r="D10833" t="str">
            <v>Hemispingus calophrys</v>
          </cell>
        </row>
        <row r="10834">
          <cell r="C10834" t="str">
            <v>Parodi's Hemispingus</v>
          </cell>
          <cell r="D10834" t="str">
            <v>Hemispingus parodii</v>
          </cell>
        </row>
        <row r="10835">
          <cell r="C10835" t="str">
            <v>Superciliaried Hemispingus</v>
          </cell>
          <cell r="D10835" t="str">
            <v>Hemispingus superciliaris</v>
          </cell>
        </row>
        <row r="10836">
          <cell r="C10836" t="str">
            <v>Grey-capped Hemispingus</v>
          </cell>
          <cell r="D10836" t="str">
            <v>Hemispingus reyi</v>
          </cell>
        </row>
        <row r="10837">
          <cell r="C10837" t="str">
            <v>Oleaginous Hemispingus</v>
          </cell>
          <cell r="D10837" t="str">
            <v>Hemispingus frontalis</v>
          </cell>
        </row>
        <row r="10838">
          <cell r="C10838" t="str">
            <v>Black-eared Hemispingus</v>
          </cell>
          <cell r="D10838" t="str">
            <v>Hemispingus melanotis</v>
          </cell>
        </row>
        <row r="10839">
          <cell r="C10839" t="str">
            <v>Slaty-backed Hemispingus</v>
          </cell>
          <cell r="D10839" t="str">
            <v>Hemispingus goeringi</v>
          </cell>
        </row>
        <row r="10840">
          <cell r="C10840" t="str">
            <v>Rufous-browed Hemispingus</v>
          </cell>
          <cell r="D10840" t="str">
            <v>Hemispingus rufosuperciliaris</v>
          </cell>
        </row>
        <row r="10841">
          <cell r="C10841" t="str">
            <v>Black-headed Hemispingus</v>
          </cell>
          <cell r="D10841" t="str">
            <v>Hemispingus verticalis</v>
          </cell>
        </row>
        <row r="10842">
          <cell r="C10842" t="str">
            <v>Drab Hemispingus</v>
          </cell>
          <cell r="D10842" t="str">
            <v>Hemispingus xanthophthalmus</v>
          </cell>
        </row>
        <row r="10843">
          <cell r="C10843" t="str">
            <v>Three-striped Hemispingus</v>
          </cell>
          <cell r="D10843" t="str">
            <v>Hemispingus trifasciatus</v>
          </cell>
        </row>
        <row r="10844">
          <cell r="C10844" t="str">
            <v>Grey-hooded Bush Tanager</v>
          </cell>
          <cell r="D10844" t="str">
            <v>Cnemoscopus rubrirostris</v>
          </cell>
        </row>
        <row r="10845">
          <cell r="C10845" t="str">
            <v>Fulvous-headed Tanager</v>
          </cell>
          <cell r="D10845" t="str">
            <v>Thlypopsis fulviceps</v>
          </cell>
        </row>
        <row r="10846">
          <cell r="C10846" t="str">
            <v>Rufous-chested Tanager</v>
          </cell>
          <cell r="D10846" t="str">
            <v>Thlypopsis ornata</v>
          </cell>
        </row>
        <row r="10847">
          <cell r="C10847" t="str">
            <v>Brown-flanked Tanager</v>
          </cell>
          <cell r="D10847" t="str">
            <v>Thlypopsis pectoralis</v>
          </cell>
        </row>
        <row r="10848">
          <cell r="C10848" t="str">
            <v>Orange-headed Tanager</v>
          </cell>
          <cell r="D10848" t="str">
            <v>Thlypopsis sordida</v>
          </cell>
        </row>
        <row r="10849">
          <cell r="C10849" t="str">
            <v>Buff-bellied Tanager</v>
          </cell>
          <cell r="D10849" t="str">
            <v>Thlypopsis inornata</v>
          </cell>
        </row>
        <row r="10850">
          <cell r="C10850" t="str">
            <v>Rust-and-yellow Tanager</v>
          </cell>
          <cell r="D10850" t="str">
            <v>Thlypopsis ruficeps</v>
          </cell>
        </row>
        <row r="10851">
          <cell r="C10851" t="str">
            <v>Chestnut-headed Tanager</v>
          </cell>
          <cell r="D10851" t="str">
            <v>Pyrrhocoma ruficeps</v>
          </cell>
        </row>
        <row r="10852">
          <cell r="C10852" t="str">
            <v>White-rumped Tanager</v>
          </cell>
          <cell r="D10852" t="str">
            <v>Cypsnagra hirundinacea</v>
          </cell>
        </row>
        <row r="10853">
          <cell r="C10853" t="str">
            <v>Pardusco</v>
          </cell>
          <cell r="D10853" t="str">
            <v>Nephelornis oneilli</v>
          </cell>
        </row>
        <row r="10854">
          <cell r="C10854" t="str">
            <v>Black-goggled Tanager</v>
          </cell>
          <cell r="D10854" t="str">
            <v>Trichothraupis melanops</v>
          </cell>
        </row>
        <row r="10855">
          <cell r="C10855" t="str">
            <v>Grey-headed Tanager</v>
          </cell>
          <cell r="D10855" t="str">
            <v>Eucometis penicillata</v>
          </cell>
        </row>
        <row r="10856">
          <cell r="C10856" t="str">
            <v>Flame-crested Tanager</v>
          </cell>
          <cell r="D10856" t="str">
            <v>Tachyphonus cristatus</v>
          </cell>
        </row>
        <row r="10857">
          <cell r="D10857" t="str">
            <v>Tachyphonus nattereri</v>
          </cell>
        </row>
        <row r="10858">
          <cell r="C10858" t="str">
            <v>Yellow-crested Tanager</v>
          </cell>
          <cell r="D10858" t="str">
            <v>Tachyphonus rufiventer</v>
          </cell>
        </row>
        <row r="10859">
          <cell r="C10859" t="str">
            <v>Fulvous-crested Tanager</v>
          </cell>
          <cell r="D10859" t="str">
            <v>Tachyphonus surinamus</v>
          </cell>
        </row>
        <row r="10860">
          <cell r="C10860" t="str">
            <v>White-shouldered Tanager</v>
          </cell>
          <cell r="D10860" t="str">
            <v>Tachyphonus luctuosus</v>
          </cell>
        </row>
        <row r="10861">
          <cell r="C10861" t="str">
            <v>Tawny-crested Tanager</v>
          </cell>
          <cell r="D10861" t="str">
            <v>Tachyphonus delatrii</v>
          </cell>
        </row>
        <row r="10862">
          <cell r="C10862" t="str">
            <v>Ruby-crowned Tanager</v>
          </cell>
          <cell r="D10862" t="str">
            <v>Tachyphonus coronatus</v>
          </cell>
        </row>
        <row r="10863">
          <cell r="C10863" t="str">
            <v>White-lined Tanager</v>
          </cell>
          <cell r="D10863" t="str">
            <v>Tachyphonus rufus</v>
          </cell>
        </row>
        <row r="10864">
          <cell r="C10864" t="str">
            <v>Red-shouldered Tanager</v>
          </cell>
          <cell r="D10864" t="str">
            <v>Tachyphonus phoenicius</v>
          </cell>
        </row>
        <row r="10865">
          <cell r="C10865" t="str">
            <v>Fulvous Shrike-tanager</v>
          </cell>
          <cell r="D10865" t="str">
            <v>Lanio fulvus</v>
          </cell>
        </row>
        <row r="10866">
          <cell r="C10866" t="str">
            <v>White-winged Shrike-tanager</v>
          </cell>
          <cell r="D10866" t="str">
            <v>Lanio versicolor</v>
          </cell>
        </row>
        <row r="10867">
          <cell r="C10867" t="str">
            <v>Black-throated Shrike-tanager</v>
          </cell>
          <cell r="D10867" t="str">
            <v>Lanio aurantius</v>
          </cell>
        </row>
        <row r="10868">
          <cell r="C10868" t="str">
            <v>White-throated Shrike-tanager</v>
          </cell>
          <cell r="D10868" t="str">
            <v>Lanio leucothorax</v>
          </cell>
        </row>
        <row r="10869">
          <cell r="C10869" t="str">
            <v>Crimson-collared Tanager</v>
          </cell>
          <cell r="D10869" t="str">
            <v>Ramphocelus sanguinolentus</v>
          </cell>
        </row>
        <row r="10870">
          <cell r="C10870" t="str">
            <v>Masked Crimson Tanager</v>
          </cell>
          <cell r="D10870" t="str">
            <v>Ramphocelus nigrogularis</v>
          </cell>
        </row>
        <row r="10871">
          <cell r="C10871" t="str">
            <v>Crimson-backed Tanager</v>
          </cell>
          <cell r="D10871" t="str">
            <v>Ramphocelus dimidiatus</v>
          </cell>
        </row>
        <row r="10872">
          <cell r="C10872" t="str">
            <v>Huallaga Tanager</v>
          </cell>
          <cell r="D10872" t="str">
            <v>Ramphocelus melanogaster</v>
          </cell>
        </row>
        <row r="10873">
          <cell r="C10873" t="str">
            <v>Silver-beaked Tanager</v>
          </cell>
          <cell r="D10873" t="str">
            <v>Ramphocelus carbo</v>
          </cell>
        </row>
        <row r="10874">
          <cell r="C10874" t="str">
            <v>Brazilian Tanager</v>
          </cell>
          <cell r="D10874" t="str">
            <v>Ramphocelus bresilius</v>
          </cell>
        </row>
        <row r="10875">
          <cell r="D10875" t="str">
            <v>Ramphocelus passerinii</v>
          </cell>
        </row>
        <row r="10876">
          <cell r="C10876" t="str">
            <v>Scarlet-rumped Tanager</v>
          </cell>
          <cell r="D10876" t="str">
            <v>Ramphocelus passerinii</v>
          </cell>
        </row>
        <row r="10877">
          <cell r="C10877" t="str">
            <v>Cherrie's Tanager</v>
          </cell>
          <cell r="D10877" t="str">
            <v>Ramphocelus costaricensis</v>
          </cell>
        </row>
        <row r="10878">
          <cell r="C10878" t="str">
            <v>Flame-rumped Tanager</v>
          </cell>
          <cell r="D10878" t="str">
            <v>Ramphocelus flammigerus</v>
          </cell>
        </row>
        <row r="10879">
          <cell r="C10879" t="str">
            <v>Blue-grey Tanager</v>
          </cell>
          <cell r="D10879" t="str">
            <v>Thraupis episcopus</v>
          </cell>
        </row>
        <row r="10880">
          <cell r="C10880" t="str">
            <v>Glaucous Tanager</v>
          </cell>
          <cell r="D10880" t="str">
            <v>Thraupis glaucocolpa</v>
          </cell>
        </row>
        <row r="10881">
          <cell r="C10881" t="str">
            <v>Sayaca Tanager</v>
          </cell>
          <cell r="D10881" t="str">
            <v>Thraupis sayaca</v>
          </cell>
        </row>
        <row r="10882">
          <cell r="C10882" t="str">
            <v>Azure-shouldered Tanager</v>
          </cell>
          <cell r="D10882" t="str">
            <v>Thraupis cyanoptera</v>
          </cell>
        </row>
        <row r="10883">
          <cell r="C10883" t="str">
            <v>Golden-chevroned Tanager</v>
          </cell>
          <cell r="D10883" t="str">
            <v>Thraupis ornata</v>
          </cell>
        </row>
        <row r="10884">
          <cell r="C10884" t="str">
            <v>Yellow-winged Tanager</v>
          </cell>
          <cell r="D10884" t="str">
            <v>Thraupis abbas</v>
          </cell>
        </row>
        <row r="10885">
          <cell r="C10885" t="str">
            <v>Palm Tanager</v>
          </cell>
          <cell r="D10885" t="str">
            <v>Thraupis palmarum</v>
          </cell>
        </row>
        <row r="10886">
          <cell r="C10886" t="str">
            <v>Blue-capped Tanager</v>
          </cell>
          <cell r="D10886" t="str">
            <v>Thraupis cyanocephala</v>
          </cell>
        </row>
        <row r="10887">
          <cell r="C10887" t="str">
            <v>Blue-and-yellow Tanager</v>
          </cell>
          <cell r="D10887" t="str">
            <v>Thraupis bonariensis</v>
          </cell>
        </row>
        <row r="10888">
          <cell r="C10888" t="str">
            <v>Vermilion Tanager</v>
          </cell>
          <cell r="D10888" t="str">
            <v>Calochaetes coccineus</v>
          </cell>
        </row>
        <row r="10889">
          <cell r="C10889" t="str">
            <v>Blue-backed Tanager</v>
          </cell>
          <cell r="D10889" t="str">
            <v>Cyanicterus cyanicterus</v>
          </cell>
        </row>
        <row r="10890">
          <cell r="C10890" t="str">
            <v>Blue-and-gold Tanager</v>
          </cell>
          <cell r="D10890" t="str">
            <v>Bangsia arcaei</v>
          </cell>
        </row>
        <row r="10891">
          <cell r="C10891" t="str">
            <v>Black-and-gold Tanager</v>
          </cell>
          <cell r="D10891" t="str">
            <v>Bangsia melanochlamys</v>
          </cell>
        </row>
        <row r="10892">
          <cell r="C10892" t="str">
            <v>Golden-chested Tanager</v>
          </cell>
          <cell r="D10892" t="str">
            <v>Bangsia rothschildi</v>
          </cell>
        </row>
        <row r="10893">
          <cell r="C10893" t="str">
            <v>Moss-backed Tanager</v>
          </cell>
          <cell r="D10893" t="str">
            <v>Bangsia edwardsi</v>
          </cell>
        </row>
        <row r="10894">
          <cell r="C10894" t="str">
            <v>Gold-ringed Tanager</v>
          </cell>
          <cell r="D10894" t="str">
            <v>Bangsia aureocincta</v>
          </cell>
        </row>
        <row r="10895">
          <cell r="C10895" t="str">
            <v>Orange-throated Tanager</v>
          </cell>
          <cell r="D10895" t="str">
            <v>Wetmorethraupis sterrhopteron</v>
          </cell>
        </row>
        <row r="10896">
          <cell r="C10896" t="str">
            <v>Hooded Mountain-tanager</v>
          </cell>
          <cell r="D10896" t="str">
            <v>Buthraupis montana</v>
          </cell>
        </row>
        <row r="10897">
          <cell r="C10897" t="str">
            <v>Black-chested Mountain-tanager</v>
          </cell>
          <cell r="D10897" t="str">
            <v>Buthraupis eximia</v>
          </cell>
        </row>
        <row r="10898">
          <cell r="C10898" t="str">
            <v>Golden-backed Mountain-tanager</v>
          </cell>
          <cell r="D10898" t="str">
            <v>Buthraupis aureodorsalis</v>
          </cell>
        </row>
        <row r="10899">
          <cell r="C10899" t="str">
            <v>Masked Mountain-tanager</v>
          </cell>
          <cell r="D10899" t="str">
            <v>Buthraupis wetmorei</v>
          </cell>
        </row>
        <row r="10900">
          <cell r="C10900" t="str">
            <v>Santa Marta Mountain-tanager</v>
          </cell>
          <cell r="D10900" t="str">
            <v>Anisognathus melanogenys</v>
          </cell>
        </row>
        <row r="10901">
          <cell r="C10901" t="str">
            <v>Lacrimose Mountain-tanager</v>
          </cell>
          <cell r="D10901" t="str">
            <v>Anisognathus lacrymosus</v>
          </cell>
        </row>
        <row r="10902">
          <cell r="C10902" t="str">
            <v>Scarlet-bellied Mountain-tanager</v>
          </cell>
          <cell r="D10902" t="str">
            <v>Anisognathus igniventris</v>
          </cell>
        </row>
        <row r="10903">
          <cell r="C10903" t="str">
            <v>Blue-winged Mountain-tanager</v>
          </cell>
          <cell r="D10903" t="str">
            <v>Anisognathus somptuosus</v>
          </cell>
        </row>
        <row r="10904">
          <cell r="C10904" t="str">
            <v>Black-chinned Mountain-tanager</v>
          </cell>
          <cell r="D10904" t="str">
            <v>Anisognathus notabilis</v>
          </cell>
        </row>
        <row r="10905">
          <cell r="C10905" t="str">
            <v>Grass-green Tanager</v>
          </cell>
          <cell r="D10905" t="str">
            <v>Chlorornis riefferii</v>
          </cell>
        </row>
        <row r="10906">
          <cell r="C10906" t="str">
            <v>Buff-breasted Mountain-tanager</v>
          </cell>
          <cell r="D10906" t="str">
            <v>Dubusia taeniata</v>
          </cell>
        </row>
        <row r="10907">
          <cell r="C10907" t="str">
            <v>Chestnut-bellied Mountain-tanager</v>
          </cell>
          <cell r="D10907" t="str">
            <v>Delothraupis castaneoventris</v>
          </cell>
        </row>
        <row r="10908">
          <cell r="C10908" t="str">
            <v>Diademed Tanager</v>
          </cell>
          <cell r="D10908" t="str">
            <v>Stephanophorus diadematus</v>
          </cell>
        </row>
        <row r="10909">
          <cell r="C10909" t="str">
            <v>Purplish-mantled Tanager</v>
          </cell>
          <cell r="D10909" t="str">
            <v>Iridosornis porphyrocephalus</v>
          </cell>
        </row>
        <row r="10910">
          <cell r="C10910" t="str">
            <v>Yellow-throated Tanager</v>
          </cell>
          <cell r="D10910" t="str">
            <v>Iridosornis analis</v>
          </cell>
        </row>
        <row r="10911">
          <cell r="C10911" t="str">
            <v>Golden-collared Tanager</v>
          </cell>
          <cell r="D10911" t="str">
            <v>Iridosornis jelskii</v>
          </cell>
        </row>
        <row r="10912">
          <cell r="C10912" t="str">
            <v>Golden-crowned Tanager</v>
          </cell>
          <cell r="D10912" t="str">
            <v>Iridosornis rufivertex</v>
          </cell>
        </row>
        <row r="10913">
          <cell r="C10913" t="str">
            <v>Yellow-scarfed Tanager</v>
          </cell>
          <cell r="D10913" t="str">
            <v>Iridosornis reinhardti</v>
          </cell>
        </row>
        <row r="10914">
          <cell r="C10914" t="str">
            <v>Fawn-breasted Tanager</v>
          </cell>
          <cell r="D10914" t="str">
            <v>Pipraeidea melanonota</v>
          </cell>
        </row>
        <row r="10915">
          <cell r="C10915" t="str">
            <v>White-banded Tanager</v>
          </cell>
          <cell r="D10915" t="str">
            <v>Neothraupis fasciata</v>
          </cell>
        </row>
        <row r="10916">
          <cell r="C10916" t="str">
            <v>Glistening-green Tanager</v>
          </cell>
          <cell r="D10916" t="str">
            <v>Chlorochrysa phoenicotis</v>
          </cell>
        </row>
        <row r="10917">
          <cell r="C10917" t="str">
            <v>Orange-eared Tanager</v>
          </cell>
          <cell r="D10917" t="str">
            <v>Chlorochrysa calliparaea</v>
          </cell>
        </row>
        <row r="10918">
          <cell r="C10918" t="str">
            <v>Multicoloured Tanager</v>
          </cell>
          <cell r="D10918" t="str">
            <v>Chlorochrysa nitidissima</v>
          </cell>
        </row>
        <row r="10919">
          <cell r="C10919" t="str">
            <v>Plain-coloured Tanager</v>
          </cell>
          <cell r="D10919" t="str">
            <v>Tangara inornata</v>
          </cell>
        </row>
        <row r="10920">
          <cell r="C10920" t="str">
            <v>Turquoise Tanager</v>
          </cell>
          <cell r="D10920" t="str">
            <v>Tangara mexicana</v>
          </cell>
        </row>
        <row r="10921">
          <cell r="D10921" t="str">
            <v>Tangara brasiliensis</v>
          </cell>
        </row>
        <row r="10922">
          <cell r="C10922" t="str">
            <v>Azure-rumped Tanager</v>
          </cell>
          <cell r="D10922" t="str">
            <v>Tangara cabanisi</v>
          </cell>
        </row>
        <row r="10923">
          <cell r="C10923" t="str">
            <v>Grey-and-gold Tanager</v>
          </cell>
          <cell r="D10923" t="str">
            <v>Tangara palmeri</v>
          </cell>
        </row>
        <row r="10924">
          <cell r="C10924" t="str">
            <v>Paradise Tanager</v>
          </cell>
          <cell r="D10924" t="str">
            <v>Tangara chilensis</v>
          </cell>
        </row>
        <row r="10925">
          <cell r="C10925" t="str">
            <v>Seven-coloured Tanager</v>
          </cell>
          <cell r="D10925" t="str">
            <v>Tangara fastuosa</v>
          </cell>
        </row>
        <row r="10926">
          <cell r="C10926" t="str">
            <v>Green-headed Tanager</v>
          </cell>
          <cell r="D10926" t="str">
            <v>Tangara seledon</v>
          </cell>
        </row>
        <row r="10927">
          <cell r="C10927" t="str">
            <v>Red-necked Tanager</v>
          </cell>
          <cell r="D10927" t="str">
            <v>Tangara cyanocephala</v>
          </cell>
        </row>
        <row r="10928">
          <cell r="C10928" t="str">
            <v>Brassy-breasted Tanager</v>
          </cell>
          <cell r="D10928" t="str">
            <v>Tangara desmaresti</v>
          </cell>
        </row>
        <row r="10929">
          <cell r="C10929" t="str">
            <v>Gilt-edged Tanager</v>
          </cell>
          <cell r="D10929" t="str">
            <v>Tangara cyanoventris</v>
          </cell>
        </row>
        <row r="10930">
          <cell r="C10930" t="str">
            <v>Blue-whiskered Tanager</v>
          </cell>
          <cell r="D10930" t="str">
            <v>Tangara johannae</v>
          </cell>
        </row>
        <row r="10931">
          <cell r="C10931" t="str">
            <v>Green-and-gold Tanager</v>
          </cell>
          <cell r="D10931" t="str">
            <v>Tangara schrankii</v>
          </cell>
        </row>
        <row r="10932">
          <cell r="C10932" t="str">
            <v>Emerald Tanager</v>
          </cell>
          <cell r="D10932" t="str">
            <v>Tangara florida</v>
          </cell>
        </row>
        <row r="10933">
          <cell r="C10933" t="str">
            <v>Golden Tanager</v>
          </cell>
          <cell r="D10933" t="str">
            <v>Tangara arthus</v>
          </cell>
        </row>
        <row r="10934">
          <cell r="C10934" t="str">
            <v>Silver-throated Tanager</v>
          </cell>
          <cell r="D10934" t="str">
            <v>Tangara icterocephala</v>
          </cell>
        </row>
        <row r="10935">
          <cell r="C10935" t="str">
            <v>Saffron-crowned Tanager</v>
          </cell>
          <cell r="D10935" t="str">
            <v>Tangara xanthocephala</v>
          </cell>
        </row>
        <row r="10936">
          <cell r="C10936" t="str">
            <v>Golden-eared Tanager</v>
          </cell>
          <cell r="D10936" t="str">
            <v>Tangara chrysotis</v>
          </cell>
        </row>
        <row r="10937">
          <cell r="C10937" t="str">
            <v>Flame-faced Tanager</v>
          </cell>
          <cell r="D10937" t="str">
            <v>Tangara parzudakii</v>
          </cell>
        </row>
        <row r="10938">
          <cell r="C10938" t="str">
            <v>Yellow-bellied Tanager</v>
          </cell>
          <cell r="D10938" t="str">
            <v>Tangara xanthogastra</v>
          </cell>
        </row>
        <row r="10939">
          <cell r="C10939" t="str">
            <v>Spotted Tanager</v>
          </cell>
          <cell r="D10939" t="str">
            <v>Tangara punctata</v>
          </cell>
        </row>
        <row r="10940">
          <cell r="C10940" t="str">
            <v>Speckled Tanager</v>
          </cell>
          <cell r="D10940" t="str">
            <v>Tangara guttata</v>
          </cell>
        </row>
        <row r="10941">
          <cell r="C10941" t="str">
            <v>Dotted Tanager</v>
          </cell>
          <cell r="D10941" t="str">
            <v>Tangara varia</v>
          </cell>
        </row>
        <row r="10942">
          <cell r="C10942" t="str">
            <v>Rufous-throated Tanager</v>
          </cell>
          <cell r="D10942" t="str">
            <v>Tangara rufigula</v>
          </cell>
        </row>
        <row r="10943">
          <cell r="C10943" t="str">
            <v>Bay-headed Tanager</v>
          </cell>
          <cell r="D10943" t="str">
            <v>Tangara gyrola</v>
          </cell>
        </row>
        <row r="10944">
          <cell r="C10944" t="str">
            <v>Rufous-winged Tanager</v>
          </cell>
          <cell r="D10944" t="str">
            <v>Tangara lavinia</v>
          </cell>
        </row>
        <row r="10945">
          <cell r="C10945" t="str">
            <v>Burnished-buff Tanager</v>
          </cell>
          <cell r="D10945" t="str">
            <v>Tangara cayana</v>
          </cell>
        </row>
        <row r="10946">
          <cell r="C10946" t="str">
            <v>Lesser Antillean Tanager</v>
          </cell>
          <cell r="D10946" t="str">
            <v>Tangara cucullata</v>
          </cell>
        </row>
        <row r="10947">
          <cell r="C10947" t="str">
            <v>Black-backed Tanager</v>
          </cell>
          <cell r="D10947" t="str">
            <v>Tangara peruviana</v>
          </cell>
        </row>
        <row r="10948">
          <cell r="C10948" t="str">
            <v>Chestnut-backed Tanager</v>
          </cell>
          <cell r="D10948" t="str">
            <v>Tangara preciosa</v>
          </cell>
        </row>
        <row r="10949">
          <cell r="C10949" t="str">
            <v>Scrub Tanager</v>
          </cell>
          <cell r="D10949" t="str">
            <v>Tangara vitriolina</v>
          </cell>
        </row>
        <row r="10950">
          <cell r="C10950" t="str">
            <v>Green-capped Tanager</v>
          </cell>
          <cell r="D10950" t="str">
            <v>Tangara meyerdeschauenseei</v>
          </cell>
        </row>
        <row r="10951">
          <cell r="C10951" t="str">
            <v>Rufous-cheeked Tanager</v>
          </cell>
          <cell r="D10951" t="str">
            <v>Tangara rufigenis</v>
          </cell>
        </row>
        <row r="10952">
          <cell r="C10952" t="str">
            <v>Golden-naped Tanager</v>
          </cell>
          <cell r="D10952" t="str">
            <v>Tangara ruficervix</v>
          </cell>
        </row>
        <row r="10953">
          <cell r="C10953" t="str">
            <v>Metallic-green Tanager</v>
          </cell>
          <cell r="D10953" t="str">
            <v>Tangara labradorides</v>
          </cell>
        </row>
        <row r="10954">
          <cell r="C10954" t="str">
            <v>Blue-browed Tanager</v>
          </cell>
          <cell r="D10954" t="str">
            <v>Tangara cyanotis</v>
          </cell>
        </row>
        <row r="10955">
          <cell r="C10955" t="str">
            <v>Blue-necked Tanager</v>
          </cell>
          <cell r="D10955" t="str">
            <v>Tangara cyanicollis</v>
          </cell>
        </row>
        <row r="10956">
          <cell r="C10956" t="str">
            <v>Golden-hooded Tanager</v>
          </cell>
          <cell r="D10956" t="str">
            <v>Tangara larvata</v>
          </cell>
        </row>
        <row r="10957">
          <cell r="C10957" t="str">
            <v>Masked Tanager</v>
          </cell>
          <cell r="D10957" t="str">
            <v>Tangara nigrocincta</v>
          </cell>
        </row>
        <row r="10958">
          <cell r="C10958" t="str">
            <v>Spangle-cheeked Tanager</v>
          </cell>
          <cell r="D10958" t="str">
            <v>Tangara dowii</v>
          </cell>
        </row>
        <row r="10959">
          <cell r="C10959" t="str">
            <v>Green-naped Tanager</v>
          </cell>
          <cell r="D10959" t="str">
            <v>Tangara fucosa</v>
          </cell>
        </row>
        <row r="10960">
          <cell r="C10960" t="str">
            <v>Beryl-spangled Tanager</v>
          </cell>
          <cell r="D10960" t="str">
            <v>Tangara nigroviridis</v>
          </cell>
        </row>
        <row r="10961">
          <cell r="C10961" t="str">
            <v>Blue-and-black Tanager</v>
          </cell>
          <cell r="D10961" t="str">
            <v>Tangara vassorii</v>
          </cell>
        </row>
        <row r="10962">
          <cell r="C10962" t="str">
            <v>Black-capped Tanager</v>
          </cell>
          <cell r="D10962" t="str">
            <v>Tangara heinei</v>
          </cell>
        </row>
        <row r="10963">
          <cell r="C10963" t="str">
            <v>Sira Tanager</v>
          </cell>
          <cell r="D10963" t="str">
            <v>Tangara phillipsi</v>
          </cell>
        </row>
        <row r="10964">
          <cell r="C10964" t="str">
            <v>Silver-backed Tanager</v>
          </cell>
          <cell r="D10964" t="str">
            <v>Tangara viridicollis</v>
          </cell>
        </row>
        <row r="10965">
          <cell r="C10965" t="str">
            <v>Straw-backed Tanager</v>
          </cell>
          <cell r="D10965" t="str">
            <v>Tangara argyrofenges</v>
          </cell>
        </row>
        <row r="10966">
          <cell r="C10966" t="str">
            <v>Black-headed Tanager</v>
          </cell>
          <cell r="D10966" t="str">
            <v>Tangara cyanoptera</v>
          </cell>
        </row>
        <row r="10967">
          <cell r="C10967" t="str">
            <v>Opal-rumped Tanager</v>
          </cell>
          <cell r="D10967" t="str">
            <v>Tangara velia</v>
          </cell>
        </row>
        <row r="10968">
          <cell r="D10968" t="str">
            <v>Tangara velia</v>
          </cell>
        </row>
        <row r="10969">
          <cell r="D10969" t="str">
            <v>Tangara cyanomelas</v>
          </cell>
        </row>
        <row r="10970">
          <cell r="C10970" t="str">
            <v>Opal-crowned Tanager</v>
          </cell>
          <cell r="D10970" t="str">
            <v>Tangara callophrys</v>
          </cell>
        </row>
        <row r="10971">
          <cell r="C10971" t="str">
            <v>Swallow Tanager</v>
          </cell>
          <cell r="D10971" t="str">
            <v>Tersina viridis</v>
          </cell>
        </row>
        <row r="10972">
          <cell r="C10972" t="str">
            <v>Turquoise Dacnis</v>
          </cell>
          <cell r="D10972" t="str">
            <v>Dacnis hartlaubi</v>
          </cell>
        </row>
        <row r="10973">
          <cell r="C10973" t="str">
            <v>White-bellied Dacnis</v>
          </cell>
          <cell r="D10973" t="str">
            <v>Dacnis albiventris</v>
          </cell>
        </row>
        <row r="10974">
          <cell r="C10974" t="str">
            <v>Black-faced Dacnis</v>
          </cell>
          <cell r="D10974" t="str">
            <v>Dacnis lineata</v>
          </cell>
        </row>
        <row r="10975">
          <cell r="C10975" t="str">
            <v>Yellow-bellied Dacnis</v>
          </cell>
          <cell r="D10975" t="str">
            <v>Dacnis flaviventer</v>
          </cell>
        </row>
        <row r="10976">
          <cell r="C10976" t="str">
            <v>Black-legged Dacnis</v>
          </cell>
          <cell r="D10976" t="str">
            <v>Dacnis nigripes</v>
          </cell>
        </row>
        <row r="10977">
          <cell r="C10977" t="str">
            <v>Scarlet-thighed Dacnis</v>
          </cell>
          <cell r="D10977" t="str">
            <v>Dacnis venusta</v>
          </cell>
        </row>
        <row r="10978">
          <cell r="C10978" t="str">
            <v>Blue Dacnis</v>
          </cell>
          <cell r="D10978" t="str">
            <v>Dacnis cayana</v>
          </cell>
        </row>
        <row r="10979">
          <cell r="C10979" t="str">
            <v>Viridian Dacnis</v>
          </cell>
          <cell r="D10979" t="str">
            <v>Dacnis viguieri</v>
          </cell>
        </row>
        <row r="10980">
          <cell r="C10980" t="str">
            <v>Scarlet-breasted Dacnis</v>
          </cell>
          <cell r="D10980" t="str">
            <v>Dacnis berlepschi</v>
          </cell>
        </row>
        <row r="10981">
          <cell r="C10981" t="str">
            <v>Short-billed Honeycreeper</v>
          </cell>
          <cell r="D10981" t="str">
            <v>Cyanerpes nitidus</v>
          </cell>
        </row>
        <row r="10982">
          <cell r="C10982" t="str">
            <v>Shining Honeycreeper</v>
          </cell>
          <cell r="D10982" t="str">
            <v>Cyanerpes lucidus</v>
          </cell>
        </row>
        <row r="10983">
          <cell r="C10983" t="str">
            <v>Purple Honeycreeper</v>
          </cell>
          <cell r="D10983" t="str">
            <v>Cyanerpes caeruleus</v>
          </cell>
        </row>
        <row r="10984">
          <cell r="C10984" t="str">
            <v>Red-legged Honeycreeper</v>
          </cell>
          <cell r="D10984" t="str">
            <v>Cyanerpes cyaneus</v>
          </cell>
        </row>
        <row r="10985">
          <cell r="C10985" t="str">
            <v>Green Honeycreeper</v>
          </cell>
          <cell r="D10985" t="str">
            <v>Chlorophanes spiza</v>
          </cell>
        </row>
        <row r="10986">
          <cell r="C10986" t="str">
            <v>Golden-collared Honeycreeper</v>
          </cell>
          <cell r="D10986" t="str">
            <v>Iridophanes pulcherrimus</v>
          </cell>
        </row>
        <row r="10987">
          <cell r="C10987" t="str">
            <v>Sulphur-rumped Tanager</v>
          </cell>
          <cell r="D10987" t="str">
            <v>Heterospingus rubrifrons</v>
          </cell>
        </row>
        <row r="10988">
          <cell r="C10988" t="str">
            <v>Scarlet-browed Tanager</v>
          </cell>
          <cell r="D10988" t="str">
            <v>Heterospingus xanthopygius</v>
          </cell>
        </row>
        <row r="10989">
          <cell r="C10989" t="str">
            <v>Guira Tanager</v>
          </cell>
          <cell r="D10989" t="str">
            <v>Hemithraupis guira</v>
          </cell>
        </row>
        <row r="10990">
          <cell r="C10990" t="str">
            <v>Rufous-headed Tanager</v>
          </cell>
          <cell r="D10990" t="str">
            <v>Hemithraupis ruficapilla</v>
          </cell>
        </row>
        <row r="10991">
          <cell r="C10991" t="str">
            <v>Yellow-backed Tanager</v>
          </cell>
          <cell r="D10991" t="str">
            <v>Hemithraupis flavicollis</v>
          </cell>
        </row>
        <row r="10992">
          <cell r="C10992" t="str">
            <v>Black-and-yellow Tanager</v>
          </cell>
          <cell r="D10992" t="str">
            <v>Chrysothlypis chrysomelas</v>
          </cell>
        </row>
        <row r="10993">
          <cell r="C10993" t="str">
            <v>Scarlet-and-white Tanager</v>
          </cell>
          <cell r="D10993" t="str">
            <v>Chrysothlypis salmoni</v>
          </cell>
        </row>
        <row r="10994">
          <cell r="C10994" t="str">
            <v>Tit-like Dacnis</v>
          </cell>
          <cell r="D10994" t="str">
            <v>Xenodacnis parina</v>
          </cell>
        </row>
        <row r="10995">
          <cell r="C10995" t="str">
            <v>Chestnut-vented Conebill</v>
          </cell>
          <cell r="D10995" t="str">
            <v>Conirostrum speciosum</v>
          </cell>
        </row>
        <row r="10996">
          <cell r="C10996" t="str">
            <v>White-eared Conebill</v>
          </cell>
          <cell r="D10996" t="str">
            <v>Conirostrum leucogenys</v>
          </cell>
        </row>
        <row r="10997">
          <cell r="C10997" t="str">
            <v>Bicoloured Conebill</v>
          </cell>
          <cell r="D10997" t="str">
            <v>Conirostrum bicolor</v>
          </cell>
        </row>
        <row r="10998">
          <cell r="C10998" t="str">
            <v>Pearly-breasted Conebill</v>
          </cell>
          <cell r="D10998" t="str">
            <v>Conirostrum margaritae</v>
          </cell>
        </row>
        <row r="10999">
          <cell r="C10999" t="str">
            <v>Cinereous Conebill</v>
          </cell>
          <cell r="D10999" t="str">
            <v>Conirostrum cinereum</v>
          </cell>
        </row>
        <row r="11000">
          <cell r="C11000" t="str">
            <v>Tamarugo Conebill</v>
          </cell>
          <cell r="D11000" t="str">
            <v>Conirostrum tamarugense</v>
          </cell>
        </row>
        <row r="11001">
          <cell r="C11001" t="str">
            <v>White-browed Conebill</v>
          </cell>
          <cell r="D11001" t="str">
            <v>Conirostrum ferrugineiventre</v>
          </cell>
        </row>
        <row r="11002">
          <cell r="C11002" t="str">
            <v>Rufous-browed Conebill</v>
          </cell>
          <cell r="D11002" t="str">
            <v>Conirostrum rufum</v>
          </cell>
        </row>
        <row r="11003">
          <cell r="C11003" t="str">
            <v>Blue-backed Conebill</v>
          </cell>
          <cell r="D11003" t="str">
            <v>Conirostrum sitticolor</v>
          </cell>
        </row>
        <row r="11004">
          <cell r="C11004" t="str">
            <v>Capped Conebill</v>
          </cell>
          <cell r="D11004" t="str">
            <v>Conirostrum albifrons</v>
          </cell>
        </row>
        <row r="11005">
          <cell r="C11005" t="str">
            <v>Giant Conebill</v>
          </cell>
          <cell r="D11005" t="str">
            <v>Oreomanes fraseri</v>
          </cell>
        </row>
        <row r="11006">
          <cell r="C11006" t="str">
            <v>Cinnamon-bellied Flowerpiercer</v>
          </cell>
          <cell r="D11006" t="str">
            <v>Diglossa baritula</v>
          </cell>
        </row>
        <row r="11007">
          <cell r="C11007" t="str">
            <v>Slaty Flowerpiercer</v>
          </cell>
          <cell r="D11007" t="str">
            <v>Diglossa plumbea</v>
          </cell>
        </row>
        <row r="11008">
          <cell r="C11008" t="str">
            <v>Rusty Flowerpiercer</v>
          </cell>
          <cell r="D11008" t="str">
            <v>Diglossa sittoides</v>
          </cell>
        </row>
        <row r="11009">
          <cell r="C11009" t="str">
            <v>Venezuelan Flowerpiercer</v>
          </cell>
          <cell r="D11009" t="str">
            <v>Diglossa venezuelensis</v>
          </cell>
        </row>
        <row r="11010">
          <cell r="C11010" t="str">
            <v>White-sided Flowerpiercer</v>
          </cell>
          <cell r="D11010" t="str">
            <v>Diglossa albilatera</v>
          </cell>
        </row>
        <row r="11011">
          <cell r="C11011" t="str">
            <v>Chestnut-bellied Flowerpiercer</v>
          </cell>
          <cell r="D11011" t="str">
            <v>Diglossa gloriosissima</v>
          </cell>
        </row>
        <row r="11012">
          <cell r="C11012" t="str">
            <v>Glossy Flowerpiercer</v>
          </cell>
          <cell r="D11012" t="str">
            <v>Diglossa lafresnayii</v>
          </cell>
        </row>
        <row r="11013">
          <cell r="C11013" t="str">
            <v>Moustached Flowerpiercer</v>
          </cell>
          <cell r="D11013" t="str">
            <v>Diglossa mystacalis</v>
          </cell>
        </row>
        <row r="11014">
          <cell r="C11014" t="str">
            <v>Merida Flowerpiercer</v>
          </cell>
          <cell r="D11014" t="str">
            <v>Diglossa gloriosa</v>
          </cell>
        </row>
        <row r="11015">
          <cell r="C11015" t="str">
            <v>Black Flowerpiercer</v>
          </cell>
          <cell r="D11015" t="str">
            <v>Diglossa humeralis</v>
          </cell>
        </row>
        <row r="11016">
          <cell r="C11016" t="str">
            <v>Black-throated Flowerpiercer</v>
          </cell>
          <cell r="D11016" t="str">
            <v>Diglossa brunneiventris</v>
          </cell>
        </row>
        <row r="11017">
          <cell r="C11017" t="str">
            <v>Grey-bellied Flowerpiercer</v>
          </cell>
          <cell r="D11017" t="str">
            <v>Diglossa carbonaria</v>
          </cell>
        </row>
        <row r="11018">
          <cell r="C11018" t="str">
            <v>Scaled Flowerpiercer</v>
          </cell>
          <cell r="D11018" t="str">
            <v>Diglossa duidae</v>
          </cell>
        </row>
        <row r="11019">
          <cell r="C11019" t="str">
            <v>Greater Flowerpiercer</v>
          </cell>
          <cell r="D11019" t="str">
            <v>Diglossa major</v>
          </cell>
        </row>
        <row r="11020">
          <cell r="C11020" t="str">
            <v>Indigo Flowerpiercer</v>
          </cell>
          <cell r="D11020" t="str">
            <v>Diglossa indigotica</v>
          </cell>
        </row>
        <row r="11021">
          <cell r="C11021" t="str">
            <v>Deep-blue Flowerpiercer</v>
          </cell>
          <cell r="D11021" t="str">
            <v>Diglossa glauca</v>
          </cell>
        </row>
        <row r="11022">
          <cell r="C11022" t="str">
            <v>Bluish Flowerpiercer</v>
          </cell>
          <cell r="D11022" t="str">
            <v>Diglossa caerulescens</v>
          </cell>
        </row>
        <row r="11023">
          <cell r="C11023" t="str">
            <v>Masked Flowerpiercer</v>
          </cell>
          <cell r="D11023" t="str">
            <v>Diglossa cyanea</v>
          </cell>
        </row>
        <row r="11024">
          <cell r="C11024" t="str">
            <v>Common Bush-tanager</v>
          </cell>
          <cell r="D11024" t="str">
            <v>Chlorospingus ophthalmicus</v>
          </cell>
        </row>
        <row r="11025">
          <cell r="C11025" t="str">
            <v>Tacarcuna Bush-tanager</v>
          </cell>
          <cell r="D11025" t="str">
            <v>Chlorospingus tacarcunae</v>
          </cell>
        </row>
        <row r="11026">
          <cell r="C11026" t="str">
            <v>Pirre Bush-tanager</v>
          </cell>
          <cell r="D11026" t="str">
            <v>Chlorospingus inornatus</v>
          </cell>
        </row>
        <row r="11027">
          <cell r="C11027" t="str">
            <v>Dusky Bush-tanager</v>
          </cell>
          <cell r="D11027" t="str">
            <v>Chlorospingus semifuscus</v>
          </cell>
        </row>
        <row r="11028">
          <cell r="C11028" t="str">
            <v>Sooty-capped Bush-tanager</v>
          </cell>
          <cell r="D11028" t="str">
            <v>Chlorospingus pileatus</v>
          </cell>
        </row>
        <row r="11029">
          <cell r="C11029" t="str">
            <v>Yellow-whiskered Bush-tanager</v>
          </cell>
          <cell r="D11029" t="str">
            <v>Chlorospingus parvirostris</v>
          </cell>
        </row>
        <row r="11030">
          <cell r="C11030" t="str">
            <v>Yellow-throated Bush-tanager</v>
          </cell>
          <cell r="D11030" t="str">
            <v>Chlorospingus flavigularis</v>
          </cell>
        </row>
        <row r="11031">
          <cell r="C11031" t="str">
            <v>Yellow-green Bush-tanager</v>
          </cell>
          <cell r="D11031" t="str">
            <v>Chlorospingus flavovirens</v>
          </cell>
        </row>
        <row r="11032">
          <cell r="C11032" t="str">
            <v>Ashy-throated Bush-tanager</v>
          </cell>
          <cell r="D11032" t="str">
            <v>Chlorospingus canigularis</v>
          </cell>
        </row>
        <row r="11033">
          <cell r="C11033" t="str">
            <v>Puerto Rican Tanager</v>
          </cell>
          <cell r="D11033" t="str">
            <v>Nesospingus speculiferus</v>
          </cell>
        </row>
        <row r="11034">
          <cell r="C11034" t="str">
            <v>Black-crowned Palm-tanager</v>
          </cell>
          <cell r="D11034" t="str">
            <v>Phaenicophilus palmarum</v>
          </cell>
        </row>
        <row r="11035">
          <cell r="C11035" t="str">
            <v>Grey-crowned Palm-tanager</v>
          </cell>
          <cell r="D11035" t="str">
            <v>Phaenicophilus poliocephalus</v>
          </cell>
        </row>
        <row r="11036">
          <cell r="C11036" t="str">
            <v>Chat Tanager</v>
          </cell>
          <cell r="D11036" t="str">
            <v>Calyptophilus frugivorus</v>
          </cell>
        </row>
        <row r="11037">
          <cell r="D11037" t="str">
            <v>Calyptophilus frugivorus</v>
          </cell>
        </row>
        <row r="11038">
          <cell r="D11038" t="str">
            <v>Calyptophilus tertius</v>
          </cell>
        </row>
        <row r="11039">
          <cell r="D11039" t="str">
            <v>Spindalis zena</v>
          </cell>
        </row>
        <row r="11040">
          <cell r="C11040" t="str">
            <v>Western Spindalis</v>
          </cell>
          <cell r="D11040" t="str">
            <v>Spindalis zena</v>
          </cell>
        </row>
        <row r="11041">
          <cell r="C11041" t="str">
            <v>Hispaniolan Spindalis</v>
          </cell>
          <cell r="D11041" t="str">
            <v>Spindalis dominicensis</v>
          </cell>
        </row>
        <row r="11042">
          <cell r="C11042" t="str">
            <v>Puerto Rican Spindalis</v>
          </cell>
          <cell r="D11042" t="str">
            <v>Spindalis portoricensis</v>
          </cell>
        </row>
        <row r="11043">
          <cell r="C11043" t="str">
            <v>Jamaican Spindalis</v>
          </cell>
          <cell r="D11043" t="str">
            <v>Spindalis nigricephala</v>
          </cell>
        </row>
        <row r="11044">
          <cell r="C11044" t="str">
            <v>Rosy Thrush-tanager</v>
          </cell>
          <cell r="D11044" t="str">
            <v>Rhodinocichla rosea</v>
          </cell>
        </row>
        <row r="11045">
          <cell r="C11045" t="str">
            <v>Jamaican Euphonia</v>
          </cell>
          <cell r="D11045" t="str">
            <v>Euphonia jamaica</v>
          </cell>
        </row>
        <row r="11046">
          <cell r="C11046" t="str">
            <v>Plumbeous Euphonia</v>
          </cell>
          <cell r="D11046" t="str">
            <v>Euphonia plumbea</v>
          </cell>
        </row>
        <row r="11047">
          <cell r="C11047" t="str">
            <v>Scrub Euphonia</v>
          </cell>
          <cell r="D11047" t="str">
            <v>Euphonia affinis</v>
          </cell>
        </row>
        <row r="11048">
          <cell r="C11048" t="str">
            <v>Yellow-crowned Euphonia</v>
          </cell>
          <cell r="D11048" t="str">
            <v>Euphonia luteicapilla</v>
          </cell>
        </row>
        <row r="11049">
          <cell r="C11049" t="str">
            <v>Purple-throated Euphonia</v>
          </cell>
          <cell r="D11049" t="str">
            <v>Euphonia chlorotica</v>
          </cell>
        </row>
        <row r="11050">
          <cell r="C11050" t="str">
            <v>Trinidad Euphonia</v>
          </cell>
          <cell r="D11050" t="str">
            <v>Euphonia trinitatis</v>
          </cell>
        </row>
        <row r="11051">
          <cell r="C11051" t="str">
            <v>Velvet-fronted Euphonia</v>
          </cell>
          <cell r="D11051" t="str">
            <v>Euphonia concinna</v>
          </cell>
        </row>
        <row r="11052">
          <cell r="C11052" t="str">
            <v>Orange-crowned Euphonia</v>
          </cell>
          <cell r="D11052" t="str">
            <v>Euphonia saturata</v>
          </cell>
        </row>
        <row r="11053">
          <cell r="C11053" t="str">
            <v>Finsch's Euphonia</v>
          </cell>
          <cell r="D11053" t="str">
            <v>Euphonia finschi</v>
          </cell>
        </row>
        <row r="11054">
          <cell r="C11054" t="str">
            <v>Violaceous Euphonia</v>
          </cell>
          <cell r="D11054" t="str">
            <v>Euphonia violacea</v>
          </cell>
        </row>
        <row r="11055">
          <cell r="C11055" t="str">
            <v>Thick-billed Euphonia</v>
          </cell>
          <cell r="D11055" t="str">
            <v>Euphonia laniirostris</v>
          </cell>
        </row>
        <row r="11056">
          <cell r="C11056" t="str">
            <v>Yellow-throated Euphonia</v>
          </cell>
          <cell r="D11056" t="str">
            <v>Euphonia hirundinacea</v>
          </cell>
        </row>
        <row r="11057">
          <cell r="C11057" t="str">
            <v>Green-throated Euphonia</v>
          </cell>
          <cell r="D11057" t="str">
            <v>Euphonia chalybea</v>
          </cell>
        </row>
        <row r="11058">
          <cell r="C11058" t="str">
            <v>Blue-rumped Euphonia</v>
          </cell>
          <cell r="D11058" t="str">
            <v>Euphonia elegantissima</v>
          </cell>
        </row>
        <row r="11059">
          <cell r="C11059" t="str">
            <v>Antillean Euphonia</v>
          </cell>
          <cell r="D11059" t="str">
            <v>Euphonia musica</v>
          </cell>
        </row>
        <row r="11060">
          <cell r="C11060" t="str">
            <v>Golden-rumped Euphonia</v>
          </cell>
          <cell r="D11060" t="str">
            <v>Euphonia cyanocephala</v>
          </cell>
        </row>
        <row r="11061">
          <cell r="C11061" t="str">
            <v>Spot-crowned Euphonia</v>
          </cell>
          <cell r="D11061" t="str">
            <v>Euphonia imitans</v>
          </cell>
        </row>
        <row r="11062">
          <cell r="C11062" t="str">
            <v>Fulvous-vented Euphonia</v>
          </cell>
          <cell r="D11062" t="str">
            <v>Euphonia fulvicrissa</v>
          </cell>
        </row>
        <row r="11063">
          <cell r="C11063" t="str">
            <v>Olive-backed Euphonia</v>
          </cell>
          <cell r="D11063" t="str">
            <v>Euphonia gouldi</v>
          </cell>
        </row>
        <row r="11064">
          <cell r="C11064" t="str">
            <v>White-lored Euphonia</v>
          </cell>
          <cell r="D11064" t="str">
            <v>Euphonia chrysopasta</v>
          </cell>
        </row>
        <row r="11065">
          <cell r="C11065" t="str">
            <v>Bronze-green Euphonia</v>
          </cell>
          <cell r="D11065" t="str">
            <v>Euphonia mesochrysa</v>
          </cell>
        </row>
        <row r="11066">
          <cell r="C11066" t="str">
            <v>White-vented Euphonia</v>
          </cell>
          <cell r="D11066" t="str">
            <v>Euphonia minuta</v>
          </cell>
        </row>
        <row r="11067">
          <cell r="C11067" t="str">
            <v>Tawny-capped Euphonia</v>
          </cell>
          <cell r="D11067" t="str">
            <v>Euphonia anneae</v>
          </cell>
        </row>
        <row r="11068">
          <cell r="C11068" t="str">
            <v>Orange-bellied Euphonia</v>
          </cell>
          <cell r="D11068" t="str">
            <v>Euphonia xanthogaster</v>
          </cell>
        </row>
        <row r="11069">
          <cell r="C11069" t="str">
            <v>Rufous-bellied Euphonia</v>
          </cell>
          <cell r="D11069" t="str">
            <v>Euphonia rufiventris</v>
          </cell>
        </row>
        <row r="11070">
          <cell r="C11070" t="str">
            <v>Golden-sided Euphonia</v>
          </cell>
          <cell r="D11070" t="str">
            <v>Euphonia cayennensis</v>
          </cell>
        </row>
        <row r="11071">
          <cell r="C11071" t="str">
            <v>Chestnut-bellied Euphonia</v>
          </cell>
          <cell r="D11071" t="str">
            <v>Euphonia pectoralis</v>
          </cell>
        </row>
        <row r="11072">
          <cell r="C11072" t="str">
            <v>Yellow-collared Chlorophonia</v>
          </cell>
          <cell r="D11072" t="str">
            <v>Chlorophonia flavirostris</v>
          </cell>
        </row>
        <row r="11073">
          <cell r="C11073" t="str">
            <v>Blue-naped Chlorophonia</v>
          </cell>
          <cell r="D11073" t="str">
            <v>Chlorophonia cyanea</v>
          </cell>
        </row>
        <row r="11074">
          <cell r="C11074" t="str">
            <v>Chestnut-breasted Chlorophonia</v>
          </cell>
          <cell r="D11074" t="str">
            <v>Chlorophonia pyrrhophrys</v>
          </cell>
        </row>
        <row r="11075">
          <cell r="C11075" t="str">
            <v>Blue-crowned Chlorophonia</v>
          </cell>
          <cell r="D11075" t="str">
            <v>Chlorophonia occipitalis</v>
          </cell>
        </row>
        <row r="11076">
          <cell r="C11076" t="str">
            <v>Golden-browed Chlorophonia</v>
          </cell>
          <cell r="D11076" t="str">
            <v>Chlorophonia callophrys</v>
          </cell>
        </row>
        <row r="11077">
          <cell r="C11077" t="str">
            <v>Plushcap</v>
          </cell>
          <cell r="D11077" t="str">
            <v>Catamblyrhynchus diadema</v>
          </cell>
        </row>
        <row r="11078">
          <cell r="C11078" t="str">
            <v>Flame-coloured Tanager</v>
          </cell>
          <cell r="D11078" t="str">
            <v>Piranga bidentata</v>
          </cell>
        </row>
        <row r="11079">
          <cell r="C11079" t="str">
            <v>Hepatic Tanager</v>
          </cell>
          <cell r="D11079" t="str">
            <v>Piranga flava</v>
          </cell>
        </row>
        <row r="11080">
          <cell r="C11080" t="str">
            <v>Summer Tanager</v>
          </cell>
          <cell r="D11080" t="str">
            <v>Piranga rubra</v>
          </cell>
        </row>
        <row r="11081">
          <cell r="C11081" t="str">
            <v>Rose-throated Tanager</v>
          </cell>
          <cell r="D11081" t="str">
            <v>Piranga roseogularis</v>
          </cell>
        </row>
        <row r="11082">
          <cell r="C11082" t="str">
            <v>Scarlet Tanager</v>
          </cell>
          <cell r="D11082" t="str">
            <v>Piranga olivacea</v>
          </cell>
        </row>
        <row r="11083">
          <cell r="C11083" t="str">
            <v>Western Tanager</v>
          </cell>
          <cell r="D11083" t="str">
            <v>Piranga ludoviciana</v>
          </cell>
        </row>
        <row r="11084">
          <cell r="C11084" t="str">
            <v>White-winged Tanager</v>
          </cell>
          <cell r="D11084" t="str">
            <v>Piranga leucoptera</v>
          </cell>
        </row>
        <row r="11085">
          <cell r="C11085" t="str">
            <v>Red-headed Tanager</v>
          </cell>
          <cell r="D11085" t="str">
            <v>Piranga erythrocephala</v>
          </cell>
        </row>
        <row r="11086">
          <cell r="C11086" t="str">
            <v>Red-hooded Tanager</v>
          </cell>
          <cell r="D11086" t="str">
            <v>Piranga rubriceps</v>
          </cell>
        </row>
        <row r="11087">
          <cell r="C11087" t="str">
            <v>Red-crowned Ant-tanager</v>
          </cell>
          <cell r="D11087" t="str">
            <v>Habia rubica</v>
          </cell>
        </row>
        <row r="11088">
          <cell r="C11088" t="str">
            <v>Red-throated Ant-tanager</v>
          </cell>
          <cell r="D11088" t="str">
            <v>Habia fuscicauda</v>
          </cell>
        </row>
        <row r="11089">
          <cell r="C11089" t="str">
            <v>Sooty Ant-tanager</v>
          </cell>
          <cell r="D11089" t="str">
            <v>Habia gutturalis</v>
          </cell>
        </row>
        <row r="11090">
          <cell r="C11090" t="str">
            <v>Black-cheeked Ant-tanager</v>
          </cell>
          <cell r="D11090" t="str">
            <v>Habia atrimaxillaris</v>
          </cell>
        </row>
        <row r="11091">
          <cell r="C11091" t="str">
            <v>Crested Ant-tanager</v>
          </cell>
          <cell r="D11091" t="str">
            <v>Habia cristata</v>
          </cell>
        </row>
        <row r="11092">
          <cell r="C11092" t="str">
            <v>Olive Tanager</v>
          </cell>
          <cell r="D11092" t="str">
            <v>Chlorothraupis carmioli</v>
          </cell>
        </row>
        <row r="11093">
          <cell r="C11093" t="str">
            <v>Lemon-spectacled Tanager</v>
          </cell>
          <cell r="D11093" t="str">
            <v>Chlorothraupis olivacea</v>
          </cell>
        </row>
        <row r="11094">
          <cell r="C11094" t="str">
            <v>Ochre-breasted Tanager</v>
          </cell>
          <cell r="D11094" t="str">
            <v>Chlorothraupis stolzmanni</v>
          </cell>
        </row>
        <row r="11095">
          <cell r="C11095" t="str">
            <v>Dickcissel</v>
          </cell>
          <cell r="D11095" t="str">
            <v>Spiza americana</v>
          </cell>
        </row>
        <row r="11096">
          <cell r="D11096" t="str">
            <v>Spiza townsendi</v>
          </cell>
        </row>
        <row r="11097">
          <cell r="C11097" t="str">
            <v>Yellow Grosbeak</v>
          </cell>
          <cell r="D11097" t="str">
            <v>Pheucticus chrysopeplus</v>
          </cell>
        </row>
        <row r="11098">
          <cell r="C11098" t="str">
            <v>Golden-bellied Grosbeak</v>
          </cell>
          <cell r="D11098" t="str">
            <v>Pheucticus chrysogaster</v>
          </cell>
        </row>
        <row r="11099">
          <cell r="C11099" t="str">
            <v>Black-thighed Grosbeak</v>
          </cell>
          <cell r="D11099" t="str">
            <v>Pheucticus tibialis</v>
          </cell>
        </row>
        <row r="11100">
          <cell r="C11100" t="str">
            <v>Black-backed Grosbeak</v>
          </cell>
          <cell r="D11100" t="str">
            <v>Pheucticus aureoventris</v>
          </cell>
        </row>
        <row r="11101">
          <cell r="C11101" t="str">
            <v>Rose-breasted Grosbeak</v>
          </cell>
          <cell r="D11101" t="str">
            <v>Pheucticus ludovicianus</v>
          </cell>
        </row>
        <row r="11102">
          <cell r="C11102" t="str">
            <v>Black-headed Grosbeak</v>
          </cell>
          <cell r="D11102" t="str">
            <v>Pheucticus melanocephalus</v>
          </cell>
        </row>
        <row r="11103">
          <cell r="C11103" t="str">
            <v>Red-breasted Chat</v>
          </cell>
          <cell r="D11103" t="str">
            <v>Granatellus venustus</v>
          </cell>
        </row>
        <row r="11104">
          <cell r="C11104" t="str">
            <v>Grey-throated Chat</v>
          </cell>
          <cell r="D11104" t="str">
            <v>Granatellus sallaei</v>
          </cell>
        </row>
        <row r="11105">
          <cell r="C11105" t="str">
            <v>Rose-breasted Chat</v>
          </cell>
          <cell r="D11105" t="str">
            <v>Granatellus pelzelni</v>
          </cell>
        </row>
        <row r="11106">
          <cell r="C11106" t="str">
            <v>Northern Cardinal</v>
          </cell>
          <cell r="D11106" t="str">
            <v>Cardinalis cardinalis</v>
          </cell>
        </row>
        <row r="11107">
          <cell r="C11107" t="str">
            <v>Vermilion Cardinal</v>
          </cell>
          <cell r="D11107" t="str">
            <v>Cardinalis phoeniceus</v>
          </cell>
        </row>
        <row r="11108">
          <cell r="C11108" t="str">
            <v>Pyrrhuloxia</v>
          </cell>
          <cell r="D11108" t="str">
            <v>Cardinalis sinuatus</v>
          </cell>
        </row>
        <row r="11109">
          <cell r="C11109" t="str">
            <v>Black-faced Grosbeak</v>
          </cell>
          <cell r="D11109" t="str">
            <v>Caryothraustes poliogaster</v>
          </cell>
        </row>
        <row r="11110">
          <cell r="C11110" t="str">
            <v>Yellow-green Grosbeak</v>
          </cell>
          <cell r="D11110" t="str">
            <v>Caryothraustes canadensis</v>
          </cell>
        </row>
        <row r="11111">
          <cell r="C11111" t="str">
            <v>Yellow-shouldered Grosbeak</v>
          </cell>
          <cell r="D11111" t="str">
            <v>Parkerthraustes humeralis</v>
          </cell>
        </row>
        <row r="11112">
          <cell r="C11112" t="str">
            <v>Crimson-collared Grosbeak</v>
          </cell>
          <cell r="D11112" t="str">
            <v>Rhodothraupis celaeno</v>
          </cell>
        </row>
        <row r="11113">
          <cell r="C11113" t="str">
            <v>Red-and-black Grosbeak</v>
          </cell>
          <cell r="D11113" t="str">
            <v>Periporphyrus erythromelas</v>
          </cell>
        </row>
        <row r="11114">
          <cell r="C11114" t="str">
            <v>Blue Seedeater</v>
          </cell>
          <cell r="D11114" t="str">
            <v>Amaurospiza concolor</v>
          </cell>
        </row>
        <row r="11115">
          <cell r="D11115" t="str">
            <v>Amaurospiza concolor</v>
          </cell>
        </row>
        <row r="11116">
          <cell r="D11116" t="str">
            <v>Amaurospiza relicta</v>
          </cell>
        </row>
        <row r="11117">
          <cell r="C11117" t="str">
            <v>Carrizal Seedeater</v>
          </cell>
          <cell r="D11117" t="str">
            <v>Amaurospiza carrizalensis</v>
          </cell>
        </row>
        <row r="11118">
          <cell r="C11118" t="str">
            <v>Blackish-blue Seedeater</v>
          </cell>
          <cell r="D11118" t="str">
            <v>Amaurospiza moesta</v>
          </cell>
        </row>
        <row r="11119">
          <cell r="C11119" t="str">
            <v>Slate-coloured Grosbeak</v>
          </cell>
          <cell r="D11119" t="str">
            <v>Saltator grossus</v>
          </cell>
        </row>
        <row r="11120">
          <cell r="C11120" t="str">
            <v>Black-throated Grosbeak</v>
          </cell>
          <cell r="D11120" t="str">
            <v>Saltator fuliginosus</v>
          </cell>
        </row>
        <row r="11121">
          <cell r="C11121" t="str">
            <v>Black-headed Saltator</v>
          </cell>
          <cell r="D11121" t="str">
            <v>Saltator atriceps</v>
          </cell>
        </row>
        <row r="11122">
          <cell r="C11122" t="str">
            <v>Buff-throated Saltator</v>
          </cell>
          <cell r="D11122" t="str">
            <v>Saltator maximus</v>
          </cell>
        </row>
        <row r="11123">
          <cell r="C11123" t="str">
            <v>Black-winged Saltator</v>
          </cell>
          <cell r="D11123" t="str">
            <v>Saltator atripennis</v>
          </cell>
        </row>
        <row r="11124">
          <cell r="C11124" t="str">
            <v>Greyish Saltator</v>
          </cell>
          <cell r="D11124" t="str">
            <v>Saltator coerulescens</v>
          </cell>
        </row>
        <row r="11125">
          <cell r="C11125" t="str">
            <v>Green-winged Saltator</v>
          </cell>
          <cell r="D11125" t="str">
            <v>Saltator similis</v>
          </cell>
        </row>
        <row r="11126">
          <cell r="C11126" t="str">
            <v>Orinoco Saltator</v>
          </cell>
          <cell r="D11126" t="str">
            <v>Saltator orenocensis</v>
          </cell>
        </row>
        <row r="11127">
          <cell r="C11127" t="str">
            <v>Black-cowled Saltator</v>
          </cell>
          <cell r="D11127" t="str">
            <v>Saltator nigriceps</v>
          </cell>
        </row>
        <row r="11128">
          <cell r="C11128" t="str">
            <v>Golden-billed Saltator</v>
          </cell>
          <cell r="D11128" t="str">
            <v>Saltator aurantiirostris</v>
          </cell>
        </row>
        <row r="11129">
          <cell r="C11129" t="str">
            <v>Thick-billed Saltator</v>
          </cell>
          <cell r="D11129" t="str">
            <v>Saltator maxillosus</v>
          </cell>
        </row>
        <row r="11130">
          <cell r="C11130" t="str">
            <v>Masked Saltator</v>
          </cell>
          <cell r="D11130" t="str">
            <v>Saltator cinctus</v>
          </cell>
        </row>
        <row r="11131">
          <cell r="C11131" t="str">
            <v>Black-throated Saltator</v>
          </cell>
          <cell r="D11131" t="str">
            <v>Saltator atricollis</v>
          </cell>
        </row>
        <row r="11132">
          <cell r="C11132" t="str">
            <v>Rufous-bellied Saltator</v>
          </cell>
          <cell r="D11132" t="str">
            <v>Saltator rufiventris</v>
          </cell>
        </row>
        <row r="11133">
          <cell r="D11133" t="str">
            <v>Saltator albicollis</v>
          </cell>
        </row>
        <row r="11134">
          <cell r="C11134" t="str">
            <v>Lesser Antillean Saltator</v>
          </cell>
          <cell r="D11134" t="str">
            <v>Saltator albicollis</v>
          </cell>
        </row>
        <row r="11135">
          <cell r="C11135" t="str">
            <v>Streaked Saltator</v>
          </cell>
          <cell r="D11135" t="str">
            <v>Saltator striatipectus</v>
          </cell>
        </row>
        <row r="11136">
          <cell r="C11136" t="str">
            <v>Glaucous-blue Grosbeak</v>
          </cell>
          <cell r="D11136" t="str">
            <v>Cyanoloxia glaucocaerulea</v>
          </cell>
        </row>
        <row r="11137">
          <cell r="C11137" t="str">
            <v>Blue-black Grosbeak</v>
          </cell>
          <cell r="D11137" t="str">
            <v>Cyanocompsa cyanoides</v>
          </cell>
        </row>
        <row r="11138">
          <cell r="C11138" t="str">
            <v>Blue Bunting</v>
          </cell>
          <cell r="D11138" t="str">
            <v>Cyanocompsa parellina</v>
          </cell>
        </row>
        <row r="11139">
          <cell r="C11139" t="str">
            <v>Ultramarine Grosbeak</v>
          </cell>
          <cell r="D11139" t="str">
            <v>Cyanocompsa brissonii</v>
          </cell>
        </row>
      </sheetData>
      <sheetData sheetId="1" refreshError="1"/>
      <sheetData sheetId="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m Uličný" refreshedDate="45682.704831828705" createdVersion="8" refreshedVersion="8" minRefreshableVersion="3" recordCount="32" xr:uid="{DDAAC196-021E-4C02-A3A4-E02445D51741}">
  <cacheSource type="worksheet">
    <worksheetSource ref="U39:AC71" sheet="Carrascal 1987"/>
  </cacheSource>
  <cacheFields count="9">
    <cacheField name="sp_birdlife" numFmtId="0">
      <sharedItems count="25">
        <s v="Prunella_modularis"/>
        <s v="Sylvia_borin"/>
        <s v="Sylvia_atricapilla"/>
        <s v="Phylloscopus_bonelli"/>
        <s v="Regulus_ignicapilla"/>
        <s v="Ficedula_hypoleuca"/>
        <s v="Erithacus_rubecula"/>
        <s v="Turdus_merula"/>
        <s v="Aegithalos_caudatus"/>
        <s v="Parus_caeruleus"/>
        <s v="Parus_major"/>
        <s v="Sitta_europaea"/>
        <s v="Certhia_brachydactyla"/>
        <s v="Fringilla_coelebs"/>
        <s v="Dendrocopos_major"/>
        <s v="Phylloscopus_collybita"/>
        <s v="Regulus_regulus"/>
        <s v="Turdus_philomelos"/>
        <s v="Turdus_viscivorus"/>
        <s v="Parus_ater"/>
        <s v="Parus_cristatus"/>
        <s v="Troglodytes_troglodytes"/>
        <s v="Carduelis_spinus"/>
        <s v="Carduelis_citrinella"/>
        <s v="Loxia_curvirostra"/>
      </sharedItems>
    </cacheField>
    <cacheField name="n" numFmtId="0">
      <sharedItems containsSemiMixedTypes="0" containsString="0" containsNumber="1" containsInteger="1" minValue="14" maxValue="498"/>
    </cacheField>
    <cacheField name="Air" numFmtId="0">
      <sharedItems containsSemiMixedTypes="0" containsString="0" containsNumber="1" minValue="0" maxValue="66.989999999999995"/>
    </cacheField>
    <cacheField name="Bark" numFmtId="0">
      <sharedItems containsSemiMixedTypes="0" containsString="0" containsNumber="1" minValue="0" maxValue="443.21999999999997"/>
    </cacheField>
    <cacheField name="Flower" numFmtId="0">
      <sharedItems containsSemiMixedTypes="0" containsString="0" containsNumber="1" containsInteger="1" minValue="0" maxValue="0"/>
    </cacheField>
    <cacheField name="Ground" numFmtId="0">
      <sharedItems containsSemiMixedTypes="0" containsString="0" containsNumber="1" minValue="0" maxValue="256.68"/>
    </cacheField>
    <cacheField name="Leaf" numFmtId="0">
      <sharedItems containsSemiMixedTypes="0" containsString="0" containsNumber="1" minValue="0" maxValue="264.73999999999995"/>
    </cacheField>
    <cacheField name="Other" numFmtId="0">
      <sharedItems containsSemiMixedTypes="0" containsString="0" containsNumber="1" minValue="0" maxValue="298.41000000000003"/>
    </cacheField>
    <cacheField name="N_sub" numFmtId="0">
      <sharedItems containsSemiMixedTypes="0" containsString="0" containsNumber="1" minValue="14.000000000000002" maxValue="493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x v="0"/>
    <n v="32"/>
    <n v="0"/>
    <n v="5.12"/>
    <n v="0"/>
    <n v="16.96"/>
    <n v="9.92"/>
    <n v="0"/>
    <n v="32"/>
  </r>
  <r>
    <x v="1"/>
    <n v="41"/>
    <n v="6.1499999999999995"/>
    <n v="2.87"/>
    <n v="0"/>
    <n v="0"/>
    <n v="31.98"/>
    <n v="0"/>
    <n v="41"/>
  </r>
  <r>
    <x v="2"/>
    <n v="22"/>
    <n v="1.98"/>
    <n v="3.08"/>
    <n v="0"/>
    <n v="0"/>
    <n v="16.940000000000001"/>
    <n v="0"/>
    <n v="22"/>
  </r>
  <r>
    <x v="3"/>
    <n v="231"/>
    <n v="66.989999999999995"/>
    <n v="30.03"/>
    <n v="0"/>
    <n v="9.24"/>
    <n v="124.74"/>
    <n v="0"/>
    <n v="231"/>
  </r>
  <r>
    <x v="4"/>
    <n v="41"/>
    <n v="11.889999999999999"/>
    <n v="6.9700000000000006"/>
    <n v="0"/>
    <n v="0"/>
    <n v="22.14"/>
    <n v="0"/>
    <n v="41"/>
  </r>
  <r>
    <x v="5"/>
    <n v="41"/>
    <n v="29.11"/>
    <n v="6.5600000000000005"/>
    <n v="0"/>
    <n v="0.82000000000000006"/>
    <n v="3.6900000000000004"/>
    <n v="0"/>
    <n v="40.18"/>
  </r>
  <r>
    <x v="6"/>
    <n v="25"/>
    <n v="1"/>
    <n v="1"/>
    <n v="0"/>
    <n v="21"/>
    <n v="2"/>
    <n v="0"/>
    <n v="25"/>
  </r>
  <r>
    <x v="7"/>
    <n v="72"/>
    <n v="0"/>
    <n v="1.44"/>
    <n v="0"/>
    <n v="69.12"/>
    <n v="0.72"/>
    <n v="0"/>
    <n v="71.28"/>
  </r>
  <r>
    <x v="8"/>
    <n v="221"/>
    <n v="6.63"/>
    <n v="148.07"/>
    <n v="0"/>
    <n v="2.21"/>
    <n v="66.3"/>
    <n v="0"/>
    <n v="223.20999999999998"/>
  </r>
  <r>
    <x v="9"/>
    <n v="349"/>
    <n v="6.98"/>
    <n v="184.97"/>
    <n v="0"/>
    <n v="10.469999999999999"/>
    <n v="150.07"/>
    <n v="0"/>
    <n v="352.49"/>
  </r>
  <r>
    <x v="10"/>
    <n v="102"/>
    <n v="8.16"/>
    <n v="36.720000000000006"/>
    <n v="0"/>
    <n v="17.34"/>
    <n v="40.800000000000004"/>
    <n v="0"/>
    <n v="103.02000000000001"/>
  </r>
  <r>
    <x v="11"/>
    <n v="350"/>
    <n v="3.5"/>
    <n v="308"/>
    <n v="0"/>
    <n v="31.5"/>
    <n v="3.5"/>
    <n v="0"/>
    <n v="346.5"/>
  </r>
  <r>
    <x v="12"/>
    <n v="185"/>
    <n v="3.7"/>
    <n v="177.6"/>
    <n v="0"/>
    <n v="1.85"/>
    <n v="3.7"/>
    <n v="0"/>
    <n v="186.84999999999997"/>
  </r>
  <r>
    <x v="13"/>
    <n v="15"/>
    <n v="3"/>
    <n v="1.9500000000000002"/>
    <n v="0"/>
    <n v="4.0500000000000007"/>
    <n v="6"/>
    <n v="0"/>
    <n v="15"/>
  </r>
  <r>
    <x v="14"/>
    <n v="265"/>
    <n v="0"/>
    <n v="243.8"/>
    <n v="0"/>
    <n v="21.2"/>
    <n v="0"/>
    <n v="2.65"/>
    <n v="267.64999999999998"/>
  </r>
  <r>
    <x v="0"/>
    <n v="22"/>
    <n v="0"/>
    <n v="0"/>
    <n v="0"/>
    <n v="22"/>
    <n v="0"/>
    <n v="0"/>
    <n v="22"/>
  </r>
  <r>
    <x v="15"/>
    <n v="83"/>
    <n v="17.43"/>
    <n v="34.86"/>
    <n v="0"/>
    <n v="0.83000000000000007"/>
    <n v="29.880000000000003"/>
    <n v="0"/>
    <n v="83"/>
  </r>
  <r>
    <x v="16"/>
    <n v="208"/>
    <n v="4.16"/>
    <n v="106.08000000000001"/>
    <n v="0"/>
    <n v="4.16"/>
    <n v="91.52000000000001"/>
    <n v="0"/>
    <n v="205.92000000000002"/>
  </r>
  <r>
    <x v="5"/>
    <n v="35"/>
    <n v="28"/>
    <n v="4.2"/>
    <n v="0"/>
    <n v="2.1"/>
    <n v="1.05"/>
    <n v="0"/>
    <n v="35.35"/>
  </r>
  <r>
    <x v="6"/>
    <n v="14"/>
    <n v="0.98000000000000009"/>
    <n v="0"/>
    <n v="0"/>
    <n v="13.020000000000001"/>
    <n v="0"/>
    <n v="0"/>
    <n v="14.000000000000002"/>
  </r>
  <r>
    <x v="17"/>
    <n v="21"/>
    <n v="0"/>
    <n v="0"/>
    <n v="0"/>
    <n v="21"/>
    <n v="0"/>
    <n v="0"/>
    <n v="21"/>
  </r>
  <r>
    <x v="18"/>
    <n v="53"/>
    <n v="0"/>
    <n v="0"/>
    <n v="0"/>
    <n v="53"/>
    <n v="0"/>
    <n v="0"/>
    <n v="53"/>
  </r>
  <r>
    <x v="7"/>
    <n v="26"/>
    <n v="0"/>
    <n v="0"/>
    <n v="0"/>
    <n v="26"/>
    <n v="0"/>
    <n v="0"/>
    <n v="26"/>
  </r>
  <r>
    <x v="19"/>
    <n v="434"/>
    <n v="4.34"/>
    <n v="156.24"/>
    <n v="0"/>
    <n v="4.34"/>
    <n v="264.73999999999995"/>
    <n v="8.68"/>
    <n v="438.34"/>
  </r>
  <r>
    <x v="20"/>
    <n v="258"/>
    <n v="0"/>
    <n v="234.77999999999997"/>
    <n v="0"/>
    <n v="10.32"/>
    <n v="10.32"/>
    <n v="0"/>
    <n v="255.41999999999996"/>
  </r>
  <r>
    <x v="11"/>
    <n v="498"/>
    <n v="0"/>
    <n v="443.21999999999997"/>
    <n v="0"/>
    <n v="49.800000000000004"/>
    <n v="0"/>
    <n v="0"/>
    <n v="493.02"/>
  </r>
  <r>
    <x v="12"/>
    <n v="251"/>
    <n v="2.5100000000000002"/>
    <n v="245.98000000000002"/>
    <n v="0"/>
    <n v="2.5100000000000002"/>
    <n v="0"/>
    <n v="0"/>
    <n v="251"/>
  </r>
  <r>
    <x v="21"/>
    <n v="43"/>
    <n v="0.86"/>
    <n v="0.86"/>
    <n v="0"/>
    <n v="39.99"/>
    <n v="0.86"/>
    <n v="0"/>
    <n v="42.57"/>
  </r>
  <r>
    <x v="13"/>
    <n v="276"/>
    <n v="11.040000000000001"/>
    <n v="30.36"/>
    <n v="0"/>
    <n v="256.68"/>
    <n v="2.7600000000000002"/>
    <n v="0"/>
    <n v="300.83999999999997"/>
  </r>
  <r>
    <x v="22"/>
    <n v="42"/>
    <n v="0"/>
    <n v="11.34"/>
    <n v="0"/>
    <n v="26.04"/>
    <n v="3.7800000000000002"/>
    <n v="0.84"/>
    <n v="42"/>
  </r>
  <r>
    <x v="23"/>
    <n v="140"/>
    <n v="1.4000000000000001"/>
    <n v="5.6000000000000005"/>
    <n v="0"/>
    <n v="131.6"/>
    <n v="0"/>
    <n v="1.4000000000000001"/>
    <n v="140"/>
  </r>
  <r>
    <x v="24"/>
    <n v="343"/>
    <n v="0"/>
    <n v="20.58"/>
    <n v="0"/>
    <n v="20.58"/>
    <n v="0"/>
    <n v="298.41000000000003"/>
    <n v="339.57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21D003-890C-47F1-845C-D8BC9C4F752A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I39:AQ65" firstHeaderRow="0" firstDataRow="1" firstDataCol="1"/>
  <pivotFields count="9">
    <pivotField axis="axisRow" showAll="0">
      <items count="26">
        <item x="8"/>
        <item x="23"/>
        <item x="22"/>
        <item x="12"/>
        <item x="14"/>
        <item x="6"/>
        <item x="5"/>
        <item x="13"/>
        <item x="24"/>
        <item x="19"/>
        <item x="9"/>
        <item x="20"/>
        <item x="10"/>
        <item x="3"/>
        <item x="15"/>
        <item x="0"/>
        <item x="4"/>
        <item x="16"/>
        <item x="11"/>
        <item x="2"/>
        <item x="1"/>
        <item x="21"/>
        <item x="7"/>
        <item x="17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oučet z n" fld="1" baseField="0" baseItem="0"/>
    <dataField name="Součet z Air" fld="2" baseField="0" baseItem="0"/>
    <dataField name="Součet z Bark" fld="3" baseField="0" baseItem="0"/>
    <dataField name="Součet z Flower" fld="4" baseField="0" baseItem="0"/>
    <dataField name="Součet z Ground" fld="5" baseField="0" baseItem="0"/>
    <dataField name="Součet z Leaf" fld="6" baseField="0" baseItem="0"/>
    <dataField name="Součet z Other" fld="7" baseField="0" baseItem="0"/>
    <dataField name="Součet z N_sub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D7F68B-56B6-4BCF-9281-5FC5E6220CA5}" autoFormatId="16" applyNumberFormats="0" applyBorderFormats="0" applyFontFormats="0" applyPatternFormats="0" applyAlignmentFormats="0" applyWidthHeightFormats="0">
  <queryTableRefresh nextId="15">
    <queryTableFields count="14">
      <queryTableField id="1" name="druh" tableColumnId="1"/>
      <queryTableField id="2" name="glean" tableColumnId="2"/>
      <queryTableField id="3" name="hang_glean" tableColumnId="3"/>
      <queryTableField id="4" name="hover_snatch" tableColumnId="4"/>
      <queryTableField id="5" name="probe" tableColumnId="5"/>
      <queryTableField id="6" name="snatch" tableColumnId="6"/>
      <queryTableField id="7" name="manipulation" tableColumnId="7"/>
      <queryTableField id="8" name="flycatch" tableColumnId="8"/>
      <queryTableField id="9" name="pounce" tableColumnId="9"/>
      <queryTableField id="10" name="bark" tableColumnId="10"/>
      <queryTableField id="11" name="leaf" tableColumnId="11"/>
      <queryTableField id="12" name="ground" tableColumnId="12"/>
      <queryTableField id="13" name="other" tableColumnId="13"/>
      <queryTableField id="14" name="air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B9771C1-412C-4A34-94E3-EADBC712ED16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CB60D859-EA62-4892-9284-C46A7213E364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4" xr16:uid="{22914102-D3C6-4FFA-9D30-580D5A076D82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9" dataBound="0" tableColumnId="9"/>
      <queryTableField id="2" name="Ground" tableColumnId="2"/>
      <queryTableField id="3" name="Twigs" tableColumnId="3"/>
      <queryTableField id="4" name="Branch" tableColumnId="4"/>
      <queryTableField id="5" name="Trunk" tableColumnId="5"/>
      <queryTableField id="6" name="Nectar/seed/fruit" tableColumnId="6"/>
      <queryTableField id="7" name="Foliage" tableColumnId="7"/>
      <queryTableField id="8" name="Air" tableColumnId="8"/>
    </queryTableFields>
  </queryTableRefresh>
  <extLst>
    <ext xmlns:x15="http://schemas.microsoft.com/office/spreadsheetml/2010/11/main" uri="{883FBD77-0823-4a55-B5E3-86C4891E6966}">
      <x15:queryTable sourceDataName="Dotaz – Table016 (Page 6)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5" xr16:uid="{78E192A6-A195-4D92-AC01-0DD14AF55821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Foliage gleaning" tableColumnId="2"/>
      <queryTableField id="3" name="Pouncing" tableColumnId="3"/>
      <queryTableField id="4" name="Salliying" tableColumnId="4"/>
      <queryTableField id="5" name="Wood gleaning" tableColumnId="5"/>
      <queryTableField id="6" name="Ground carnivore" tableColumnId="6"/>
      <queryTableField id="7" name="Nectar gleaning" tableColumnId="7"/>
      <queryTableField id="8" name="Fruit gleaning" tableColumnId="8"/>
      <queryTableField id="9" name="Grain gleaning" tableColumnId="9"/>
    </queryTableFields>
  </queryTableRefresh>
  <extLst>
    <ext xmlns:x15="http://schemas.microsoft.com/office/spreadsheetml/2010/11/main" uri="{883FBD77-0823-4a55-B5E3-86C4891E6966}">
      <x15:queryTable sourceDataName="Dotaz – Table017 (Page 7)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6" xr16:uid="{AD0921FB-427E-4D11-912B-925899F4F5B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Sl.no" tableColumnId="1"/>
      <queryTableField id="2" name="Nameofspecies" tableColumnId="2"/>
      <queryTableField id="3" name="Scientificname" tableColumnId="3"/>
      <queryTableField id="4" name="Migratorystatus" tableColumnId="4"/>
      <queryTableField id="5" name="Totalno.ofobservations" tableColumnId="5"/>
      <queryTableField id="6" dataBound="0" tableColumnId="6"/>
    </queryTableFields>
  </queryTableRefresh>
  <extLst>
    <ext xmlns:x15="http://schemas.microsoft.com/office/spreadsheetml/2010/11/main" uri="{883FBD77-0823-4a55-B5E3-86C4891E6966}">
      <x15:queryTable sourceDataName="Dotaz – Table031 (Page 13)"/>
    </ext>
  </extLst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EC1C526-E16B-45A8-87B3-D41213A2311D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EFB2127-EBEF-41E6-8E64-B33631F6528C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FB50050-6A94-454F-BFED-B8909B678E71}" name="data_23_24_wide" displayName="data_23_24_wide" ref="A1:N30" tableType="queryTable" totalsRowShown="0">
  <autoFilter ref="A1:N30" xr:uid="{2FB50050-6A94-454F-BFED-B8909B678E71}"/>
  <tableColumns count="14">
    <tableColumn id="1" xr3:uid="{0B2F453E-0E8C-435F-A4A6-A0D7F4CB2C0F}" uniqueName="1" name="druh" queryTableFieldId="1" dataDxfId="87"/>
    <tableColumn id="2" xr3:uid="{D019EB0C-C42B-4334-8836-B24D711ED7FB}" uniqueName="2" name="glean" queryTableFieldId="2"/>
    <tableColumn id="3" xr3:uid="{35128299-EF82-4CAF-927F-FA5A297AF8AC}" uniqueName="3" name="hang_glean" queryTableFieldId="3"/>
    <tableColumn id="4" xr3:uid="{61C41FAE-0652-4E52-8990-6E68D96DB91E}" uniqueName="4" name="hover_snatch" queryTableFieldId="4"/>
    <tableColumn id="5" xr3:uid="{B17530C5-1E56-4E6A-9F38-11BA464B3253}" uniqueName="5" name="probe" queryTableFieldId="5"/>
    <tableColumn id="6" xr3:uid="{806FE60C-2421-4723-BEC0-436AFB284208}" uniqueName="6" name="snatch" queryTableFieldId="6"/>
    <tableColumn id="7" xr3:uid="{DF8A8A2A-30ED-431B-A728-1B1A44062A6C}" uniqueName="7" name="manipulation" queryTableFieldId="7"/>
    <tableColumn id="8" xr3:uid="{EAC594A4-C8B6-4777-9F93-73C0E4C9FFFC}" uniqueName="8" name="flycatch" queryTableFieldId="8"/>
    <tableColumn id="9" xr3:uid="{D05E3135-BB56-48A8-A642-E1298E1142F5}" uniqueName="9" name="pounce" queryTableFieldId="9"/>
    <tableColumn id="10" xr3:uid="{EE9AC2E7-EF51-4BC4-BE40-B7D9B6075500}" uniqueName="10" name="bark" queryTableFieldId="10"/>
    <tableColumn id="11" xr3:uid="{7A35EAE4-5D5A-41F8-B5A0-029000E9A3FA}" uniqueName="11" name="leaf" queryTableFieldId="11"/>
    <tableColumn id="12" xr3:uid="{0C280ED3-40E8-4754-B238-1693ACB9BEBD}" uniqueName="12" name="ground" queryTableFieldId="12"/>
    <tableColumn id="13" xr3:uid="{14B4B6F1-7BE7-48D9-B06E-686CBE397B5B}" uniqueName="13" name="other" queryTableFieldId="13"/>
    <tableColumn id="14" xr3:uid="{BAFDD85D-21E1-435B-B25C-C80029AC63A9}" uniqueName="14" name="air" queryTableField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DA2776-FDB3-4B57-8969-B15BF9AD8923}" name="Table007__Page_44" displayName="Table007__Page_44" ref="A1:I45" tableType="queryTable" totalsRowShown="0">
  <autoFilter ref="A1:I45" xr:uid="{73DA2776-FDB3-4B57-8969-B15BF9AD8923}"/>
  <tableColumns count="9">
    <tableColumn id="1" xr3:uid="{78B7B69E-C8FC-41CF-AD11-B3E4162ABC09}" uniqueName="1" name="Column1" queryTableFieldId="1" dataDxfId="86"/>
    <tableColumn id="2" xr3:uid="{944C23E7-0DDF-474A-A4D3-3662E58B44DB}" uniqueName="2" name="Column2" queryTableFieldId="2" dataDxfId="85"/>
    <tableColumn id="3" xr3:uid="{1CB933F3-0E5F-4741-8658-93157DCF4AD2}" uniqueName="3" name="Column3" queryTableFieldId="3" dataDxfId="84"/>
    <tableColumn id="4" xr3:uid="{05F485F8-98F8-460A-BF11-99C4FB34C867}" uniqueName="4" name="Column4" queryTableFieldId="4" dataDxfId="83"/>
    <tableColumn id="5" xr3:uid="{73A80E66-EE34-40E9-B07B-3B09A55A1AD7}" uniqueName="5" name="Column5" queryTableFieldId="5" dataDxfId="82"/>
    <tableColumn id="6" xr3:uid="{F6CC0EFE-437E-4113-A531-52C32B9B954A}" uniqueName="6" name="Column6" queryTableFieldId="6" dataDxfId="81"/>
    <tableColumn id="7" xr3:uid="{2DD557C6-7A55-47AF-B127-8B675E2A6C6C}" uniqueName="7" name="Column7" queryTableFieldId="7" dataDxfId="80"/>
    <tableColumn id="8" xr3:uid="{AA648004-1F0F-4A10-8FDA-02563809539E}" uniqueName="8" name="Column8" queryTableFieldId="8" dataDxfId="79"/>
    <tableColumn id="9" xr3:uid="{46912E27-62AF-4AE1-A2CA-EDF9FF19519B}" uniqueName="9" name="Column9" queryTableFieldId="9" dataDxfId="7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79D720-8C32-4529-9608-3622CB38E9DC}" name="Table009__Page_56" displayName="Table009__Page_56" ref="J1:Y45" tableType="queryTable" totalsRowShown="0">
  <autoFilter ref="J1:Y45" xr:uid="{A179D720-8C32-4529-9608-3622CB38E9DC}"/>
  <tableColumns count="16">
    <tableColumn id="1" xr3:uid="{B6BEB949-2A5E-45BA-A22E-5FD9D5494AAD}" uniqueName="1" name="Column1" queryTableFieldId="1" dataDxfId="77"/>
    <tableColumn id="2" xr3:uid="{14ED0E55-FE92-4C91-8F5A-F987F0463DDE}" uniqueName="2" name="Column2" queryTableFieldId="2" dataDxfId="76"/>
    <tableColumn id="3" xr3:uid="{80660009-B44D-4D0F-B797-75D9AB828112}" uniqueName="3" name="Column3" queryTableFieldId="3" dataDxfId="75"/>
    <tableColumn id="4" xr3:uid="{CEB2884B-F7E3-4CA7-A644-82C0BC827EC2}" uniqueName="4" name="Column4" queryTableFieldId="4" dataDxfId="74"/>
    <tableColumn id="5" xr3:uid="{ABA93E17-5E43-4B2F-86E5-597454A4DA3C}" uniqueName="5" name="Column5" queryTableFieldId="5" dataDxfId="73"/>
    <tableColumn id="6" xr3:uid="{32982718-8EB9-4423-8A7F-41CF9B80CB56}" uniqueName="6" name="Column6" queryTableFieldId="6" dataDxfId="72"/>
    <tableColumn id="7" xr3:uid="{F25E39F7-F149-4181-A2B4-143075FB45F5}" uniqueName="7" name="Column7" queryTableFieldId="7" dataDxfId="71"/>
    <tableColumn id="8" xr3:uid="{660F6D10-CF47-46CD-95DF-F0DF678D6853}" uniqueName="8" name="Column8" queryTableFieldId="8" dataDxfId="70"/>
    <tableColumn id="9" xr3:uid="{DCABE1E8-8E26-4E19-8CF3-4FAF75F7E152}" uniqueName="9" name="Column9" queryTableFieldId="9" dataDxfId="69"/>
    <tableColumn id="10" xr3:uid="{7660F202-20F5-4747-A946-89EDC146167C}" uniqueName="10" name="Column10" queryTableFieldId="10" dataDxfId="68"/>
    <tableColumn id="11" xr3:uid="{28295DFD-63C0-4455-BFD3-3F7B13CEA3B7}" uniqueName="11" name="Column11" queryTableFieldId="11" dataDxfId="67"/>
    <tableColumn id="12" xr3:uid="{01302A55-9F7D-4775-A7B0-3393FA3DFAA8}" uniqueName="12" name="Column12" queryTableFieldId="12" dataDxfId="66"/>
    <tableColumn id="13" xr3:uid="{44BA5449-839D-455E-A8F8-37D33A02E9C6}" uniqueName="13" name="Column13" queryTableFieldId="13" dataDxfId="65"/>
    <tableColumn id="14" xr3:uid="{7FD91F2B-FC66-4004-BA87-BD98950ABD0A}" uniqueName="14" name="Column14" queryTableFieldId="14" dataDxfId="64"/>
    <tableColumn id="15" xr3:uid="{816856E4-EBCF-49EC-AE61-4FE52D0CF4B0}" uniqueName="15" name="Column15" queryTableFieldId="15" dataDxfId="63"/>
    <tableColumn id="16" xr3:uid="{B16D5B21-F440-4448-9FE9-7F12F46470DF}" uniqueName="16" name="Column16" queryTableFieldId="16" dataDxfId="6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00C91A-B35C-4363-8164-E22FC639ADA6}" name="Table016__Page_6" displayName="Table016__Page_6" ref="A1:I27" tableType="queryTable" totalsRowShown="0" headerRowDxfId="61" dataDxfId="60">
  <autoFilter ref="A1:I27" xr:uid="{C900C91A-B35C-4363-8164-E22FC639ADA6}"/>
  <tableColumns count="9">
    <tableColumn id="1" xr3:uid="{E5B7FBA4-B835-4067-8881-C0DC8B5D984B}" uniqueName="1" name="Column1" queryTableFieldId="1" dataDxfId="59"/>
    <tableColumn id="9" xr3:uid="{094206E0-B63C-49DB-A42E-4911E98B739F}" uniqueName="9" name="N_obs" queryTableFieldId="9" dataDxfId="58"/>
    <tableColumn id="2" xr3:uid="{9395CC30-A265-4D7A-A374-B6CFB1744407}" uniqueName="2" name="Ground" queryTableFieldId="2" dataDxfId="57"/>
    <tableColumn id="3" xr3:uid="{814A4300-AA85-41CC-9B43-FD9B883C86C3}" uniqueName="3" name="Twigs" queryTableFieldId="3" dataDxfId="56"/>
    <tableColumn id="4" xr3:uid="{9CD33BD0-957A-46CB-8F80-4D9BA75947FA}" uniqueName="4" name="Branch" queryTableFieldId="4" dataDxfId="55"/>
    <tableColumn id="5" xr3:uid="{8EDD1C64-213B-44DF-9678-9266A32E0769}" uniqueName="5" name="Trunk" queryTableFieldId="5" dataDxfId="54"/>
    <tableColumn id="6" xr3:uid="{CEBC11C9-7E9C-4F48-B685-5F28CEE2F66B}" uniqueName="6" name="Nectar/seed/fruit" queryTableFieldId="6" dataDxfId="53"/>
    <tableColumn id="7" xr3:uid="{B1BEF04A-C9F5-4910-A15D-CD1185E20350}" uniqueName="7" name="Foliage" queryTableFieldId="7" dataDxfId="52"/>
    <tableColumn id="8" xr3:uid="{3D6A5124-A9CD-4B5F-9EB4-E474C5EC3901}" uniqueName="8" name="Air" queryTableFieldId="8" dataDxfId="5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194166-5F4C-4B52-A3BD-DB6E7807E56D}" name="Table017__Page_7" displayName="Table017__Page_7" ref="J1:R27" tableType="queryTable" totalsRowShown="0" dataDxfId="50">
  <autoFilter ref="J1:R27" xr:uid="{01194166-5F4C-4B52-A3BD-DB6E7807E56D}"/>
  <tableColumns count="9">
    <tableColumn id="1" xr3:uid="{DED51E32-64FE-4D8D-96CD-9F604A398782}" uniqueName="1" name="Column1" queryTableFieldId="1" dataDxfId="49"/>
    <tableColumn id="2" xr3:uid="{310438A9-6D0C-498B-994C-E9B0A7800428}" uniqueName="2" name="Foliage gleaning" queryTableFieldId="2" dataDxfId="48"/>
    <tableColumn id="3" xr3:uid="{77CC99CD-D647-4422-B148-3B21FA09892E}" uniqueName="3" name="Pouncing" queryTableFieldId="3" dataDxfId="47"/>
    <tableColumn id="4" xr3:uid="{1E0FA2D3-B297-4F02-94A2-E248400191B9}" uniqueName="4" name="Salliying" queryTableFieldId="4" dataDxfId="46"/>
    <tableColumn id="5" xr3:uid="{E42A3DAC-14EA-476B-971C-A76E73B04B6B}" uniqueName="5" name="Wood gleaning" queryTableFieldId="5" dataDxfId="45"/>
    <tableColumn id="6" xr3:uid="{8ECE50D7-C7C4-4540-ADB3-C18C15E1F24E}" uniqueName="6" name="Ground carnivore" queryTableFieldId="6" dataDxfId="44"/>
    <tableColumn id="7" xr3:uid="{26A99EA5-3DBB-4BD3-88A1-4C7DFD5C5D53}" uniqueName="7" name="Nectar gleaning" queryTableFieldId="7" dataDxfId="43"/>
    <tableColumn id="8" xr3:uid="{5BEF37B2-66A9-47AA-B8ED-1A4BF469AD7A}" uniqueName="8" name="Fruit gleaning" queryTableFieldId="8" dataDxfId="42"/>
    <tableColumn id="9" xr3:uid="{D849116C-A8FE-4F36-B576-CF8F7FA39FDC}" uniqueName="9" name="Grain gleaning" queryTableFieldId="9" dataDxfId="4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E3A78B-7014-4ACA-8B2B-226BDDD24ED8}" name="Table031__Page_13" displayName="Table031__Page_13" ref="S1:X43" tableType="queryTable" totalsRowShown="0" headerRowDxfId="40" dataDxfId="39">
  <autoFilter ref="S1:X43" xr:uid="{7FE3A78B-7014-4ACA-8B2B-226BDDD24ED8}"/>
  <tableColumns count="6">
    <tableColumn id="1" xr3:uid="{2A37F802-39FF-4EAF-B43F-76DD32CBA830}" uniqueName="1" name="Sl.no" queryTableFieldId="1" dataDxfId="38"/>
    <tableColumn id="2" xr3:uid="{A9062119-30A8-4F60-9F71-367A32793B82}" uniqueName="2" name="Nameofspecies" queryTableFieldId="2" dataDxfId="37"/>
    <tableColumn id="3" xr3:uid="{ABADBFCB-5471-4A5E-8D3D-6FFFFD1E5F70}" uniqueName="3" name="Scientificname" queryTableFieldId="3" dataDxfId="36"/>
    <tableColumn id="4" xr3:uid="{CCE047BB-1B13-4816-BA79-C4E2098E7FBA}" uniqueName="4" name="Migratorystatus" queryTableFieldId="4" dataDxfId="35"/>
    <tableColumn id="5" xr3:uid="{2BE7023D-0237-4E5C-974D-96206EB243F2}" uniqueName="5" name="Totalno.ofobservations" queryTableFieldId="5" dataDxfId="34"/>
    <tableColumn id="6" xr3:uid="{EFC54F09-86F1-4D84-A195-CE14C8AA8C3B}" uniqueName="6" name="Sloupec1" queryTableFieldId="6" dataDxfId="3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440974-3A6D-4A8D-A9D8-2D633C8E6E30}" name="Table001__Page_1" displayName="Table001__Page_1" ref="A1:M12" tableType="queryTable" totalsRowShown="0">
  <autoFilter ref="A1:M12" xr:uid="{FE440974-3A6D-4A8D-A9D8-2D633C8E6E30}"/>
  <tableColumns count="13">
    <tableColumn id="1" xr3:uid="{19AA2035-9D98-4806-83BF-7E79DEBF7EEB}" uniqueName="1" name="Sloupec1" queryTableFieldId="1" dataDxfId="32"/>
    <tableColumn id="2" xr3:uid="{8996BCC2-AC82-4E2A-8A57-68B007FDDF1F}" uniqueName="2" name="Sloupec2" queryTableFieldId="2" dataDxfId="31"/>
    <tableColumn id="3" xr3:uid="{7D018DBD-9910-402D-B406-3EB127432851}" uniqueName="3" name="Sloupec3" queryTableFieldId="3" dataDxfId="30"/>
    <tableColumn id="4" xr3:uid="{1DDAB9D7-EAB0-47E1-98E0-FEA02CC2F0A4}" uniqueName="4" name="Sloupec4" queryTableFieldId="4" dataDxfId="29"/>
    <tableColumn id="5" xr3:uid="{0E0CCD19-886E-48A7-9BCE-1E772FDB773F}" uniqueName="5" name="Sloupec5" queryTableFieldId="5" dataDxfId="28"/>
    <tableColumn id="6" xr3:uid="{78F63ACE-9A9E-4A00-963A-DBE62C33ADE0}" uniqueName="6" name="Sloupec6" queryTableFieldId="6" dataDxfId="27"/>
    <tableColumn id="7" xr3:uid="{AED3D94F-81B9-4A20-9728-DD6751A569E8}" uniqueName="7" name="Sloupec7" queryTableFieldId="7" dataDxfId="26"/>
    <tableColumn id="8" xr3:uid="{039CE2C8-06F3-43B1-836C-27E4D045BDB7}" uniqueName="8" name="Sloupec8" queryTableFieldId="8" dataDxfId="25"/>
    <tableColumn id="9" xr3:uid="{DFFFD395-3206-4214-BD54-4A119C96DCE7}" uniqueName="9" name="Sloupec9" queryTableFieldId="9" dataDxfId="24"/>
    <tableColumn id="10" xr3:uid="{E5432BA5-329A-446A-815F-B97DF014B612}" uniqueName="10" name="Sloupec10" queryTableFieldId="10" dataDxfId="23"/>
    <tableColumn id="11" xr3:uid="{9465A86C-8CE4-48EB-BCDC-2A1FCDAF8EA2}" uniqueName="11" name="Sloupec11" queryTableFieldId="11" dataDxfId="22"/>
    <tableColumn id="12" xr3:uid="{77510539-6276-4477-90B7-5F929FEB7002}" uniqueName="12" name="Sloupec12" queryTableFieldId="12" dataDxfId="21"/>
    <tableColumn id="13" xr3:uid="{E56561A4-1CB7-42B8-9F36-44D67CBEED1A}" uniqueName="13" name="Sloupec13" queryTableFieldId="13" dataDxfId="2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002006A-834E-4A9A-9033-9CBC79640CC1}" name="Table001__Page_1___2" displayName="Table001__Page_1___2" ref="A14:K26" tableType="queryTable" totalsRowShown="0">
  <autoFilter ref="A14:K26" xr:uid="{4002006A-834E-4A9A-9033-9CBC79640CC1}"/>
  <tableColumns count="11">
    <tableColumn id="1" xr3:uid="{F0824BD5-C0D8-4C7A-BA71-72E3734DBEF0}" uniqueName="1" name="Sloupec1" queryTableFieldId="1" dataDxfId="19"/>
    <tableColumn id="2" xr3:uid="{191BE7C1-0A90-45D6-B6FB-A95A90CE7033}" uniqueName="2" name="Sloupec2" queryTableFieldId="2" dataDxfId="18"/>
    <tableColumn id="3" xr3:uid="{BE47A6A9-4560-40E6-9D2F-2328BF0901EA}" uniqueName="3" name="Sloupec3" queryTableFieldId="3" dataDxfId="17"/>
    <tableColumn id="4" xr3:uid="{3C519EC8-DE73-4734-9652-C63139E85384}" uniqueName="4" name="Sloupec4" queryTableFieldId="4" dataDxfId="16"/>
    <tableColumn id="5" xr3:uid="{46C1CEBF-5302-4FB4-95CB-C54BF8D12611}" uniqueName="5" name="Sloupec5" queryTableFieldId="5" dataDxfId="15"/>
    <tableColumn id="6" xr3:uid="{6546D381-E391-477D-B1C3-44E7784E7945}" uniqueName="6" name="Sloupec6" queryTableFieldId="6" dataDxfId="14"/>
    <tableColumn id="7" xr3:uid="{EAFFE0C7-D8D6-48F8-839C-A7D52560F98A}" uniqueName="7" name="Sloupec7" queryTableFieldId="7" dataDxfId="13"/>
    <tableColumn id="8" xr3:uid="{E5CE1E15-4C37-43E5-90FA-EB69731705CE}" uniqueName="8" name="Sloupec8" queryTableFieldId="8" dataDxfId="12"/>
    <tableColumn id="9" xr3:uid="{D25CE07E-D3BE-48C3-8D74-DE885A102D29}" uniqueName="9" name="Sloupec9" queryTableFieldId="9" dataDxfId="11"/>
    <tableColumn id="10" xr3:uid="{7EFCFE2A-D414-4945-A21A-3D9939015AE4}" uniqueName="10" name="Sloupec10" queryTableFieldId="10" dataDxfId="10"/>
    <tableColumn id="11" xr3:uid="{3A7AC2F9-0D59-4973-97A6-95801DE3A110}" uniqueName="11" name="Sloupec11" queryTableFieldId="11" dataDxfId="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71/WR9840325" TargetMode="External"/><Relationship Id="rId1" Type="http://schemas.openxmlformats.org/officeDocument/2006/relationships/hyperlink" Target="https://doi.org/10.1071/MU05039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zoomScale="85" zoomScaleNormal="85" workbookViewId="0">
      <selection activeCell="S35" sqref="S35"/>
    </sheetView>
  </sheetViews>
  <sheetFormatPr defaultColWidth="8.7109375" defaultRowHeight="15" x14ac:dyDescent="0.25"/>
  <cols>
    <col min="1" max="1" width="21.85546875" customWidth="1"/>
    <col min="2" max="2" width="30.85546875" customWidth="1"/>
    <col min="3" max="3" width="5.42578125" customWidth="1"/>
    <col min="4" max="4" width="21.5703125" customWidth="1"/>
    <col min="5" max="5" width="35.42578125" customWidth="1"/>
    <col min="6" max="6" width="27.7109375" customWidth="1"/>
    <col min="7" max="7" width="12" customWidth="1"/>
    <col min="8" max="8" width="33.140625" customWidth="1"/>
    <col min="9" max="11" width="14.7109375" customWidth="1"/>
    <col min="12" max="12" width="14.28515625" customWidth="1"/>
  </cols>
  <sheetData>
    <row r="1" spans="1:12" s="1" customFormat="1" x14ac:dyDescent="0.25">
      <c r="A1" s="1" t="s">
        <v>0</v>
      </c>
      <c r="B1" s="1" t="s">
        <v>1508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t="s">
        <v>11</v>
      </c>
      <c r="B2" t="s">
        <v>12</v>
      </c>
      <c r="C2">
        <v>1978</v>
      </c>
      <c r="D2" t="s">
        <v>13</v>
      </c>
      <c r="E2" t="s">
        <v>14</v>
      </c>
      <c r="F2" t="s">
        <v>15</v>
      </c>
      <c r="G2">
        <v>27</v>
      </c>
      <c r="I2" s="2" t="s">
        <v>16</v>
      </c>
      <c r="J2" s="2" t="s">
        <v>16</v>
      </c>
      <c r="K2" s="2" t="s">
        <v>16</v>
      </c>
      <c r="L2" s="2" t="s">
        <v>16</v>
      </c>
    </row>
    <row r="3" spans="1:12" ht="12.75" customHeight="1" x14ac:dyDescent="0.25">
      <c r="A3" t="s">
        <v>17</v>
      </c>
      <c r="B3" s="62" t="s">
        <v>18</v>
      </c>
      <c r="C3">
        <v>1984</v>
      </c>
      <c r="D3" t="s">
        <v>13</v>
      </c>
      <c r="E3" t="s">
        <v>14</v>
      </c>
      <c r="F3" t="s">
        <v>19</v>
      </c>
      <c r="G3">
        <v>23</v>
      </c>
      <c r="I3" s="2" t="s">
        <v>16</v>
      </c>
      <c r="J3" s="2" t="s">
        <v>16</v>
      </c>
      <c r="K3" s="2" t="s">
        <v>16</v>
      </c>
      <c r="L3" s="2" t="s">
        <v>16</v>
      </c>
    </row>
    <row r="4" spans="1:12" x14ac:dyDescent="0.25">
      <c r="A4" t="s">
        <v>43</v>
      </c>
      <c r="B4" t="s">
        <v>44</v>
      </c>
      <c r="C4">
        <v>1996</v>
      </c>
      <c r="D4" t="s">
        <v>13</v>
      </c>
      <c r="E4" t="s">
        <v>45</v>
      </c>
      <c r="F4" t="s">
        <v>33</v>
      </c>
      <c r="G4">
        <v>13</v>
      </c>
      <c r="I4" s="2" t="s">
        <v>16</v>
      </c>
      <c r="J4" s="2" t="s">
        <v>16</v>
      </c>
      <c r="K4" s="2" t="s">
        <v>16</v>
      </c>
      <c r="L4" s="2" t="s">
        <v>16</v>
      </c>
    </row>
    <row r="5" spans="1:12" x14ac:dyDescent="0.25">
      <c r="A5" t="s">
        <v>25</v>
      </c>
      <c r="B5" t="s">
        <v>26</v>
      </c>
      <c r="C5">
        <v>2006</v>
      </c>
      <c r="D5" t="s">
        <v>13</v>
      </c>
      <c r="E5" t="s">
        <v>27</v>
      </c>
      <c r="F5" t="s">
        <v>28</v>
      </c>
      <c r="G5">
        <v>13</v>
      </c>
      <c r="H5" t="s">
        <v>29</v>
      </c>
      <c r="I5" s="2" t="s">
        <v>16</v>
      </c>
      <c r="J5" s="2" t="s">
        <v>16</v>
      </c>
      <c r="K5" s="2" t="s">
        <v>16</v>
      </c>
      <c r="L5" s="2" t="s">
        <v>16</v>
      </c>
    </row>
    <row r="6" spans="1:12" x14ac:dyDescent="0.25">
      <c r="A6" t="s">
        <v>30</v>
      </c>
      <c r="B6" t="s">
        <v>31</v>
      </c>
      <c r="C6">
        <v>2014</v>
      </c>
      <c r="D6" t="s">
        <v>13</v>
      </c>
      <c r="E6" t="s">
        <v>32</v>
      </c>
      <c r="F6" t="s">
        <v>33</v>
      </c>
      <c r="G6">
        <v>20</v>
      </c>
      <c r="H6" t="s">
        <v>34</v>
      </c>
      <c r="I6" s="2" t="s">
        <v>16</v>
      </c>
      <c r="J6" s="2" t="s">
        <v>16</v>
      </c>
      <c r="K6" s="2" t="s">
        <v>16</v>
      </c>
      <c r="L6" s="2" t="s">
        <v>16</v>
      </c>
    </row>
    <row r="7" spans="1:12" x14ac:dyDescent="0.25">
      <c r="A7" t="s">
        <v>35</v>
      </c>
      <c r="B7" t="s">
        <v>36</v>
      </c>
      <c r="C7">
        <v>1980</v>
      </c>
      <c r="D7" t="s">
        <v>22</v>
      </c>
      <c r="E7" t="s">
        <v>37</v>
      </c>
      <c r="F7" t="s">
        <v>38</v>
      </c>
      <c r="G7">
        <v>12</v>
      </c>
      <c r="H7" t="s">
        <v>39</v>
      </c>
      <c r="I7" s="2" t="s">
        <v>16</v>
      </c>
      <c r="J7" s="2" t="s">
        <v>16</v>
      </c>
      <c r="K7" s="2" t="s">
        <v>16</v>
      </c>
      <c r="L7" s="2" t="s">
        <v>16</v>
      </c>
    </row>
    <row r="8" spans="1:12" x14ac:dyDescent="0.25">
      <c r="A8" t="s">
        <v>40</v>
      </c>
      <c r="B8" t="s">
        <v>41</v>
      </c>
      <c r="C8">
        <v>1983</v>
      </c>
      <c r="D8" t="s">
        <v>22</v>
      </c>
      <c r="E8" t="s">
        <v>42</v>
      </c>
      <c r="F8" t="s">
        <v>38</v>
      </c>
      <c r="G8">
        <v>21</v>
      </c>
      <c r="H8" t="s">
        <v>39</v>
      </c>
      <c r="I8" s="2" t="s">
        <v>16</v>
      </c>
      <c r="J8" s="2" t="s">
        <v>16</v>
      </c>
      <c r="K8" s="2" t="s">
        <v>16</v>
      </c>
      <c r="L8" s="2" t="s">
        <v>16</v>
      </c>
    </row>
    <row r="9" spans="1:12" x14ac:dyDescent="0.25">
      <c r="A9" t="s">
        <v>20</v>
      </c>
      <c r="B9" t="s">
        <v>21</v>
      </c>
      <c r="C9">
        <v>1979</v>
      </c>
      <c r="D9" t="s">
        <v>22</v>
      </c>
      <c r="E9" t="s">
        <v>23</v>
      </c>
      <c r="F9" t="s">
        <v>24</v>
      </c>
      <c r="G9">
        <v>22</v>
      </c>
      <c r="I9" s="2" t="s">
        <v>16</v>
      </c>
      <c r="J9" s="2" t="s">
        <v>16</v>
      </c>
      <c r="K9" s="2" t="s">
        <v>16</v>
      </c>
      <c r="L9" s="2" t="s">
        <v>16</v>
      </c>
    </row>
    <row r="10" spans="1:12" x14ac:dyDescent="0.25">
      <c r="A10" t="s">
        <v>904</v>
      </c>
      <c r="B10" t="s">
        <v>905</v>
      </c>
      <c r="C10">
        <v>2020</v>
      </c>
      <c r="D10" t="s">
        <v>22</v>
      </c>
      <c r="E10" t="s">
        <v>906</v>
      </c>
      <c r="F10" t="s">
        <v>907</v>
      </c>
      <c r="G10">
        <v>17</v>
      </c>
      <c r="H10" t="s">
        <v>2474</v>
      </c>
      <c r="I10" s="67" t="s">
        <v>2471</v>
      </c>
      <c r="J10" s="2" t="s">
        <v>16</v>
      </c>
      <c r="K10" s="2" t="s">
        <v>16</v>
      </c>
      <c r="L10" s="2" t="s">
        <v>16</v>
      </c>
    </row>
    <row r="11" spans="1:12" x14ac:dyDescent="0.25">
      <c r="A11" t="s">
        <v>46</v>
      </c>
      <c r="B11" t="s">
        <v>47</v>
      </c>
      <c r="C11">
        <v>2016</v>
      </c>
      <c r="D11" t="s">
        <v>48</v>
      </c>
      <c r="E11" t="s">
        <v>49</v>
      </c>
      <c r="F11" t="s">
        <v>50</v>
      </c>
      <c r="G11">
        <v>36</v>
      </c>
      <c r="H11" t="s">
        <v>51</v>
      </c>
      <c r="I11" s="2" t="s">
        <v>16</v>
      </c>
      <c r="J11" s="2" t="s">
        <v>16</v>
      </c>
      <c r="K11" s="2" t="s">
        <v>16</v>
      </c>
      <c r="L11" s="2" t="s">
        <v>16</v>
      </c>
    </row>
    <row r="12" spans="1:12" x14ac:dyDescent="0.25">
      <c r="A12" t="s">
        <v>1040</v>
      </c>
      <c r="B12" t="s">
        <v>1041</v>
      </c>
      <c r="C12">
        <v>2008</v>
      </c>
      <c r="D12" t="s">
        <v>48</v>
      </c>
      <c r="E12" t="s">
        <v>996</v>
      </c>
      <c r="F12" t="s">
        <v>1039</v>
      </c>
      <c r="G12">
        <v>37</v>
      </c>
      <c r="I12" s="2" t="s">
        <v>16</v>
      </c>
      <c r="J12" s="2" t="s">
        <v>16</v>
      </c>
      <c r="K12" s="2" t="s">
        <v>16</v>
      </c>
      <c r="L12" s="2" t="s">
        <v>16</v>
      </c>
    </row>
    <row r="13" spans="1:12" x14ac:dyDescent="0.25">
      <c r="A13" t="s">
        <v>1178</v>
      </c>
      <c r="B13" t="s">
        <v>1179</v>
      </c>
      <c r="C13">
        <v>2022</v>
      </c>
      <c r="D13" t="s">
        <v>48</v>
      </c>
      <c r="E13" t="s">
        <v>49</v>
      </c>
      <c r="F13" t="s">
        <v>1181</v>
      </c>
      <c r="G13">
        <v>26</v>
      </c>
      <c r="I13" s="2" t="s">
        <v>16</v>
      </c>
      <c r="J13" s="2" t="s">
        <v>16</v>
      </c>
      <c r="K13" s="2" t="s">
        <v>16</v>
      </c>
      <c r="L13" s="2" t="s">
        <v>16</v>
      </c>
    </row>
    <row r="14" spans="1:12" x14ac:dyDescent="0.25">
      <c r="A14" t="s">
        <v>2168</v>
      </c>
      <c r="B14" t="s">
        <v>2169</v>
      </c>
      <c r="C14">
        <v>2009</v>
      </c>
      <c r="D14" t="s">
        <v>48</v>
      </c>
      <c r="E14" t="s">
        <v>2170</v>
      </c>
      <c r="F14" t="s">
        <v>1510</v>
      </c>
      <c r="G14">
        <v>9</v>
      </c>
      <c r="H14" s="66" t="s">
        <v>2171</v>
      </c>
      <c r="I14" s="2" t="s">
        <v>16</v>
      </c>
      <c r="J14" s="2" t="s">
        <v>16</v>
      </c>
      <c r="K14" s="2" t="s">
        <v>16</v>
      </c>
      <c r="L14" s="2" t="s">
        <v>16</v>
      </c>
    </row>
    <row r="15" spans="1:12" x14ac:dyDescent="0.25">
      <c r="A15" t="s">
        <v>2017</v>
      </c>
      <c r="B15" t="s">
        <v>2018</v>
      </c>
      <c r="C15">
        <v>2012</v>
      </c>
      <c r="D15" t="s">
        <v>48</v>
      </c>
      <c r="E15" t="s">
        <v>1513</v>
      </c>
      <c r="F15" t="s">
        <v>1330</v>
      </c>
      <c r="G15">
        <v>10</v>
      </c>
      <c r="I15" s="2" t="s">
        <v>16</v>
      </c>
      <c r="J15" s="2" t="s">
        <v>16</v>
      </c>
      <c r="K15" s="2" t="s">
        <v>16</v>
      </c>
      <c r="L15" s="2" t="s">
        <v>16</v>
      </c>
    </row>
    <row r="16" spans="1:12" ht="16.149999999999999" customHeight="1" x14ac:dyDescent="0.25">
      <c r="A16" t="s">
        <v>2177</v>
      </c>
      <c r="B16" t="s">
        <v>2175</v>
      </c>
      <c r="C16">
        <v>2008</v>
      </c>
      <c r="D16" t="s">
        <v>48</v>
      </c>
      <c r="E16" t="s">
        <v>49</v>
      </c>
      <c r="F16" t="s">
        <v>2176</v>
      </c>
      <c r="G16">
        <v>26</v>
      </c>
      <c r="I16" s="2" t="s">
        <v>16</v>
      </c>
      <c r="J16" s="2" t="s">
        <v>16</v>
      </c>
      <c r="K16" s="2" t="s">
        <v>16</v>
      </c>
      <c r="L16" s="2" t="s">
        <v>16</v>
      </c>
    </row>
    <row r="17" spans="1:12" x14ac:dyDescent="0.25">
      <c r="A17" t="s">
        <v>52</v>
      </c>
      <c r="B17" t="s">
        <v>53</v>
      </c>
      <c r="C17">
        <v>1987</v>
      </c>
      <c r="D17" t="s">
        <v>54</v>
      </c>
      <c r="E17" t="s">
        <v>55</v>
      </c>
      <c r="F17" t="s">
        <v>56</v>
      </c>
      <c r="G17">
        <v>25</v>
      </c>
      <c r="H17" t="s">
        <v>2475</v>
      </c>
      <c r="I17" s="2" t="s">
        <v>16</v>
      </c>
      <c r="J17" s="2" t="s">
        <v>16</v>
      </c>
      <c r="K17" s="2" t="s">
        <v>16</v>
      </c>
      <c r="L17" s="2" t="s">
        <v>16</v>
      </c>
    </row>
    <row r="22" spans="1:12" x14ac:dyDescent="0.25">
      <c r="A22" t="s">
        <v>1328</v>
      </c>
      <c r="B22" t="s">
        <v>2172</v>
      </c>
      <c r="C22">
        <v>2020</v>
      </c>
      <c r="D22" t="s">
        <v>48</v>
      </c>
      <c r="E22" t="s">
        <v>1329</v>
      </c>
      <c r="F22" t="s">
        <v>1330</v>
      </c>
      <c r="H22" s="66" t="s">
        <v>2472</v>
      </c>
      <c r="I22" s="65" t="s">
        <v>1042</v>
      </c>
      <c r="J22" s="65" t="s">
        <v>1042</v>
      </c>
      <c r="K22" s="2" t="s">
        <v>16</v>
      </c>
      <c r="L22" s="65" t="s">
        <v>1042</v>
      </c>
    </row>
    <row r="23" spans="1:12" ht="19.149999999999999" customHeight="1" x14ac:dyDescent="0.25">
      <c r="A23" t="s">
        <v>1506</v>
      </c>
      <c r="B23" t="s">
        <v>1507</v>
      </c>
      <c r="C23">
        <v>2018</v>
      </c>
      <c r="D23" t="s">
        <v>22</v>
      </c>
      <c r="E23" t="s">
        <v>1509</v>
      </c>
      <c r="F23" t="s">
        <v>1510</v>
      </c>
      <c r="G23">
        <v>13</v>
      </c>
      <c r="H23" s="66" t="s">
        <v>2473</v>
      </c>
      <c r="I23" s="65" t="s">
        <v>1042</v>
      </c>
      <c r="J23" s="65" t="s">
        <v>1042</v>
      </c>
      <c r="K23" s="65" t="s">
        <v>1042</v>
      </c>
      <c r="L23" s="65" t="s">
        <v>1042</v>
      </c>
    </row>
    <row r="24" spans="1:12" x14ac:dyDescent="0.25">
      <c r="A24" t="s">
        <v>1511</v>
      </c>
      <c r="B24" t="s">
        <v>1512</v>
      </c>
      <c r="C24">
        <v>2017</v>
      </c>
      <c r="D24" t="s">
        <v>48</v>
      </c>
      <c r="E24" t="s">
        <v>1513</v>
      </c>
      <c r="F24" t="s">
        <v>1330</v>
      </c>
      <c r="G24">
        <v>9</v>
      </c>
      <c r="H24" s="66" t="s">
        <v>2472</v>
      </c>
      <c r="I24" s="65" t="s">
        <v>1042</v>
      </c>
      <c r="J24" s="65" t="s">
        <v>1042</v>
      </c>
      <c r="K24" s="65" t="s">
        <v>1042</v>
      </c>
      <c r="L24" s="65" t="s">
        <v>1042</v>
      </c>
    </row>
    <row r="25" spans="1:12" x14ac:dyDescent="0.25">
      <c r="A25" t="s">
        <v>1514</v>
      </c>
      <c r="B25" t="s">
        <v>2015</v>
      </c>
      <c r="C25">
        <v>2013</v>
      </c>
      <c r="D25" t="s">
        <v>48</v>
      </c>
      <c r="E25" t="s">
        <v>2016</v>
      </c>
      <c r="F25" t="s">
        <v>2173</v>
      </c>
      <c r="G25">
        <v>44</v>
      </c>
      <c r="H25" s="66" t="s">
        <v>2472</v>
      </c>
      <c r="I25" s="65" t="s">
        <v>1042</v>
      </c>
      <c r="J25" s="65" t="s">
        <v>1042</v>
      </c>
      <c r="K25" s="2" t="s">
        <v>16</v>
      </c>
      <c r="L25" s="65" t="s">
        <v>1042</v>
      </c>
    </row>
    <row r="26" spans="1:12" x14ac:dyDescent="0.25">
      <c r="A26" t="s">
        <v>2411</v>
      </c>
      <c r="B26" t="s">
        <v>2412</v>
      </c>
      <c r="C26">
        <v>2001</v>
      </c>
      <c r="D26" t="s">
        <v>13</v>
      </c>
      <c r="E26" t="s">
        <v>2413</v>
      </c>
      <c r="F26" t="s">
        <v>2414</v>
      </c>
      <c r="G26">
        <v>15</v>
      </c>
      <c r="I26" s="65" t="s">
        <v>1042</v>
      </c>
      <c r="J26" s="65" t="s">
        <v>1042</v>
      </c>
      <c r="K26" s="2" t="s">
        <v>16</v>
      </c>
      <c r="L26" s="67" t="s">
        <v>1177</v>
      </c>
    </row>
    <row r="27" spans="1:12" x14ac:dyDescent="0.25">
      <c r="A27" t="s">
        <v>908</v>
      </c>
      <c r="B27" t="s">
        <v>909</v>
      </c>
      <c r="C27">
        <v>2013</v>
      </c>
      <c r="D27" t="s">
        <v>54</v>
      </c>
      <c r="E27" t="s">
        <v>910</v>
      </c>
      <c r="H27" s="66" t="s">
        <v>1327</v>
      </c>
      <c r="I27" s="65" t="s">
        <v>1042</v>
      </c>
      <c r="J27" s="65" t="s">
        <v>1042</v>
      </c>
      <c r="K27" s="65" t="s">
        <v>1042</v>
      </c>
      <c r="L27" s="67" t="s">
        <v>2174</v>
      </c>
    </row>
    <row r="28" spans="1:12" x14ac:dyDescent="0.25">
      <c r="A28" t="s">
        <v>1174</v>
      </c>
      <c r="B28" t="s">
        <v>1180</v>
      </c>
      <c r="C28">
        <v>2008</v>
      </c>
      <c r="D28" t="s">
        <v>74</v>
      </c>
      <c r="E28" t="s">
        <v>1175</v>
      </c>
      <c r="F28" t="s">
        <v>1505</v>
      </c>
      <c r="H28" s="66" t="s">
        <v>1176</v>
      </c>
      <c r="I28" s="65" t="s">
        <v>1042</v>
      </c>
      <c r="J28" s="65" t="s">
        <v>1042</v>
      </c>
      <c r="K28" s="65" t="s">
        <v>1042</v>
      </c>
      <c r="L28" s="67" t="s">
        <v>1177</v>
      </c>
    </row>
    <row r="29" spans="1:12" x14ac:dyDescent="0.25">
      <c r="A29" t="s">
        <v>57</v>
      </c>
      <c r="B29" t="s">
        <v>58</v>
      </c>
      <c r="C29">
        <v>1985</v>
      </c>
      <c r="D29" t="s">
        <v>22</v>
      </c>
      <c r="E29" t="s">
        <v>59</v>
      </c>
      <c r="F29" t="s">
        <v>60</v>
      </c>
      <c r="G29">
        <v>12</v>
      </c>
      <c r="H29" t="s">
        <v>61</v>
      </c>
    </row>
    <row r="30" spans="1:12" x14ac:dyDescent="0.25">
      <c r="A30" t="s">
        <v>62</v>
      </c>
      <c r="B30" t="s">
        <v>63</v>
      </c>
      <c r="C30">
        <v>2020</v>
      </c>
      <c r="D30" t="s">
        <v>64</v>
      </c>
      <c r="E30" t="s">
        <v>65</v>
      </c>
      <c r="G30">
        <v>5</v>
      </c>
      <c r="H30" t="s">
        <v>66</v>
      </c>
    </row>
    <row r="31" spans="1:12" x14ac:dyDescent="0.25">
      <c r="A31" t="s">
        <v>67</v>
      </c>
      <c r="B31" t="s">
        <v>68</v>
      </c>
      <c r="C31">
        <v>1980</v>
      </c>
      <c r="D31" t="s">
        <v>22</v>
      </c>
      <c r="E31" t="s">
        <v>69</v>
      </c>
      <c r="F31" t="s">
        <v>70</v>
      </c>
      <c r="G31">
        <v>20</v>
      </c>
      <c r="H31" t="s">
        <v>71</v>
      </c>
    </row>
    <row r="32" spans="1:12" ht="15.75" x14ac:dyDescent="0.25">
      <c r="A32" s="77" t="s">
        <v>72</v>
      </c>
      <c r="B32" t="s">
        <v>73</v>
      </c>
      <c r="C32">
        <v>2001</v>
      </c>
      <c r="D32" t="s">
        <v>74</v>
      </c>
      <c r="E32" t="s">
        <v>75</v>
      </c>
      <c r="F32" t="s">
        <v>76</v>
      </c>
      <c r="G32">
        <v>18</v>
      </c>
    </row>
    <row r="33" spans="1:1" x14ac:dyDescent="0.25">
      <c r="A33" t="s">
        <v>77</v>
      </c>
    </row>
    <row r="34" spans="1:1" x14ac:dyDescent="0.25">
      <c r="A34" t="s">
        <v>2415</v>
      </c>
    </row>
  </sheetData>
  <hyperlinks>
    <hyperlink ref="B5" r:id="rId1" xr:uid="{00000000-0004-0000-0000-000000000000}"/>
    <hyperlink ref="B3" r:id="rId2" xr:uid="{38AEE966-DA31-404A-95A9-E50C9F04BF60}"/>
  </hyperlinks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30"/>
  <sheetViews>
    <sheetView zoomScaleNormal="100" workbookViewId="0">
      <selection activeCell="R18" sqref="R18:R30"/>
    </sheetView>
  </sheetViews>
  <sheetFormatPr defaultColWidth="11.5703125" defaultRowHeight="15" x14ac:dyDescent="0.25"/>
  <cols>
    <col min="1" max="1" width="24" customWidth="1"/>
  </cols>
  <sheetData>
    <row r="1" spans="1:18" x14ac:dyDescent="0.25">
      <c r="A1" t="s">
        <v>277</v>
      </c>
      <c r="B1" t="s">
        <v>508</v>
      </c>
      <c r="D1" t="s">
        <v>81</v>
      </c>
      <c r="E1" t="s">
        <v>241</v>
      </c>
      <c r="F1" t="s">
        <v>281</v>
      </c>
      <c r="G1" t="s">
        <v>240</v>
      </c>
      <c r="H1" t="s">
        <v>243</v>
      </c>
      <c r="I1" t="s">
        <v>242</v>
      </c>
      <c r="J1" s="29" t="s">
        <v>90</v>
      </c>
      <c r="L1" t="s">
        <v>81</v>
      </c>
      <c r="M1" t="s">
        <v>509</v>
      </c>
      <c r="N1" t="s">
        <v>510</v>
      </c>
      <c r="O1" t="s">
        <v>195</v>
      </c>
      <c r="P1" t="s">
        <v>93</v>
      </c>
      <c r="Q1" t="s">
        <v>194</v>
      </c>
      <c r="R1" s="29" t="s">
        <v>90</v>
      </c>
    </row>
    <row r="2" spans="1:18" x14ac:dyDescent="0.25">
      <c r="A2" t="s">
        <v>361</v>
      </c>
      <c r="B2" t="s">
        <v>511</v>
      </c>
      <c r="D2">
        <v>391</v>
      </c>
      <c r="E2">
        <v>14.1</v>
      </c>
      <c r="F2">
        <v>0</v>
      </c>
      <c r="G2">
        <v>0.3</v>
      </c>
      <c r="H2">
        <v>0.8</v>
      </c>
      <c r="I2">
        <v>84.9</v>
      </c>
      <c r="J2" s="29">
        <f t="shared" ref="J2:J14" si="0">SUM(E2:I2)</f>
        <v>100.10000000000001</v>
      </c>
      <c r="L2">
        <v>391</v>
      </c>
      <c r="M2">
        <v>14.3</v>
      </c>
      <c r="N2">
        <v>0</v>
      </c>
      <c r="O2">
        <v>0</v>
      </c>
      <c r="P2">
        <v>0.8</v>
      </c>
      <c r="Q2">
        <v>84.9</v>
      </c>
      <c r="R2" s="29">
        <f t="shared" ref="R2:R14" si="1">SUM(M2:Q2)</f>
        <v>100</v>
      </c>
    </row>
    <row r="3" spans="1:18" x14ac:dyDescent="0.25">
      <c r="A3" t="s">
        <v>357</v>
      </c>
      <c r="B3" t="s">
        <v>512</v>
      </c>
      <c r="D3">
        <v>78</v>
      </c>
      <c r="E3">
        <v>11.5</v>
      </c>
      <c r="F3">
        <v>0</v>
      </c>
      <c r="G3">
        <v>3.8</v>
      </c>
      <c r="H3">
        <v>0</v>
      </c>
      <c r="I3">
        <v>84.6</v>
      </c>
      <c r="J3" s="29">
        <f t="shared" si="0"/>
        <v>99.899999999999991</v>
      </c>
      <c r="L3">
        <v>78</v>
      </c>
      <c r="M3">
        <v>15.4</v>
      </c>
      <c r="N3">
        <v>0</v>
      </c>
      <c r="O3">
        <v>0</v>
      </c>
      <c r="P3">
        <v>0</v>
      </c>
      <c r="Q3">
        <v>84.6</v>
      </c>
      <c r="R3" s="29">
        <f t="shared" si="1"/>
        <v>100</v>
      </c>
    </row>
    <row r="4" spans="1:18" x14ac:dyDescent="0.25">
      <c r="A4" t="s">
        <v>336</v>
      </c>
      <c r="B4" t="s">
        <v>513</v>
      </c>
      <c r="D4">
        <v>131</v>
      </c>
      <c r="E4">
        <v>77.900000000000006</v>
      </c>
      <c r="F4">
        <v>0</v>
      </c>
      <c r="G4">
        <v>0</v>
      </c>
      <c r="H4">
        <v>0</v>
      </c>
      <c r="I4">
        <v>22.1</v>
      </c>
      <c r="J4" s="29">
        <f t="shared" si="0"/>
        <v>100</v>
      </c>
      <c r="L4">
        <v>108</v>
      </c>
      <c r="M4">
        <v>70.400000000000006</v>
      </c>
      <c r="N4">
        <v>2.8</v>
      </c>
      <c r="O4">
        <v>0</v>
      </c>
      <c r="P4">
        <v>0</v>
      </c>
      <c r="Q4">
        <v>26.9</v>
      </c>
      <c r="R4" s="29">
        <f t="shared" si="1"/>
        <v>100.1</v>
      </c>
    </row>
    <row r="5" spans="1:18" x14ac:dyDescent="0.25">
      <c r="A5" t="s">
        <v>329</v>
      </c>
      <c r="B5" t="s">
        <v>514</v>
      </c>
      <c r="D5">
        <v>82</v>
      </c>
      <c r="E5">
        <v>56.1</v>
      </c>
      <c r="F5">
        <v>36.6</v>
      </c>
      <c r="G5">
        <v>7.3</v>
      </c>
      <c r="H5">
        <v>0</v>
      </c>
      <c r="I5">
        <v>0</v>
      </c>
      <c r="J5" s="29">
        <f t="shared" si="0"/>
        <v>100</v>
      </c>
      <c r="L5">
        <v>69</v>
      </c>
      <c r="M5">
        <v>97.1</v>
      </c>
      <c r="N5">
        <v>2.9</v>
      </c>
      <c r="O5">
        <v>0</v>
      </c>
      <c r="P5">
        <v>0</v>
      </c>
      <c r="Q5">
        <v>0</v>
      </c>
      <c r="R5" s="29">
        <f t="shared" si="1"/>
        <v>100</v>
      </c>
    </row>
    <row r="6" spans="1:18" x14ac:dyDescent="0.25">
      <c r="A6" t="s">
        <v>515</v>
      </c>
      <c r="B6" t="s">
        <v>516</v>
      </c>
      <c r="D6">
        <v>48</v>
      </c>
      <c r="E6">
        <v>79.2</v>
      </c>
      <c r="F6">
        <v>16.7</v>
      </c>
      <c r="G6">
        <v>4.2</v>
      </c>
      <c r="H6">
        <v>0</v>
      </c>
      <c r="I6">
        <v>0</v>
      </c>
      <c r="J6" s="29">
        <f t="shared" si="0"/>
        <v>100.10000000000001</v>
      </c>
      <c r="L6">
        <v>49</v>
      </c>
      <c r="M6">
        <v>98</v>
      </c>
      <c r="N6">
        <v>2</v>
      </c>
      <c r="O6">
        <v>0</v>
      </c>
      <c r="P6">
        <v>0</v>
      </c>
      <c r="Q6">
        <v>0</v>
      </c>
      <c r="R6" s="29">
        <f t="shared" si="1"/>
        <v>100</v>
      </c>
    </row>
    <row r="7" spans="1:18" x14ac:dyDescent="0.25">
      <c r="A7" t="s">
        <v>327</v>
      </c>
      <c r="B7" t="s">
        <v>517</v>
      </c>
      <c r="D7">
        <v>36</v>
      </c>
      <c r="E7">
        <v>63.9</v>
      </c>
      <c r="F7">
        <v>27.8</v>
      </c>
      <c r="G7">
        <v>8.3000000000000007</v>
      </c>
      <c r="H7">
        <v>0</v>
      </c>
      <c r="I7">
        <v>0</v>
      </c>
      <c r="J7" s="29">
        <f t="shared" si="0"/>
        <v>100</v>
      </c>
      <c r="L7">
        <v>33</v>
      </c>
      <c r="M7">
        <v>100</v>
      </c>
      <c r="N7">
        <v>0</v>
      </c>
      <c r="O7">
        <v>0</v>
      </c>
      <c r="P7">
        <v>0</v>
      </c>
      <c r="Q7">
        <v>0</v>
      </c>
      <c r="R7" s="29">
        <f t="shared" si="1"/>
        <v>100</v>
      </c>
    </row>
    <row r="8" spans="1:18" x14ac:dyDescent="0.25">
      <c r="A8" t="s">
        <v>150</v>
      </c>
      <c r="B8" t="s">
        <v>151</v>
      </c>
      <c r="D8">
        <v>23</v>
      </c>
      <c r="E8">
        <v>39.1</v>
      </c>
      <c r="F8">
        <v>52.2</v>
      </c>
      <c r="G8">
        <v>8.6999999999999993</v>
      </c>
      <c r="H8">
        <v>0</v>
      </c>
      <c r="I8">
        <v>0</v>
      </c>
      <c r="J8" s="29">
        <f t="shared" si="0"/>
        <v>100.00000000000001</v>
      </c>
      <c r="L8">
        <v>21</v>
      </c>
      <c r="M8">
        <v>76.2</v>
      </c>
      <c r="N8">
        <v>23.8</v>
      </c>
      <c r="O8">
        <v>0</v>
      </c>
      <c r="P8">
        <v>0</v>
      </c>
      <c r="Q8">
        <v>0</v>
      </c>
      <c r="R8" s="29">
        <f t="shared" si="1"/>
        <v>100</v>
      </c>
    </row>
    <row r="9" spans="1:18" x14ac:dyDescent="0.25">
      <c r="A9" t="s">
        <v>353</v>
      </c>
      <c r="B9" t="s">
        <v>518</v>
      </c>
      <c r="D9">
        <v>13</v>
      </c>
      <c r="E9">
        <v>61.5</v>
      </c>
      <c r="F9">
        <v>30.8</v>
      </c>
      <c r="G9">
        <v>0</v>
      </c>
      <c r="H9">
        <v>7.7</v>
      </c>
      <c r="I9">
        <v>0</v>
      </c>
      <c r="J9" s="29">
        <f t="shared" si="0"/>
        <v>100</v>
      </c>
      <c r="L9">
        <v>22</v>
      </c>
      <c r="M9">
        <v>18.2</v>
      </c>
      <c r="N9">
        <v>4.5</v>
      </c>
      <c r="O9">
        <v>72.7</v>
      </c>
      <c r="P9">
        <v>4.5</v>
      </c>
      <c r="Q9">
        <v>0</v>
      </c>
      <c r="R9" s="29">
        <f t="shared" si="1"/>
        <v>99.9</v>
      </c>
    </row>
    <row r="10" spans="1:18" x14ac:dyDescent="0.25">
      <c r="A10" t="s">
        <v>349</v>
      </c>
      <c r="B10" t="s">
        <v>519</v>
      </c>
      <c r="D10">
        <v>14</v>
      </c>
      <c r="E10">
        <v>85.7</v>
      </c>
      <c r="F10">
        <v>0</v>
      </c>
      <c r="G10">
        <v>0</v>
      </c>
      <c r="H10">
        <v>0</v>
      </c>
      <c r="I10">
        <v>14.3</v>
      </c>
      <c r="J10" s="29">
        <f t="shared" si="0"/>
        <v>100</v>
      </c>
      <c r="L10">
        <v>20</v>
      </c>
      <c r="M10">
        <v>0</v>
      </c>
      <c r="N10">
        <v>15</v>
      </c>
      <c r="O10">
        <v>85</v>
      </c>
      <c r="P10">
        <v>0</v>
      </c>
      <c r="Q10">
        <v>0</v>
      </c>
      <c r="R10" s="29">
        <f t="shared" si="1"/>
        <v>100</v>
      </c>
    </row>
    <row r="11" spans="1:18" x14ac:dyDescent="0.25">
      <c r="A11" t="s">
        <v>351</v>
      </c>
      <c r="B11" t="s">
        <v>520</v>
      </c>
      <c r="D11">
        <v>17</v>
      </c>
      <c r="E11">
        <v>0</v>
      </c>
      <c r="F11">
        <v>11.8</v>
      </c>
      <c r="G11">
        <v>5.9</v>
      </c>
      <c r="H11">
        <v>82.4</v>
      </c>
      <c r="I11">
        <v>0</v>
      </c>
      <c r="J11" s="29">
        <f t="shared" si="0"/>
        <v>100.10000000000001</v>
      </c>
      <c r="L11">
        <v>17</v>
      </c>
      <c r="M11">
        <v>23.5</v>
      </c>
      <c r="N11">
        <v>0</v>
      </c>
      <c r="O11">
        <v>0</v>
      </c>
      <c r="P11">
        <v>76.5</v>
      </c>
      <c r="Q11">
        <v>0</v>
      </c>
      <c r="R11" s="29">
        <f t="shared" si="1"/>
        <v>100</v>
      </c>
    </row>
    <row r="12" spans="1:18" x14ac:dyDescent="0.25">
      <c r="A12" t="s">
        <v>521</v>
      </c>
      <c r="B12" t="s">
        <v>522</v>
      </c>
      <c r="D12">
        <v>15</v>
      </c>
      <c r="E12">
        <v>0</v>
      </c>
      <c r="F12">
        <v>13.3</v>
      </c>
      <c r="G12">
        <v>0</v>
      </c>
      <c r="H12">
        <v>86.7</v>
      </c>
      <c r="I12">
        <v>0</v>
      </c>
      <c r="J12" s="29">
        <f t="shared" si="0"/>
        <v>100</v>
      </c>
      <c r="L12">
        <v>15</v>
      </c>
      <c r="M12">
        <v>13.3</v>
      </c>
      <c r="N12">
        <v>0</v>
      </c>
      <c r="O12">
        <v>0</v>
      </c>
      <c r="P12">
        <v>86.7</v>
      </c>
      <c r="Q12">
        <v>0</v>
      </c>
      <c r="R12" s="29">
        <f t="shared" si="1"/>
        <v>100</v>
      </c>
    </row>
    <row r="13" spans="1:18" x14ac:dyDescent="0.25">
      <c r="A13" t="s">
        <v>340</v>
      </c>
      <c r="B13" t="s">
        <v>523</v>
      </c>
      <c r="D13">
        <v>25</v>
      </c>
      <c r="E13">
        <v>8</v>
      </c>
      <c r="F13">
        <v>68</v>
      </c>
      <c r="G13">
        <v>8</v>
      </c>
      <c r="H13">
        <v>16</v>
      </c>
      <c r="I13">
        <v>0</v>
      </c>
      <c r="J13" s="29">
        <f t="shared" si="0"/>
        <v>100</v>
      </c>
      <c r="L13">
        <v>24</v>
      </c>
      <c r="M13">
        <v>66.7</v>
      </c>
      <c r="N13">
        <v>4.2</v>
      </c>
      <c r="O13">
        <v>8.3000000000000007</v>
      </c>
      <c r="P13">
        <v>20.8</v>
      </c>
      <c r="Q13">
        <v>0</v>
      </c>
      <c r="R13" s="29">
        <f t="shared" si="1"/>
        <v>100</v>
      </c>
    </row>
    <row r="14" spans="1:18" x14ac:dyDescent="0.25">
      <c r="A14" t="s">
        <v>524</v>
      </c>
      <c r="B14" t="s">
        <v>525</v>
      </c>
      <c r="D14">
        <v>13</v>
      </c>
      <c r="E14">
        <v>0</v>
      </c>
      <c r="F14">
        <v>38.5</v>
      </c>
      <c r="G14">
        <v>46.2</v>
      </c>
      <c r="H14">
        <v>15.4</v>
      </c>
      <c r="I14">
        <v>0</v>
      </c>
      <c r="J14" s="29">
        <f t="shared" si="0"/>
        <v>100.10000000000001</v>
      </c>
      <c r="L14">
        <v>14</v>
      </c>
      <c r="M14">
        <v>78.599999999999994</v>
      </c>
      <c r="N14">
        <v>0</v>
      </c>
      <c r="O14">
        <v>0</v>
      </c>
      <c r="P14">
        <v>21.4</v>
      </c>
      <c r="Q14">
        <v>0</v>
      </c>
      <c r="R14" s="29">
        <f t="shared" si="1"/>
        <v>100</v>
      </c>
    </row>
    <row r="17" spans="1:18" x14ac:dyDescent="0.25">
      <c r="A17" t="s">
        <v>277</v>
      </c>
      <c r="B17" t="s">
        <v>508</v>
      </c>
      <c r="E17" s="31" t="s">
        <v>93</v>
      </c>
      <c r="F17" s="31" t="s">
        <v>193</v>
      </c>
      <c r="G17" s="31" t="s">
        <v>194</v>
      </c>
      <c r="H17" s="31" t="s">
        <v>195</v>
      </c>
      <c r="I17" s="31" t="s">
        <v>196</v>
      </c>
      <c r="J17" s="31" t="s">
        <v>197</v>
      </c>
      <c r="K17" s="35" t="s">
        <v>198</v>
      </c>
      <c r="L17" s="32" t="s">
        <v>188</v>
      </c>
      <c r="M17" s="32" t="s">
        <v>189</v>
      </c>
      <c r="N17" s="32" t="s">
        <v>84</v>
      </c>
      <c r="O17" s="32" t="s">
        <v>190</v>
      </c>
      <c r="P17" s="32" t="s">
        <v>88</v>
      </c>
      <c r="Q17" s="32" t="s">
        <v>191</v>
      </c>
      <c r="R17" s="35" t="s">
        <v>192</v>
      </c>
    </row>
    <row r="18" spans="1:18" x14ac:dyDescent="0.25">
      <c r="A18" t="s">
        <v>361</v>
      </c>
      <c r="B18" t="s">
        <v>511</v>
      </c>
      <c r="E18" s="18">
        <f t="shared" ref="E18:E30" si="2">(P2/100)*L2</f>
        <v>3.1280000000000001</v>
      </c>
      <c r="F18" s="18">
        <f t="shared" ref="F18:F30" si="3">(N2/100)*L2</f>
        <v>0</v>
      </c>
      <c r="G18" s="18">
        <f t="shared" ref="G18:G30" si="4">(Q2/100)*L2</f>
        <v>331.95900000000006</v>
      </c>
      <c r="H18" s="18">
        <f t="shared" ref="H18:H30" si="5">(O2/100)*L2</f>
        <v>0</v>
      </c>
      <c r="I18" s="18">
        <f t="shared" ref="I18:I30" si="6">(M2/100)*L2</f>
        <v>55.913000000000004</v>
      </c>
      <c r="J18" s="18">
        <v>0</v>
      </c>
      <c r="K18" s="45">
        <f t="shared" ref="K18:K30" si="7">SUM(E18:J18)</f>
        <v>391.00000000000006</v>
      </c>
      <c r="L18" s="18">
        <f t="shared" ref="L18:L30" si="8">(H2/100)*D2</f>
        <v>3.1280000000000001</v>
      </c>
      <c r="M18" s="18">
        <f t="shared" ref="M18:M30" si="9">(E2/100)*D2</f>
        <v>55.130999999999993</v>
      </c>
      <c r="N18" s="18">
        <f t="shared" ref="N18:N30" si="10">(G2/100)*D2</f>
        <v>1.173</v>
      </c>
      <c r="O18" s="18"/>
      <c r="P18" s="18">
        <f t="shared" ref="P18:P30" si="11">(I2/100)*D2</f>
        <v>331.95900000000006</v>
      </c>
      <c r="Q18" s="18">
        <f t="shared" ref="Q18:Q30" si="12">(F2/100)*D2</f>
        <v>0</v>
      </c>
      <c r="R18" s="45">
        <f t="shared" ref="R18:R30" si="13">SUM(L18:Q18)</f>
        <v>391.39100000000008</v>
      </c>
    </row>
    <row r="19" spans="1:18" x14ac:dyDescent="0.25">
      <c r="A19" t="s">
        <v>357</v>
      </c>
      <c r="B19" t="s">
        <v>512</v>
      </c>
      <c r="E19" s="18">
        <f t="shared" si="2"/>
        <v>0</v>
      </c>
      <c r="F19" s="18">
        <f t="shared" si="3"/>
        <v>0</v>
      </c>
      <c r="G19" s="18">
        <f t="shared" si="4"/>
        <v>65.988</v>
      </c>
      <c r="H19" s="18">
        <f t="shared" si="5"/>
        <v>0</v>
      </c>
      <c r="I19" s="18">
        <f t="shared" si="6"/>
        <v>12.012</v>
      </c>
      <c r="J19" s="18">
        <v>0</v>
      </c>
      <c r="K19" s="45">
        <f t="shared" si="7"/>
        <v>78</v>
      </c>
      <c r="L19" s="18">
        <f t="shared" si="8"/>
        <v>0</v>
      </c>
      <c r="M19" s="18">
        <f t="shared" si="9"/>
        <v>8.9700000000000006</v>
      </c>
      <c r="N19" s="18">
        <f t="shared" si="10"/>
        <v>2.964</v>
      </c>
      <c r="O19" s="18"/>
      <c r="P19" s="18">
        <f t="shared" si="11"/>
        <v>65.988</v>
      </c>
      <c r="Q19" s="18">
        <f t="shared" si="12"/>
        <v>0</v>
      </c>
      <c r="R19" s="45">
        <f t="shared" si="13"/>
        <v>77.921999999999997</v>
      </c>
    </row>
    <row r="20" spans="1:18" x14ac:dyDescent="0.25">
      <c r="A20" t="s">
        <v>336</v>
      </c>
      <c r="B20" t="s">
        <v>513</v>
      </c>
      <c r="E20" s="18">
        <f t="shared" si="2"/>
        <v>0</v>
      </c>
      <c r="F20" s="18">
        <f t="shared" si="3"/>
        <v>3.0239999999999996</v>
      </c>
      <c r="G20" s="18">
        <f t="shared" si="4"/>
        <v>29.051999999999996</v>
      </c>
      <c r="H20" s="18">
        <f t="shared" si="5"/>
        <v>0</v>
      </c>
      <c r="I20" s="18">
        <f t="shared" si="6"/>
        <v>76.032000000000011</v>
      </c>
      <c r="J20" s="18">
        <v>0</v>
      </c>
      <c r="K20" s="45">
        <f t="shared" si="7"/>
        <v>108.108</v>
      </c>
      <c r="L20" s="18">
        <f t="shared" si="8"/>
        <v>0</v>
      </c>
      <c r="M20" s="18">
        <f t="shared" si="9"/>
        <v>102.04900000000001</v>
      </c>
      <c r="N20" s="18">
        <f t="shared" si="10"/>
        <v>0</v>
      </c>
      <c r="O20" s="18"/>
      <c r="P20" s="18">
        <f t="shared" si="11"/>
        <v>28.951000000000001</v>
      </c>
      <c r="Q20" s="18">
        <f t="shared" si="12"/>
        <v>0</v>
      </c>
      <c r="R20" s="45">
        <f t="shared" si="13"/>
        <v>131</v>
      </c>
    </row>
    <row r="21" spans="1:18" x14ac:dyDescent="0.25">
      <c r="A21" t="s">
        <v>329</v>
      </c>
      <c r="B21" t="s">
        <v>514</v>
      </c>
      <c r="E21" s="18">
        <f t="shared" si="2"/>
        <v>0</v>
      </c>
      <c r="F21" s="18">
        <f t="shared" si="3"/>
        <v>2.0009999999999999</v>
      </c>
      <c r="G21" s="18">
        <f t="shared" si="4"/>
        <v>0</v>
      </c>
      <c r="H21" s="18">
        <f t="shared" si="5"/>
        <v>0</v>
      </c>
      <c r="I21" s="18">
        <f t="shared" si="6"/>
        <v>66.998999999999995</v>
      </c>
      <c r="J21" s="18">
        <v>0</v>
      </c>
      <c r="K21" s="45">
        <f t="shared" si="7"/>
        <v>69</v>
      </c>
      <c r="L21" s="18">
        <f t="shared" si="8"/>
        <v>0</v>
      </c>
      <c r="M21" s="18">
        <f t="shared" si="9"/>
        <v>46.002000000000002</v>
      </c>
      <c r="N21" s="18">
        <f t="shared" si="10"/>
        <v>5.9859999999999998</v>
      </c>
      <c r="O21" s="18"/>
      <c r="P21" s="18">
        <f t="shared" si="11"/>
        <v>0</v>
      </c>
      <c r="Q21" s="18">
        <f t="shared" si="12"/>
        <v>30.012</v>
      </c>
      <c r="R21" s="45">
        <f t="shared" si="13"/>
        <v>82</v>
      </c>
    </row>
    <row r="22" spans="1:18" x14ac:dyDescent="0.25">
      <c r="A22" t="s">
        <v>515</v>
      </c>
      <c r="B22" t="s">
        <v>516</v>
      </c>
      <c r="E22" s="18">
        <f t="shared" si="2"/>
        <v>0</v>
      </c>
      <c r="F22" s="18">
        <f t="shared" si="3"/>
        <v>0.98</v>
      </c>
      <c r="G22" s="18">
        <f t="shared" si="4"/>
        <v>0</v>
      </c>
      <c r="H22" s="18">
        <f t="shared" si="5"/>
        <v>0</v>
      </c>
      <c r="I22" s="18">
        <f t="shared" si="6"/>
        <v>48.019999999999996</v>
      </c>
      <c r="J22" s="18">
        <v>0</v>
      </c>
      <c r="K22" s="45">
        <f t="shared" si="7"/>
        <v>48.999999999999993</v>
      </c>
      <c r="L22" s="18">
        <f t="shared" si="8"/>
        <v>0</v>
      </c>
      <c r="M22" s="18">
        <f t="shared" si="9"/>
        <v>38.016000000000005</v>
      </c>
      <c r="N22" s="18">
        <f t="shared" si="10"/>
        <v>2.016</v>
      </c>
      <c r="O22" s="18"/>
      <c r="P22" s="18">
        <f t="shared" si="11"/>
        <v>0</v>
      </c>
      <c r="Q22" s="18">
        <f t="shared" si="12"/>
        <v>8.0159999999999982</v>
      </c>
      <c r="R22" s="45">
        <f t="shared" si="13"/>
        <v>48.048000000000002</v>
      </c>
    </row>
    <row r="23" spans="1:18" x14ac:dyDescent="0.25">
      <c r="A23" t="s">
        <v>327</v>
      </c>
      <c r="B23" t="s">
        <v>517</v>
      </c>
      <c r="E23" s="18">
        <f t="shared" si="2"/>
        <v>0</v>
      </c>
      <c r="F23" s="18">
        <f t="shared" si="3"/>
        <v>0</v>
      </c>
      <c r="G23" s="18">
        <f t="shared" si="4"/>
        <v>0</v>
      </c>
      <c r="H23" s="18">
        <f t="shared" si="5"/>
        <v>0</v>
      </c>
      <c r="I23" s="18">
        <f t="shared" si="6"/>
        <v>33</v>
      </c>
      <c r="J23" s="18">
        <v>0</v>
      </c>
      <c r="K23" s="45">
        <f t="shared" si="7"/>
        <v>33</v>
      </c>
      <c r="L23" s="18">
        <f t="shared" si="8"/>
        <v>0</v>
      </c>
      <c r="M23" s="18">
        <f t="shared" si="9"/>
        <v>23.004000000000001</v>
      </c>
      <c r="N23" s="18">
        <f t="shared" si="10"/>
        <v>2.988</v>
      </c>
      <c r="O23" s="18"/>
      <c r="P23" s="18">
        <f t="shared" si="11"/>
        <v>0</v>
      </c>
      <c r="Q23" s="18">
        <f t="shared" si="12"/>
        <v>10.008000000000001</v>
      </c>
      <c r="R23" s="45">
        <f t="shared" si="13"/>
        <v>36</v>
      </c>
    </row>
    <row r="24" spans="1:18" x14ac:dyDescent="0.25">
      <c r="A24" t="s">
        <v>150</v>
      </c>
      <c r="B24" t="s">
        <v>151</v>
      </c>
      <c r="E24" s="18">
        <f t="shared" si="2"/>
        <v>0</v>
      </c>
      <c r="F24" s="18">
        <f t="shared" si="3"/>
        <v>4.9980000000000002</v>
      </c>
      <c r="G24" s="18">
        <f t="shared" si="4"/>
        <v>0</v>
      </c>
      <c r="H24" s="18">
        <f t="shared" si="5"/>
        <v>0</v>
      </c>
      <c r="I24" s="18">
        <f t="shared" si="6"/>
        <v>16.001999999999999</v>
      </c>
      <c r="J24" s="18">
        <v>0</v>
      </c>
      <c r="K24" s="45">
        <f t="shared" si="7"/>
        <v>21</v>
      </c>
      <c r="L24" s="18">
        <f t="shared" si="8"/>
        <v>0</v>
      </c>
      <c r="M24" s="18">
        <f t="shared" si="9"/>
        <v>8.9930000000000003</v>
      </c>
      <c r="N24" s="18">
        <f t="shared" si="10"/>
        <v>2.0009999999999999</v>
      </c>
      <c r="O24" s="18"/>
      <c r="P24" s="18">
        <f t="shared" si="11"/>
        <v>0</v>
      </c>
      <c r="Q24" s="18">
        <f t="shared" si="12"/>
        <v>12.006</v>
      </c>
      <c r="R24" s="45">
        <f t="shared" si="13"/>
        <v>23</v>
      </c>
    </row>
    <row r="25" spans="1:18" x14ac:dyDescent="0.25">
      <c r="A25" t="s">
        <v>353</v>
      </c>
      <c r="B25" t="s">
        <v>518</v>
      </c>
      <c r="E25" s="18">
        <f t="shared" si="2"/>
        <v>0.99</v>
      </c>
      <c r="F25" s="18">
        <f t="shared" si="3"/>
        <v>0.99</v>
      </c>
      <c r="G25" s="18">
        <f t="shared" si="4"/>
        <v>0</v>
      </c>
      <c r="H25" s="18">
        <f t="shared" si="5"/>
        <v>15.994</v>
      </c>
      <c r="I25" s="18">
        <f t="shared" si="6"/>
        <v>4.0039999999999996</v>
      </c>
      <c r="J25" s="18">
        <v>0</v>
      </c>
      <c r="K25" s="45">
        <f t="shared" si="7"/>
        <v>21.978000000000002</v>
      </c>
      <c r="L25" s="18">
        <f t="shared" si="8"/>
        <v>1.0009999999999999</v>
      </c>
      <c r="M25" s="18">
        <f t="shared" si="9"/>
        <v>7.9950000000000001</v>
      </c>
      <c r="N25" s="18">
        <f t="shared" si="10"/>
        <v>0</v>
      </c>
      <c r="O25" s="18"/>
      <c r="P25" s="18">
        <f t="shared" si="11"/>
        <v>0</v>
      </c>
      <c r="Q25" s="18">
        <f t="shared" si="12"/>
        <v>4.0039999999999996</v>
      </c>
      <c r="R25" s="45">
        <f t="shared" si="13"/>
        <v>13</v>
      </c>
    </row>
    <row r="26" spans="1:18" x14ac:dyDescent="0.25">
      <c r="A26" t="s">
        <v>349</v>
      </c>
      <c r="B26" t="s">
        <v>519</v>
      </c>
      <c r="E26" s="18">
        <f t="shared" si="2"/>
        <v>0</v>
      </c>
      <c r="F26" s="18">
        <f t="shared" si="3"/>
        <v>3</v>
      </c>
      <c r="G26" s="18">
        <f t="shared" si="4"/>
        <v>0</v>
      </c>
      <c r="H26" s="18">
        <f t="shared" si="5"/>
        <v>17</v>
      </c>
      <c r="I26" s="18">
        <f t="shared" si="6"/>
        <v>0</v>
      </c>
      <c r="J26" s="18">
        <v>0</v>
      </c>
      <c r="K26" s="45">
        <f t="shared" si="7"/>
        <v>20</v>
      </c>
      <c r="L26" s="18">
        <f t="shared" si="8"/>
        <v>0</v>
      </c>
      <c r="M26" s="18">
        <f t="shared" si="9"/>
        <v>11.997999999999999</v>
      </c>
      <c r="N26" s="18">
        <f t="shared" si="10"/>
        <v>0</v>
      </c>
      <c r="O26" s="18"/>
      <c r="P26" s="18">
        <f t="shared" si="11"/>
        <v>2.0020000000000002</v>
      </c>
      <c r="Q26" s="18">
        <f t="shared" si="12"/>
        <v>0</v>
      </c>
      <c r="R26" s="45">
        <f t="shared" si="13"/>
        <v>14</v>
      </c>
    </row>
    <row r="27" spans="1:18" x14ac:dyDescent="0.25">
      <c r="A27" t="s">
        <v>351</v>
      </c>
      <c r="B27" t="s">
        <v>520</v>
      </c>
      <c r="E27" s="18">
        <f t="shared" si="2"/>
        <v>13.005000000000001</v>
      </c>
      <c r="F27" s="18">
        <f t="shared" si="3"/>
        <v>0</v>
      </c>
      <c r="G27" s="18">
        <f t="shared" si="4"/>
        <v>0</v>
      </c>
      <c r="H27" s="18">
        <f t="shared" si="5"/>
        <v>0</v>
      </c>
      <c r="I27" s="18">
        <f t="shared" si="6"/>
        <v>3.9949999999999997</v>
      </c>
      <c r="J27" s="18">
        <v>0</v>
      </c>
      <c r="K27" s="45">
        <f t="shared" si="7"/>
        <v>17</v>
      </c>
      <c r="L27" s="18">
        <f t="shared" si="8"/>
        <v>14.008000000000001</v>
      </c>
      <c r="M27" s="18">
        <f t="shared" si="9"/>
        <v>0</v>
      </c>
      <c r="N27" s="18">
        <f t="shared" si="10"/>
        <v>1.0030000000000001</v>
      </c>
      <c r="O27" s="18"/>
      <c r="P27" s="18">
        <f t="shared" si="11"/>
        <v>0</v>
      </c>
      <c r="Q27" s="18">
        <f t="shared" si="12"/>
        <v>2.0060000000000002</v>
      </c>
      <c r="R27" s="45">
        <f t="shared" si="13"/>
        <v>17.017000000000003</v>
      </c>
    </row>
    <row r="28" spans="1:18" x14ac:dyDescent="0.25">
      <c r="A28" t="s">
        <v>521</v>
      </c>
      <c r="B28" t="s">
        <v>522</v>
      </c>
      <c r="E28" s="18">
        <f t="shared" si="2"/>
        <v>13.004999999999999</v>
      </c>
      <c r="F28" s="18">
        <f t="shared" si="3"/>
        <v>0</v>
      </c>
      <c r="G28" s="18">
        <f t="shared" si="4"/>
        <v>0</v>
      </c>
      <c r="H28" s="18">
        <f t="shared" si="5"/>
        <v>0</v>
      </c>
      <c r="I28" s="18">
        <f t="shared" si="6"/>
        <v>1.9950000000000001</v>
      </c>
      <c r="J28" s="18">
        <v>0</v>
      </c>
      <c r="K28" s="45">
        <f t="shared" si="7"/>
        <v>15</v>
      </c>
      <c r="L28" s="18">
        <f t="shared" si="8"/>
        <v>13.004999999999999</v>
      </c>
      <c r="M28" s="18">
        <f t="shared" si="9"/>
        <v>0</v>
      </c>
      <c r="N28" s="18">
        <f t="shared" si="10"/>
        <v>0</v>
      </c>
      <c r="O28" s="18"/>
      <c r="P28" s="18">
        <f t="shared" si="11"/>
        <v>0</v>
      </c>
      <c r="Q28" s="18">
        <f t="shared" si="12"/>
        <v>1.9950000000000001</v>
      </c>
      <c r="R28" s="45">
        <f t="shared" si="13"/>
        <v>15</v>
      </c>
    </row>
    <row r="29" spans="1:18" x14ac:dyDescent="0.25">
      <c r="A29" t="s">
        <v>340</v>
      </c>
      <c r="B29" t="s">
        <v>523</v>
      </c>
      <c r="E29" s="18">
        <f t="shared" si="2"/>
        <v>4.9920000000000009</v>
      </c>
      <c r="F29" s="18">
        <f t="shared" si="3"/>
        <v>1.008</v>
      </c>
      <c r="G29" s="18">
        <f t="shared" si="4"/>
        <v>0</v>
      </c>
      <c r="H29" s="18">
        <f t="shared" si="5"/>
        <v>1.992</v>
      </c>
      <c r="I29" s="18">
        <f t="shared" si="6"/>
        <v>16.008000000000003</v>
      </c>
      <c r="J29" s="18">
        <v>0</v>
      </c>
      <c r="K29" s="45">
        <f t="shared" si="7"/>
        <v>24.000000000000004</v>
      </c>
      <c r="L29" s="18">
        <f t="shared" si="8"/>
        <v>4</v>
      </c>
      <c r="M29" s="18">
        <f t="shared" si="9"/>
        <v>2</v>
      </c>
      <c r="N29" s="18">
        <f t="shared" si="10"/>
        <v>2</v>
      </c>
      <c r="O29" s="18"/>
      <c r="P29" s="18">
        <f t="shared" si="11"/>
        <v>0</v>
      </c>
      <c r="Q29" s="18">
        <f t="shared" si="12"/>
        <v>17</v>
      </c>
      <c r="R29" s="45">
        <f t="shared" si="13"/>
        <v>25</v>
      </c>
    </row>
    <row r="30" spans="1:18" x14ac:dyDescent="0.25">
      <c r="A30" t="s">
        <v>524</v>
      </c>
      <c r="B30" t="s">
        <v>525</v>
      </c>
      <c r="E30" s="18">
        <f t="shared" si="2"/>
        <v>2.996</v>
      </c>
      <c r="F30" s="18">
        <f t="shared" si="3"/>
        <v>0</v>
      </c>
      <c r="G30" s="18">
        <f t="shared" si="4"/>
        <v>0</v>
      </c>
      <c r="H30" s="18">
        <f t="shared" si="5"/>
        <v>0</v>
      </c>
      <c r="I30" s="18">
        <f t="shared" si="6"/>
        <v>11.004</v>
      </c>
      <c r="J30" s="18">
        <v>0</v>
      </c>
      <c r="K30" s="45">
        <f t="shared" si="7"/>
        <v>14</v>
      </c>
      <c r="L30" s="18">
        <f t="shared" si="8"/>
        <v>2.0019999999999998</v>
      </c>
      <c r="M30" s="18">
        <f t="shared" si="9"/>
        <v>0</v>
      </c>
      <c r="N30" s="18">
        <f t="shared" si="10"/>
        <v>6.0060000000000002</v>
      </c>
      <c r="O30" s="18"/>
      <c r="P30" s="18">
        <f t="shared" si="11"/>
        <v>0</v>
      </c>
      <c r="Q30" s="18">
        <f t="shared" si="12"/>
        <v>5.0049999999999999</v>
      </c>
      <c r="R30" s="45">
        <f t="shared" si="13"/>
        <v>13.012999999999998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15"/>
  <sheetViews>
    <sheetView topLeftCell="A66" zoomScale="70" zoomScaleNormal="70" workbookViewId="0">
      <selection activeCell="C86" sqref="C86"/>
    </sheetView>
  </sheetViews>
  <sheetFormatPr defaultColWidth="8.7109375" defaultRowHeight="15" x14ac:dyDescent="0.25"/>
  <cols>
    <col min="1" max="1" width="34.85546875" customWidth="1"/>
    <col min="2" max="2" width="30.42578125" customWidth="1"/>
    <col min="3" max="3" width="31.28515625" customWidth="1"/>
  </cols>
  <sheetData>
    <row r="1" spans="1:18" x14ac:dyDescent="0.25">
      <c r="A1" s="46" t="s">
        <v>277</v>
      </c>
      <c r="B1" s="47" t="s">
        <v>367</v>
      </c>
      <c r="C1" s="46" t="s">
        <v>526</v>
      </c>
      <c r="D1" s="46" t="s">
        <v>81</v>
      </c>
      <c r="E1" s="46" t="s">
        <v>195</v>
      </c>
      <c r="F1" s="46" t="s">
        <v>247</v>
      </c>
      <c r="G1" s="46" t="s">
        <v>325</v>
      </c>
      <c r="H1" s="46" t="s">
        <v>527</v>
      </c>
      <c r="I1" s="46" t="s">
        <v>194</v>
      </c>
      <c r="J1" s="46" t="s">
        <v>528</v>
      </c>
      <c r="K1" s="46" t="s">
        <v>93</v>
      </c>
      <c r="L1" s="48" t="s">
        <v>90</v>
      </c>
      <c r="M1" s="46" t="s">
        <v>241</v>
      </c>
      <c r="N1" s="46" t="s">
        <v>529</v>
      </c>
      <c r="O1" s="46" t="s">
        <v>280</v>
      </c>
      <c r="P1" s="46" t="s">
        <v>242</v>
      </c>
      <c r="Q1" s="46" t="s">
        <v>369</v>
      </c>
      <c r="R1" s="48" t="s">
        <v>90</v>
      </c>
    </row>
    <row r="2" spans="1:18" x14ac:dyDescent="0.25">
      <c r="A2" s="47" t="s">
        <v>530</v>
      </c>
      <c r="B2" s="47" t="s">
        <v>530</v>
      </c>
      <c r="C2" s="46" t="s">
        <v>531</v>
      </c>
      <c r="D2" s="47">
        <v>33</v>
      </c>
      <c r="E2">
        <v>0</v>
      </c>
      <c r="F2">
        <v>0</v>
      </c>
      <c r="G2">
        <v>0</v>
      </c>
      <c r="H2">
        <v>0</v>
      </c>
      <c r="I2">
        <v>24</v>
      </c>
      <c r="J2">
        <v>0</v>
      </c>
      <c r="K2">
        <v>76</v>
      </c>
      <c r="L2" s="48">
        <f t="shared" ref="L2:L37" si="0">SUM(E2:K2)</f>
        <v>100</v>
      </c>
      <c r="M2" s="46">
        <v>24</v>
      </c>
      <c r="N2" s="46">
        <v>0</v>
      </c>
      <c r="O2" s="46">
        <v>0</v>
      </c>
      <c r="P2" s="46">
        <v>0</v>
      </c>
      <c r="Q2" s="46">
        <v>76</v>
      </c>
      <c r="R2" s="48">
        <f t="shared" ref="R2:R37" si="1">SUM(M2:Q2)</f>
        <v>100</v>
      </c>
    </row>
    <row r="3" spans="1:18" x14ac:dyDescent="0.25">
      <c r="A3" s="47" t="s">
        <v>532</v>
      </c>
      <c r="B3" s="47" t="s">
        <v>533</v>
      </c>
      <c r="C3" s="46" t="s">
        <v>534</v>
      </c>
      <c r="D3" s="47">
        <v>82</v>
      </c>
      <c r="E3" s="46">
        <v>0</v>
      </c>
      <c r="F3" s="46">
        <v>0</v>
      </c>
      <c r="G3" s="46">
        <v>12</v>
      </c>
      <c r="H3" s="46">
        <v>0</v>
      </c>
      <c r="I3" s="46">
        <v>0</v>
      </c>
      <c r="J3" s="46">
        <v>0</v>
      </c>
      <c r="K3" s="46">
        <v>88</v>
      </c>
      <c r="L3" s="48">
        <f t="shared" si="0"/>
        <v>100</v>
      </c>
      <c r="M3" s="46">
        <v>0</v>
      </c>
      <c r="N3" s="46">
        <v>0</v>
      </c>
      <c r="O3" s="46">
        <v>0</v>
      </c>
      <c r="P3" s="46">
        <v>0</v>
      </c>
      <c r="Q3" s="46">
        <v>100</v>
      </c>
      <c r="R3" s="48">
        <f t="shared" si="1"/>
        <v>100</v>
      </c>
    </row>
    <row r="4" spans="1:18" x14ac:dyDescent="0.25">
      <c r="A4" s="46" t="s">
        <v>535</v>
      </c>
      <c r="B4" s="47" t="s">
        <v>535</v>
      </c>
      <c r="C4" s="46" t="s">
        <v>536</v>
      </c>
      <c r="D4" s="47">
        <v>74</v>
      </c>
      <c r="E4" s="46">
        <v>0</v>
      </c>
      <c r="F4" s="46">
        <v>1</v>
      </c>
      <c r="G4" s="46">
        <v>45</v>
      </c>
      <c r="H4" s="46">
        <v>49</v>
      </c>
      <c r="I4" s="46">
        <v>0</v>
      </c>
      <c r="J4" s="46">
        <v>5</v>
      </c>
      <c r="K4" s="46">
        <v>0</v>
      </c>
      <c r="L4" s="48">
        <f t="shared" si="0"/>
        <v>100</v>
      </c>
      <c r="M4" s="46">
        <v>100</v>
      </c>
      <c r="N4" s="46">
        <v>0</v>
      </c>
      <c r="O4" s="46">
        <v>0</v>
      </c>
      <c r="P4" s="46">
        <v>0</v>
      </c>
      <c r="Q4" s="46">
        <v>0</v>
      </c>
      <c r="R4" s="48">
        <f t="shared" si="1"/>
        <v>100</v>
      </c>
    </row>
    <row r="5" spans="1:18" x14ac:dyDescent="0.25">
      <c r="A5" s="46" t="s">
        <v>537</v>
      </c>
      <c r="B5" s="47" t="s">
        <v>537</v>
      </c>
      <c r="C5" s="46" t="s">
        <v>538</v>
      </c>
      <c r="D5" s="47">
        <v>73</v>
      </c>
      <c r="E5" s="46">
        <v>0</v>
      </c>
      <c r="F5" s="46">
        <v>0</v>
      </c>
      <c r="G5" s="46">
        <v>1</v>
      </c>
      <c r="H5" s="46">
        <v>0</v>
      </c>
      <c r="I5" s="46">
        <v>0</v>
      </c>
      <c r="J5" s="46">
        <v>0</v>
      </c>
      <c r="K5" s="46">
        <v>97</v>
      </c>
      <c r="L5" s="48">
        <f t="shared" si="0"/>
        <v>98</v>
      </c>
      <c r="M5" s="46">
        <v>0</v>
      </c>
      <c r="N5" s="46">
        <v>0</v>
      </c>
      <c r="O5" s="46">
        <v>0</v>
      </c>
      <c r="P5" s="46">
        <v>0</v>
      </c>
      <c r="Q5" s="46">
        <v>100</v>
      </c>
      <c r="R5" s="48">
        <f t="shared" si="1"/>
        <v>100</v>
      </c>
    </row>
    <row r="6" spans="1:18" x14ac:dyDescent="0.25">
      <c r="A6" s="46" t="s">
        <v>539</v>
      </c>
      <c r="B6" s="47" t="s">
        <v>539</v>
      </c>
      <c r="C6" s="46" t="s">
        <v>540</v>
      </c>
      <c r="D6" s="47">
        <v>41</v>
      </c>
      <c r="E6" s="46">
        <v>0</v>
      </c>
      <c r="F6" s="46">
        <v>66</v>
      </c>
      <c r="G6" s="46">
        <v>0</v>
      </c>
      <c r="H6" s="46">
        <v>32</v>
      </c>
      <c r="I6" s="46">
        <v>0</v>
      </c>
      <c r="J6" s="46">
        <v>2</v>
      </c>
      <c r="K6" s="46">
        <v>0</v>
      </c>
      <c r="L6" s="48">
        <f t="shared" si="0"/>
        <v>100</v>
      </c>
      <c r="M6" s="46">
        <v>83</v>
      </c>
      <c r="N6" s="46">
        <v>0</v>
      </c>
      <c r="O6" s="46">
        <v>17</v>
      </c>
      <c r="P6" s="46">
        <v>0</v>
      </c>
      <c r="Q6" s="46">
        <v>0</v>
      </c>
      <c r="R6" s="48">
        <f t="shared" si="1"/>
        <v>100</v>
      </c>
    </row>
    <row r="7" spans="1:18" x14ac:dyDescent="0.25">
      <c r="A7" s="46" t="s">
        <v>541</v>
      </c>
      <c r="B7" s="47" t="s">
        <v>541</v>
      </c>
      <c r="C7" s="46" t="s">
        <v>542</v>
      </c>
      <c r="D7" s="47">
        <v>45</v>
      </c>
      <c r="E7" s="46">
        <v>0</v>
      </c>
      <c r="F7" s="46">
        <v>0</v>
      </c>
      <c r="G7" s="46">
        <v>0</v>
      </c>
      <c r="H7" s="46">
        <v>0</v>
      </c>
      <c r="I7" s="46">
        <v>7</v>
      </c>
      <c r="J7" s="46">
        <v>93</v>
      </c>
      <c r="K7" s="46">
        <v>0</v>
      </c>
      <c r="L7" s="48">
        <f t="shared" si="0"/>
        <v>100</v>
      </c>
      <c r="M7" s="46">
        <v>100</v>
      </c>
      <c r="N7" s="46">
        <v>0</v>
      </c>
      <c r="O7" s="46">
        <v>0</v>
      </c>
      <c r="P7" s="46">
        <v>0</v>
      </c>
      <c r="Q7" s="46">
        <v>0</v>
      </c>
      <c r="R7" s="48">
        <f t="shared" si="1"/>
        <v>100</v>
      </c>
    </row>
    <row r="8" spans="1:18" x14ac:dyDescent="0.25">
      <c r="A8" s="46" t="s">
        <v>543</v>
      </c>
      <c r="B8" s="47" t="s">
        <v>543</v>
      </c>
      <c r="C8" s="46" t="s">
        <v>544</v>
      </c>
      <c r="D8" s="47">
        <v>74</v>
      </c>
      <c r="E8" s="46">
        <v>24</v>
      </c>
      <c r="F8" s="46">
        <v>8</v>
      </c>
      <c r="G8" s="46">
        <v>9</v>
      </c>
      <c r="H8" s="46">
        <v>35</v>
      </c>
      <c r="I8" s="46">
        <v>0</v>
      </c>
      <c r="J8" s="46">
        <v>23</v>
      </c>
      <c r="K8" s="46">
        <v>0</v>
      </c>
      <c r="L8" s="48">
        <f t="shared" si="0"/>
        <v>99</v>
      </c>
      <c r="M8" s="46">
        <v>99</v>
      </c>
      <c r="N8" s="46">
        <v>0</v>
      </c>
      <c r="O8" s="46">
        <v>0</v>
      </c>
      <c r="P8" s="46">
        <v>1</v>
      </c>
      <c r="Q8" s="46">
        <v>0</v>
      </c>
      <c r="R8" s="48">
        <f t="shared" si="1"/>
        <v>100</v>
      </c>
    </row>
    <row r="9" spans="1:18" x14ac:dyDescent="0.25">
      <c r="A9" s="46" t="s">
        <v>545</v>
      </c>
      <c r="B9" s="47" t="s">
        <v>545</v>
      </c>
      <c r="C9" s="46" t="s">
        <v>546</v>
      </c>
      <c r="D9" s="47">
        <v>115</v>
      </c>
      <c r="E9" s="46">
        <v>0</v>
      </c>
      <c r="F9" s="46">
        <v>0</v>
      </c>
      <c r="G9" s="46">
        <v>56</v>
      </c>
      <c r="H9" s="46">
        <v>17</v>
      </c>
      <c r="I9" s="46">
        <v>20</v>
      </c>
      <c r="J9" s="46">
        <v>8</v>
      </c>
      <c r="K9" s="46">
        <v>0</v>
      </c>
      <c r="L9" s="48">
        <f t="shared" si="0"/>
        <v>101</v>
      </c>
      <c r="M9" s="46">
        <v>100</v>
      </c>
      <c r="N9" s="46">
        <v>0</v>
      </c>
      <c r="O9" s="46">
        <v>0</v>
      </c>
      <c r="P9" s="46">
        <v>0</v>
      </c>
      <c r="Q9" s="46">
        <v>0</v>
      </c>
      <c r="R9" s="48">
        <f t="shared" si="1"/>
        <v>100</v>
      </c>
    </row>
    <row r="10" spans="1:18" x14ac:dyDescent="0.25">
      <c r="A10" s="46" t="s">
        <v>547</v>
      </c>
      <c r="B10" s="47" t="s">
        <v>547</v>
      </c>
      <c r="C10" s="46" t="s">
        <v>548</v>
      </c>
      <c r="D10" s="47">
        <v>128</v>
      </c>
      <c r="E10" s="46">
        <v>0</v>
      </c>
      <c r="F10" s="46">
        <v>0</v>
      </c>
      <c r="G10" s="46">
        <v>56</v>
      </c>
      <c r="H10" s="46">
        <v>44</v>
      </c>
      <c r="I10" s="46">
        <v>0</v>
      </c>
      <c r="J10" s="46">
        <v>0</v>
      </c>
      <c r="K10" s="46">
        <v>0</v>
      </c>
      <c r="L10" s="48">
        <f t="shared" si="0"/>
        <v>100</v>
      </c>
      <c r="M10" s="46">
        <v>100</v>
      </c>
      <c r="N10" s="46">
        <v>0</v>
      </c>
      <c r="O10" s="46">
        <v>0</v>
      </c>
      <c r="P10" s="46">
        <v>0</v>
      </c>
      <c r="Q10" s="46">
        <v>0</v>
      </c>
      <c r="R10" s="48">
        <f t="shared" si="1"/>
        <v>100</v>
      </c>
    </row>
    <row r="11" spans="1:18" x14ac:dyDescent="0.25">
      <c r="A11" s="46" t="s">
        <v>549</v>
      </c>
      <c r="B11" s="47" t="s">
        <v>550</v>
      </c>
      <c r="C11" s="46" t="s">
        <v>551</v>
      </c>
      <c r="D11" s="47">
        <v>31</v>
      </c>
      <c r="E11" s="46">
        <v>0</v>
      </c>
      <c r="F11" s="46">
        <v>6</v>
      </c>
      <c r="G11" s="46">
        <v>6</v>
      </c>
      <c r="H11" s="46">
        <v>0</v>
      </c>
      <c r="I11" s="46">
        <v>0</v>
      </c>
      <c r="J11" s="46">
        <v>87</v>
      </c>
      <c r="K11" s="46">
        <v>0</v>
      </c>
      <c r="L11" s="48">
        <f t="shared" si="0"/>
        <v>99</v>
      </c>
      <c r="M11" s="46">
        <v>100</v>
      </c>
      <c r="N11" s="46">
        <v>0</v>
      </c>
      <c r="O11" s="46">
        <v>0</v>
      </c>
      <c r="P11" s="46">
        <v>0</v>
      </c>
      <c r="Q11" s="46">
        <v>0</v>
      </c>
      <c r="R11" s="48">
        <f t="shared" si="1"/>
        <v>100</v>
      </c>
    </row>
    <row r="12" spans="1:18" x14ac:dyDescent="0.25">
      <c r="A12" s="46" t="s">
        <v>552</v>
      </c>
      <c r="B12" s="47" t="s">
        <v>553</v>
      </c>
      <c r="C12" s="46" t="s">
        <v>554</v>
      </c>
      <c r="D12" s="47">
        <v>56</v>
      </c>
      <c r="E12" s="46">
        <v>0</v>
      </c>
      <c r="F12" s="46">
        <v>0</v>
      </c>
      <c r="G12" s="46">
        <v>13</v>
      </c>
      <c r="H12" s="46">
        <v>0</v>
      </c>
      <c r="I12" s="46">
        <v>0</v>
      </c>
      <c r="J12" s="46">
        <v>0</v>
      </c>
      <c r="K12" s="46">
        <v>88</v>
      </c>
      <c r="L12" s="48">
        <f t="shared" si="0"/>
        <v>101</v>
      </c>
      <c r="M12" s="46">
        <v>0</v>
      </c>
      <c r="N12" s="46">
        <v>0</v>
      </c>
      <c r="O12" s="46">
        <v>0</v>
      </c>
      <c r="P12" s="46">
        <v>0</v>
      </c>
      <c r="Q12" s="46">
        <v>100</v>
      </c>
      <c r="R12" s="48">
        <f t="shared" si="1"/>
        <v>100</v>
      </c>
    </row>
    <row r="13" spans="1:18" x14ac:dyDescent="0.25">
      <c r="A13" s="46" t="s">
        <v>555</v>
      </c>
      <c r="B13" s="47" t="s">
        <v>555</v>
      </c>
      <c r="C13" s="46" t="s">
        <v>556</v>
      </c>
      <c r="D13" s="47">
        <v>35</v>
      </c>
      <c r="E13" s="46">
        <v>91</v>
      </c>
      <c r="F13" s="46">
        <v>6</v>
      </c>
      <c r="G13" s="46">
        <v>0</v>
      </c>
      <c r="H13" s="46">
        <v>3</v>
      </c>
      <c r="I13" s="46">
        <v>0</v>
      </c>
      <c r="J13" s="46">
        <v>0</v>
      </c>
      <c r="K13" s="46">
        <v>0</v>
      </c>
      <c r="L13" s="48">
        <f t="shared" si="0"/>
        <v>100</v>
      </c>
      <c r="M13" s="46">
        <v>74</v>
      </c>
      <c r="N13" s="46">
        <v>0</v>
      </c>
      <c r="O13" s="46">
        <v>0</v>
      </c>
      <c r="P13" s="46">
        <v>26</v>
      </c>
      <c r="Q13" s="46">
        <v>0</v>
      </c>
      <c r="R13" s="48">
        <f t="shared" si="1"/>
        <v>100</v>
      </c>
    </row>
    <row r="14" spans="1:18" x14ac:dyDescent="0.25">
      <c r="A14" s="46" t="s">
        <v>557</v>
      </c>
      <c r="B14" s="47" t="s">
        <v>558</v>
      </c>
      <c r="C14" s="46" t="s">
        <v>559</v>
      </c>
      <c r="D14" s="47">
        <v>368</v>
      </c>
      <c r="E14" s="46">
        <v>0</v>
      </c>
      <c r="F14" s="46">
        <v>0</v>
      </c>
      <c r="G14" s="46">
        <v>27</v>
      </c>
      <c r="H14" s="46">
        <v>72</v>
      </c>
      <c r="I14" s="46">
        <v>0</v>
      </c>
      <c r="J14" s="46">
        <v>0</v>
      </c>
      <c r="K14" s="46">
        <v>0</v>
      </c>
      <c r="L14" s="48">
        <f t="shared" si="0"/>
        <v>99</v>
      </c>
      <c r="M14" s="46">
        <v>100</v>
      </c>
      <c r="N14" s="46">
        <v>0</v>
      </c>
      <c r="O14" s="46">
        <v>0</v>
      </c>
      <c r="P14" s="46">
        <v>0</v>
      </c>
      <c r="Q14" s="46">
        <v>0</v>
      </c>
      <c r="R14" s="48">
        <f t="shared" si="1"/>
        <v>100</v>
      </c>
    </row>
    <row r="15" spans="1:18" x14ac:dyDescent="0.25">
      <c r="A15" s="46" t="s">
        <v>560</v>
      </c>
      <c r="B15" s="47" t="s">
        <v>560</v>
      </c>
      <c r="C15" s="46" t="s">
        <v>561</v>
      </c>
      <c r="D15" s="47">
        <v>40</v>
      </c>
      <c r="E15" s="46">
        <v>3</v>
      </c>
      <c r="F15" s="46">
        <v>0</v>
      </c>
      <c r="G15" s="46">
        <v>35</v>
      </c>
      <c r="H15" s="46">
        <v>58</v>
      </c>
      <c r="I15" s="46">
        <v>0</v>
      </c>
      <c r="J15" s="46">
        <v>5</v>
      </c>
      <c r="K15" s="46">
        <v>0</v>
      </c>
      <c r="L15" s="48">
        <f t="shared" si="0"/>
        <v>101</v>
      </c>
      <c r="M15" s="46">
        <v>100</v>
      </c>
      <c r="N15" s="46">
        <v>0</v>
      </c>
      <c r="O15" s="46">
        <v>0</v>
      </c>
      <c r="P15" s="46">
        <v>0</v>
      </c>
      <c r="Q15" s="46">
        <v>0</v>
      </c>
      <c r="R15" s="48">
        <f t="shared" si="1"/>
        <v>100</v>
      </c>
    </row>
    <row r="16" spans="1:18" x14ac:dyDescent="0.25">
      <c r="A16" s="47" t="s">
        <v>562</v>
      </c>
      <c r="B16" s="47" t="s">
        <v>562</v>
      </c>
      <c r="C16" s="46" t="s">
        <v>563</v>
      </c>
      <c r="D16" s="47">
        <v>42</v>
      </c>
      <c r="E16" s="46">
        <v>0</v>
      </c>
      <c r="F16" s="46">
        <v>0</v>
      </c>
      <c r="G16" s="46">
        <v>21</v>
      </c>
      <c r="H16" s="46">
        <v>0</v>
      </c>
      <c r="I16" s="46">
        <v>0</v>
      </c>
      <c r="J16" s="46">
        <v>0</v>
      </c>
      <c r="K16" s="46">
        <v>79</v>
      </c>
      <c r="L16" s="48">
        <f t="shared" si="0"/>
        <v>100</v>
      </c>
      <c r="M16" s="46">
        <v>0</v>
      </c>
      <c r="N16" s="46">
        <v>0</v>
      </c>
      <c r="O16" s="46">
        <v>0</v>
      </c>
      <c r="P16" s="46">
        <v>0</v>
      </c>
      <c r="Q16" s="46">
        <v>100</v>
      </c>
      <c r="R16" s="48">
        <f t="shared" si="1"/>
        <v>100</v>
      </c>
    </row>
    <row r="17" spans="1:18" x14ac:dyDescent="0.25">
      <c r="A17" s="47" t="s">
        <v>564</v>
      </c>
      <c r="B17" s="47" t="s">
        <v>564</v>
      </c>
      <c r="C17" s="46" t="s">
        <v>565</v>
      </c>
      <c r="D17" s="47">
        <v>159</v>
      </c>
      <c r="E17" s="46">
        <v>0</v>
      </c>
      <c r="F17" s="46">
        <v>9</v>
      </c>
      <c r="G17" s="46">
        <v>27</v>
      </c>
      <c r="H17" s="46">
        <v>64</v>
      </c>
      <c r="I17" s="46">
        <v>0</v>
      </c>
      <c r="J17" s="46">
        <v>0</v>
      </c>
      <c r="K17" s="46">
        <v>0</v>
      </c>
      <c r="L17" s="48">
        <f t="shared" si="0"/>
        <v>100</v>
      </c>
      <c r="M17" s="46">
        <v>100</v>
      </c>
      <c r="N17" s="46">
        <v>0</v>
      </c>
      <c r="O17" s="46">
        <v>0</v>
      </c>
      <c r="P17" s="46">
        <v>0</v>
      </c>
      <c r="Q17" s="46">
        <v>0</v>
      </c>
      <c r="R17" s="48">
        <f t="shared" si="1"/>
        <v>100</v>
      </c>
    </row>
    <row r="18" spans="1:18" x14ac:dyDescent="0.25">
      <c r="A18" s="47" t="s">
        <v>566</v>
      </c>
      <c r="B18" s="47" t="s">
        <v>566</v>
      </c>
      <c r="C18" s="46" t="s">
        <v>567</v>
      </c>
      <c r="D18" s="47">
        <v>94</v>
      </c>
      <c r="E18" s="46">
        <v>97</v>
      </c>
      <c r="F18" s="46">
        <v>0</v>
      </c>
      <c r="G18" s="46">
        <v>3</v>
      </c>
      <c r="H18" s="46">
        <v>0</v>
      </c>
      <c r="I18" s="46">
        <v>0</v>
      </c>
      <c r="J18" s="46">
        <v>0</v>
      </c>
      <c r="K18" s="46">
        <v>0</v>
      </c>
      <c r="L18" s="48">
        <f t="shared" si="0"/>
        <v>100</v>
      </c>
      <c r="M18" s="46">
        <v>95</v>
      </c>
      <c r="N18" s="46">
        <v>0</v>
      </c>
      <c r="O18" s="46">
        <v>0</v>
      </c>
      <c r="P18" s="46">
        <v>5</v>
      </c>
      <c r="Q18" s="46">
        <v>0</v>
      </c>
      <c r="R18" s="48">
        <f t="shared" si="1"/>
        <v>100</v>
      </c>
    </row>
    <row r="19" spans="1:18" x14ac:dyDescent="0.25">
      <c r="A19" s="47" t="s">
        <v>568</v>
      </c>
      <c r="B19" s="47" t="s">
        <v>568</v>
      </c>
      <c r="C19" s="46" t="s">
        <v>569</v>
      </c>
      <c r="D19" s="47">
        <v>36</v>
      </c>
      <c r="E19" s="46">
        <v>74</v>
      </c>
      <c r="F19" s="46">
        <v>0</v>
      </c>
      <c r="G19" s="46">
        <v>3</v>
      </c>
      <c r="H19" s="46">
        <v>0</v>
      </c>
      <c r="I19" s="46">
        <v>0</v>
      </c>
      <c r="J19" s="46">
        <v>23</v>
      </c>
      <c r="K19" s="46">
        <v>0</v>
      </c>
      <c r="L19" s="48">
        <f t="shared" si="0"/>
        <v>100</v>
      </c>
      <c r="M19" s="46">
        <v>67</v>
      </c>
      <c r="N19" s="46">
        <v>0</v>
      </c>
      <c r="O19" s="46">
        <v>0</v>
      </c>
      <c r="P19" s="46">
        <v>33</v>
      </c>
      <c r="Q19" s="46">
        <v>0</v>
      </c>
      <c r="R19" s="48">
        <f t="shared" si="1"/>
        <v>100</v>
      </c>
    </row>
    <row r="20" spans="1:18" x14ac:dyDescent="0.25">
      <c r="A20" s="47" t="s">
        <v>570</v>
      </c>
      <c r="B20" s="47" t="s">
        <v>571</v>
      </c>
      <c r="C20" s="46" t="s">
        <v>572</v>
      </c>
      <c r="D20" s="47">
        <v>240</v>
      </c>
      <c r="E20" s="46">
        <v>81</v>
      </c>
      <c r="F20" s="46">
        <v>2</v>
      </c>
      <c r="G20" s="46">
        <v>0</v>
      </c>
      <c r="H20" s="46">
        <v>17</v>
      </c>
      <c r="I20" s="46">
        <v>0</v>
      </c>
      <c r="J20" s="46">
        <v>0</v>
      </c>
      <c r="K20" s="46">
        <v>0</v>
      </c>
      <c r="L20" s="48">
        <f t="shared" si="0"/>
        <v>100</v>
      </c>
      <c r="M20" s="46">
        <v>100</v>
      </c>
      <c r="N20" s="46">
        <v>0</v>
      </c>
      <c r="O20" s="46">
        <v>0</v>
      </c>
      <c r="P20" s="46">
        <v>0</v>
      </c>
      <c r="Q20" s="46">
        <v>0</v>
      </c>
      <c r="R20" s="48">
        <f t="shared" si="1"/>
        <v>100</v>
      </c>
    </row>
    <row r="21" spans="1:18" x14ac:dyDescent="0.25">
      <c r="A21" s="47" t="s">
        <v>573</v>
      </c>
      <c r="B21" s="47" t="s">
        <v>573</v>
      </c>
      <c r="C21" s="46" t="s">
        <v>574</v>
      </c>
      <c r="D21" s="47">
        <v>72</v>
      </c>
      <c r="E21" s="46">
        <v>39</v>
      </c>
      <c r="F21" s="46">
        <v>3</v>
      </c>
      <c r="G21" s="46">
        <v>0</v>
      </c>
      <c r="H21" s="46">
        <v>0</v>
      </c>
      <c r="I21" s="46">
        <v>53</v>
      </c>
      <c r="J21" s="46">
        <v>6</v>
      </c>
      <c r="K21" s="46">
        <v>0</v>
      </c>
      <c r="L21" s="48">
        <f t="shared" si="0"/>
        <v>101</v>
      </c>
      <c r="M21" s="46">
        <v>97</v>
      </c>
      <c r="N21" s="46">
        <v>0</v>
      </c>
      <c r="O21" s="46">
        <v>0</v>
      </c>
      <c r="P21" s="46">
        <v>3</v>
      </c>
      <c r="Q21" s="46">
        <v>0</v>
      </c>
      <c r="R21" s="48">
        <f t="shared" si="1"/>
        <v>100</v>
      </c>
    </row>
    <row r="22" spans="1:18" x14ac:dyDescent="0.25">
      <c r="A22" s="47" t="s">
        <v>575</v>
      </c>
      <c r="B22" s="47" t="s">
        <v>575</v>
      </c>
      <c r="C22" s="46" t="s">
        <v>576</v>
      </c>
      <c r="D22" s="47">
        <v>147</v>
      </c>
      <c r="E22" s="46">
        <v>0</v>
      </c>
      <c r="F22" s="46">
        <v>0</v>
      </c>
      <c r="G22" s="46">
        <v>90</v>
      </c>
      <c r="H22" s="46">
        <v>10</v>
      </c>
      <c r="I22" s="46">
        <v>0</v>
      </c>
      <c r="J22" s="46">
        <v>0</v>
      </c>
      <c r="K22" s="46">
        <v>0</v>
      </c>
      <c r="L22" s="48">
        <f t="shared" si="0"/>
        <v>100</v>
      </c>
      <c r="M22" s="46">
        <v>100</v>
      </c>
      <c r="N22" s="46">
        <v>0</v>
      </c>
      <c r="O22" s="46">
        <v>0</v>
      </c>
      <c r="P22" s="46">
        <v>0</v>
      </c>
      <c r="Q22" s="46">
        <v>0</v>
      </c>
      <c r="R22" s="48">
        <f t="shared" si="1"/>
        <v>100</v>
      </c>
    </row>
    <row r="23" spans="1:18" x14ac:dyDescent="0.25">
      <c r="A23" s="47" t="s">
        <v>577</v>
      </c>
      <c r="B23" s="47" t="s">
        <v>577</v>
      </c>
      <c r="C23" s="46" t="s">
        <v>578</v>
      </c>
      <c r="D23" s="47">
        <v>90</v>
      </c>
      <c r="E23" s="46">
        <v>0</v>
      </c>
      <c r="F23" s="46">
        <v>0</v>
      </c>
      <c r="G23" s="46">
        <v>0</v>
      </c>
      <c r="H23" s="46">
        <v>6</v>
      </c>
      <c r="I23" s="46">
        <v>93</v>
      </c>
      <c r="J23" s="46">
        <v>1</v>
      </c>
      <c r="K23" s="46">
        <v>0</v>
      </c>
      <c r="L23" s="48">
        <f t="shared" si="0"/>
        <v>100</v>
      </c>
      <c r="M23" s="46">
        <v>100</v>
      </c>
      <c r="N23" s="46">
        <v>0</v>
      </c>
      <c r="O23" s="46">
        <v>0</v>
      </c>
      <c r="P23" s="46">
        <v>0</v>
      </c>
      <c r="Q23" s="46">
        <v>0</v>
      </c>
      <c r="R23" s="48">
        <f t="shared" si="1"/>
        <v>100</v>
      </c>
    </row>
    <row r="24" spans="1:18" x14ac:dyDescent="0.25">
      <c r="A24" s="47" t="s">
        <v>579</v>
      </c>
      <c r="B24" s="47" t="s">
        <v>579</v>
      </c>
      <c r="C24" s="46" t="s">
        <v>580</v>
      </c>
      <c r="D24" s="47">
        <v>225</v>
      </c>
      <c r="E24" s="46">
        <v>0</v>
      </c>
      <c r="F24" s="46">
        <v>0</v>
      </c>
      <c r="G24" s="46">
        <v>0</v>
      </c>
      <c r="H24" s="46">
        <v>0</v>
      </c>
      <c r="I24" s="46">
        <v>2</v>
      </c>
      <c r="J24" s="46">
        <v>98</v>
      </c>
      <c r="K24" s="46">
        <v>0</v>
      </c>
      <c r="L24" s="48">
        <f t="shared" si="0"/>
        <v>100</v>
      </c>
      <c r="M24" s="46">
        <v>100</v>
      </c>
      <c r="N24" s="46">
        <v>0</v>
      </c>
      <c r="O24" s="46">
        <v>0</v>
      </c>
      <c r="P24" s="46">
        <v>0</v>
      </c>
      <c r="Q24" s="46">
        <v>0</v>
      </c>
      <c r="R24" s="48">
        <f t="shared" si="1"/>
        <v>100</v>
      </c>
    </row>
    <row r="25" spans="1:18" x14ac:dyDescent="0.25">
      <c r="A25" s="47" t="s">
        <v>581</v>
      </c>
      <c r="B25" s="47" t="s">
        <v>582</v>
      </c>
      <c r="C25" s="46" t="s">
        <v>583</v>
      </c>
      <c r="D25" s="47">
        <v>124</v>
      </c>
      <c r="E25" s="46">
        <v>0</v>
      </c>
      <c r="F25" s="46">
        <v>0</v>
      </c>
      <c r="G25" s="46">
        <v>15</v>
      </c>
      <c r="H25" s="46">
        <v>21</v>
      </c>
      <c r="I25" s="46">
        <v>64</v>
      </c>
      <c r="J25" s="46">
        <v>0</v>
      </c>
      <c r="K25" s="46">
        <v>0</v>
      </c>
      <c r="L25" s="48">
        <f t="shared" si="0"/>
        <v>100</v>
      </c>
      <c r="M25" s="46">
        <v>100</v>
      </c>
      <c r="N25" s="46">
        <v>0</v>
      </c>
      <c r="O25" s="46">
        <v>0</v>
      </c>
      <c r="P25" s="46">
        <v>0</v>
      </c>
      <c r="Q25" s="46">
        <v>0</v>
      </c>
      <c r="R25" s="48">
        <f t="shared" si="1"/>
        <v>100</v>
      </c>
    </row>
    <row r="26" spans="1:18" x14ac:dyDescent="0.25">
      <c r="A26" s="47" t="s">
        <v>584</v>
      </c>
      <c r="B26" s="47" t="s">
        <v>584</v>
      </c>
      <c r="C26" s="46" t="s">
        <v>585</v>
      </c>
      <c r="D26" s="47">
        <v>74</v>
      </c>
      <c r="E26" s="46">
        <v>0</v>
      </c>
      <c r="F26" s="46">
        <v>0</v>
      </c>
      <c r="G26" s="46">
        <v>46</v>
      </c>
      <c r="H26" s="46">
        <v>40</v>
      </c>
      <c r="I26" s="46">
        <v>14</v>
      </c>
      <c r="J26" s="46">
        <v>0</v>
      </c>
      <c r="K26" s="46">
        <v>0</v>
      </c>
      <c r="L26" s="48">
        <f t="shared" si="0"/>
        <v>100</v>
      </c>
      <c r="M26" s="46">
        <v>100</v>
      </c>
      <c r="N26" s="46">
        <v>0</v>
      </c>
      <c r="O26" s="46">
        <v>0</v>
      </c>
      <c r="P26" s="46">
        <v>0</v>
      </c>
      <c r="Q26" s="46">
        <v>0</v>
      </c>
      <c r="R26" s="48">
        <f t="shared" si="1"/>
        <v>100</v>
      </c>
    </row>
    <row r="27" spans="1:18" x14ac:dyDescent="0.25">
      <c r="A27" s="47" t="s">
        <v>586</v>
      </c>
      <c r="B27" s="47" t="s">
        <v>586</v>
      </c>
      <c r="C27" s="46" t="s">
        <v>587</v>
      </c>
      <c r="D27" s="47">
        <v>57</v>
      </c>
      <c r="E27" s="46">
        <v>0</v>
      </c>
      <c r="F27" s="46">
        <v>7</v>
      </c>
      <c r="G27" s="46">
        <v>16</v>
      </c>
      <c r="H27" s="46">
        <v>4</v>
      </c>
      <c r="I27" s="46">
        <v>74</v>
      </c>
      <c r="J27" s="46">
        <v>0</v>
      </c>
      <c r="K27" s="46">
        <v>0</v>
      </c>
      <c r="L27" s="48">
        <f t="shared" si="0"/>
        <v>101</v>
      </c>
      <c r="M27" s="46">
        <v>100</v>
      </c>
      <c r="N27" s="46">
        <v>0</v>
      </c>
      <c r="O27" s="46">
        <v>0</v>
      </c>
      <c r="P27" s="46">
        <v>0</v>
      </c>
      <c r="Q27" s="46">
        <v>0</v>
      </c>
      <c r="R27" s="48">
        <f t="shared" si="1"/>
        <v>100</v>
      </c>
    </row>
    <row r="28" spans="1:18" x14ac:dyDescent="0.25">
      <c r="A28" s="47" t="s">
        <v>588</v>
      </c>
      <c r="B28" s="47" t="s">
        <v>588</v>
      </c>
      <c r="C28" s="46" t="s">
        <v>589</v>
      </c>
      <c r="D28" s="47">
        <v>361</v>
      </c>
      <c r="E28" s="46">
        <v>0</v>
      </c>
      <c r="F28" s="46">
        <v>0</v>
      </c>
      <c r="G28" s="46">
        <v>5</v>
      </c>
      <c r="H28" s="46">
        <v>7</v>
      </c>
      <c r="I28" s="46">
        <v>87</v>
      </c>
      <c r="J28" s="46">
        <v>1</v>
      </c>
      <c r="K28" s="46">
        <v>0</v>
      </c>
      <c r="L28" s="48">
        <f t="shared" si="0"/>
        <v>100</v>
      </c>
      <c r="M28" s="46">
        <v>100</v>
      </c>
      <c r="N28" s="46">
        <v>0</v>
      </c>
      <c r="O28" s="46">
        <v>0</v>
      </c>
      <c r="P28" s="46">
        <v>0</v>
      </c>
      <c r="Q28" s="46">
        <v>0</v>
      </c>
      <c r="R28" s="48">
        <f t="shared" si="1"/>
        <v>100</v>
      </c>
    </row>
    <row r="29" spans="1:18" x14ac:dyDescent="0.25">
      <c r="A29" s="47" t="s">
        <v>590</v>
      </c>
      <c r="B29" s="47" t="s">
        <v>590</v>
      </c>
      <c r="C29" s="46" t="s">
        <v>591</v>
      </c>
      <c r="D29" s="47">
        <v>49</v>
      </c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100</v>
      </c>
      <c r="L29" s="48">
        <f t="shared" si="0"/>
        <v>100</v>
      </c>
      <c r="M29" s="46">
        <v>0</v>
      </c>
      <c r="N29" s="46">
        <v>100</v>
      </c>
      <c r="O29" s="46">
        <v>0</v>
      </c>
      <c r="P29" s="46">
        <v>0</v>
      </c>
      <c r="Q29" s="46">
        <v>0</v>
      </c>
      <c r="R29" s="48">
        <f t="shared" si="1"/>
        <v>100</v>
      </c>
    </row>
    <row r="30" spans="1:18" x14ac:dyDescent="0.25">
      <c r="A30" s="47" t="s">
        <v>592</v>
      </c>
      <c r="B30" s="47" t="s">
        <v>592</v>
      </c>
      <c r="C30" s="46" t="s">
        <v>593</v>
      </c>
      <c r="D30" s="47">
        <v>102</v>
      </c>
      <c r="E30" s="46">
        <v>2</v>
      </c>
      <c r="F30" s="46">
        <v>12</v>
      </c>
      <c r="G30" s="46">
        <v>4</v>
      </c>
      <c r="H30" s="46">
        <v>12</v>
      </c>
      <c r="I30" s="46">
        <v>0</v>
      </c>
      <c r="J30" s="46">
        <v>71</v>
      </c>
      <c r="K30" s="46">
        <v>0</v>
      </c>
      <c r="L30" s="48">
        <f t="shared" si="0"/>
        <v>101</v>
      </c>
      <c r="M30" s="46">
        <v>99</v>
      </c>
      <c r="N30" s="46">
        <v>0</v>
      </c>
      <c r="O30" s="46">
        <v>1</v>
      </c>
      <c r="P30" s="46">
        <v>0</v>
      </c>
      <c r="Q30" s="46">
        <v>0</v>
      </c>
      <c r="R30" s="48">
        <f t="shared" si="1"/>
        <v>100</v>
      </c>
    </row>
    <row r="31" spans="1:18" x14ac:dyDescent="0.25">
      <c r="A31" s="47" t="s">
        <v>594</v>
      </c>
      <c r="B31" s="47" t="s">
        <v>594</v>
      </c>
      <c r="C31" s="46" t="s">
        <v>595</v>
      </c>
      <c r="D31" s="47">
        <v>84</v>
      </c>
      <c r="E31" s="46">
        <v>1</v>
      </c>
      <c r="F31" s="46">
        <v>4</v>
      </c>
      <c r="G31" s="46">
        <v>1</v>
      </c>
      <c r="H31" s="46">
        <v>24</v>
      </c>
      <c r="I31" s="46">
        <v>0</v>
      </c>
      <c r="J31" s="46">
        <v>70</v>
      </c>
      <c r="K31" s="46">
        <v>0</v>
      </c>
      <c r="L31" s="48">
        <f t="shared" si="0"/>
        <v>100</v>
      </c>
      <c r="M31" s="46">
        <v>100</v>
      </c>
      <c r="N31" s="46">
        <v>0</v>
      </c>
      <c r="O31" s="46">
        <v>0</v>
      </c>
      <c r="P31" s="46">
        <v>0</v>
      </c>
      <c r="Q31" s="46">
        <v>0</v>
      </c>
      <c r="R31" s="48">
        <f t="shared" si="1"/>
        <v>100</v>
      </c>
    </row>
    <row r="32" spans="1:18" x14ac:dyDescent="0.25">
      <c r="A32" s="47" t="s">
        <v>596</v>
      </c>
      <c r="B32" s="47" t="s">
        <v>596</v>
      </c>
      <c r="C32" s="46" t="s">
        <v>597</v>
      </c>
      <c r="D32" s="47">
        <v>28</v>
      </c>
      <c r="E32" s="46">
        <v>0</v>
      </c>
      <c r="F32" s="46">
        <v>93</v>
      </c>
      <c r="G32" s="46">
        <v>0</v>
      </c>
      <c r="H32" s="46">
        <v>7</v>
      </c>
      <c r="I32" s="46">
        <v>0</v>
      </c>
      <c r="J32" s="46">
        <v>0</v>
      </c>
      <c r="K32" s="46">
        <v>0</v>
      </c>
      <c r="L32" s="48">
        <f t="shared" si="0"/>
        <v>100</v>
      </c>
      <c r="M32" s="46">
        <v>71</v>
      </c>
      <c r="N32" s="46">
        <v>0</v>
      </c>
      <c r="O32" s="46">
        <v>0</v>
      </c>
      <c r="P32" s="46">
        <v>29</v>
      </c>
      <c r="Q32" s="46">
        <v>0</v>
      </c>
      <c r="R32" s="48">
        <f t="shared" si="1"/>
        <v>100</v>
      </c>
    </row>
    <row r="33" spans="1:18" x14ac:dyDescent="0.25">
      <c r="A33" s="47" t="s">
        <v>598</v>
      </c>
      <c r="B33" s="47" t="s">
        <v>598</v>
      </c>
      <c r="C33" s="46" t="s">
        <v>599</v>
      </c>
      <c r="D33" s="47">
        <v>125</v>
      </c>
      <c r="E33" s="46">
        <v>0</v>
      </c>
      <c r="F33" s="46">
        <v>0</v>
      </c>
      <c r="G33" s="46">
        <v>14</v>
      </c>
      <c r="H33" s="46">
        <v>85</v>
      </c>
      <c r="I33" s="46">
        <v>0</v>
      </c>
      <c r="J33" s="46">
        <v>1</v>
      </c>
      <c r="K33" s="46">
        <v>0</v>
      </c>
      <c r="L33" s="48">
        <f t="shared" si="0"/>
        <v>100</v>
      </c>
      <c r="M33" s="46">
        <v>100</v>
      </c>
      <c r="N33" s="46">
        <v>0</v>
      </c>
      <c r="O33" s="46">
        <v>0</v>
      </c>
      <c r="P33" s="46">
        <v>0</v>
      </c>
      <c r="Q33" s="46">
        <v>0</v>
      </c>
      <c r="R33" s="48">
        <f t="shared" si="1"/>
        <v>100</v>
      </c>
    </row>
    <row r="34" spans="1:18" x14ac:dyDescent="0.25">
      <c r="A34" s="47" t="s">
        <v>600</v>
      </c>
      <c r="B34" s="47" t="s">
        <v>600</v>
      </c>
      <c r="C34" s="46" t="s">
        <v>601</v>
      </c>
      <c r="D34" s="47">
        <v>53</v>
      </c>
      <c r="E34" s="46">
        <v>0</v>
      </c>
      <c r="F34" s="46">
        <v>0</v>
      </c>
      <c r="G34" s="46">
        <v>0</v>
      </c>
      <c r="H34" s="46">
        <v>0</v>
      </c>
      <c r="I34" s="46">
        <v>100</v>
      </c>
      <c r="J34" s="46">
        <v>0</v>
      </c>
      <c r="K34" s="46">
        <v>0</v>
      </c>
      <c r="L34" s="48">
        <f t="shared" si="0"/>
        <v>100</v>
      </c>
      <c r="M34" s="46">
        <v>100</v>
      </c>
      <c r="N34" s="46">
        <v>0</v>
      </c>
      <c r="O34" s="46">
        <v>0</v>
      </c>
      <c r="P34" s="46">
        <v>0</v>
      </c>
      <c r="Q34" s="46">
        <v>0</v>
      </c>
      <c r="R34" s="48">
        <f t="shared" si="1"/>
        <v>100</v>
      </c>
    </row>
    <row r="35" spans="1:18" x14ac:dyDescent="0.25">
      <c r="A35" s="47" t="s">
        <v>602</v>
      </c>
      <c r="B35" s="47" t="s">
        <v>602</v>
      </c>
      <c r="C35" s="46" t="s">
        <v>603</v>
      </c>
      <c r="D35" s="47">
        <v>103</v>
      </c>
      <c r="E35" s="46">
        <v>0</v>
      </c>
      <c r="F35" s="46">
        <v>0</v>
      </c>
      <c r="G35" s="46">
        <v>2</v>
      </c>
      <c r="H35" s="46">
        <v>0</v>
      </c>
      <c r="I35" s="46">
        <v>0</v>
      </c>
      <c r="J35" s="46">
        <v>0</v>
      </c>
      <c r="K35" s="46">
        <v>98</v>
      </c>
      <c r="L35" s="48">
        <f t="shared" si="0"/>
        <v>100</v>
      </c>
      <c r="M35" s="46">
        <v>0</v>
      </c>
      <c r="N35" s="46">
        <v>0</v>
      </c>
      <c r="O35" s="46">
        <v>0</v>
      </c>
      <c r="P35" s="46">
        <v>0</v>
      </c>
      <c r="Q35" s="46">
        <v>100</v>
      </c>
      <c r="R35" s="48">
        <f t="shared" si="1"/>
        <v>100</v>
      </c>
    </row>
    <row r="36" spans="1:18" x14ac:dyDescent="0.25">
      <c r="A36" s="47" t="s">
        <v>604</v>
      </c>
      <c r="B36" s="47" t="s">
        <v>604</v>
      </c>
      <c r="C36" s="46" t="s">
        <v>605</v>
      </c>
      <c r="D36" s="47">
        <v>333</v>
      </c>
      <c r="E36" s="46">
        <v>2</v>
      </c>
      <c r="F36" s="46">
        <v>0</v>
      </c>
      <c r="G36" s="46">
        <v>1</v>
      </c>
      <c r="H36" s="46">
        <v>15</v>
      </c>
      <c r="I36" s="46">
        <v>0</v>
      </c>
      <c r="J36" s="46">
        <v>77</v>
      </c>
      <c r="K36" s="46">
        <v>5</v>
      </c>
      <c r="L36" s="48">
        <f t="shared" si="0"/>
        <v>100</v>
      </c>
      <c r="M36" s="46">
        <v>95</v>
      </c>
      <c r="N36" s="46">
        <v>0</v>
      </c>
      <c r="O36" s="46">
        <v>0</v>
      </c>
      <c r="P36" s="46">
        <v>0</v>
      </c>
      <c r="Q36" s="46">
        <v>5</v>
      </c>
      <c r="R36" s="48">
        <f t="shared" si="1"/>
        <v>100</v>
      </c>
    </row>
    <row r="37" spans="1:18" x14ac:dyDescent="0.25">
      <c r="A37" s="47" t="s">
        <v>606</v>
      </c>
      <c r="B37" s="47" t="s">
        <v>606</v>
      </c>
      <c r="C37" s="46" t="s">
        <v>607</v>
      </c>
      <c r="D37" s="47">
        <v>189</v>
      </c>
      <c r="E37" s="46">
        <v>97</v>
      </c>
      <c r="F37" s="46">
        <v>0</v>
      </c>
      <c r="G37" s="46">
        <v>1</v>
      </c>
      <c r="H37" s="46">
        <v>2</v>
      </c>
      <c r="I37" s="46">
        <v>0</v>
      </c>
      <c r="J37" s="46">
        <v>0</v>
      </c>
      <c r="K37" s="46">
        <v>0</v>
      </c>
      <c r="L37" s="48">
        <f t="shared" si="0"/>
        <v>100</v>
      </c>
      <c r="M37" s="46">
        <v>100</v>
      </c>
      <c r="N37" s="46">
        <v>0</v>
      </c>
      <c r="O37" s="46">
        <v>0</v>
      </c>
      <c r="P37" s="46">
        <v>0</v>
      </c>
      <c r="Q37" s="46">
        <v>0</v>
      </c>
      <c r="R37" s="48">
        <f t="shared" si="1"/>
        <v>100</v>
      </c>
    </row>
    <row r="39" spans="1:18" x14ac:dyDescent="0.25">
      <c r="C39" s="46" t="s">
        <v>277</v>
      </c>
      <c r="D39" s="46" t="s">
        <v>81</v>
      </c>
      <c r="E39" s="46" t="s">
        <v>195</v>
      </c>
      <c r="F39" s="46" t="s">
        <v>247</v>
      </c>
      <c r="G39" s="46" t="s">
        <v>325</v>
      </c>
      <c r="H39" s="46" t="s">
        <v>527</v>
      </c>
      <c r="I39" s="46" t="s">
        <v>194</v>
      </c>
      <c r="J39" s="46" t="s">
        <v>528</v>
      </c>
      <c r="K39" s="46" t="s">
        <v>93</v>
      </c>
      <c r="L39" s="48" t="s">
        <v>90</v>
      </c>
      <c r="M39" s="46" t="s">
        <v>241</v>
      </c>
      <c r="N39" s="46" t="s">
        <v>529</v>
      </c>
      <c r="O39" s="46" t="s">
        <v>280</v>
      </c>
      <c r="P39" s="46" t="s">
        <v>242</v>
      </c>
      <c r="Q39" s="46" t="s">
        <v>369</v>
      </c>
      <c r="R39" s="48" t="s">
        <v>90</v>
      </c>
    </row>
    <row r="40" spans="1:18" x14ac:dyDescent="0.25">
      <c r="C40" s="47" t="s">
        <v>530</v>
      </c>
      <c r="D40" s="47">
        <v>33</v>
      </c>
      <c r="E40" s="18">
        <f t="shared" ref="E40:K49" si="2">(E2/100)*$D2</f>
        <v>0</v>
      </c>
      <c r="F40" s="18">
        <f t="shared" si="2"/>
        <v>0</v>
      </c>
      <c r="G40" s="18">
        <f t="shared" si="2"/>
        <v>0</v>
      </c>
      <c r="H40" s="18">
        <f t="shared" si="2"/>
        <v>0</v>
      </c>
      <c r="I40" s="18">
        <f t="shared" si="2"/>
        <v>7.92</v>
      </c>
      <c r="J40" s="18">
        <f t="shared" si="2"/>
        <v>0</v>
      </c>
      <c r="K40" s="18">
        <f t="shared" si="2"/>
        <v>25.080000000000002</v>
      </c>
      <c r="L40" s="49">
        <f t="shared" ref="L40:L75" si="3">SUM(E40:K40)</f>
        <v>33</v>
      </c>
      <c r="M40" s="18">
        <f t="shared" ref="M40:Q49" si="4">(M2/100)*$D2</f>
        <v>7.92</v>
      </c>
      <c r="N40" s="18">
        <f t="shared" si="4"/>
        <v>0</v>
      </c>
      <c r="O40" s="18">
        <f t="shared" si="4"/>
        <v>0</v>
      </c>
      <c r="P40" s="18">
        <f t="shared" si="4"/>
        <v>0</v>
      </c>
      <c r="Q40" s="18">
        <f t="shared" si="4"/>
        <v>25.080000000000002</v>
      </c>
      <c r="R40" s="49">
        <f t="shared" ref="R40:R75" si="5">SUM(M40:Q40)</f>
        <v>33</v>
      </c>
    </row>
    <row r="41" spans="1:18" x14ac:dyDescent="0.25">
      <c r="C41" s="47" t="s">
        <v>532</v>
      </c>
      <c r="D41" s="47">
        <v>82</v>
      </c>
      <c r="E41" s="18">
        <f t="shared" si="2"/>
        <v>0</v>
      </c>
      <c r="F41" s="18">
        <f t="shared" si="2"/>
        <v>0</v>
      </c>
      <c r="G41" s="18">
        <f t="shared" si="2"/>
        <v>9.84</v>
      </c>
      <c r="H41" s="18">
        <f t="shared" si="2"/>
        <v>0</v>
      </c>
      <c r="I41" s="18">
        <f t="shared" si="2"/>
        <v>0</v>
      </c>
      <c r="J41" s="18">
        <f t="shared" si="2"/>
        <v>0</v>
      </c>
      <c r="K41" s="18">
        <f t="shared" si="2"/>
        <v>72.16</v>
      </c>
      <c r="L41" s="49">
        <f t="shared" si="3"/>
        <v>82</v>
      </c>
      <c r="M41" s="18">
        <f t="shared" si="4"/>
        <v>0</v>
      </c>
      <c r="N41" s="18">
        <f t="shared" si="4"/>
        <v>0</v>
      </c>
      <c r="O41" s="18">
        <f t="shared" si="4"/>
        <v>0</v>
      </c>
      <c r="P41" s="18">
        <f t="shared" si="4"/>
        <v>0</v>
      </c>
      <c r="Q41" s="18">
        <f t="shared" si="4"/>
        <v>82</v>
      </c>
      <c r="R41" s="49">
        <f t="shared" si="5"/>
        <v>82</v>
      </c>
    </row>
    <row r="42" spans="1:18" x14ac:dyDescent="0.25">
      <c r="C42" s="46" t="s">
        <v>535</v>
      </c>
      <c r="D42" s="47">
        <v>74</v>
      </c>
      <c r="E42" s="18">
        <f t="shared" si="2"/>
        <v>0</v>
      </c>
      <c r="F42" s="18">
        <f t="shared" si="2"/>
        <v>0.74</v>
      </c>
      <c r="G42" s="18">
        <f t="shared" si="2"/>
        <v>33.300000000000004</v>
      </c>
      <c r="H42" s="18">
        <f t="shared" si="2"/>
        <v>36.26</v>
      </c>
      <c r="I42" s="18">
        <f t="shared" si="2"/>
        <v>0</v>
      </c>
      <c r="J42" s="18">
        <f t="shared" si="2"/>
        <v>3.7</v>
      </c>
      <c r="K42" s="18">
        <f t="shared" si="2"/>
        <v>0</v>
      </c>
      <c r="L42" s="49">
        <f t="shared" si="3"/>
        <v>74.000000000000014</v>
      </c>
      <c r="M42" s="18">
        <f t="shared" si="4"/>
        <v>74</v>
      </c>
      <c r="N42" s="18">
        <f t="shared" si="4"/>
        <v>0</v>
      </c>
      <c r="O42" s="18">
        <f t="shared" si="4"/>
        <v>0</v>
      </c>
      <c r="P42" s="18">
        <f t="shared" si="4"/>
        <v>0</v>
      </c>
      <c r="Q42" s="18">
        <f t="shared" si="4"/>
        <v>0</v>
      </c>
      <c r="R42" s="49">
        <f t="shared" si="5"/>
        <v>74</v>
      </c>
    </row>
    <row r="43" spans="1:18" x14ac:dyDescent="0.25">
      <c r="C43" s="46" t="s">
        <v>537</v>
      </c>
      <c r="D43" s="47">
        <v>73</v>
      </c>
      <c r="E43" s="18">
        <f t="shared" si="2"/>
        <v>0</v>
      </c>
      <c r="F43" s="18">
        <f t="shared" si="2"/>
        <v>0</v>
      </c>
      <c r="G43" s="18">
        <f t="shared" si="2"/>
        <v>0.73</v>
      </c>
      <c r="H43" s="18">
        <f t="shared" si="2"/>
        <v>0</v>
      </c>
      <c r="I43" s="18">
        <f t="shared" si="2"/>
        <v>0</v>
      </c>
      <c r="J43" s="18">
        <f t="shared" si="2"/>
        <v>0</v>
      </c>
      <c r="K43" s="18">
        <f t="shared" si="2"/>
        <v>70.81</v>
      </c>
      <c r="L43" s="49">
        <f t="shared" si="3"/>
        <v>71.540000000000006</v>
      </c>
      <c r="M43" s="18">
        <f t="shared" si="4"/>
        <v>0</v>
      </c>
      <c r="N43" s="18">
        <f t="shared" si="4"/>
        <v>0</v>
      </c>
      <c r="O43" s="18">
        <f t="shared" si="4"/>
        <v>0</v>
      </c>
      <c r="P43" s="18">
        <f t="shared" si="4"/>
        <v>0</v>
      </c>
      <c r="Q43" s="18">
        <f t="shared" si="4"/>
        <v>73</v>
      </c>
      <c r="R43" s="49">
        <f t="shared" si="5"/>
        <v>73</v>
      </c>
    </row>
    <row r="44" spans="1:18" x14ac:dyDescent="0.25">
      <c r="C44" s="46" t="s">
        <v>539</v>
      </c>
      <c r="D44" s="47">
        <v>41</v>
      </c>
      <c r="E44" s="18">
        <f t="shared" si="2"/>
        <v>0</v>
      </c>
      <c r="F44" s="18">
        <f t="shared" si="2"/>
        <v>27.060000000000002</v>
      </c>
      <c r="G44" s="18">
        <f t="shared" si="2"/>
        <v>0</v>
      </c>
      <c r="H44" s="18">
        <f t="shared" si="2"/>
        <v>13.120000000000001</v>
      </c>
      <c r="I44" s="18">
        <f t="shared" si="2"/>
        <v>0</v>
      </c>
      <c r="J44" s="18">
        <f t="shared" si="2"/>
        <v>0.82000000000000006</v>
      </c>
      <c r="K44" s="18">
        <f t="shared" si="2"/>
        <v>0</v>
      </c>
      <c r="L44" s="49">
        <f t="shared" si="3"/>
        <v>41.000000000000007</v>
      </c>
      <c r="M44" s="18">
        <f t="shared" si="4"/>
        <v>34.03</v>
      </c>
      <c r="N44" s="18">
        <f t="shared" si="4"/>
        <v>0</v>
      </c>
      <c r="O44" s="18">
        <f t="shared" si="4"/>
        <v>6.9700000000000006</v>
      </c>
      <c r="P44" s="18">
        <f t="shared" si="4"/>
        <v>0</v>
      </c>
      <c r="Q44" s="18">
        <f t="shared" si="4"/>
        <v>0</v>
      </c>
      <c r="R44" s="49">
        <f t="shared" si="5"/>
        <v>41</v>
      </c>
    </row>
    <row r="45" spans="1:18" x14ac:dyDescent="0.25">
      <c r="C45" s="46" t="s">
        <v>541</v>
      </c>
      <c r="D45" s="47">
        <v>45</v>
      </c>
      <c r="E45" s="18">
        <f t="shared" si="2"/>
        <v>0</v>
      </c>
      <c r="F45" s="18">
        <f t="shared" si="2"/>
        <v>0</v>
      </c>
      <c r="G45" s="18">
        <f t="shared" si="2"/>
        <v>0</v>
      </c>
      <c r="H45" s="18">
        <f t="shared" si="2"/>
        <v>0</v>
      </c>
      <c r="I45" s="18">
        <f t="shared" si="2"/>
        <v>3.1500000000000004</v>
      </c>
      <c r="J45" s="18">
        <f t="shared" si="2"/>
        <v>41.85</v>
      </c>
      <c r="K45" s="18">
        <f t="shared" si="2"/>
        <v>0</v>
      </c>
      <c r="L45" s="49">
        <f t="shared" si="3"/>
        <v>45</v>
      </c>
      <c r="M45" s="18">
        <f t="shared" si="4"/>
        <v>45</v>
      </c>
      <c r="N45" s="18">
        <f t="shared" si="4"/>
        <v>0</v>
      </c>
      <c r="O45" s="18">
        <f t="shared" si="4"/>
        <v>0</v>
      </c>
      <c r="P45" s="18">
        <f t="shared" si="4"/>
        <v>0</v>
      </c>
      <c r="Q45" s="18">
        <f t="shared" si="4"/>
        <v>0</v>
      </c>
      <c r="R45" s="49">
        <f t="shared" si="5"/>
        <v>45</v>
      </c>
    </row>
    <row r="46" spans="1:18" x14ac:dyDescent="0.25">
      <c r="C46" s="46" t="s">
        <v>543</v>
      </c>
      <c r="D46" s="47">
        <v>74</v>
      </c>
      <c r="E46" s="18">
        <f t="shared" si="2"/>
        <v>17.759999999999998</v>
      </c>
      <c r="F46" s="18">
        <f t="shared" si="2"/>
        <v>5.92</v>
      </c>
      <c r="G46" s="18">
        <f t="shared" si="2"/>
        <v>6.66</v>
      </c>
      <c r="H46" s="18">
        <f t="shared" si="2"/>
        <v>25.9</v>
      </c>
      <c r="I46" s="18">
        <f t="shared" si="2"/>
        <v>0</v>
      </c>
      <c r="J46" s="18">
        <f t="shared" si="2"/>
        <v>17.02</v>
      </c>
      <c r="K46" s="18">
        <f t="shared" si="2"/>
        <v>0</v>
      </c>
      <c r="L46" s="49">
        <f t="shared" si="3"/>
        <v>73.259999999999991</v>
      </c>
      <c r="M46" s="18">
        <f t="shared" si="4"/>
        <v>73.260000000000005</v>
      </c>
      <c r="N46" s="18">
        <f t="shared" si="4"/>
        <v>0</v>
      </c>
      <c r="O46" s="18">
        <f t="shared" si="4"/>
        <v>0</v>
      </c>
      <c r="P46" s="18">
        <f t="shared" si="4"/>
        <v>0.74</v>
      </c>
      <c r="Q46" s="18">
        <f t="shared" si="4"/>
        <v>0</v>
      </c>
      <c r="R46" s="49">
        <f t="shared" si="5"/>
        <v>74</v>
      </c>
    </row>
    <row r="47" spans="1:18" x14ac:dyDescent="0.25">
      <c r="C47" s="46" t="s">
        <v>545</v>
      </c>
      <c r="D47" s="47">
        <v>115</v>
      </c>
      <c r="E47" s="18">
        <f t="shared" si="2"/>
        <v>0</v>
      </c>
      <c r="F47" s="18">
        <f t="shared" si="2"/>
        <v>0</v>
      </c>
      <c r="G47" s="18">
        <f t="shared" si="2"/>
        <v>64.400000000000006</v>
      </c>
      <c r="H47" s="18">
        <f t="shared" si="2"/>
        <v>19.55</v>
      </c>
      <c r="I47" s="18">
        <f t="shared" si="2"/>
        <v>23</v>
      </c>
      <c r="J47" s="18">
        <f t="shared" si="2"/>
        <v>9.2000000000000011</v>
      </c>
      <c r="K47" s="18">
        <f t="shared" si="2"/>
        <v>0</v>
      </c>
      <c r="L47" s="49">
        <f t="shared" si="3"/>
        <v>116.15</v>
      </c>
      <c r="M47" s="18">
        <f t="shared" si="4"/>
        <v>115</v>
      </c>
      <c r="N47" s="18">
        <f t="shared" si="4"/>
        <v>0</v>
      </c>
      <c r="O47" s="18">
        <f t="shared" si="4"/>
        <v>0</v>
      </c>
      <c r="P47" s="18">
        <f t="shared" si="4"/>
        <v>0</v>
      </c>
      <c r="Q47" s="18">
        <f t="shared" si="4"/>
        <v>0</v>
      </c>
      <c r="R47" s="49">
        <f t="shared" si="5"/>
        <v>115</v>
      </c>
    </row>
    <row r="48" spans="1:18" x14ac:dyDescent="0.25">
      <c r="C48" s="46" t="s">
        <v>547</v>
      </c>
      <c r="D48" s="47">
        <v>128</v>
      </c>
      <c r="E48" s="18">
        <f t="shared" si="2"/>
        <v>0</v>
      </c>
      <c r="F48" s="18">
        <f t="shared" si="2"/>
        <v>0</v>
      </c>
      <c r="G48" s="18">
        <f t="shared" si="2"/>
        <v>71.680000000000007</v>
      </c>
      <c r="H48" s="18">
        <f t="shared" si="2"/>
        <v>56.32</v>
      </c>
      <c r="I48" s="18">
        <f t="shared" si="2"/>
        <v>0</v>
      </c>
      <c r="J48" s="18">
        <f t="shared" si="2"/>
        <v>0</v>
      </c>
      <c r="K48" s="18">
        <f t="shared" si="2"/>
        <v>0</v>
      </c>
      <c r="L48" s="49">
        <f t="shared" si="3"/>
        <v>128</v>
      </c>
      <c r="M48" s="18">
        <f t="shared" si="4"/>
        <v>128</v>
      </c>
      <c r="N48" s="18">
        <f t="shared" si="4"/>
        <v>0</v>
      </c>
      <c r="O48" s="18">
        <f t="shared" si="4"/>
        <v>0</v>
      </c>
      <c r="P48" s="18">
        <f t="shared" si="4"/>
        <v>0</v>
      </c>
      <c r="Q48" s="18">
        <f t="shared" si="4"/>
        <v>0</v>
      </c>
      <c r="R48" s="49">
        <f t="shared" si="5"/>
        <v>128</v>
      </c>
    </row>
    <row r="49" spans="3:18" x14ac:dyDescent="0.25">
      <c r="C49" s="46" t="s">
        <v>549</v>
      </c>
      <c r="D49" s="47">
        <v>31</v>
      </c>
      <c r="E49" s="18">
        <f t="shared" si="2"/>
        <v>0</v>
      </c>
      <c r="F49" s="18">
        <f t="shared" si="2"/>
        <v>1.8599999999999999</v>
      </c>
      <c r="G49" s="18">
        <f t="shared" si="2"/>
        <v>1.8599999999999999</v>
      </c>
      <c r="H49" s="18">
        <f t="shared" si="2"/>
        <v>0</v>
      </c>
      <c r="I49" s="18">
        <f t="shared" si="2"/>
        <v>0</v>
      </c>
      <c r="J49" s="18">
        <f t="shared" si="2"/>
        <v>26.97</v>
      </c>
      <c r="K49" s="18">
        <f t="shared" si="2"/>
        <v>0</v>
      </c>
      <c r="L49" s="49">
        <f t="shared" si="3"/>
        <v>30.689999999999998</v>
      </c>
      <c r="M49" s="18">
        <f t="shared" si="4"/>
        <v>31</v>
      </c>
      <c r="N49" s="18">
        <f t="shared" si="4"/>
        <v>0</v>
      </c>
      <c r="O49" s="18">
        <f t="shared" si="4"/>
        <v>0</v>
      </c>
      <c r="P49" s="18">
        <f t="shared" si="4"/>
        <v>0</v>
      </c>
      <c r="Q49" s="18">
        <f t="shared" si="4"/>
        <v>0</v>
      </c>
      <c r="R49" s="49">
        <f t="shared" si="5"/>
        <v>31</v>
      </c>
    </row>
    <row r="50" spans="3:18" x14ac:dyDescent="0.25">
      <c r="C50" s="46" t="s">
        <v>552</v>
      </c>
      <c r="D50" s="47">
        <v>56</v>
      </c>
      <c r="E50" s="18">
        <f t="shared" ref="E50:K59" si="6">(E12/100)*$D12</f>
        <v>0</v>
      </c>
      <c r="F50" s="18">
        <f t="shared" si="6"/>
        <v>0</v>
      </c>
      <c r="G50" s="18">
        <f t="shared" si="6"/>
        <v>7.28</v>
      </c>
      <c r="H50" s="18">
        <f t="shared" si="6"/>
        <v>0</v>
      </c>
      <c r="I50" s="18">
        <f t="shared" si="6"/>
        <v>0</v>
      </c>
      <c r="J50" s="18">
        <f t="shared" si="6"/>
        <v>0</v>
      </c>
      <c r="K50" s="18">
        <f t="shared" si="6"/>
        <v>49.28</v>
      </c>
      <c r="L50" s="49">
        <f t="shared" si="3"/>
        <v>56.56</v>
      </c>
      <c r="M50" s="18">
        <f t="shared" ref="M50:Q59" si="7">(M12/100)*$D12</f>
        <v>0</v>
      </c>
      <c r="N50" s="18">
        <f t="shared" si="7"/>
        <v>0</v>
      </c>
      <c r="O50" s="18">
        <f t="shared" si="7"/>
        <v>0</v>
      </c>
      <c r="P50" s="18">
        <f t="shared" si="7"/>
        <v>0</v>
      </c>
      <c r="Q50" s="18">
        <f t="shared" si="7"/>
        <v>56</v>
      </c>
      <c r="R50" s="49">
        <f t="shared" si="5"/>
        <v>56</v>
      </c>
    </row>
    <row r="51" spans="3:18" x14ac:dyDescent="0.25">
      <c r="C51" s="46" t="s">
        <v>555</v>
      </c>
      <c r="D51" s="47">
        <v>35</v>
      </c>
      <c r="E51" s="18">
        <f t="shared" si="6"/>
        <v>31.85</v>
      </c>
      <c r="F51" s="18">
        <f t="shared" si="6"/>
        <v>2.1</v>
      </c>
      <c r="G51" s="18">
        <f t="shared" si="6"/>
        <v>0</v>
      </c>
      <c r="H51" s="18">
        <f t="shared" si="6"/>
        <v>1.05</v>
      </c>
      <c r="I51" s="18">
        <f t="shared" si="6"/>
        <v>0</v>
      </c>
      <c r="J51" s="18">
        <f t="shared" si="6"/>
        <v>0</v>
      </c>
      <c r="K51" s="18">
        <f t="shared" si="6"/>
        <v>0</v>
      </c>
      <c r="L51" s="49">
        <f t="shared" si="3"/>
        <v>35</v>
      </c>
      <c r="M51" s="18">
        <f t="shared" si="7"/>
        <v>25.9</v>
      </c>
      <c r="N51" s="18">
        <f t="shared" si="7"/>
        <v>0</v>
      </c>
      <c r="O51" s="18">
        <f t="shared" si="7"/>
        <v>0</v>
      </c>
      <c r="P51" s="18">
        <f t="shared" si="7"/>
        <v>9.1</v>
      </c>
      <c r="Q51" s="18">
        <f t="shared" si="7"/>
        <v>0</v>
      </c>
      <c r="R51" s="49">
        <f t="shared" si="5"/>
        <v>35</v>
      </c>
    </row>
    <row r="52" spans="3:18" x14ac:dyDescent="0.25">
      <c r="C52" s="46" t="s">
        <v>557</v>
      </c>
      <c r="D52" s="47">
        <v>368</v>
      </c>
      <c r="E52" s="18">
        <f t="shared" si="6"/>
        <v>0</v>
      </c>
      <c r="F52" s="18">
        <f t="shared" si="6"/>
        <v>0</v>
      </c>
      <c r="G52" s="18">
        <f t="shared" si="6"/>
        <v>99.360000000000014</v>
      </c>
      <c r="H52" s="18">
        <f t="shared" si="6"/>
        <v>264.95999999999998</v>
      </c>
      <c r="I52" s="18">
        <f t="shared" si="6"/>
        <v>0</v>
      </c>
      <c r="J52" s="18">
        <f t="shared" si="6"/>
        <v>0</v>
      </c>
      <c r="K52" s="18">
        <f t="shared" si="6"/>
        <v>0</v>
      </c>
      <c r="L52" s="49">
        <f t="shared" si="3"/>
        <v>364.32</v>
      </c>
      <c r="M52" s="18">
        <f t="shared" si="7"/>
        <v>368</v>
      </c>
      <c r="N52" s="18">
        <f t="shared" si="7"/>
        <v>0</v>
      </c>
      <c r="O52" s="18">
        <f t="shared" si="7"/>
        <v>0</v>
      </c>
      <c r="P52" s="18">
        <f t="shared" si="7"/>
        <v>0</v>
      </c>
      <c r="Q52" s="18">
        <f t="shared" si="7"/>
        <v>0</v>
      </c>
      <c r="R52" s="49">
        <f t="shared" si="5"/>
        <v>368</v>
      </c>
    </row>
    <row r="53" spans="3:18" x14ac:dyDescent="0.25">
      <c r="C53" s="46" t="s">
        <v>560</v>
      </c>
      <c r="D53" s="47">
        <v>40</v>
      </c>
      <c r="E53" s="18">
        <f t="shared" si="6"/>
        <v>1.2</v>
      </c>
      <c r="F53" s="18">
        <f t="shared" si="6"/>
        <v>0</v>
      </c>
      <c r="G53" s="18">
        <f t="shared" si="6"/>
        <v>14</v>
      </c>
      <c r="H53" s="18">
        <f t="shared" si="6"/>
        <v>23.2</v>
      </c>
      <c r="I53" s="18">
        <f t="shared" si="6"/>
        <v>0</v>
      </c>
      <c r="J53" s="18">
        <f t="shared" si="6"/>
        <v>2</v>
      </c>
      <c r="K53" s="18">
        <f t="shared" si="6"/>
        <v>0</v>
      </c>
      <c r="L53" s="49">
        <f t="shared" si="3"/>
        <v>40.4</v>
      </c>
      <c r="M53" s="18">
        <f t="shared" si="7"/>
        <v>40</v>
      </c>
      <c r="N53" s="18">
        <f t="shared" si="7"/>
        <v>0</v>
      </c>
      <c r="O53" s="18">
        <f t="shared" si="7"/>
        <v>0</v>
      </c>
      <c r="P53" s="18">
        <f t="shared" si="7"/>
        <v>0</v>
      </c>
      <c r="Q53" s="18">
        <f t="shared" si="7"/>
        <v>0</v>
      </c>
      <c r="R53" s="49">
        <f t="shared" si="5"/>
        <v>40</v>
      </c>
    </row>
    <row r="54" spans="3:18" x14ac:dyDescent="0.25">
      <c r="C54" s="47" t="s">
        <v>562</v>
      </c>
      <c r="D54" s="47">
        <v>42</v>
      </c>
      <c r="E54" s="18">
        <f t="shared" si="6"/>
        <v>0</v>
      </c>
      <c r="F54" s="18">
        <f t="shared" si="6"/>
        <v>0</v>
      </c>
      <c r="G54" s="18">
        <f t="shared" si="6"/>
        <v>8.82</v>
      </c>
      <c r="H54" s="18">
        <f t="shared" si="6"/>
        <v>0</v>
      </c>
      <c r="I54" s="18">
        <f t="shared" si="6"/>
        <v>0</v>
      </c>
      <c r="J54" s="18">
        <f t="shared" si="6"/>
        <v>0</v>
      </c>
      <c r="K54" s="18">
        <f t="shared" si="6"/>
        <v>33.18</v>
      </c>
      <c r="L54" s="49">
        <f t="shared" si="3"/>
        <v>42</v>
      </c>
      <c r="M54" s="18">
        <f t="shared" si="7"/>
        <v>0</v>
      </c>
      <c r="N54" s="18">
        <f t="shared" si="7"/>
        <v>0</v>
      </c>
      <c r="O54" s="18">
        <f t="shared" si="7"/>
        <v>0</v>
      </c>
      <c r="P54" s="18">
        <f t="shared" si="7"/>
        <v>0</v>
      </c>
      <c r="Q54" s="18">
        <f t="shared" si="7"/>
        <v>42</v>
      </c>
      <c r="R54" s="49">
        <f t="shared" si="5"/>
        <v>42</v>
      </c>
    </row>
    <row r="55" spans="3:18" x14ac:dyDescent="0.25">
      <c r="C55" s="47" t="s">
        <v>564</v>
      </c>
      <c r="D55" s="47">
        <v>159</v>
      </c>
      <c r="E55" s="18">
        <f t="shared" si="6"/>
        <v>0</v>
      </c>
      <c r="F55" s="18">
        <f t="shared" si="6"/>
        <v>14.309999999999999</v>
      </c>
      <c r="G55" s="18">
        <f t="shared" si="6"/>
        <v>42.93</v>
      </c>
      <c r="H55" s="18">
        <f t="shared" si="6"/>
        <v>101.76</v>
      </c>
      <c r="I55" s="18">
        <f t="shared" si="6"/>
        <v>0</v>
      </c>
      <c r="J55" s="18">
        <f t="shared" si="6"/>
        <v>0</v>
      </c>
      <c r="K55" s="18">
        <f t="shared" si="6"/>
        <v>0</v>
      </c>
      <c r="L55" s="49">
        <f t="shared" si="3"/>
        <v>159</v>
      </c>
      <c r="M55" s="18">
        <f t="shared" si="7"/>
        <v>159</v>
      </c>
      <c r="N55" s="18">
        <f t="shared" si="7"/>
        <v>0</v>
      </c>
      <c r="O55" s="18">
        <f t="shared" si="7"/>
        <v>0</v>
      </c>
      <c r="P55" s="18">
        <f t="shared" si="7"/>
        <v>0</v>
      </c>
      <c r="Q55" s="18">
        <f t="shared" si="7"/>
        <v>0</v>
      </c>
      <c r="R55" s="49">
        <f t="shared" si="5"/>
        <v>159</v>
      </c>
    </row>
    <row r="56" spans="3:18" x14ac:dyDescent="0.25">
      <c r="C56" s="47" t="s">
        <v>566</v>
      </c>
      <c r="D56" s="47">
        <v>94</v>
      </c>
      <c r="E56" s="18">
        <f t="shared" si="6"/>
        <v>91.179999999999993</v>
      </c>
      <c r="F56" s="18">
        <f t="shared" si="6"/>
        <v>0</v>
      </c>
      <c r="G56" s="18">
        <f t="shared" si="6"/>
        <v>2.82</v>
      </c>
      <c r="H56" s="18">
        <f t="shared" si="6"/>
        <v>0</v>
      </c>
      <c r="I56" s="18">
        <f t="shared" si="6"/>
        <v>0</v>
      </c>
      <c r="J56" s="18">
        <f t="shared" si="6"/>
        <v>0</v>
      </c>
      <c r="K56" s="18">
        <f t="shared" si="6"/>
        <v>0</v>
      </c>
      <c r="L56" s="49">
        <f t="shared" si="3"/>
        <v>93.999999999999986</v>
      </c>
      <c r="M56" s="18">
        <f t="shared" si="7"/>
        <v>89.3</v>
      </c>
      <c r="N56" s="18">
        <f t="shared" si="7"/>
        <v>0</v>
      </c>
      <c r="O56" s="18">
        <f t="shared" si="7"/>
        <v>0</v>
      </c>
      <c r="P56" s="18">
        <f t="shared" si="7"/>
        <v>4.7</v>
      </c>
      <c r="Q56" s="18">
        <f t="shared" si="7"/>
        <v>0</v>
      </c>
      <c r="R56" s="49">
        <f t="shared" si="5"/>
        <v>94</v>
      </c>
    </row>
    <row r="57" spans="3:18" x14ac:dyDescent="0.25">
      <c r="C57" s="47" t="s">
        <v>568</v>
      </c>
      <c r="D57" s="47">
        <v>36</v>
      </c>
      <c r="E57" s="18">
        <f t="shared" si="6"/>
        <v>26.64</v>
      </c>
      <c r="F57" s="18">
        <f t="shared" si="6"/>
        <v>0</v>
      </c>
      <c r="G57" s="18">
        <f t="shared" si="6"/>
        <v>1.08</v>
      </c>
      <c r="H57" s="18">
        <f t="shared" si="6"/>
        <v>0</v>
      </c>
      <c r="I57" s="18">
        <f t="shared" si="6"/>
        <v>0</v>
      </c>
      <c r="J57" s="18">
        <f t="shared" si="6"/>
        <v>8.2800000000000011</v>
      </c>
      <c r="K57" s="18">
        <f t="shared" si="6"/>
        <v>0</v>
      </c>
      <c r="L57" s="49">
        <f t="shared" si="3"/>
        <v>36</v>
      </c>
      <c r="M57" s="18">
        <f t="shared" si="7"/>
        <v>24.12</v>
      </c>
      <c r="N57" s="18">
        <f t="shared" si="7"/>
        <v>0</v>
      </c>
      <c r="O57" s="18">
        <f t="shared" si="7"/>
        <v>0</v>
      </c>
      <c r="P57" s="18">
        <f t="shared" si="7"/>
        <v>11.88</v>
      </c>
      <c r="Q57" s="18">
        <f t="shared" si="7"/>
        <v>0</v>
      </c>
      <c r="R57" s="49">
        <f t="shared" si="5"/>
        <v>36</v>
      </c>
    </row>
    <row r="58" spans="3:18" x14ac:dyDescent="0.25">
      <c r="C58" s="47" t="s">
        <v>570</v>
      </c>
      <c r="D58" s="47">
        <v>240</v>
      </c>
      <c r="E58" s="18">
        <f t="shared" si="6"/>
        <v>194.4</v>
      </c>
      <c r="F58" s="18">
        <f t="shared" si="6"/>
        <v>4.8</v>
      </c>
      <c r="G58" s="18">
        <f t="shared" si="6"/>
        <v>0</v>
      </c>
      <c r="H58" s="18">
        <f t="shared" si="6"/>
        <v>40.800000000000004</v>
      </c>
      <c r="I58" s="18">
        <f t="shared" si="6"/>
        <v>0</v>
      </c>
      <c r="J58" s="18">
        <f t="shared" si="6"/>
        <v>0</v>
      </c>
      <c r="K58" s="18">
        <f t="shared" si="6"/>
        <v>0</v>
      </c>
      <c r="L58" s="49">
        <f t="shared" si="3"/>
        <v>240.00000000000003</v>
      </c>
      <c r="M58" s="18">
        <f t="shared" si="7"/>
        <v>240</v>
      </c>
      <c r="N58" s="18">
        <f t="shared" si="7"/>
        <v>0</v>
      </c>
      <c r="O58" s="18">
        <f t="shared" si="7"/>
        <v>0</v>
      </c>
      <c r="P58" s="18">
        <f t="shared" si="7"/>
        <v>0</v>
      </c>
      <c r="Q58" s="18">
        <f t="shared" si="7"/>
        <v>0</v>
      </c>
      <c r="R58" s="49">
        <f t="shared" si="5"/>
        <v>240</v>
      </c>
    </row>
    <row r="59" spans="3:18" x14ac:dyDescent="0.25">
      <c r="C59" s="47" t="s">
        <v>573</v>
      </c>
      <c r="D59" s="47">
        <v>72</v>
      </c>
      <c r="E59" s="18">
        <f t="shared" si="6"/>
        <v>28.080000000000002</v>
      </c>
      <c r="F59" s="18">
        <f t="shared" si="6"/>
        <v>2.16</v>
      </c>
      <c r="G59" s="18">
        <f t="shared" si="6"/>
        <v>0</v>
      </c>
      <c r="H59" s="18">
        <f t="shared" si="6"/>
        <v>0</v>
      </c>
      <c r="I59" s="18">
        <f t="shared" si="6"/>
        <v>38.160000000000004</v>
      </c>
      <c r="J59" s="18">
        <f t="shared" si="6"/>
        <v>4.32</v>
      </c>
      <c r="K59" s="18">
        <f t="shared" si="6"/>
        <v>0</v>
      </c>
      <c r="L59" s="49">
        <f t="shared" si="3"/>
        <v>72.72</v>
      </c>
      <c r="M59" s="18">
        <f t="shared" si="7"/>
        <v>69.84</v>
      </c>
      <c r="N59" s="18">
        <f t="shared" si="7"/>
        <v>0</v>
      </c>
      <c r="O59" s="18">
        <f t="shared" si="7"/>
        <v>0</v>
      </c>
      <c r="P59" s="18">
        <f t="shared" si="7"/>
        <v>2.16</v>
      </c>
      <c r="Q59" s="18">
        <f t="shared" si="7"/>
        <v>0</v>
      </c>
      <c r="R59" s="49">
        <f t="shared" si="5"/>
        <v>72</v>
      </c>
    </row>
    <row r="60" spans="3:18" x14ac:dyDescent="0.25">
      <c r="C60" s="47" t="s">
        <v>575</v>
      </c>
      <c r="D60" s="47">
        <v>147</v>
      </c>
      <c r="E60" s="18">
        <f t="shared" ref="E60:K69" si="8">(E22/100)*$D22</f>
        <v>0</v>
      </c>
      <c r="F60" s="18">
        <f t="shared" si="8"/>
        <v>0</v>
      </c>
      <c r="G60" s="18">
        <f t="shared" si="8"/>
        <v>132.30000000000001</v>
      </c>
      <c r="H60" s="18">
        <f t="shared" si="8"/>
        <v>14.700000000000001</v>
      </c>
      <c r="I60" s="18">
        <f t="shared" si="8"/>
        <v>0</v>
      </c>
      <c r="J60" s="18">
        <f t="shared" si="8"/>
        <v>0</v>
      </c>
      <c r="K60" s="18">
        <f t="shared" si="8"/>
        <v>0</v>
      </c>
      <c r="L60" s="49">
        <f t="shared" si="3"/>
        <v>147</v>
      </c>
      <c r="M60" s="18">
        <f t="shared" ref="M60:Q69" si="9">(M22/100)*$D22</f>
        <v>147</v>
      </c>
      <c r="N60" s="18">
        <f t="shared" si="9"/>
        <v>0</v>
      </c>
      <c r="O60" s="18">
        <f t="shared" si="9"/>
        <v>0</v>
      </c>
      <c r="P60" s="18">
        <f t="shared" si="9"/>
        <v>0</v>
      </c>
      <c r="Q60" s="18">
        <f t="shared" si="9"/>
        <v>0</v>
      </c>
      <c r="R60" s="49">
        <f t="shared" si="5"/>
        <v>147</v>
      </c>
    </row>
    <row r="61" spans="3:18" x14ac:dyDescent="0.25">
      <c r="C61" s="47" t="s">
        <v>577</v>
      </c>
      <c r="D61" s="47">
        <v>90</v>
      </c>
      <c r="E61" s="18">
        <f t="shared" si="8"/>
        <v>0</v>
      </c>
      <c r="F61" s="18">
        <f t="shared" si="8"/>
        <v>0</v>
      </c>
      <c r="G61" s="18">
        <f t="shared" si="8"/>
        <v>0</v>
      </c>
      <c r="H61" s="18">
        <f t="shared" si="8"/>
        <v>5.3999999999999995</v>
      </c>
      <c r="I61" s="18">
        <f t="shared" si="8"/>
        <v>83.7</v>
      </c>
      <c r="J61" s="18">
        <f t="shared" si="8"/>
        <v>0.9</v>
      </c>
      <c r="K61" s="18">
        <f t="shared" si="8"/>
        <v>0</v>
      </c>
      <c r="L61" s="49">
        <f t="shared" si="3"/>
        <v>90.000000000000014</v>
      </c>
      <c r="M61" s="18">
        <f t="shared" si="9"/>
        <v>90</v>
      </c>
      <c r="N61" s="18">
        <f t="shared" si="9"/>
        <v>0</v>
      </c>
      <c r="O61" s="18">
        <f t="shared" si="9"/>
        <v>0</v>
      </c>
      <c r="P61" s="18">
        <f t="shared" si="9"/>
        <v>0</v>
      </c>
      <c r="Q61" s="18">
        <f t="shared" si="9"/>
        <v>0</v>
      </c>
      <c r="R61" s="49">
        <f t="shared" si="5"/>
        <v>90</v>
      </c>
    </row>
    <row r="62" spans="3:18" x14ac:dyDescent="0.25">
      <c r="C62" s="47" t="s">
        <v>579</v>
      </c>
      <c r="D62" s="47">
        <v>225</v>
      </c>
      <c r="E62" s="18">
        <f t="shared" si="8"/>
        <v>0</v>
      </c>
      <c r="F62" s="18">
        <f t="shared" si="8"/>
        <v>0</v>
      </c>
      <c r="G62" s="18">
        <f t="shared" si="8"/>
        <v>0</v>
      </c>
      <c r="H62" s="18">
        <f t="shared" si="8"/>
        <v>0</v>
      </c>
      <c r="I62" s="18">
        <f t="shared" si="8"/>
        <v>4.5</v>
      </c>
      <c r="J62" s="18">
        <f t="shared" si="8"/>
        <v>220.5</v>
      </c>
      <c r="K62" s="18">
        <f t="shared" si="8"/>
        <v>0</v>
      </c>
      <c r="L62" s="49">
        <f t="shared" si="3"/>
        <v>225</v>
      </c>
      <c r="M62" s="18">
        <f t="shared" si="9"/>
        <v>225</v>
      </c>
      <c r="N62" s="18">
        <f t="shared" si="9"/>
        <v>0</v>
      </c>
      <c r="O62" s="18">
        <f t="shared" si="9"/>
        <v>0</v>
      </c>
      <c r="P62" s="18">
        <f t="shared" si="9"/>
        <v>0</v>
      </c>
      <c r="Q62" s="18">
        <f t="shared" si="9"/>
        <v>0</v>
      </c>
      <c r="R62" s="49">
        <f t="shared" si="5"/>
        <v>225</v>
      </c>
    </row>
    <row r="63" spans="3:18" x14ac:dyDescent="0.25">
      <c r="C63" s="47" t="s">
        <v>581</v>
      </c>
      <c r="D63" s="47">
        <v>124</v>
      </c>
      <c r="E63" s="18">
        <f t="shared" si="8"/>
        <v>0</v>
      </c>
      <c r="F63" s="18">
        <f t="shared" si="8"/>
        <v>0</v>
      </c>
      <c r="G63" s="18">
        <f t="shared" si="8"/>
        <v>18.599999999999998</v>
      </c>
      <c r="H63" s="18">
        <f t="shared" si="8"/>
        <v>26.04</v>
      </c>
      <c r="I63" s="18">
        <f t="shared" si="8"/>
        <v>79.36</v>
      </c>
      <c r="J63" s="18">
        <f t="shared" si="8"/>
        <v>0</v>
      </c>
      <c r="K63" s="18">
        <f t="shared" si="8"/>
        <v>0</v>
      </c>
      <c r="L63" s="49">
        <f t="shared" si="3"/>
        <v>124</v>
      </c>
      <c r="M63" s="18">
        <f t="shared" si="9"/>
        <v>124</v>
      </c>
      <c r="N63" s="18">
        <f t="shared" si="9"/>
        <v>0</v>
      </c>
      <c r="O63" s="18">
        <f t="shared" si="9"/>
        <v>0</v>
      </c>
      <c r="P63" s="18">
        <f t="shared" si="9"/>
        <v>0</v>
      </c>
      <c r="Q63" s="18">
        <f t="shared" si="9"/>
        <v>0</v>
      </c>
      <c r="R63" s="49">
        <f t="shared" si="5"/>
        <v>124</v>
      </c>
    </row>
    <row r="64" spans="3:18" x14ac:dyDescent="0.25">
      <c r="C64" s="47" t="s">
        <v>584</v>
      </c>
      <c r="D64" s="47">
        <v>74</v>
      </c>
      <c r="E64" s="18">
        <f t="shared" si="8"/>
        <v>0</v>
      </c>
      <c r="F64" s="18">
        <f t="shared" si="8"/>
        <v>0</v>
      </c>
      <c r="G64" s="18">
        <f t="shared" si="8"/>
        <v>34.04</v>
      </c>
      <c r="H64" s="18">
        <f t="shared" si="8"/>
        <v>29.6</v>
      </c>
      <c r="I64" s="18">
        <f t="shared" si="8"/>
        <v>10.360000000000001</v>
      </c>
      <c r="J64" s="18">
        <f t="shared" si="8"/>
        <v>0</v>
      </c>
      <c r="K64" s="18">
        <f t="shared" si="8"/>
        <v>0</v>
      </c>
      <c r="L64" s="49">
        <f t="shared" si="3"/>
        <v>74</v>
      </c>
      <c r="M64" s="18">
        <f t="shared" si="9"/>
        <v>74</v>
      </c>
      <c r="N64" s="18">
        <f t="shared" si="9"/>
        <v>0</v>
      </c>
      <c r="O64" s="18">
        <f t="shared" si="9"/>
        <v>0</v>
      </c>
      <c r="P64" s="18">
        <f t="shared" si="9"/>
        <v>0</v>
      </c>
      <c r="Q64" s="18">
        <f t="shared" si="9"/>
        <v>0</v>
      </c>
      <c r="R64" s="49">
        <f t="shared" si="5"/>
        <v>74</v>
      </c>
    </row>
    <row r="65" spans="3:18" x14ac:dyDescent="0.25">
      <c r="C65" s="47" t="s">
        <v>586</v>
      </c>
      <c r="D65" s="47">
        <v>57</v>
      </c>
      <c r="E65" s="18">
        <f t="shared" si="8"/>
        <v>0</v>
      </c>
      <c r="F65" s="18">
        <f t="shared" si="8"/>
        <v>3.99</v>
      </c>
      <c r="G65" s="18">
        <f t="shared" si="8"/>
        <v>9.120000000000001</v>
      </c>
      <c r="H65" s="18">
        <f t="shared" si="8"/>
        <v>2.2800000000000002</v>
      </c>
      <c r="I65" s="18">
        <f t="shared" si="8"/>
        <v>42.18</v>
      </c>
      <c r="J65" s="18">
        <f t="shared" si="8"/>
        <v>0</v>
      </c>
      <c r="K65" s="18">
        <f t="shared" si="8"/>
        <v>0</v>
      </c>
      <c r="L65" s="49">
        <f t="shared" si="3"/>
        <v>57.57</v>
      </c>
      <c r="M65" s="18">
        <f t="shared" si="9"/>
        <v>57</v>
      </c>
      <c r="N65" s="18">
        <f t="shared" si="9"/>
        <v>0</v>
      </c>
      <c r="O65" s="18">
        <f t="shared" si="9"/>
        <v>0</v>
      </c>
      <c r="P65" s="18">
        <f t="shared" si="9"/>
        <v>0</v>
      </c>
      <c r="Q65" s="18">
        <f t="shared" si="9"/>
        <v>0</v>
      </c>
      <c r="R65" s="49">
        <f t="shared" si="5"/>
        <v>57</v>
      </c>
    </row>
    <row r="66" spans="3:18" x14ac:dyDescent="0.25">
      <c r="C66" s="47" t="s">
        <v>588</v>
      </c>
      <c r="D66" s="47">
        <v>361</v>
      </c>
      <c r="E66" s="18">
        <f t="shared" si="8"/>
        <v>0</v>
      </c>
      <c r="F66" s="18">
        <f t="shared" si="8"/>
        <v>0</v>
      </c>
      <c r="G66" s="18">
        <f t="shared" si="8"/>
        <v>18.05</v>
      </c>
      <c r="H66" s="18">
        <f t="shared" si="8"/>
        <v>25.270000000000003</v>
      </c>
      <c r="I66" s="18">
        <f t="shared" si="8"/>
        <v>314.07</v>
      </c>
      <c r="J66" s="18">
        <f t="shared" si="8"/>
        <v>3.61</v>
      </c>
      <c r="K66" s="18">
        <f t="shared" si="8"/>
        <v>0</v>
      </c>
      <c r="L66" s="49">
        <f t="shared" si="3"/>
        <v>361</v>
      </c>
      <c r="M66" s="18">
        <f t="shared" si="9"/>
        <v>361</v>
      </c>
      <c r="N66" s="18">
        <f t="shared" si="9"/>
        <v>0</v>
      </c>
      <c r="O66" s="18">
        <f t="shared" si="9"/>
        <v>0</v>
      </c>
      <c r="P66" s="18">
        <f t="shared" si="9"/>
        <v>0</v>
      </c>
      <c r="Q66" s="18">
        <f t="shared" si="9"/>
        <v>0</v>
      </c>
      <c r="R66" s="49">
        <f t="shared" si="5"/>
        <v>361</v>
      </c>
    </row>
    <row r="67" spans="3:18" x14ac:dyDescent="0.25">
      <c r="C67" s="47" t="s">
        <v>590</v>
      </c>
      <c r="D67" s="47">
        <v>49</v>
      </c>
      <c r="E67" s="18">
        <f t="shared" si="8"/>
        <v>0</v>
      </c>
      <c r="F67" s="18">
        <f t="shared" si="8"/>
        <v>0</v>
      </c>
      <c r="G67" s="18">
        <f t="shared" si="8"/>
        <v>0</v>
      </c>
      <c r="H67" s="18">
        <f t="shared" si="8"/>
        <v>0</v>
      </c>
      <c r="I67" s="18">
        <f t="shared" si="8"/>
        <v>0</v>
      </c>
      <c r="J67" s="18">
        <f t="shared" si="8"/>
        <v>0</v>
      </c>
      <c r="K67" s="18">
        <f t="shared" si="8"/>
        <v>49</v>
      </c>
      <c r="L67" s="49">
        <f t="shared" si="3"/>
        <v>49</v>
      </c>
      <c r="M67" s="18">
        <f t="shared" si="9"/>
        <v>0</v>
      </c>
      <c r="N67" s="18">
        <f t="shared" si="9"/>
        <v>49</v>
      </c>
      <c r="O67" s="18">
        <f t="shared" si="9"/>
        <v>0</v>
      </c>
      <c r="P67" s="18">
        <f t="shared" si="9"/>
        <v>0</v>
      </c>
      <c r="Q67" s="18">
        <f t="shared" si="9"/>
        <v>0</v>
      </c>
      <c r="R67" s="49">
        <f t="shared" si="5"/>
        <v>49</v>
      </c>
    </row>
    <row r="68" spans="3:18" x14ac:dyDescent="0.25">
      <c r="C68" s="47" t="s">
        <v>592</v>
      </c>
      <c r="D68" s="47">
        <v>102</v>
      </c>
      <c r="E68" s="18">
        <f t="shared" si="8"/>
        <v>2.04</v>
      </c>
      <c r="F68" s="18">
        <f t="shared" si="8"/>
        <v>12.24</v>
      </c>
      <c r="G68" s="18">
        <f t="shared" si="8"/>
        <v>4.08</v>
      </c>
      <c r="H68" s="18">
        <f t="shared" si="8"/>
        <v>12.24</v>
      </c>
      <c r="I68" s="18">
        <f t="shared" si="8"/>
        <v>0</v>
      </c>
      <c r="J68" s="18">
        <f t="shared" si="8"/>
        <v>72.42</v>
      </c>
      <c r="K68" s="18">
        <f t="shared" si="8"/>
        <v>0</v>
      </c>
      <c r="L68" s="49">
        <f t="shared" si="3"/>
        <v>103.02000000000001</v>
      </c>
      <c r="M68" s="18">
        <f t="shared" si="9"/>
        <v>100.98</v>
      </c>
      <c r="N68" s="18">
        <f t="shared" si="9"/>
        <v>0</v>
      </c>
      <c r="O68" s="18">
        <f t="shared" si="9"/>
        <v>1.02</v>
      </c>
      <c r="P68" s="18">
        <f t="shared" si="9"/>
        <v>0</v>
      </c>
      <c r="Q68" s="18">
        <f t="shared" si="9"/>
        <v>0</v>
      </c>
      <c r="R68" s="49">
        <f t="shared" si="5"/>
        <v>102</v>
      </c>
    </row>
    <row r="69" spans="3:18" x14ac:dyDescent="0.25">
      <c r="C69" s="47" t="s">
        <v>594</v>
      </c>
      <c r="D69" s="47">
        <v>84</v>
      </c>
      <c r="E69" s="18">
        <f t="shared" si="8"/>
        <v>0.84</v>
      </c>
      <c r="F69" s="18">
        <f t="shared" si="8"/>
        <v>3.36</v>
      </c>
      <c r="G69" s="18">
        <f t="shared" si="8"/>
        <v>0.84</v>
      </c>
      <c r="H69" s="18">
        <f t="shared" si="8"/>
        <v>20.16</v>
      </c>
      <c r="I69" s="18">
        <f t="shared" si="8"/>
        <v>0</v>
      </c>
      <c r="J69" s="18">
        <f t="shared" si="8"/>
        <v>58.8</v>
      </c>
      <c r="K69" s="18">
        <f t="shared" si="8"/>
        <v>0</v>
      </c>
      <c r="L69" s="49">
        <f t="shared" si="3"/>
        <v>84</v>
      </c>
      <c r="M69" s="18">
        <f t="shared" si="9"/>
        <v>84</v>
      </c>
      <c r="N69" s="18">
        <f t="shared" si="9"/>
        <v>0</v>
      </c>
      <c r="O69" s="18">
        <f t="shared" si="9"/>
        <v>0</v>
      </c>
      <c r="P69" s="18">
        <f t="shared" si="9"/>
        <v>0</v>
      </c>
      <c r="Q69" s="18">
        <f t="shared" si="9"/>
        <v>0</v>
      </c>
      <c r="R69" s="49">
        <f t="shared" si="5"/>
        <v>84</v>
      </c>
    </row>
    <row r="70" spans="3:18" x14ac:dyDescent="0.25">
      <c r="C70" s="47" t="s">
        <v>596</v>
      </c>
      <c r="D70" s="47">
        <v>28</v>
      </c>
      <c r="E70" s="18">
        <f t="shared" ref="E70:K75" si="10">(E32/100)*$D32</f>
        <v>0</v>
      </c>
      <c r="F70" s="18">
        <f t="shared" si="10"/>
        <v>26.040000000000003</v>
      </c>
      <c r="G70" s="18">
        <f t="shared" si="10"/>
        <v>0</v>
      </c>
      <c r="H70" s="18">
        <f t="shared" si="10"/>
        <v>1.9600000000000002</v>
      </c>
      <c r="I70" s="18">
        <f t="shared" si="10"/>
        <v>0</v>
      </c>
      <c r="J70" s="18">
        <f t="shared" si="10"/>
        <v>0</v>
      </c>
      <c r="K70" s="18">
        <f t="shared" si="10"/>
        <v>0</v>
      </c>
      <c r="L70" s="49">
        <f t="shared" si="3"/>
        <v>28.000000000000004</v>
      </c>
      <c r="M70" s="18">
        <f t="shared" ref="M70:Q75" si="11">(M32/100)*$D32</f>
        <v>19.88</v>
      </c>
      <c r="N70" s="18">
        <f t="shared" si="11"/>
        <v>0</v>
      </c>
      <c r="O70" s="18">
        <f t="shared" si="11"/>
        <v>0</v>
      </c>
      <c r="P70" s="18">
        <f t="shared" si="11"/>
        <v>8.1199999999999992</v>
      </c>
      <c r="Q70" s="18">
        <f t="shared" si="11"/>
        <v>0</v>
      </c>
      <c r="R70" s="49">
        <f t="shared" si="5"/>
        <v>28</v>
      </c>
    </row>
    <row r="71" spans="3:18" x14ac:dyDescent="0.25">
      <c r="C71" s="47" t="s">
        <v>598</v>
      </c>
      <c r="D71" s="47">
        <v>125</v>
      </c>
      <c r="E71" s="18">
        <f t="shared" si="10"/>
        <v>0</v>
      </c>
      <c r="F71" s="18">
        <f t="shared" si="10"/>
        <v>0</v>
      </c>
      <c r="G71" s="18">
        <f t="shared" si="10"/>
        <v>17.5</v>
      </c>
      <c r="H71" s="18">
        <f t="shared" si="10"/>
        <v>106.25</v>
      </c>
      <c r="I71" s="18">
        <f t="shared" si="10"/>
        <v>0</v>
      </c>
      <c r="J71" s="18">
        <f t="shared" si="10"/>
        <v>1.25</v>
      </c>
      <c r="K71" s="18">
        <f t="shared" si="10"/>
        <v>0</v>
      </c>
      <c r="L71" s="49">
        <f t="shared" si="3"/>
        <v>125</v>
      </c>
      <c r="M71" s="18">
        <f t="shared" si="11"/>
        <v>125</v>
      </c>
      <c r="N71" s="18">
        <f t="shared" si="11"/>
        <v>0</v>
      </c>
      <c r="O71" s="18">
        <f t="shared" si="11"/>
        <v>0</v>
      </c>
      <c r="P71" s="18">
        <f t="shared" si="11"/>
        <v>0</v>
      </c>
      <c r="Q71" s="18">
        <f t="shared" si="11"/>
        <v>0</v>
      </c>
      <c r="R71" s="49">
        <f t="shared" si="5"/>
        <v>125</v>
      </c>
    </row>
    <row r="72" spans="3:18" x14ac:dyDescent="0.25">
      <c r="C72" s="47" t="s">
        <v>600</v>
      </c>
      <c r="D72" s="47">
        <v>53</v>
      </c>
      <c r="E72" s="18">
        <f t="shared" si="10"/>
        <v>0</v>
      </c>
      <c r="F72" s="18">
        <f t="shared" si="10"/>
        <v>0</v>
      </c>
      <c r="G72" s="18">
        <f t="shared" si="10"/>
        <v>0</v>
      </c>
      <c r="H72" s="18">
        <f t="shared" si="10"/>
        <v>0</v>
      </c>
      <c r="I72" s="18">
        <f t="shared" si="10"/>
        <v>53</v>
      </c>
      <c r="J72" s="18">
        <f t="shared" si="10"/>
        <v>0</v>
      </c>
      <c r="K72" s="18">
        <f t="shared" si="10"/>
        <v>0</v>
      </c>
      <c r="L72" s="49">
        <f t="shared" si="3"/>
        <v>53</v>
      </c>
      <c r="M72" s="18">
        <f t="shared" si="11"/>
        <v>53</v>
      </c>
      <c r="N72" s="18">
        <f t="shared" si="11"/>
        <v>0</v>
      </c>
      <c r="O72" s="18">
        <f t="shared" si="11"/>
        <v>0</v>
      </c>
      <c r="P72" s="18">
        <f t="shared" si="11"/>
        <v>0</v>
      </c>
      <c r="Q72" s="18">
        <f t="shared" si="11"/>
        <v>0</v>
      </c>
      <c r="R72" s="49">
        <f t="shared" si="5"/>
        <v>53</v>
      </c>
    </row>
    <row r="73" spans="3:18" x14ac:dyDescent="0.25">
      <c r="C73" s="47" t="s">
        <v>602</v>
      </c>
      <c r="D73" s="47">
        <v>103</v>
      </c>
      <c r="E73" s="18">
        <f t="shared" si="10"/>
        <v>0</v>
      </c>
      <c r="F73" s="18">
        <f t="shared" si="10"/>
        <v>0</v>
      </c>
      <c r="G73" s="18">
        <f t="shared" si="10"/>
        <v>2.06</v>
      </c>
      <c r="H73" s="18">
        <f t="shared" si="10"/>
        <v>0</v>
      </c>
      <c r="I73" s="18">
        <f t="shared" si="10"/>
        <v>0</v>
      </c>
      <c r="J73" s="18">
        <f t="shared" si="10"/>
        <v>0</v>
      </c>
      <c r="K73" s="18">
        <f t="shared" si="10"/>
        <v>100.94</v>
      </c>
      <c r="L73" s="49">
        <f t="shared" si="3"/>
        <v>103</v>
      </c>
      <c r="M73" s="18">
        <f t="shared" si="11"/>
        <v>0</v>
      </c>
      <c r="N73" s="18">
        <f t="shared" si="11"/>
        <v>0</v>
      </c>
      <c r="O73" s="18">
        <f t="shared" si="11"/>
        <v>0</v>
      </c>
      <c r="P73" s="18">
        <f t="shared" si="11"/>
        <v>0</v>
      </c>
      <c r="Q73" s="18">
        <f t="shared" si="11"/>
        <v>103</v>
      </c>
      <c r="R73" s="49">
        <f t="shared" si="5"/>
        <v>103</v>
      </c>
    </row>
    <row r="74" spans="3:18" x14ac:dyDescent="0.25">
      <c r="C74" s="47" t="s">
        <v>604</v>
      </c>
      <c r="D74" s="47">
        <v>333</v>
      </c>
      <c r="E74" s="18">
        <f t="shared" si="10"/>
        <v>6.66</v>
      </c>
      <c r="F74" s="18">
        <f t="shared" si="10"/>
        <v>0</v>
      </c>
      <c r="G74" s="18">
        <f t="shared" si="10"/>
        <v>3.33</v>
      </c>
      <c r="H74" s="18">
        <f t="shared" si="10"/>
        <v>49.949999999999996</v>
      </c>
      <c r="I74" s="18">
        <f t="shared" si="10"/>
        <v>0</v>
      </c>
      <c r="J74" s="18">
        <f t="shared" si="10"/>
        <v>256.41000000000003</v>
      </c>
      <c r="K74" s="18">
        <f t="shared" si="10"/>
        <v>16.650000000000002</v>
      </c>
      <c r="L74" s="49">
        <f t="shared" si="3"/>
        <v>333</v>
      </c>
      <c r="M74" s="18">
        <f t="shared" si="11"/>
        <v>316.34999999999997</v>
      </c>
      <c r="N74" s="18">
        <f t="shared" si="11"/>
        <v>0</v>
      </c>
      <c r="O74" s="18">
        <f t="shared" si="11"/>
        <v>0</v>
      </c>
      <c r="P74" s="18">
        <f t="shared" si="11"/>
        <v>0</v>
      </c>
      <c r="Q74" s="18">
        <f t="shared" si="11"/>
        <v>16.650000000000002</v>
      </c>
      <c r="R74" s="49">
        <f t="shared" si="5"/>
        <v>332.99999999999994</v>
      </c>
    </row>
    <row r="75" spans="3:18" x14ac:dyDescent="0.25">
      <c r="C75" s="47" t="s">
        <v>606</v>
      </c>
      <c r="D75" s="47">
        <v>189</v>
      </c>
      <c r="E75" s="18">
        <f t="shared" si="10"/>
        <v>183.32999999999998</v>
      </c>
      <c r="F75" s="18">
        <f t="shared" si="10"/>
        <v>0</v>
      </c>
      <c r="G75" s="18">
        <f t="shared" si="10"/>
        <v>1.8900000000000001</v>
      </c>
      <c r="H75" s="18">
        <f t="shared" si="10"/>
        <v>3.7800000000000002</v>
      </c>
      <c r="I75" s="18">
        <f t="shared" si="10"/>
        <v>0</v>
      </c>
      <c r="J75" s="18">
        <f t="shared" si="10"/>
        <v>0</v>
      </c>
      <c r="K75" s="18">
        <f t="shared" si="10"/>
        <v>0</v>
      </c>
      <c r="L75" s="49">
        <f t="shared" si="3"/>
        <v>188.99999999999997</v>
      </c>
      <c r="M75" s="18">
        <f t="shared" si="11"/>
        <v>189</v>
      </c>
      <c r="N75" s="18">
        <f t="shared" si="11"/>
        <v>0</v>
      </c>
      <c r="O75" s="18">
        <f t="shared" si="11"/>
        <v>0</v>
      </c>
      <c r="P75" s="18">
        <f t="shared" si="11"/>
        <v>0</v>
      </c>
      <c r="Q75" s="18">
        <f t="shared" si="11"/>
        <v>0</v>
      </c>
      <c r="R75" s="49">
        <f t="shared" si="5"/>
        <v>189</v>
      </c>
    </row>
    <row r="76" spans="3:18" x14ac:dyDescent="0.25">
      <c r="E76" s="18" t="s">
        <v>186</v>
      </c>
      <c r="F76" s="18" t="s">
        <v>183</v>
      </c>
      <c r="G76" s="18" t="s">
        <v>184</v>
      </c>
      <c r="H76" s="18" t="s">
        <v>183</v>
      </c>
      <c r="I76" s="18" t="s">
        <v>608</v>
      </c>
      <c r="J76" s="18" t="s">
        <v>185</v>
      </c>
      <c r="K76" s="18" t="s">
        <v>236</v>
      </c>
      <c r="L76" s="18"/>
      <c r="M76" s="18" t="s">
        <v>275</v>
      </c>
      <c r="N76" s="18" t="s">
        <v>363</v>
      </c>
      <c r="O76" s="18" t="s">
        <v>319</v>
      </c>
      <c r="P76" s="18" t="s">
        <v>320</v>
      </c>
      <c r="Q76" s="18" t="s">
        <v>276</v>
      </c>
      <c r="R76" s="18"/>
    </row>
    <row r="79" spans="3:18" x14ac:dyDescent="0.25">
      <c r="C79" s="46" t="s">
        <v>277</v>
      </c>
      <c r="D79" s="46" t="s">
        <v>81</v>
      </c>
      <c r="E79" s="31" t="s">
        <v>93</v>
      </c>
      <c r="F79" s="31" t="s">
        <v>193</v>
      </c>
      <c r="G79" s="31" t="s">
        <v>194</v>
      </c>
      <c r="H79" s="31" t="s">
        <v>195</v>
      </c>
      <c r="I79" s="31" t="s">
        <v>196</v>
      </c>
      <c r="J79" s="31" t="s">
        <v>197</v>
      </c>
      <c r="K79" s="35" t="s">
        <v>198</v>
      </c>
      <c r="L79" s="32" t="s">
        <v>188</v>
      </c>
      <c r="M79" s="32" t="s">
        <v>189</v>
      </c>
      <c r="N79" s="32" t="s">
        <v>84</v>
      </c>
      <c r="O79" s="32" t="s">
        <v>190</v>
      </c>
      <c r="P79" s="32" t="s">
        <v>88</v>
      </c>
      <c r="Q79" s="32" t="s">
        <v>191</v>
      </c>
      <c r="R79" s="35" t="s">
        <v>192</v>
      </c>
    </row>
    <row r="80" spans="3:18" x14ac:dyDescent="0.25">
      <c r="C80" s="47" t="s">
        <v>609</v>
      </c>
      <c r="D80" s="47">
        <v>33</v>
      </c>
      <c r="E80" s="50">
        <f t="shared" ref="E80:E115" si="12">K40</f>
        <v>25.080000000000002</v>
      </c>
      <c r="F80" s="50">
        <f t="shared" ref="F80:F115" si="13">F40+H40</f>
        <v>0</v>
      </c>
      <c r="G80" s="50">
        <f t="shared" ref="G80:G115" si="14">I40</f>
        <v>7.92</v>
      </c>
      <c r="H80" s="50">
        <f t="shared" ref="H80:H115" si="15">E40</f>
        <v>0</v>
      </c>
      <c r="I80" s="50">
        <f t="shared" ref="I80:I115" si="16">G40</f>
        <v>0</v>
      </c>
      <c r="J80" s="50">
        <f t="shared" ref="J80:J115" si="17">J40</f>
        <v>0</v>
      </c>
      <c r="K80" s="51">
        <f t="shared" ref="K80:K115" si="18">SUM(E80:J80)</f>
        <v>33</v>
      </c>
      <c r="L80" s="50">
        <f t="shared" ref="L80:L115" si="19">Q40</f>
        <v>25.080000000000002</v>
      </c>
      <c r="M80" s="50">
        <f t="shared" ref="M80:P99" si="20">M40</f>
        <v>7.92</v>
      </c>
      <c r="N80" s="50">
        <f t="shared" si="20"/>
        <v>0</v>
      </c>
      <c r="O80" s="50">
        <f t="shared" si="20"/>
        <v>0</v>
      </c>
      <c r="P80" s="50">
        <f t="shared" si="20"/>
        <v>0</v>
      </c>
      <c r="Q80" s="46">
        <v>0</v>
      </c>
      <c r="R80" s="51">
        <f t="shared" ref="R80:R115" si="21">SUM(L80:Q80)</f>
        <v>33</v>
      </c>
    </row>
    <row r="81" spans="3:18" x14ac:dyDescent="0.25">
      <c r="C81" s="47" t="s">
        <v>610</v>
      </c>
      <c r="D81" s="47">
        <v>82</v>
      </c>
      <c r="E81" s="50">
        <f t="shared" si="12"/>
        <v>72.16</v>
      </c>
      <c r="F81" s="50">
        <f t="shared" si="13"/>
        <v>0</v>
      </c>
      <c r="G81" s="50">
        <f t="shared" si="14"/>
        <v>0</v>
      </c>
      <c r="H81" s="50">
        <f t="shared" si="15"/>
        <v>0</v>
      </c>
      <c r="I81" s="50">
        <f t="shared" si="16"/>
        <v>9.84</v>
      </c>
      <c r="J81" s="50">
        <f t="shared" si="17"/>
        <v>0</v>
      </c>
      <c r="K81" s="51">
        <f t="shared" si="18"/>
        <v>82</v>
      </c>
      <c r="L81" s="50">
        <f t="shared" si="19"/>
        <v>82</v>
      </c>
      <c r="M81" s="50">
        <f t="shared" si="20"/>
        <v>0</v>
      </c>
      <c r="N81" s="50">
        <f t="shared" si="20"/>
        <v>0</v>
      </c>
      <c r="O81" s="50">
        <f t="shared" si="20"/>
        <v>0</v>
      </c>
      <c r="P81" s="50">
        <f t="shared" si="20"/>
        <v>0</v>
      </c>
      <c r="Q81" s="46">
        <v>0</v>
      </c>
      <c r="R81" s="51">
        <f t="shared" si="21"/>
        <v>82</v>
      </c>
    </row>
    <row r="82" spans="3:18" x14ac:dyDescent="0.25">
      <c r="C82" s="46" t="s">
        <v>611</v>
      </c>
      <c r="D82" s="47">
        <v>74</v>
      </c>
      <c r="E82" s="50">
        <f t="shared" si="12"/>
        <v>0</v>
      </c>
      <c r="F82" s="50">
        <f t="shared" si="13"/>
        <v>37</v>
      </c>
      <c r="G82" s="50">
        <f t="shared" si="14"/>
        <v>0</v>
      </c>
      <c r="H82" s="50">
        <f t="shared" si="15"/>
        <v>0</v>
      </c>
      <c r="I82" s="50">
        <f t="shared" si="16"/>
        <v>33.300000000000004</v>
      </c>
      <c r="J82" s="50">
        <f t="shared" si="17"/>
        <v>3.7</v>
      </c>
      <c r="K82" s="51">
        <f t="shared" si="18"/>
        <v>74.000000000000014</v>
      </c>
      <c r="L82" s="50">
        <f t="shared" si="19"/>
        <v>0</v>
      </c>
      <c r="M82" s="50">
        <f t="shared" si="20"/>
        <v>74</v>
      </c>
      <c r="N82" s="50">
        <f t="shared" si="20"/>
        <v>0</v>
      </c>
      <c r="O82" s="50">
        <f t="shared" si="20"/>
        <v>0</v>
      </c>
      <c r="P82" s="50">
        <f t="shared" si="20"/>
        <v>0</v>
      </c>
      <c r="Q82" s="46">
        <v>0</v>
      </c>
      <c r="R82" s="51">
        <f t="shared" si="21"/>
        <v>74</v>
      </c>
    </row>
    <row r="83" spans="3:18" x14ac:dyDescent="0.25">
      <c r="C83" s="46" t="s">
        <v>612</v>
      </c>
      <c r="D83" s="47">
        <v>73</v>
      </c>
      <c r="E83" s="50">
        <f t="shared" si="12"/>
        <v>70.81</v>
      </c>
      <c r="F83" s="50">
        <f t="shared" si="13"/>
        <v>0</v>
      </c>
      <c r="G83" s="50">
        <f t="shared" si="14"/>
        <v>0</v>
      </c>
      <c r="H83" s="50">
        <f t="shared" si="15"/>
        <v>0</v>
      </c>
      <c r="I83" s="50">
        <f t="shared" si="16"/>
        <v>0.73</v>
      </c>
      <c r="J83" s="50">
        <f t="shared" si="17"/>
        <v>0</v>
      </c>
      <c r="K83" s="51">
        <f t="shared" si="18"/>
        <v>71.540000000000006</v>
      </c>
      <c r="L83" s="50">
        <f t="shared" si="19"/>
        <v>73</v>
      </c>
      <c r="M83" s="50">
        <f t="shared" si="20"/>
        <v>0</v>
      </c>
      <c r="N83" s="50">
        <f t="shared" si="20"/>
        <v>0</v>
      </c>
      <c r="O83" s="50">
        <f t="shared" si="20"/>
        <v>0</v>
      </c>
      <c r="P83" s="50">
        <f t="shared" si="20"/>
        <v>0</v>
      </c>
      <c r="Q83" s="46">
        <v>0</v>
      </c>
      <c r="R83" s="51">
        <f t="shared" si="21"/>
        <v>73</v>
      </c>
    </row>
    <row r="84" spans="3:18" x14ac:dyDescent="0.25">
      <c r="C84" s="46" t="s">
        <v>613</v>
      </c>
      <c r="D84" s="47">
        <v>41</v>
      </c>
      <c r="E84" s="50">
        <f t="shared" si="12"/>
        <v>0</v>
      </c>
      <c r="F84" s="50">
        <f t="shared" si="13"/>
        <v>40.180000000000007</v>
      </c>
      <c r="G84" s="50">
        <f t="shared" si="14"/>
        <v>0</v>
      </c>
      <c r="H84" s="50">
        <f t="shared" si="15"/>
        <v>0</v>
      </c>
      <c r="I84" s="50">
        <f t="shared" si="16"/>
        <v>0</v>
      </c>
      <c r="J84" s="50">
        <f t="shared" si="17"/>
        <v>0.82000000000000006</v>
      </c>
      <c r="K84" s="51">
        <f t="shared" si="18"/>
        <v>41.000000000000007</v>
      </c>
      <c r="L84" s="50">
        <f t="shared" si="19"/>
        <v>0</v>
      </c>
      <c r="M84" s="50">
        <f t="shared" si="20"/>
        <v>34.03</v>
      </c>
      <c r="N84" s="50">
        <f t="shared" si="20"/>
        <v>0</v>
      </c>
      <c r="O84" s="50">
        <f t="shared" si="20"/>
        <v>6.9700000000000006</v>
      </c>
      <c r="P84" s="50">
        <f t="shared" si="20"/>
        <v>0</v>
      </c>
      <c r="Q84" s="46">
        <v>0</v>
      </c>
      <c r="R84" s="51">
        <f t="shared" si="21"/>
        <v>41</v>
      </c>
    </row>
    <row r="85" spans="3:18" x14ac:dyDescent="0.25">
      <c r="C85" s="46" t="s">
        <v>2469</v>
      </c>
      <c r="D85" s="47">
        <v>45</v>
      </c>
      <c r="E85" s="50">
        <f t="shared" si="12"/>
        <v>0</v>
      </c>
      <c r="F85" s="50">
        <f t="shared" si="13"/>
        <v>0</v>
      </c>
      <c r="G85" s="50">
        <f t="shared" si="14"/>
        <v>3.1500000000000004</v>
      </c>
      <c r="H85" s="50">
        <f t="shared" si="15"/>
        <v>0</v>
      </c>
      <c r="I85" s="50">
        <f t="shared" si="16"/>
        <v>0</v>
      </c>
      <c r="J85" s="50">
        <f t="shared" si="17"/>
        <v>41.85</v>
      </c>
      <c r="K85" s="51">
        <f t="shared" si="18"/>
        <v>45</v>
      </c>
      <c r="L85" s="50">
        <f t="shared" si="19"/>
        <v>0</v>
      </c>
      <c r="M85" s="50">
        <f t="shared" si="20"/>
        <v>45</v>
      </c>
      <c r="N85" s="50">
        <f t="shared" si="20"/>
        <v>0</v>
      </c>
      <c r="O85" s="50">
        <f t="shared" si="20"/>
        <v>0</v>
      </c>
      <c r="P85" s="50">
        <f t="shared" si="20"/>
        <v>0</v>
      </c>
      <c r="Q85" s="46">
        <v>0</v>
      </c>
      <c r="R85" s="51">
        <f t="shared" si="21"/>
        <v>45</v>
      </c>
    </row>
    <row r="86" spans="3:18" x14ac:dyDescent="0.25">
      <c r="C86" s="46" t="s">
        <v>614</v>
      </c>
      <c r="D86" s="47">
        <v>74</v>
      </c>
      <c r="E86" s="50">
        <f t="shared" si="12"/>
        <v>0</v>
      </c>
      <c r="F86" s="50">
        <f t="shared" si="13"/>
        <v>31.82</v>
      </c>
      <c r="G86" s="50">
        <f t="shared" si="14"/>
        <v>0</v>
      </c>
      <c r="H86" s="50">
        <f t="shared" si="15"/>
        <v>17.759999999999998</v>
      </c>
      <c r="I86" s="50">
        <f t="shared" si="16"/>
        <v>6.66</v>
      </c>
      <c r="J86" s="50">
        <f t="shared" si="17"/>
        <v>17.02</v>
      </c>
      <c r="K86" s="51">
        <f t="shared" si="18"/>
        <v>73.259999999999991</v>
      </c>
      <c r="L86" s="50">
        <f t="shared" si="19"/>
        <v>0</v>
      </c>
      <c r="M86" s="50">
        <f t="shared" si="20"/>
        <v>73.260000000000005</v>
      </c>
      <c r="N86" s="50">
        <f t="shared" si="20"/>
        <v>0</v>
      </c>
      <c r="O86" s="50">
        <f t="shared" si="20"/>
        <v>0</v>
      </c>
      <c r="P86" s="50">
        <f t="shared" si="20"/>
        <v>0.74</v>
      </c>
      <c r="Q86" s="46">
        <v>0</v>
      </c>
      <c r="R86" s="51">
        <f t="shared" si="21"/>
        <v>74</v>
      </c>
    </row>
    <row r="87" spans="3:18" x14ac:dyDescent="0.25">
      <c r="C87" s="46" t="s">
        <v>615</v>
      </c>
      <c r="D87" s="47">
        <v>115</v>
      </c>
      <c r="E87" s="50">
        <f t="shared" si="12"/>
        <v>0</v>
      </c>
      <c r="F87" s="50">
        <f t="shared" si="13"/>
        <v>19.55</v>
      </c>
      <c r="G87" s="50">
        <f t="shared" si="14"/>
        <v>23</v>
      </c>
      <c r="H87" s="50">
        <f t="shared" si="15"/>
        <v>0</v>
      </c>
      <c r="I87" s="50">
        <f t="shared" si="16"/>
        <v>64.400000000000006</v>
      </c>
      <c r="J87" s="50">
        <f t="shared" si="17"/>
        <v>9.2000000000000011</v>
      </c>
      <c r="K87" s="51">
        <f t="shared" si="18"/>
        <v>116.15</v>
      </c>
      <c r="L87" s="50">
        <f t="shared" si="19"/>
        <v>0</v>
      </c>
      <c r="M87" s="50">
        <f t="shared" si="20"/>
        <v>115</v>
      </c>
      <c r="N87" s="50">
        <f t="shared" si="20"/>
        <v>0</v>
      </c>
      <c r="O87" s="50">
        <f t="shared" si="20"/>
        <v>0</v>
      </c>
      <c r="P87" s="50">
        <f t="shared" si="20"/>
        <v>0</v>
      </c>
      <c r="Q87" s="46">
        <v>0</v>
      </c>
      <c r="R87" s="51">
        <f t="shared" si="21"/>
        <v>115</v>
      </c>
    </row>
    <row r="88" spans="3:18" x14ac:dyDescent="0.25">
      <c r="C88" s="46" t="s">
        <v>616</v>
      </c>
      <c r="D88" s="47">
        <v>128</v>
      </c>
      <c r="E88" s="50">
        <f t="shared" si="12"/>
        <v>0</v>
      </c>
      <c r="F88" s="50">
        <f t="shared" si="13"/>
        <v>56.32</v>
      </c>
      <c r="G88" s="50">
        <f t="shared" si="14"/>
        <v>0</v>
      </c>
      <c r="H88" s="50">
        <f t="shared" si="15"/>
        <v>0</v>
      </c>
      <c r="I88" s="50">
        <f t="shared" si="16"/>
        <v>71.680000000000007</v>
      </c>
      <c r="J88" s="50">
        <f t="shared" si="17"/>
        <v>0</v>
      </c>
      <c r="K88" s="51">
        <f t="shared" si="18"/>
        <v>128</v>
      </c>
      <c r="L88" s="50">
        <f t="shared" si="19"/>
        <v>0</v>
      </c>
      <c r="M88" s="50">
        <f t="shared" si="20"/>
        <v>128</v>
      </c>
      <c r="N88" s="50">
        <f t="shared" si="20"/>
        <v>0</v>
      </c>
      <c r="O88" s="50">
        <f t="shared" si="20"/>
        <v>0</v>
      </c>
      <c r="P88" s="50">
        <f t="shared" si="20"/>
        <v>0</v>
      </c>
      <c r="Q88" s="46">
        <v>0</v>
      </c>
      <c r="R88" s="51">
        <f t="shared" si="21"/>
        <v>128</v>
      </c>
    </row>
    <row r="89" spans="3:18" x14ac:dyDescent="0.25">
      <c r="C89" s="46" t="s">
        <v>617</v>
      </c>
      <c r="D89" s="47">
        <v>31</v>
      </c>
      <c r="E89" s="50">
        <f t="shared" si="12"/>
        <v>0</v>
      </c>
      <c r="F89" s="50">
        <f t="shared" si="13"/>
        <v>1.8599999999999999</v>
      </c>
      <c r="G89" s="50">
        <f t="shared" si="14"/>
        <v>0</v>
      </c>
      <c r="H89" s="50">
        <f t="shared" si="15"/>
        <v>0</v>
      </c>
      <c r="I89" s="50">
        <f t="shared" si="16"/>
        <v>1.8599999999999999</v>
      </c>
      <c r="J89" s="50">
        <f t="shared" si="17"/>
        <v>26.97</v>
      </c>
      <c r="K89" s="51">
        <f t="shared" si="18"/>
        <v>30.689999999999998</v>
      </c>
      <c r="L89" s="50">
        <f t="shared" si="19"/>
        <v>0</v>
      </c>
      <c r="M89" s="50">
        <f t="shared" si="20"/>
        <v>31</v>
      </c>
      <c r="N89" s="50">
        <f t="shared" si="20"/>
        <v>0</v>
      </c>
      <c r="O89" s="50">
        <f t="shared" si="20"/>
        <v>0</v>
      </c>
      <c r="P89" s="50">
        <f t="shared" si="20"/>
        <v>0</v>
      </c>
      <c r="Q89" s="46">
        <v>0</v>
      </c>
      <c r="R89" s="51">
        <f t="shared" si="21"/>
        <v>31</v>
      </c>
    </row>
    <row r="90" spans="3:18" x14ac:dyDescent="0.25">
      <c r="C90" s="46" t="s">
        <v>618</v>
      </c>
      <c r="D90" s="47">
        <v>56</v>
      </c>
      <c r="E90" s="50">
        <f t="shared" si="12"/>
        <v>49.28</v>
      </c>
      <c r="F90" s="50">
        <f t="shared" si="13"/>
        <v>0</v>
      </c>
      <c r="G90" s="50">
        <f t="shared" si="14"/>
        <v>0</v>
      </c>
      <c r="H90" s="50">
        <f t="shared" si="15"/>
        <v>0</v>
      </c>
      <c r="I90" s="50">
        <f t="shared" si="16"/>
        <v>7.28</v>
      </c>
      <c r="J90" s="50">
        <f t="shared" si="17"/>
        <v>0</v>
      </c>
      <c r="K90" s="51">
        <f t="shared" si="18"/>
        <v>56.56</v>
      </c>
      <c r="L90" s="50">
        <f t="shared" si="19"/>
        <v>56</v>
      </c>
      <c r="M90" s="50">
        <f t="shared" si="20"/>
        <v>0</v>
      </c>
      <c r="N90" s="50">
        <f t="shared" si="20"/>
        <v>0</v>
      </c>
      <c r="O90" s="50">
        <f t="shared" si="20"/>
        <v>0</v>
      </c>
      <c r="P90" s="50">
        <f t="shared" si="20"/>
        <v>0</v>
      </c>
      <c r="Q90" s="46">
        <v>0</v>
      </c>
      <c r="R90" s="51">
        <f t="shared" si="21"/>
        <v>56</v>
      </c>
    </row>
    <row r="91" spans="3:18" x14ac:dyDescent="0.25">
      <c r="C91" s="46" t="s">
        <v>619</v>
      </c>
      <c r="D91" s="47">
        <v>35</v>
      </c>
      <c r="E91" s="50">
        <f t="shared" si="12"/>
        <v>0</v>
      </c>
      <c r="F91" s="50">
        <f t="shared" si="13"/>
        <v>3.1500000000000004</v>
      </c>
      <c r="G91" s="50">
        <f t="shared" si="14"/>
        <v>0</v>
      </c>
      <c r="H91" s="50">
        <f t="shared" si="15"/>
        <v>31.85</v>
      </c>
      <c r="I91" s="50">
        <f t="shared" si="16"/>
        <v>0</v>
      </c>
      <c r="J91" s="50">
        <f t="shared" si="17"/>
        <v>0</v>
      </c>
      <c r="K91" s="51">
        <f t="shared" si="18"/>
        <v>35</v>
      </c>
      <c r="L91" s="50">
        <f t="shared" si="19"/>
        <v>0</v>
      </c>
      <c r="M91" s="50">
        <f t="shared" si="20"/>
        <v>25.9</v>
      </c>
      <c r="N91" s="50">
        <f t="shared" si="20"/>
        <v>0</v>
      </c>
      <c r="O91" s="50">
        <f t="shared" si="20"/>
        <v>0</v>
      </c>
      <c r="P91" s="50">
        <f t="shared" si="20"/>
        <v>9.1</v>
      </c>
      <c r="Q91" s="46">
        <v>0</v>
      </c>
      <c r="R91" s="51">
        <f t="shared" si="21"/>
        <v>35</v>
      </c>
    </row>
    <row r="92" spans="3:18" x14ac:dyDescent="0.25">
      <c r="C92" s="46" t="s">
        <v>620</v>
      </c>
      <c r="D92" s="47">
        <v>368</v>
      </c>
      <c r="E92" s="50">
        <f t="shared" si="12"/>
        <v>0</v>
      </c>
      <c r="F92" s="50">
        <f t="shared" si="13"/>
        <v>264.95999999999998</v>
      </c>
      <c r="G92" s="50">
        <f t="shared" si="14"/>
        <v>0</v>
      </c>
      <c r="H92" s="50">
        <f t="shared" si="15"/>
        <v>0</v>
      </c>
      <c r="I92" s="50">
        <f t="shared" si="16"/>
        <v>99.360000000000014</v>
      </c>
      <c r="J92" s="50">
        <f t="shared" si="17"/>
        <v>0</v>
      </c>
      <c r="K92" s="51">
        <f t="shared" si="18"/>
        <v>364.32</v>
      </c>
      <c r="L92" s="50">
        <f t="shared" si="19"/>
        <v>0</v>
      </c>
      <c r="M92" s="50">
        <f t="shared" si="20"/>
        <v>368</v>
      </c>
      <c r="N92" s="50">
        <f t="shared" si="20"/>
        <v>0</v>
      </c>
      <c r="O92" s="50">
        <f t="shared" si="20"/>
        <v>0</v>
      </c>
      <c r="P92" s="50">
        <f t="shared" si="20"/>
        <v>0</v>
      </c>
      <c r="Q92" s="46">
        <v>0</v>
      </c>
      <c r="R92" s="51">
        <f t="shared" si="21"/>
        <v>368</v>
      </c>
    </row>
    <row r="93" spans="3:18" x14ac:dyDescent="0.25">
      <c r="C93" s="46" t="s">
        <v>621</v>
      </c>
      <c r="D93" s="47">
        <v>40</v>
      </c>
      <c r="E93" s="50">
        <f t="shared" si="12"/>
        <v>0</v>
      </c>
      <c r="F93" s="50">
        <f t="shared" si="13"/>
        <v>23.2</v>
      </c>
      <c r="G93" s="50">
        <f t="shared" si="14"/>
        <v>0</v>
      </c>
      <c r="H93" s="50">
        <f t="shared" si="15"/>
        <v>1.2</v>
      </c>
      <c r="I93" s="50">
        <f t="shared" si="16"/>
        <v>14</v>
      </c>
      <c r="J93" s="50">
        <f t="shared" si="17"/>
        <v>2</v>
      </c>
      <c r="K93" s="51">
        <f t="shared" si="18"/>
        <v>40.4</v>
      </c>
      <c r="L93" s="50">
        <f t="shared" si="19"/>
        <v>0</v>
      </c>
      <c r="M93" s="50">
        <f t="shared" si="20"/>
        <v>40</v>
      </c>
      <c r="N93" s="50">
        <f t="shared" si="20"/>
        <v>0</v>
      </c>
      <c r="O93" s="50">
        <f t="shared" si="20"/>
        <v>0</v>
      </c>
      <c r="P93" s="50">
        <f t="shared" si="20"/>
        <v>0</v>
      </c>
      <c r="Q93" s="46">
        <v>0</v>
      </c>
      <c r="R93" s="51">
        <f t="shared" si="21"/>
        <v>40</v>
      </c>
    </row>
    <row r="94" spans="3:18" x14ac:dyDescent="0.25">
      <c r="C94" s="47" t="s">
        <v>622</v>
      </c>
      <c r="D94" s="47">
        <v>42</v>
      </c>
      <c r="E94" s="50">
        <f t="shared" si="12"/>
        <v>33.18</v>
      </c>
      <c r="F94" s="50">
        <f t="shared" si="13"/>
        <v>0</v>
      </c>
      <c r="G94" s="50">
        <f t="shared" si="14"/>
        <v>0</v>
      </c>
      <c r="H94" s="50">
        <f t="shared" si="15"/>
        <v>0</v>
      </c>
      <c r="I94" s="50">
        <f t="shared" si="16"/>
        <v>8.82</v>
      </c>
      <c r="J94" s="50">
        <f t="shared" si="17"/>
        <v>0</v>
      </c>
      <c r="K94" s="51">
        <f t="shared" si="18"/>
        <v>42</v>
      </c>
      <c r="L94" s="50">
        <f t="shared" si="19"/>
        <v>42</v>
      </c>
      <c r="M94" s="50">
        <f t="shared" si="20"/>
        <v>0</v>
      </c>
      <c r="N94" s="50">
        <f t="shared" si="20"/>
        <v>0</v>
      </c>
      <c r="O94" s="50">
        <f t="shared" si="20"/>
        <v>0</v>
      </c>
      <c r="P94" s="50">
        <f t="shared" si="20"/>
        <v>0</v>
      </c>
      <c r="Q94" s="46">
        <v>0</v>
      </c>
      <c r="R94" s="51">
        <f t="shared" si="21"/>
        <v>42</v>
      </c>
    </row>
    <row r="95" spans="3:18" x14ac:dyDescent="0.25">
      <c r="C95" s="47" t="s">
        <v>623</v>
      </c>
      <c r="D95" s="47">
        <v>159</v>
      </c>
      <c r="E95" s="50">
        <f t="shared" si="12"/>
        <v>0</v>
      </c>
      <c r="F95" s="50">
        <f t="shared" si="13"/>
        <v>116.07000000000001</v>
      </c>
      <c r="G95" s="50">
        <f t="shared" si="14"/>
        <v>0</v>
      </c>
      <c r="H95" s="50">
        <f t="shared" si="15"/>
        <v>0</v>
      </c>
      <c r="I95" s="50">
        <f t="shared" si="16"/>
        <v>42.93</v>
      </c>
      <c r="J95" s="50">
        <f t="shared" si="17"/>
        <v>0</v>
      </c>
      <c r="K95" s="51">
        <f t="shared" si="18"/>
        <v>159</v>
      </c>
      <c r="L95" s="50">
        <f t="shared" si="19"/>
        <v>0</v>
      </c>
      <c r="M95" s="50">
        <f t="shared" si="20"/>
        <v>159</v>
      </c>
      <c r="N95" s="50">
        <f t="shared" si="20"/>
        <v>0</v>
      </c>
      <c r="O95" s="50">
        <f t="shared" si="20"/>
        <v>0</v>
      </c>
      <c r="P95" s="50">
        <f t="shared" si="20"/>
        <v>0</v>
      </c>
      <c r="Q95" s="46">
        <v>0</v>
      </c>
      <c r="R95" s="51">
        <f t="shared" si="21"/>
        <v>159</v>
      </c>
    </row>
    <row r="96" spans="3:18" x14ac:dyDescent="0.25">
      <c r="C96" s="47" t="s">
        <v>624</v>
      </c>
      <c r="D96" s="47">
        <v>94</v>
      </c>
      <c r="E96" s="50">
        <f t="shared" si="12"/>
        <v>0</v>
      </c>
      <c r="F96" s="50">
        <f t="shared" si="13"/>
        <v>0</v>
      </c>
      <c r="G96" s="50">
        <f t="shared" si="14"/>
        <v>0</v>
      </c>
      <c r="H96" s="50">
        <f t="shared" si="15"/>
        <v>91.179999999999993</v>
      </c>
      <c r="I96" s="50">
        <f t="shared" si="16"/>
        <v>2.82</v>
      </c>
      <c r="J96" s="50">
        <f t="shared" si="17"/>
        <v>0</v>
      </c>
      <c r="K96" s="51">
        <f t="shared" si="18"/>
        <v>93.999999999999986</v>
      </c>
      <c r="L96" s="50">
        <f t="shared" si="19"/>
        <v>0</v>
      </c>
      <c r="M96" s="50">
        <f t="shared" si="20"/>
        <v>89.3</v>
      </c>
      <c r="N96" s="50">
        <f t="shared" si="20"/>
        <v>0</v>
      </c>
      <c r="O96" s="50">
        <f t="shared" si="20"/>
        <v>0</v>
      </c>
      <c r="P96" s="50">
        <f t="shared" si="20"/>
        <v>4.7</v>
      </c>
      <c r="Q96" s="46">
        <v>0</v>
      </c>
      <c r="R96" s="51">
        <f t="shared" si="21"/>
        <v>94</v>
      </c>
    </row>
    <row r="97" spans="3:18" x14ac:dyDescent="0.25">
      <c r="C97" s="47" t="s">
        <v>625</v>
      </c>
      <c r="D97" s="47">
        <v>36</v>
      </c>
      <c r="E97" s="50">
        <f t="shared" si="12"/>
        <v>0</v>
      </c>
      <c r="F97" s="50">
        <f t="shared" si="13"/>
        <v>0</v>
      </c>
      <c r="G97" s="50">
        <f t="shared" si="14"/>
        <v>0</v>
      </c>
      <c r="H97" s="50">
        <f t="shared" si="15"/>
        <v>26.64</v>
      </c>
      <c r="I97" s="50">
        <f t="shared" si="16"/>
        <v>1.08</v>
      </c>
      <c r="J97" s="50">
        <f t="shared" si="17"/>
        <v>8.2800000000000011</v>
      </c>
      <c r="K97" s="51">
        <f t="shared" si="18"/>
        <v>36</v>
      </c>
      <c r="L97" s="50">
        <f t="shared" si="19"/>
        <v>0</v>
      </c>
      <c r="M97" s="50">
        <f t="shared" si="20"/>
        <v>24.12</v>
      </c>
      <c r="N97" s="50">
        <f t="shared" si="20"/>
        <v>0</v>
      </c>
      <c r="O97" s="50">
        <f t="shared" si="20"/>
        <v>0</v>
      </c>
      <c r="P97" s="50">
        <f t="shared" si="20"/>
        <v>11.88</v>
      </c>
      <c r="Q97" s="46">
        <v>0</v>
      </c>
      <c r="R97" s="51">
        <f t="shared" si="21"/>
        <v>36</v>
      </c>
    </row>
    <row r="98" spans="3:18" x14ac:dyDescent="0.25">
      <c r="C98" s="47" t="s">
        <v>626</v>
      </c>
      <c r="D98" s="47">
        <v>240</v>
      </c>
      <c r="E98" s="50">
        <f t="shared" si="12"/>
        <v>0</v>
      </c>
      <c r="F98" s="50">
        <f t="shared" si="13"/>
        <v>45.6</v>
      </c>
      <c r="G98" s="50">
        <f t="shared" si="14"/>
        <v>0</v>
      </c>
      <c r="H98" s="50">
        <f t="shared" si="15"/>
        <v>194.4</v>
      </c>
      <c r="I98" s="50">
        <f t="shared" si="16"/>
        <v>0</v>
      </c>
      <c r="J98" s="50">
        <f t="shared" si="17"/>
        <v>0</v>
      </c>
      <c r="K98" s="51">
        <f t="shared" si="18"/>
        <v>240</v>
      </c>
      <c r="L98" s="50">
        <f t="shared" si="19"/>
        <v>0</v>
      </c>
      <c r="M98" s="50">
        <f t="shared" si="20"/>
        <v>240</v>
      </c>
      <c r="N98" s="50">
        <f t="shared" si="20"/>
        <v>0</v>
      </c>
      <c r="O98" s="50">
        <f t="shared" si="20"/>
        <v>0</v>
      </c>
      <c r="P98" s="50">
        <f t="shared" si="20"/>
        <v>0</v>
      </c>
      <c r="Q98" s="46">
        <v>0</v>
      </c>
      <c r="R98" s="51">
        <f t="shared" si="21"/>
        <v>240</v>
      </c>
    </row>
    <row r="99" spans="3:18" x14ac:dyDescent="0.25">
      <c r="C99" s="47" t="s">
        <v>627</v>
      </c>
      <c r="D99" s="47">
        <v>72</v>
      </c>
      <c r="E99" s="50">
        <f t="shared" si="12"/>
        <v>0</v>
      </c>
      <c r="F99" s="50">
        <f t="shared" si="13"/>
        <v>2.16</v>
      </c>
      <c r="G99" s="50">
        <f t="shared" si="14"/>
        <v>38.160000000000004</v>
      </c>
      <c r="H99" s="50">
        <f t="shared" si="15"/>
        <v>28.080000000000002</v>
      </c>
      <c r="I99" s="50">
        <f t="shared" si="16"/>
        <v>0</v>
      </c>
      <c r="J99" s="50">
        <f t="shared" si="17"/>
        <v>4.32</v>
      </c>
      <c r="K99" s="51">
        <f t="shared" si="18"/>
        <v>72.72</v>
      </c>
      <c r="L99" s="50">
        <f t="shared" si="19"/>
        <v>0</v>
      </c>
      <c r="M99" s="50">
        <f t="shared" si="20"/>
        <v>69.84</v>
      </c>
      <c r="N99" s="50">
        <f t="shared" si="20"/>
        <v>0</v>
      </c>
      <c r="O99" s="50">
        <f t="shared" si="20"/>
        <v>0</v>
      </c>
      <c r="P99" s="50">
        <f t="shared" si="20"/>
        <v>2.16</v>
      </c>
      <c r="Q99" s="46">
        <v>0</v>
      </c>
      <c r="R99" s="51">
        <f t="shared" si="21"/>
        <v>72</v>
      </c>
    </row>
    <row r="100" spans="3:18" x14ac:dyDescent="0.25">
      <c r="C100" s="47" t="s">
        <v>628</v>
      </c>
      <c r="D100" s="47">
        <v>147</v>
      </c>
      <c r="E100" s="50">
        <f t="shared" si="12"/>
        <v>0</v>
      </c>
      <c r="F100" s="50">
        <f t="shared" si="13"/>
        <v>14.700000000000001</v>
      </c>
      <c r="G100" s="50">
        <f t="shared" si="14"/>
        <v>0</v>
      </c>
      <c r="H100" s="50">
        <f t="shared" si="15"/>
        <v>0</v>
      </c>
      <c r="I100" s="50">
        <f t="shared" si="16"/>
        <v>132.30000000000001</v>
      </c>
      <c r="J100" s="50">
        <f t="shared" si="17"/>
        <v>0</v>
      </c>
      <c r="K100" s="51">
        <f t="shared" si="18"/>
        <v>147</v>
      </c>
      <c r="L100" s="50">
        <f t="shared" si="19"/>
        <v>0</v>
      </c>
      <c r="M100" s="50">
        <f t="shared" ref="M100:P115" si="22">M60</f>
        <v>147</v>
      </c>
      <c r="N100" s="50">
        <f t="shared" si="22"/>
        <v>0</v>
      </c>
      <c r="O100" s="50">
        <f t="shared" si="22"/>
        <v>0</v>
      </c>
      <c r="P100" s="50">
        <f t="shared" si="22"/>
        <v>0</v>
      </c>
      <c r="Q100" s="46">
        <v>0</v>
      </c>
      <c r="R100" s="51">
        <f t="shared" si="21"/>
        <v>147</v>
      </c>
    </row>
    <row r="101" spans="3:18" x14ac:dyDescent="0.25">
      <c r="C101" s="47" t="s">
        <v>629</v>
      </c>
      <c r="D101" s="47">
        <v>90</v>
      </c>
      <c r="E101" s="50">
        <f t="shared" si="12"/>
        <v>0</v>
      </c>
      <c r="F101" s="50">
        <f t="shared" si="13"/>
        <v>5.3999999999999995</v>
      </c>
      <c r="G101" s="50">
        <f t="shared" si="14"/>
        <v>83.7</v>
      </c>
      <c r="H101" s="50">
        <f t="shared" si="15"/>
        <v>0</v>
      </c>
      <c r="I101" s="50">
        <f t="shared" si="16"/>
        <v>0</v>
      </c>
      <c r="J101" s="50">
        <f t="shared" si="17"/>
        <v>0.9</v>
      </c>
      <c r="K101" s="51">
        <f t="shared" si="18"/>
        <v>90.000000000000014</v>
      </c>
      <c r="L101" s="50">
        <f t="shared" si="19"/>
        <v>0</v>
      </c>
      <c r="M101" s="50">
        <f t="shared" si="22"/>
        <v>90</v>
      </c>
      <c r="N101" s="50">
        <f t="shared" si="22"/>
        <v>0</v>
      </c>
      <c r="O101" s="50">
        <f t="shared" si="22"/>
        <v>0</v>
      </c>
      <c r="P101" s="50">
        <f t="shared" si="22"/>
        <v>0</v>
      </c>
      <c r="Q101" s="46">
        <v>0</v>
      </c>
      <c r="R101" s="51">
        <f t="shared" si="21"/>
        <v>90</v>
      </c>
    </row>
    <row r="102" spans="3:18" x14ac:dyDescent="0.25">
      <c r="C102" s="47" t="s">
        <v>630</v>
      </c>
      <c r="D102" s="47">
        <v>225</v>
      </c>
      <c r="E102" s="50">
        <f t="shared" si="12"/>
        <v>0</v>
      </c>
      <c r="F102" s="50">
        <f t="shared" si="13"/>
        <v>0</v>
      </c>
      <c r="G102" s="50">
        <f t="shared" si="14"/>
        <v>4.5</v>
      </c>
      <c r="H102" s="50">
        <f t="shared" si="15"/>
        <v>0</v>
      </c>
      <c r="I102" s="50">
        <f t="shared" si="16"/>
        <v>0</v>
      </c>
      <c r="J102" s="50">
        <f t="shared" si="17"/>
        <v>220.5</v>
      </c>
      <c r="K102" s="51">
        <f t="shared" si="18"/>
        <v>225</v>
      </c>
      <c r="L102" s="50">
        <f t="shared" si="19"/>
        <v>0</v>
      </c>
      <c r="M102" s="50">
        <f t="shared" si="22"/>
        <v>225</v>
      </c>
      <c r="N102" s="50">
        <f t="shared" si="22"/>
        <v>0</v>
      </c>
      <c r="O102" s="50">
        <f t="shared" si="22"/>
        <v>0</v>
      </c>
      <c r="P102" s="50">
        <f t="shared" si="22"/>
        <v>0</v>
      </c>
      <c r="Q102" s="46">
        <v>0</v>
      </c>
      <c r="R102" s="51">
        <f t="shared" si="21"/>
        <v>225</v>
      </c>
    </row>
    <row r="103" spans="3:18" x14ac:dyDescent="0.25">
      <c r="C103" s="47" t="s">
        <v>631</v>
      </c>
      <c r="D103" s="47">
        <v>124</v>
      </c>
      <c r="E103" s="50">
        <f t="shared" si="12"/>
        <v>0</v>
      </c>
      <c r="F103" s="50">
        <f t="shared" si="13"/>
        <v>26.04</v>
      </c>
      <c r="G103" s="50">
        <f t="shared" si="14"/>
        <v>79.36</v>
      </c>
      <c r="H103" s="50">
        <f t="shared" si="15"/>
        <v>0</v>
      </c>
      <c r="I103" s="50">
        <f t="shared" si="16"/>
        <v>18.599999999999998</v>
      </c>
      <c r="J103" s="50">
        <f t="shared" si="17"/>
        <v>0</v>
      </c>
      <c r="K103" s="51">
        <f t="shared" si="18"/>
        <v>124</v>
      </c>
      <c r="L103" s="50">
        <f t="shared" si="19"/>
        <v>0</v>
      </c>
      <c r="M103" s="50">
        <f t="shared" si="22"/>
        <v>124</v>
      </c>
      <c r="N103" s="50">
        <f t="shared" si="22"/>
        <v>0</v>
      </c>
      <c r="O103" s="50">
        <f t="shared" si="22"/>
        <v>0</v>
      </c>
      <c r="P103" s="50">
        <f t="shared" si="22"/>
        <v>0</v>
      </c>
      <c r="Q103" s="46">
        <v>0</v>
      </c>
      <c r="R103" s="51">
        <f t="shared" si="21"/>
        <v>124</v>
      </c>
    </row>
    <row r="104" spans="3:18" x14ac:dyDescent="0.25">
      <c r="C104" s="47" t="s">
        <v>632</v>
      </c>
      <c r="D104" s="47">
        <v>74</v>
      </c>
      <c r="E104" s="50">
        <f t="shared" si="12"/>
        <v>0</v>
      </c>
      <c r="F104" s="50">
        <f t="shared" si="13"/>
        <v>29.6</v>
      </c>
      <c r="G104" s="50">
        <f t="shared" si="14"/>
        <v>10.360000000000001</v>
      </c>
      <c r="H104" s="50">
        <f t="shared" si="15"/>
        <v>0</v>
      </c>
      <c r="I104" s="50">
        <f t="shared" si="16"/>
        <v>34.04</v>
      </c>
      <c r="J104" s="50">
        <f t="shared" si="17"/>
        <v>0</v>
      </c>
      <c r="K104" s="51">
        <f t="shared" si="18"/>
        <v>74</v>
      </c>
      <c r="L104" s="50">
        <f t="shared" si="19"/>
        <v>0</v>
      </c>
      <c r="M104" s="50">
        <f t="shared" si="22"/>
        <v>74</v>
      </c>
      <c r="N104" s="50">
        <f t="shared" si="22"/>
        <v>0</v>
      </c>
      <c r="O104" s="50">
        <f t="shared" si="22"/>
        <v>0</v>
      </c>
      <c r="P104" s="50">
        <f t="shared" si="22"/>
        <v>0</v>
      </c>
      <c r="Q104" s="46">
        <v>0</v>
      </c>
      <c r="R104" s="51">
        <f t="shared" si="21"/>
        <v>74</v>
      </c>
    </row>
    <row r="105" spans="3:18" x14ac:dyDescent="0.25">
      <c r="C105" s="47" t="s">
        <v>633</v>
      </c>
      <c r="D105" s="47">
        <v>57</v>
      </c>
      <c r="E105" s="50">
        <f t="shared" si="12"/>
        <v>0</v>
      </c>
      <c r="F105" s="50">
        <f t="shared" si="13"/>
        <v>6.2700000000000005</v>
      </c>
      <c r="G105" s="50">
        <f t="shared" si="14"/>
        <v>42.18</v>
      </c>
      <c r="H105" s="50">
        <f t="shared" si="15"/>
        <v>0</v>
      </c>
      <c r="I105" s="50">
        <f t="shared" si="16"/>
        <v>9.120000000000001</v>
      </c>
      <c r="J105" s="50">
        <f t="shared" si="17"/>
        <v>0</v>
      </c>
      <c r="K105" s="51">
        <f t="shared" si="18"/>
        <v>57.570000000000007</v>
      </c>
      <c r="L105" s="50">
        <f t="shared" si="19"/>
        <v>0</v>
      </c>
      <c r="M105" s="50">
        <f t="shared" si="22"/>
        <v>57</v>
      </c>
      <c r="N105" s="50">
        <f t="shared" si="22"/>
        <v>0</v>
      </c>
      <c r="O105" s="50">
        <f t="shared" si="22"/>
        <v>0</v>
      </c>
      <c r="P105" s="50">
        <f t="shared" si="22"/>
        <v>0</v>
      </c>
      <c r="Q105" s="46">
        <v>0</v>
      </c>
      <c r="R105" s="51">
        <f t="shared" si="21"/>
        <v>57</v>
      </c>
    </row>
    <row r="106" spans="3:18" x14ac:dyDescent="0.25">
      <c r="C106" s="47" t="s">
        <v>634</v>
      </c>
      <c r="D106" s="47">
        <v>361</v>
      </c>
      <c r="E106" s="50">
        <f t="shared" si="12"/>
        <v>0</v>
      </c>
      <c r="F106" s="50">
        <f t="shared" si="13"/>
        <v>25.270000000000003</v>
      </c>
      <c r="G106" s="50">
        <f t="shared" si="14"/>
        <v>314.07</v>
      </c>
      <c r="H106" s="50">
        <f t="shared" si="15"/>
        <v>0</v>
      </c>
      <c r="I106" s="50">
        <f t="shared" si="16"/>
        <v>18.05</v>
      </c>
      <c r="J106" s="50">
        <f t="shared" si="17"/>
        <v>3.61</v>
      </c>
      <c r="K106" s="51">
        <f t="shared" si="18"/>
        <v>361</v>
      </c>
      <c r="L106" s="50">
        <f t="shared" si="19"/>
        <v>0</v>
      </c>
      <c r="M106" s="50">
        <f t="shared" si="22"/>
        <v>361</v>
      </c>
      <c r="N106" s="50">
        <f t="shared" si="22"/>
        <v>0</v>
      </c>
      <c r="O106" s="50">
        <f t="shared" si="22"/>
        <v>0</v>
      </c>
      <c r="P106" s="50">
        <f t="shared" si="22"/>
        <v>0</v>
      </c>
      <c r="Q106" s="46">
        <v>0</v>
      </c>
      <c r="R106" s="51">
        <f t="shared" si="21"/>
        <v>361</v>
      </c>
    </row>
    <row r="107" spans="3:18" x14ac:dyDescent="0.25">
      <c r="C107" s="47" t="s">
        <v>635</v>
      </c>
      <c r="D107" s="47">
        <v>49</v>
      </c>
      <c r="E107" s="50">
        <f t="shared" si="12"/>
        <v>49</v>
      </c>
      <c r="F107" s="50">
        <f t="shared" si="13"/>
        <v>0</v>
      </c>
      <c r="G107" s="50">
        <f t="shared" si="14"/>
        <v>0</v>
      </c>
      <c r="H107" s="50">
        <f t="shared" si="15"/>
        <v>0</v>
      </c>
      <c r="I107" s="50">
        <f t="shared" si="16"/>
        <v>0</v>
      </c>
      <c r="J107" s="50">
        <f t="shared" si="17"/>
        <v>0</v>
      </c>
      <c r="K107" s="51">
        <f t="shared" si="18"/>
        <v>49</v>
      </c>
      <c r="L107" s="50">
        <f t="shared" si="19"/>
        <v>0</v>
      </c>
      <c r="M107" s="50">
        <f t="shared" si="22"/>
        <v>0</v>
      </c>
      <c r="N107" s="50">
        <f t="shared" si="22"/>
        <v>49</v>
      </c>
      <c r="O107" s="50">
        <f t="shared" si="22"/>
        <v>0</v>
      </c>
      <c r="P107" s="50">
        <f t="shared" si="22"/>
        <v>0</v>
      </c>
      <c r="Q107" s="46">
        <v>0</v>
      </c>
      <c r="R107" s="51">
        <f t="shared" si="21"/>
        <v>49</v>
      </c>
    </row>
    <row r="108" spans="3:18" x14ac:dyDescent="0.25">
      <c r="C108" s="47" t="s">
        <v>636</v>
      </c>
      <c r="D108" s="47">
        <v>102</v>
      </c>
      <c r="E108" s="50">
        <f t="shared" si="12"/>
        <v>0</v>
      </c>
      <c r="F108" s="50">
        <f t="shared" si="13"/>
        <v>24.48</v>
      </c>
      <c r="G108" s="50">
        <f t="shared" si="14"/>
        <v>0</v>
      </c>
      <c r="H108" s="50">
        <f t="shared" si="15"/>
        <v>2.04</v>
      </c>
      <c r="I108" s="50">
        <f t="shared" si="16"/>
        <v>4.08</v>
      </c>
      <c r="J108" s="50">
        <f t="shared" si="17"/>
        <v>72.42</v>
      </c>
      <c r="K108" s="51">
        <f t="shared" si="18"/>
        <v>103.02000000000001</v>
      </c>
      <c r="L108" s="50">
        <f t="shared" si="19"/>
        <v>0</v>
      </c>
      <c r="M108" s="50">
        <f t="shared" si="22"/>
        <v>100.98</v>
      </c>
      <c r="N108" s="50">
        <f t="shared" si="22"/>
        <v>0</v>
      </c>
      <c r="O108" s="50">
        <f t="shared" si="22"/>
        <v>1.02</v>
      </c>
      <c r="P108" s="50">
        <f t="shared" si="22"/>
        <v>0</v>
      </c>
      <c r="Q108" s="46">
        <v>0</v>
      </c>
      <c r="R108" s="51">
        <f t="shared" si="21"/>
        <v>102</v>
      </c>
    </row>
    <row r="109" spans="3:18" x14ac:dyDescent="0.25">
      <c r="C109" s="47" t="s">
        <v>637</v>
      </c>
      <c r="D109" s="47">
        <v>84</v>
      </c>
      <c r="E109" s="50">
        <f t="shared" si="12"/>
        <v>0</v>
      </c>
      <c r="F109" s="50">
        <f t="shared" si="13"/>
        <v>23.52</v>
      </c>
      <c r="G109" s="50">
        <f t="shared" si="14"/>
        <v>0</v>
      </c>
      <c r="H109" s="50">
        <f t="shared" si="15"/>
        <v>0.84</v>
      </c>
      <c r="I109" s="50">
        <f t="shared" si="16"/>
        <v>0.84</v>
      </c>
      <c r="J109" s="50">
        <f t="shared" si="17"/>
        <v>58.8</v>
      </c>
      <c r="K109" s="51">
        <f t="shared" si="18"/>
        <v>84</v>
      </c>
      <c r="L109" s="50">
        <f t="shared" si="19"/>
        <v>0</v>
      </c>
      <c r="M109" s="50">
        <f t="shared" si="22"/>
        <v>84</v>
      </c>
      <c r="N109" s="50">
        <f t="shared" si="22"/>
        <v>0</v>
      </c>
      <c r="O109" s="50">
        <f t="shared" si="22"/>
        <v>0</v>
      </c>
      <c r="P109" s="50">
        <f t="shared" si="22"/>
        <v>0</v>
      </c>
      <c r="Q109" s="46">
        <v>0</v>
      </c>
      <c r="R109" s="51">
        <f t="shared" si="21"/>
        <v>84</v>
      </c>
    </row>
    <row r="110" spans="3:18" x14ac:dyDescent="0.25">
      <c r="C110" s="47" t="s">
        <v>638</v>
      </c>
      <c r="D110" s="47">
        <v>28</v>
      </c>
      <c r="E110" s="50">
        <f t="shared" si="12"/>
        <v>0</v>
      </c>
      <c r="F110" s="50">
        <f t="shared" si="13"/>
        <v>28.000000000000004</v>
      </c>
      <c r="G110" s="50">
        <f t="shared" si="14"/>
        <v>0</v>
      </c>
      <c r="H110" s="50">
        <f t="shared" si="15"/>
        <v>0</v>
      </c>
      <c r="I110" s="50">
        <f t="shared" si="16"/>
        <v>0</v>
      </c>
      <c r="J110" s="50">
        <f t="shared" si="17"/>
        <v>0</v>
      </c>
      <c r="K110" s="51">
        <f t="shared" si="18"/>
        <v>28.000000000000004</v>
      </c>
      <c r="L110" s="50">
        <f t="shared" si="19"/>
        <v>0</v>
      </c>
      <c r="M110" s="50">
        <f t="shared" si="22"/>
        <v>19.88</v>
      </c>
      <c r="N110" s="50">
        <f t="shared" si="22"/>
        <v>0</v>
      </c>
      <c r="O110" s="50">
        <f t="shared" si="22"/>
        <v>0</v>
      </c>
      <c r="P110" s="50">
        <f t="shared" si="22"/>
        <v>8.1199999999999992</v>
      </c>
      <c r="Q110" s="46">
        <v>0</v>
      </c>
      <c r="R110" s="51">
        <f t="shared" si="21"/>
        <v>28</v>
      </c>
    </row>
    <row r="111" spans="3:18" x14ac:dyDescent="0.25">
      <c r="C111" s="47" t="s">
        <v>639</v>
      </c>
      <c r="D111" s="47">
        <v>125</v>
      </c>
      <c r="E111" s="50">
        <f t="shared" si="12"/>
        <v>0</v>
      </c>
      <c r="F111" s="50">
        <f t="shared" si="13"/>
        <v>106.25</v>
      </c>
      <c r="G111" s="50">
        <f t="shared" si="14"/>
        <v>0</v>
      </c>
      <c r="H111" s="50">
        <f t="shared" si="15"/>
        <v>0</v>
      </c>
      <c r="I111" s="50">
        <f t="shared" si="16"/>
        <v>17.5</v>
      </c>
      <c r="J111" s="50">
        <f t="shared" si="17"/>
        <v>1.25</v>
      </c>
      <c r="K111" s="51">
        <f t="shared" si="18"/>
        <v>125</v>
      </c>
      <c r="L111" s="50">
        <f t="shared" si="19"/>
        <v>0</v>
      </c>
      <c r="M111" s="50">
        <f t="shared" si="22"/>
        <v>125</v>
      </c>
      <c r="N111" s="50">
        <f t="shared" si="22"/>
        <v>0</v>
      </c>
      <c r="O111" s="50">
        <f t="shared" si="22"/>
        <v>0</v>
      </c>
      <c r="P111" s="50">
        <f t="shared" si="22"/>
        <v>0</v>
      </c>
      <c r="Q111" s="46">
        <v>0</v>
      </c>
      <c r="R111" s="51">
        <f t="shared" si="21"/>
        <v>125</v>
      </c>
    </row>
    <row r="112" spans="3:18" x14ac:dyDescent="0.25">
      <c r="C112" s="47" t="s">
        <v>640</v>
      </c>
      <c r="D112" s="47">
        <v>53</v>
      </c>
      <c r="E112" s="50">
        <f t="shared" si="12"/>
        <v>0</v>
      </c>
      <c r="F112" s="50">
        <f t="shared" si="13"/>
        <v>0</v>
      </c>
      <c r="G112" s="50">
        <f t="shared" si="14"/>
        <v>53</v>
      </c>
      <c r="H112" s="50">
        <f t="shared" si="15"/>
        <v>0</v>
      </c>
      <c r="I112" s="50">
        <f t="shared" si="16"/>
        <v>0</v>
      </c>
      <c r="J112" s="50">
        <f t="shared" si="17"/>
        <v>0</v>
      </c>
      <c r="K112" s="51">
        <f t="shared" si="18"/>
        <v>53</v>
      </c>
      <c r="L112" s="50">
        <f t="shared" si="19"/>
        <v>0</v>
      </c>
      <c r="M112" s="50">
        <f t="shared" si="22"/>
        <v>53</v>
      </c>
      <c r="N112" s="50">
        <f t="shared" si="22"/>
        <v>0</v>
      </c>
      <c r="O112" s="50">
        <f t="shared" si="22"/>
        <v>0</v>
      </c>
      <c r="P112" s="50">
        <f t="shared" si="22"/>
        <v>0</v>
      </c>
      <c r="Q112" s="46">
        <v>0</v>
      </c>
      <c r="R112" s="51">
        <f t="shared" si="21"/>
        <v>53</v>
      </c>
    </row>
    <row r="113" spans="3:18" x14ac:dyDescent="0.25">
      <c r="C113" s="47" t="s">
        <v>641</v>
      </c>
      <c r="D113" s="47">
        <v>103</v>
      </c>
      <c r="E113" s="50">
        <f t="shared" si="12"/>
        <v>100.94</v>
      </c>
      <c r="F113" s="50">
        <f t="shared" si="13"/>
        <v>0</v>
      </c>
      <c r="G113" s="50">
        <f t="shared" si="14"/>
        <v>0</v>
      </c>
      <c r="H113" s="50">
        <f t="shared" si="15"/>
        <v>0</v>
      </c>
      <c r="I113" s="50">
        <f t="shared" si="16"/>
        <v>2.06</v>
      </c>
      <c r="J113" s="50">
        <f t="shared" si="17"/>
        <v>0</v>
      </c>
      <c r="K113" s="51">
        <f t="shared" si="18"/>
        <v>103</v>
      </c>
      <c r="L113" s="50">
        <f t="shared" si="19"/>
        <v>103</v>
      </c>
      <c r="M113" s="50">
        <f t="shared" si="22"/>
        <v>0</v>
      </c>
      <c r="N113" s="50">
        <f t="shared" si="22"/>
        <v>0</v>
      </c>
      <c r="O113" s="50">
        <f t="shared" si="22"/>
        <v>0</v>
      </c>
      <c r="P113" s="50">
        <f t="shared" si="22"/>
        <v>0</v>
      </c>
      <c r="Q113" s="46">
        <v>0</v>
      </c>
      <c r="R113" s="51">
        <f t="shared" si="21"/>
        <v>103</v>
      </c>
    </row>
    <row r="114" spans="3:18" x14ac:dyDescent="0.25">
      <c r="C114" s="47" t="s">
        <v>642</v>
      </c>
      <c r="D114" s="47">
        <v>333</v>
      </c>
      <c r="E114" s="50">
        <f t="shared" si="12"/>
        <v>16.650000000000002</v>
      </c>
      <c r="F114" s="50">
        <f t="shared" si="13"/>
        <v>49.949999999999996</v>
      </c>
      <c r="G114" s="50">
        <f t="shared" si="14"/>
        <v>0</v>
      </c>
      <c r="H114" s="50">
        <f t="shared" si="15"/>
        <v>6.66</v>
      </c>
      <c r="I114" s="50">
        <f t="shared" si="16"/>
        <v>3.33</v>
      </c>
      <c r="J114" s="50">
        <f t="shared" si="17"/>
        <v>256.41000000000003</v>
      </c>
      <c r="K114" s="51">
        <f t="shared" si="18"/>
        <v>333</v>
      </c>
      <c r="L114" s="50">
        <f t="shared" si="19"/>
        <v>16.650000000000002</v>
      </c>
      <c r="M114" s="50">
        <f t="shared" si="22"/>
        <v>316.34999999999997</v>
      </c>
      <c r="N114" s="50">
        <f t="shared" si="22"/>
        <v>0</v>
      </c>
      <c r="O114" s="50">
        <f t="shared" si="22"/>
        <v>0</v>
      </c>
      <c r="P114" s="50">
        <f t="shared" si="22"/>
        <v>0</v>
      </c>
      <c r="Q114" s="46">
        <v>0</v>
      </c>
      <c r="R114" s="51">
        <f t="shared" si="21"/>
        <v>332.99999999999994</v>
      </c>
    </row>
    <row r="115" spans="3:18" x14ac:dyDescent="0.25">
      <c r="C115" s="47" t="s">
        <v>643</v>
      </c>
      <c r="D115" s="47">
        <v>189</v>
      </c>
      <c r="E115" s="50">
        <f t="shared" si="12"/>
        <v>0</v>
      </c>
      <c r="F115" s="50">
        <f t="shared" si="13"/>
        <v>3.7800000000000002</v>
      </c>
      <c r="G115" s="50">
        <f t="shared" si="14"/>
        <v>0</v>
      </c>
      <c r="H115" s="50">
        <f t="shared" si="15"/>
        <v>183.32999999999998</v>
      </c>
      <c r="I115" s="50">
        <f t="shared" si="16"/>
        <v>1.8900000000000001</v>
      </c>
      <c r="J115" s="50">
        <f t="shared" si="17"/>
        <v>0</v>
      </c>
      <c r="K115" s="51">
        <f t="shared" si="18"/>
        <v>188.99999999999997</v>
      </c>
      <c r="L115" s="50">
        <f t="shared" si="19"/>
        <v>0</v>
      </c>
      <c r="M115" s="50">
        <f t="shared" si="22"/>
        <v>189</v>
      </c>
      <c r="N115" s="50">
        <f t="shared" si="22"/>
        <v>0</v>
      </c>
      <c r="O115" s="50">
        <f t="shared" si="22"/>
        <v>0</v>
      </c>
      <c r="P115" s="50">
        <f t="shared" si="22"/>
        <v>0</v>
      </c>
      <c r="Q115" s="46">
        <v>0</v>
      </c>
      <c r="R115" s="51">
        <f t="shared" si="21"/>
        <v>189</v>
      </c>
    </row>
  </sheetData>
  <pageMargins left="0.7" right="0.7" top="0.75" bottom="0.75" header="0.511811023622047" footer="0.511811023622047"/>
  <pageSetup orientation="portrait" horizontalDpi="300" verticalDpi="30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AQ74"/>
  <sheetViews>
    <sheetView topLeftCell="A22" zoomScaleNormal="100" workbookViewId="0">
      <selection activeCell="AG49" sqref="AG49"/>
    </sheetView>
  </sheetViews>
  <sheetFormatPr defaultColWidth="8.7109375" defaultRowHeight="15" x14ac:dyDescent="0.25"/>
  <cols>
    <col min="2" max="2" width="3" customWidth="1"/>
    <col min="3" max="3" width="9.140625" hidden="1" customWidth="1"/>
    <col min="4" max="4" width="36.28515625" customWidth="1"/>
    <col min="8" max="8" width="14" customWidth="1"/>
    <col min="35" max="35" width="21" bestFit="1" customWidth="1"/>
    <col min="36" max="36" width="9.5703125" bestFit="1" customWidth="1"/>
    <col min="37" max="37" width="10.7109375" bestFit="1" customWidth="1"/>
    <col min="38" max="38" width="12.28515625" bestFit="1" customWidth="1"/>
    <col min="39" max="39" width="14.140625" bestFit="1" customWidth="1"/>
    <col min="40" max="40" width="14.85546875" bestFit="1" customWidth="1"/>
    <col min="41" max="41" width="12" bestFit="1" customWidth="1"/>
    <col min="42" max="42" width="13.28515625" bestFit="1" customWidth="1"/>
    <col min="43" max="43" width="13.85546875" bestFit="1" customWidth="1"/>
  </cols>
  <sheetData>
    <row r="1" spans="4:31" x14ac:dyDescent="0.25">
      <c r="D1" t="s">
        <v>277</v>
      </c>
      <c r="E1" t="s">
        <v>644</v>
      </c>
      <c r="H1" t="s">
        <v>195</v>
      </c>
      <c r="I1" t="s">
        <v>645</v>
      </c>
      <c r="J1" t="s">
        <v>247</v>
      </c>
      <c r="K1" t="s">
        <v>245</v>
      </c>
      <c r="L1" t="s">
        <v>246</v>
      </c>
      <c r="M1" t="s">
        <v>325</v>
      </c>
      <c r="N1" t="s">
        <v>93</v>
      </c>
      <c r="O1" t="s">
        <v>646</v>
      </c>
      <c r="P1" t="s">
        <v>647</v>
      </c>
      <c r="Q1" t="s">
        <v>81</v>
      </c>
      <c r="R1" s="29" t="s">
        <v>90</v>
      </c>
      <c r="T1" t="s">
        <v>648</v>
      </c>
    </row>
    <row r="2" spans="4:31" x14ac:dyDescent="0.25">
      <c r="E2" t="s">
        <v>649</v>
      </c>
      <c r="R2" s="29"/>
      <c r="V2" t="s">
        <v>81</v>
      </c>
      <c r="W2" t="s">
        <v>195</v>
      </c>
      <c r="X2" t="s">
        <v>645</v>
      </c>
      <c r="Y2" t="s">
        <v>247</v>
      </c>
      <c r="Z2" t="s">
        <v>245</v>
      </c>
      <c r="AA2" t="s">
        <v>246</v>
      </c>
      <c r="AB2" t="s">
        <v>325</v>
      </c>
      <c r="AC2" t="s">
        <v>93</v>
      </c>
      <c r="AD2" t="s">
        <v>646</v>
      </c>
      <c r="AE2" t="s">
        <v>90</v>
      </c>
    </row>
    <row r="3" spans="4:31" x14ac:dyDescent="0.25">
      <c r="D3" t="s">
        <v>650</v>
      </c>
      <c r="E3" t="s">
        <v>651</v>
      </c>
      <c r="G3" t="s">
        <v>652</v>
      </c>
      <c r="H3">
        <v>53</v>
      </c>
      <c r="I3">
        <v>22</v>
      </c>
      <c r="J3">
        <v>0</v>
      </c>
      <c r="K3">
        <v>13</v>
      </c>
      <c r="L3">
        <v>3</v>
      </c>
      <c r="M3">
        <v>9</v>
      </c>
      <c r="N3">
        <v>0</v>
      </c>
      <c r="O3">
        <v>0</v>
      </c>
      <c r="P3" t="s">
        <v>653</v>
      </c>
      <c r="Q3">
        <v>32</v>
      </c>
      <c r="R3" s="29">
        <f t="shared" ref="R3:R16" si="0">SUM(H3:O3)</f>
        <v>100</v>
      </c>
      <c r="V3">
        <v>32</v>
      </c>
      <c r="W3">
        <f t="shared" ref="W3:W16" si="1">(H3/100)*$Q3</f>
        <v>16.96</v>
      </c>
      <c r="X3">
        <f t="shared" ref="X3:X16" si="2">(I3/100)*$Q3</f>
        <v>7.04</v>
      </c>
      <c r="Y3">
        <f t="shared" ref="Y3:Y16" si="3">(J3/100)*$Q3</f>
        <v>0</v>
      </c>
      <c r="Z3">
        <f t="shared" ref="Z3:Z16" si="4">(K3/100)*$Q3</f>
        <v>4.16</v>
      </c>
      <c r="AA3">
        <f t="shared" ref="AA3:AA16" si="5">(L3/100)*$Q3</f>
        <v>0.96</v>
      </c>
      <c r="AB3">
        <f t="shared" ref="AB3:AB16" si="6">(M3/100)*$Q3</f>
        <v>2.88</v>
      </c>
      <c r="AC3">
        <f t="shared" ref="AC3:AC16" si="7">(N3/100)*$Q3</f>
        <v>0</v>
      </c>
      <c r="AD3">
        <f t="shared" ref="AD3:AD16" si="8">(O3/100)*$Q3</f>
        <v>0</v>
      </c>
      <c r="AE3" s="49">
        <f t="shared" ref="AE3:AE16" si="9">SUM(W3:AD3)</f>
        <v>32</v>
      </c>
    </row>
    <row r="4" spans="4:31" x14ac:dyDescent="0.25">
      <c r="D4" t="s">
        <v>654</v>
      </c>
      <c r="E4" t="s">
        <v>655</v>
      </c>
      <c r="G4" t="s">
        <v>656</v>
      </c>
      <c r="H4">
        <v>0</v>
      </c>
      <c r="I4">
        <v>22</v>
      </c>
      <c r="J4">
        <v>2</v>
      </c>
      <c r="K4">
        <v>5</v>
      </c>
      <c r="L4">
        <v>0</v>
      </c>
      <c r="M4">
        <v>56</v>
      </c>
      <c r="N4">
        <v>15</v>
      </c>
      <c r="O4">
        <v>0</v>
      </c>
      <c r="P4" t="s">
        <v>657</v>
      </c>
      <c r="Q4">
        <v>41</v>
      </c>
      <c r="R4" s="29">
        <f t="shared" si="0"/>
        <v>100</v>
      </c>
      <c r="V4">
        <v>41</v>
      </c>
      <c r="W4">
        <f t="shared" si="1"/>
        <v>0</v>
      </c>
      <c r="X4">
        <f t="shared" si="2"/>
        <v>9.02</v>
      </c>
      <c r="Y4">
        <f t="shared" si="3"/>
        <v>0.82000000000000006</v>
      </c>
      <c r="Z4">
        <f t="shared" si="4"/>
        <v>2.0500000000000003</v>
      </c>
      <c r="AA4">
        <f t="shared" si="5"/>
        <v>0</v>
      </c>
      <c r="AB4">
        <f t="shared" si="6"/>
        <v>22.96</v>
      </c>
      <c r="AC4">
        <f t="shared" si="7"/>
        <v>6.1499999999999995</v>
      </c>
      <c r="AD4">
        <f t="shared" si="8"/>
        <v>0</v>
      </c>
      <c r="AE4" s="49">
        <f t="shared" si="9"/>
        <v>41</v>
      </c>
    </row>
    <row r="5" spans="4:31" x14ac:dyDescent="0.25">
      <c r="D5" t="s">
        <v>658</v>
      </c>
      <c r="E5" t="s">
        <v>659</v>
      </c>
      <c r="G5" t="s">
        <v>660</v>
      </c>
      <c r="H5">
        <v>0</v>
      </c>
      <c r="I5">
        <v>9</v>
      </c>
      <c r="J5">
        <v>0</v>
      </c>
      <c r="K5">
        <v>9</v>
      </c>
      <c r="L5">
        <v>5</v>
      </c>
      <c r="M5">
        <v>68</v>
      </c>
      <c r="N5">
        <v>9</v>
      </c>
      <c r="O5">
        <v>0</v>
      </c>
      <c r="P5" t="s">
        <v>661</v>
      </c>
      <c r="Q5">
        <v>22</v>
      </c>
      <c r="R5" s="29">
        <f t="shared" si="0"/>
        <v>100</v>
      </c>
      <c r="V5">
        <v>22</v>
      </c>
      <c r="W5">
        <f t="shared" si="1"/>
        <v>0</v>
      </c>
      <c r="X5">
        <f t="shared" si="2"/>
        <v>1.98</v>
      </c>
      <c r="Y5">
        <f t="shared" si="3"/>
        <v>0</v>
      </c>
      <c r="Z5">
        <f t="shared" si="4"/>
        <v>1.98</v>
      </c>
      <c r="AA5">
        <f t="shared" si="5"/>
        <v>1.1000000000000001</v>
      </c>
      <c r="AB5">
        <f t="shared" si="6"/>
        <v>14.96</v>
      </c>
      <c r="AC5">
        <f t="shared" si="7"/>
        <v>1.98</v>
      </c>
      <c r="AD5">
        <f t="shared" si="8"/>
        <v>0</v>
      </c>
      <c r="AE5" s="49">
        <f t="shared" si="9"/>
        <v>22.000000000000004</v>
      </c>
    </row>
    <row r="6" spans="4:31" x14ac:dyDescent="0.25">
      <c r="D6" t="s">
        <v>662</v>
      </c>
      <c r="E6" t="s">
        <v>663</v>
      </c>
      <c r="G6" t="s">
        <v>664</v>
      </c>
      <c r="H6">
        <v>4</v>
      </c>
      <c r="I6">
        <v>11</v>
      </c>
      <c r="J6">
        <v>1</v>
      </c>
      <c r="K6">
        <v>3</v>
      </c>
      <c r="L6">
        <v>9</v>
      </c>
      <c r="M6">
        <v>43</v>
      </c>
      <c r="N6">
        <v>29</v>
      </c>
      <c r="O6">
        <v>0</v>
      </c>
      <c r="P6" t="s">
        <v>665</v>
      </c>
      <c r="Q6">
        <v>231</v>
      </c>
      <c r="R6" s="29">
        <f t="shared" si="0"/>
        <v>100</v>
      </c>
      <c r="V6">
        <v>231</v>
      </c>
      <c r="W6">
        <f t="shared" si="1"/>
        <v>9.24</v>
      </c>
      <c r="X6">
        <f t="shared" si="2"/>
        <v>25.41</v>
      </c>
      <c r="Y6">
        <f t="shared" si="3"/>
        <v>2.31</v>
      </c>
      <c r="Z6">
        <f t="shared" si="4"/>
        <v>6.93</v>
      </c>
      <c r="AA6">
        <f t="shared" si="5"/>
        <v>20.79</v>
      </c>
      <c r="AB6">
        <f t="shared" si="6"/>
        <v>99.33</v>
      </c>
      <c r="AC6">
        <f t="shared" si="7"/>
        <v>66.989999999999995</v>
      </c>
      <c r="AD6">
        <f t="shared" si="8"/>
        <v>0</v>
      </c>
      <c r="AE6" s="49">
        <f t="shared" si="9"/>
        <v>231</v>
      </c>
    </row>
    <row r="7" spans="4:31" x14ac:dyDescent="0.25">
      <c r="D7" t="s">
        <v>666</v>
      </c>
      <c r="G7" t="s">
        <v>667</v>
      </c>
      <c r="H7">
        <v>0</v>
      </c>
      <c r="I7">
        <v>15</v>
      </c>
      <c r="J7">
        <v>5</v>
      </c>
      <c r="K7">
        <v>10</v>
      </c>
      <c r="L7">
        <v>2</v>
      </c>
      <c r="M7">
        <v>39</v>
      </c>
      <c r="N7">
        <v>29</v>
      </c>
      <c r="O7">
        <v>0</v>
      </c>
      <c r="P7" t="s">
        <v>661</v>
      </c>
      <c r="Q7">
        <v>41</v>
      </c>
      <c r="R7" s="29">
        <f t="shared" si="0"/>
        <v>100</v>
      </c>
      <c r="V7">
        <v>41</v>
      </c>
      <c r="W7">
        <f t="shared" si="1"/>
        <v>0</v>
      </c>
      <c r="X7">
        <f t="shared" si="2"/>
        <v>6.1499999999999995</v>
      </c>
      <c r="Y7">
        <f t="shared" si="3"/>
        <v>2.0500000000000003</v>
      </c>
      <c r="Z7">
        <f t="shared" si="4"/>
        <v>4.1000000000000005</v>
      </c>
      <c r="AA7">
        <f t="shared" si="5"/>
        <v>0.82000000000000006</v>
      </c>
      <c r="AB7">
        <f t="shared" si="6"/>
        <v>15.99</v>
      </c>
      <c r="AC7">
        <f t="shared" si="7"/>
        <v>11.889999999999999</v>
      </c>
      <c r="AD7">
        <f t="shared" si="8"/>
        <v>0</v>
      </c>
      <c r="AE7" s="49">
        <f t="shared" si="9"/>
        <v>41</v>
      </c>
    </row>
    <row r="8" spans="4:31" x14ac:dyDescent="0.25">
      <c r="D8" t="s">
        <v>668</v>
      </c>
      <c r="E8" t="s">
        <v>669</v>
      </c>
      <c r="G8" t="s">
        <v>670</v>
      </c>
      <c r="H8">
        <v>2</v>
      </c>
      <c r="I8">
        <v>2</v>
      </c>
      <c r="J8">
        <v>2</v>
      </c>
      <c r="K8">
        <v>12</v>
      </c>
      <c r="L8">
        <v>2</v>
      </c>
      <c r="M8">
        <v>7</v>
      </c>
      <c r="N8">
        <v>71</v>
      </c>
      <c r="O8">
        <v>0</v>
      </c>
      <c r="P8" t="s">
        <v>671</v>
      </c>
      <c r="Q8">
        <v>41</v>
      </c>
      <c r="R8" s="29">
        <f t="shared" si="0"/>
        <v>98</v>
      </c>
      <c r="V8">
        <v>41</v>
      </c>
      <c r="W8">
        <f t="shared" si="1"/>
        <v>0.82000000000000006</v>
      </c>
      <c r="X8">
        <f t="shared" si="2"/>
        <v>0.82000000000000006</v>
      </c>
      <c r="Y8">
        <f t="shared" si="3"/>
        <v>0.82000000000000006</v>
      </c>
      <c r="Z8">
        <f t="shared" si="4"/>
        <v>4.92</v>
      </c>
      <c r="AA8">
        <f t="shared" si="5"/>
        <v>0.82000000000000006</v>
      </c>
      <c r="AB8">
        <f t="shared" si="6"/>
        <v>2.87</v>
      </c>
      <c r="AC8">
        <f t="shared" si="7"/>
        <v>29.11</v>
      </c>
      <c r="AD8">
        <f t="shared" si="8"/>
        <v>0</v>
      </c>
      <c r="AE8" s="49">
        <f t="shared" si="9"/>
        <v>40.18</v>
      </c>
    </row>
    <row r="9" spans="4:31" x14ac:dyDescent="0.25">
      <c r="D9" t="s">
        <v>672</v>
      </c>
      <c r="E9" t="s">
        <v>673</v>
      </c>
      <c r="G9" t="s">
        <v>674</v>
      </c>
      <c r="H9">
        <v>84</v>
      </c>
      <c r="I9">
        <v>0</v>
      </c>
      <c r="J9">
        <v>0</v>
      </c>
      <c r="K9">
        <v>0</v>
      </c>
      <c r="L9">
        <v>4</v>
      </c>
      <c r="M9">
        <v>8</v>
      </c>
      <c r="N9">
        <v>4</v>
      </c>
      <c r="O9">
        <v>0</v>
      </c>
      <c r="P9" t="s">
        <v>675</v>
      </c>
      <c r="Q9">
        <v>25</v>
      </c>
      <c r="R9" s="29">
        <f t="shared" si="0"/>
        <v>100</v>
      </c>
      <c r="V9">
        <v>25</v>
      </c>
      <c r="W9">
        <f t="shared" si="1"/>
        <v>21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1</v>
      </c>
      <c r="AB9">
        <f t="shared" si="6"/>
        <v>2</v>
      </c>
      <c r="AC9">
        <f t="shared" si="7"/>
        <v>1</v>
      </c>
      <c r="AD9">
        <f t="shared" si="8"/>
        <v>0</v>
      </c>
      <c r="AE9" s="49">
        <f t="shared" si="9"/>
        <v>25</v>
      </c>
    </row>
    <row r="10" spans="4:31" x14ac:dyDescent="0.25">
      <c r="D10" t="s">
        <v>676</v>
      </c>
      <c r="E10" t="s">
        <v>677</v>
      </c>
      <c r="G10" t="s">
        <v>678</v>
      </c>
      <c r="H10">
        <v>96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 t="s">
        <v>679</v>
      </c>
      <c r="Q10">
        <v>72</v>
      </c>
      <c r="R10" s="29">
        <f t="shared" si="0"/>
        <v>99</v>
      </c>
      <c r="V10">
        <v>72</v>
      </c>
      <c r="W10">
        <f t="shared" si="1"/>
        <v>69.12</v>
      </c>
      <c r="X10">
        <f t="shared" si="2"/>
        <v>0.72</v>
      </c>
      <c r="Y10">
        <f t="shared" si="3"/>
        <v>0.72</v>
      </c>
      <c r="Z10">
        <f t="shared" si="4"/>
        <v>0.72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 s="49">
        <f t="shared" si="9"/>
        <v>71.28</v>
      </c>
    </row>
    <row r="11" spans="4:31" x14ac:dyDescent="0.25">
      <c r="D11" t="s">
        <v>680</v>
      </c>
      <c r="E11" t="s">
        <v>681</v>
      </c>
      <c r="G11" t="s">
        <v>682</v>
      </c>
      <c r="H11">
        <v>1</v>
      </c>
      <c r="I11">
        <v>12</v>
      </c>
      <c r="J11">
        <v>5</v>
      </c>
      <c r="K11">
        <v>10</v>
      </c>
      <c r="L11">
        <v>52</v>
      </c>
      <c r="M11">
        <v>18</v>
      </c>
      <c r="N11">
        <v>3</v>
      </c>
      <c r="O11">
        <v>0</v>
      </c>
      <c r="P11" t="s">
        <v>683</v>
      </c>
      <c r="Q11">
        <v>221</v>
      </c>
      <c r="R11" s="29">
        <f t="shared" si="0"/>
        <v>101</v>
      </c>
      <c r="V11">
        <v>221</v>
      </c>
      <c r="W11">
        <f t="shared" si="1"/>
        <v>2.21</v>
      </c>
      <c r="X11">
        <f t="shared" si="2"/>
        <v>26.52</v>
      </c>
      <c r="Y11">
        <f t="shared" si="3"/>
        <v>11.05</v>
      </c>
      <c r="Z11">
        <f t="shared" si="4"/>
        <v>22.1</v>
      </c>
      <c r="AA11">
        <f t="shared" si="5"/>
        <v>114.92</v>
      </c>
      <c r="AB11">
        <f t="shared" si="6"/>
        <v>39.78</v>
      </c>
      <c r="AC11">
        <f t="shared" si="7"/>
        <v>6.63</v>
      </c>
      <c r="AD11">
        <f t="shared" si="8"/>
        <v>0</v>
      </c>
      <c r="AE11" s="49">
        <f t="shared" si="9"/>
        <v>223.21</v>
      </c>
    </row>
    <row r="12" spans="4:31" x14ac:dyDescent="0.25">
      <c r="D12" t="s">
        <v>684</v>
      </c>
      <c r="E12" t="s">
        <v>685</v>
      </c>
      <c r="G12" t="s">
        <v>686</v>
      </c>
      <c r="H12">
        <v>3</v>
      </c>
      <c r="I12">
        <v>7</v>
      </c>
      <c r="J12">
        <v>4</v>
      </c>
      <c r="K12">
        <v>24</v>
      </c>
      <c r="L12">
        <v>25</v>
      </c>
      <c r="M12">
        <v>36</v>
      </c>
      <c r="N12">
        <v>2</v>
      </c>
      <c r="O12">
        <v>0</v>
      </c>
      <c r="P12" t="s">
        <v>687</v>
      </c>
      <c r="Q12">
        <v>349</v>
      </c>
      <c r="R12" s="29">
        <f t="shared" si="0"/>
        <v>101</v>
      </c>
      <c r="V12">
        <v>349</v>
      </c>
      <c r="W12">
        <f t="shared" si="1"/>
        <v>10.469999999999999</v>
      </c>
      <c r="X12">
        <f t="shared" si="2"/>
        <v>24.430000000000003</v>
      </c>
      <c r="Y12">
        <f t="shared" si="3"/>
        <v>13.96</v>
      </c>
      <c r="Z12">
        <f t="shared" si="4"/>
        <v>83.759999999999991</v>
      </c>
      <c r="AA12">
        <f t="shared" si="5"/>
        <v>87.25</v>
      </c>
      <c r="AB12">
        <f t="shared" si="6"/>
        <v>125.64</v>
      </c>
      <c r="AC12">
        <f t="shared" si="7"/>
        <v>6.98</v>
      </c>
      <c r="AD12">
        <f t="shared" si="8"/>
        <v>0</v>
      </c>
      <c r="AE12" s="49">
        <f t="shared" si="9"/>
        <v>352.49</v>
      </c>
    </row>
    <row r="13" spans="4:31" x14ac:dyDescent="0.25">
      <c r="D13" t="s">
        <v>688</v>
      </c>
      <c r="E13" t="s">
        <v>689</v>
      </c>
      <c r="G13" t="s">
        <v>690</v>
      </c>
      <c r="H13">
        <v>17</v>
      </c>
      <c r="I13">
        <v>3</v>
      </c>
      <c r="J13">
        <v>5</v>
      </c>
      <c r="K13">
        <v>20</v>
      </c>
      <c r="L13">
        <v>11</v>
      </c>
      <c r="M13">
        <v>37</v>
      </c>
      <c r="N13">
        <v>8</v>
      </c>
      <c r="O13">
        <v>0</v>
      </c>
      <c r="P13" t="s">
        <v>691</v>
      </c>
      <c r="Q13">
        <v>102</v>
      </c>
      <c r="R13" s="29">
        <f t="shared" si="0"/>
        <v>101</v>
      </c>
      <c r="V13">
        <v>102</v>
      </c>
      <c r="W13">
        <f t="shared" si="1"/>
        <v>17.34</v>
      </c>
      <c r="X13">
        <f t="shared" si="2"/>
        <v>3.06</v>
      </c>
      <c r="Y13">
        <f t="shared" si="3"/>
        <v>5.1000000000000005</v>
      </c>
      <c r="Z13">
        <f t="shared" si="4"/>
        <v>20.400000000000002</v>
      </c>
      <c r="AA13">
        <f t="shared" si="5"/>
        <v>11.22</v>
      </c>
      <c r="AB13">
        <f t="shared" si="6"/>
        <v>37.74</v>
      </c>
      <c r="AC13">
        <f t="shared" si="7"/>
        <v>8.16</v>
      </c>
      <c r="AD13">
        <f t="shared" si="8"/>
        <v>0</v>
      </c>
      <c r="AE13" s="49">
        <f t="shared" si="9"/>
        <v>103.02000000000001</v>
      </c>
    </row>
    <row r="14" spans="4:31" x14ac:dyDescent="0.25">
      <c r="D14" t="s">
        <v>692</v>
      </c>
      <c r="E14" t="s">
        <v>693</v>
      </c>
      <c r="G14" t="s">
        <v>694</v>
      </c>
      <c r="H14">
        <v>9</v>
      </c>
      <c r="I14">
        <v>0</v>
      </c>
      <c r="J14">
        <v>41</v>
      </c>
      <c r="K14">
        <v>45</v>
      </c>
      <c r="L14">
        <v>2</v>
      </c>
      <c r="M14">
        <v>1</v>
      </c>
      <c r="N14">
        <v>1</v>
      </c>
      <c r="O14">
        <v>0</v>
      </c>
      <c r="P14">
        <v>3.8</v>
      </c>
      <c r="Q14">
        <v>350</v>
      </c>
      <c r="R14" s="29">
        <f t="shared" si="0"/>
        <v>99</v>
      </c>
      <c r="V14">
        <v>350</v>
      </c>
      <c r="W14">
        <f t="shared" si="1"/>
        <v>31.5</v>
      </c>
      <c r="X14">
        <f t="shared" si="2"/>
        <v>0</v>
      </c>
      <c r="Y14">
        <f t="shared" si="3"/>
        <v>143.5</v>
      </c>
      <c r="Z14">
        <f t="shared" si="4"/>
        <v>157.5</v>
      </c>
      <c r="AA14">
        <f t="shared" si="5"/>
        <v>7</v>
      </c>
      <c r="AB14">
        <f t="shared" si="6"/>
        <v>3.5</v>
      </c>
      <c r="AC14">
        <f t="shared" si="7"/>
        <v>3.5</v>
      </c>
      <c r="AD14">
        <f t="shared" si="8"/>
        <v>0</v>
      </c>
      <c r="AE14" s="49">
        <f t="shared" si="9"/>
        <v>346.5</v>
      </c>
    </row>
    <row r="15" spans="4:31" x14ac:dyDescent="0.25">
      <c r="D15" t="s">
        <v>695</v>
      </c>
      <c r="E15" t="s">
        <v>696</v>
      </c>
      <c r="G15" t="s">
        <v>697</v>
      </c>
      <c r="H15">
        <v>1</v>
      </c>
      <c r="I15">
        <v>0</v>
      </c>
      <c r="J15">
        <v>50</v>
      </c>
      <c r="K15">
        <v>45</v>
      </c>
      <c r="L15">
        <v>1</v>
      </c>
      <c r="M15">
        <v>2</v>
      </c>
      <c r="N15">
        <v>2</v>
      </c>
      <c r="O15">
        <v>0</v>
      </c>
      <c r="P15" t="s">
        <v>698</v>
      </c>
      <c r="Q15">
        <v>185</v>
      </c>
      <c r="R15" s="29">
        <f t="shared" si="0"/>
        <v>101</v>
      </c>
      <c r="V15">
        <v>185</v>
      </c>
      <c r="W15">
        <f t="shared" si="1"/>
        <v>1.85</v>
      </c>
      <c r="X15">
        <f t="shared" si="2"/>
        <v>0</v>
      </c>
      <c r="Y15">
        <f t="shared" si="3"/>
        <v>92.5</v>
      </c>
      <c r="Z15">
        <f t="shared" si="4"/>
        <v>83.25</v>
      </c>
      <c r="AA15">
        <f t="shared" si="5"/>
        <v>1.85</v>
      </c>
      <c r="AB15">
        <f t="shared" si="6"/>
        <v>3.7</v>
      </c>
      <c r="AC15">
        <f t="shared" si="7"/>
        <v>3.7</v>
      </c>
      <c r="AD15">
        <f t="shared" si="8"/>
        <v>0</v>
      </c>
      <c r="AE15" s="49">
        <f t="shared" si="9"/>
        <v>186.84999999999997</v>
      </c>
    </row>
    <row r="16" spans="4:31" x14ac:dyDescent="0.25">
      <c r="D16" t="s">
        <v>699</v>
      </c>
      <c r="E16" t="s">
        <v>700</v>
      </c>
      <c r="G16" t="s">
        <v>701</v>
      </c>
      <c r="H16">
        <v>27</v>
      </c>
      <c r="I16">
        <v>0</v>
      </c>
      <c r="J16">
        <v>0</v>
      </c>
      <c r="K16">
        <v>13</v>
      </c>
      <c r="L16">
        <v>0</v>
      </c>
      <c r="M16">
        <v>40</v>
      </c>
      <c r="N16">
        <v>20</v>
      </c>
      <c r="O16">
        <v>0</v>
      </c>
      <c r="P16" t="s">
        <v>702</v>
      </c>
      <c r="Q16">
        <v>15</v>
      </c>
      <c r="R16" s="29">
        <f t="shared" si="0"/>
        <v>100</v>
      </c>
      <c r="V16">
        <v>15</v>
      </c>
      <c r="W16">
        <f t="shared" si="1"/>
        <v>4.0500000000000007</v>
      </c>
      <c r="X16">
        <f t="shared" si="2"/>
        <v>0</v>
      </c>
      <c r="Y16">
        <f t="shared" si="3"/>
        <v>0</v>
      </c>
      <c r="Z16">
        <f t="shared" si="4"/>
        <v>1.9500000000000002</v>
      </c>
      <c r="AA16">
        <f t="shared" si="5"/>
        <v>0</v>
      </c>
      <c r="AB16">
        <f t="shared" si="6"/>
        <v>6</v>
      </c>
      <c r="AC16">
        <f t="shared" si="7"/>
        <v>3</v>
      </c>
      <c r="AD16">
        <f t="shared" si="8"/>
        <v>0</v>
      </c>
      <c r="AE16" s="49">
        <f t="shared" si="9"/>
        <v>15</v>
      </c>
    </row>
    <row r="17" spans="4:31" x14ac:dyDescent="0.25">
      <c r="R17" s="29"/>
      <c r="AE17" s="49"/>
    </row>
    <row r="18" spans="4:31" x14ac:dyDescent="0.25">
      <c r="E18" t="s">
        <v>703</v>
      </c>
      <c r="R18" s="29"/>
      <c r="W18" t="s">
        <v>195</v>
      </c>
      <c r="X18" t="s">
        <v>645</v>
      </c>
      <c r="Y18" t="s">
        <v>247</v>
      </c>
      <c r="Z18" t="s">
        <v>245</v>
      </c>
      <c r="AA18" t="s">
        <v>246</v>
      </c>
      <c r="AB18" t="s">
        <v>325</v>
      </c>
      <c r="AC18" t="s">
        <v>93</v>
      </c>
      <c r="AD18" t="s">
        <v>646</v>
      </c>
      <c r="AE18" s="49"/>
    </row>
    <row r="19" spans="4:31" x14ac:dyDescent="0.25">
      <c r="D19" t="s">
        <v>704</v>
      </c>
      <c r="E19" t="s">
        <v>705</v>
      </c>
      <c r="G19" t="s">
        <v>706</v>
      </c>
      <c r="H19">
        <v>8</v>
      </c>
      <c r="I19">
        <v>0</v>
      </c>
      <c r="J19">
        <v>55</v>
      </c>
      <c r="K19">
        <v>37</v>
      </c>
      <c r="L19">
        <v>0</v>
      </c>
      <c r="M19">
        <v>0</v>
      </c>
      <c r="N19">
        <v>0</v>
      </c>
      <c r="O19">
        <v>1</v>
      </c>
      <c r="P19" t="s">
        <v>707</v>
      </c>
      <c r="Q19">
        <v>265</v>
      </c>
      <c r="R19" s="29">
        <f t="shared" ref="R19:R36" si="10">SUM(H19:O19)</f>
        <v>101</v>
      </c>
      <c r="V19">
        <v>265</v>
      </c>
      <c r="W19">
        <f t="shared" ref="W19:W36" si="11">(H19/100)*$Q19</f>
        <v>21.2</v>
      </c>
      <c r="X19">
        <f t="shared" ref="X19:X36" si="12">(I19/100)*$Q19</f>
        <v>0</v>
      </c>
      <c r="Y19">
        <f t="shared" ref="Y19:Y36" si="13">(J19/100)*$Q19</f>
        <v>145.75</v>
      </c>
      <c r="Z19">
        <f t="shared" ref="Z19:Z36" si="14">(K19/100)*$Q19</f>
        <v>98.05</v>
      </c>
      <c r="AA19">
        <f t="shared" ref="AA19:AA36" si="15">(L19/100)*$Q19</f>
        <v>0</v>
      </c>
      <c r="AB19">
        <f t="shared" ref="AB19:AB36" si="16">(M19/100)*$Q19</f>
        <v>0</v>
      </c>
      <c r="AC19">
        <f t="shared" ref="AC19:AC36" si="17">(N19/100)*$Q19</f>
        <v>0</v>
      </c>
      <c r="AD19">
        <f t="shared" ref="AD19:AD36" si="18">(O19/100)*$Q19</f>
        <v>2.65</v>
      </c>
      <c r="AE19" s="49">
        <f t="shared" ref="AE19:AE36" si="19">SUM(W19:AD19)</f>
        <v>267.64999999999998</v>
      </c>
    </row>
    <row r="20" spans="4:31" x14ac:dyDescent="0.25">
      <c r="D20" t="s">
        <v>650</v>
      </c>
      <c r="E20" t="s">
        <v>651</v>
      </c>
      <c r="G20" t="s">
        <v>652</v>
      </c>
      <c r="H20">
        <v>100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22</v>
      </c>
      <c r="R20" s="29">
        <f t="shared" si="10"/>
        <v>100</v>
      </c>
      <c r="V20">
        <v>22</v>
      </c>
      <c r="W20">
        <f t="shared" si="11"/>
        <v>22</v>
      </c>
      <c r="X20">
        <f t="shared" si="12"/>
        <v>0</v>
      </c>
      <c r="Y20">
        <f t="shared" si="13"/>
        <v>0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0</v>
      </c>
      <c r="AD20">
        <f t="shared" si="18"/>
        <v>0</v>
      </c>
      <c r="AE20" s="49">
        <f t="shared" si="19"/>
        <v>22</v>
      </c>
    </row>
    <row r="21" spans="4:31" x14ac:dyDescent="0.25">
      <c r="D21" t="s">
        <v>708</v>
      </c>
      <c r="E21" t="s">
        <v>709</v>
      </c>
      <c r="G21" t="s">
        <v>710</v>
      </c>
      <c r="H21">
        <v>1</v>
      </c>
      <c r="I21">
        <v>5</v>
      </c>
      <c r="J21">
        <v>0</v>
      </c>
      <c r="K21">
        <v>2</v>
      </c>
      <c r="L21">
        <v>40</v>
      </c>
      <c r="M21">
        <v>31</v>
      </c>
      <c r="N21">
        <v>21</v>
      </c>
      <c r="O21">
        <v>0</v>
      </c>
      <c r="P21" t="s">
        <v>711</v>
      </c>
      <c r="Q21">
        <v>83</v>
      </c>
      <c r="R21" s="29">
        <f t="shared" si="10"/>
        <v>100</v>
      </c>
      <c r="V21">
        <v>83</v>
      </c>
      <c r="W21">
        <f t="shared" si="11"/>
        <v>0.83000000000000007</v>
      </c>
      <c r="X21">
        <f t="shared" si="12"/>
        <v>4.1500000000000004</v>
      </c>
      <c r="Y21">
        <f t="shared" si="13"/>
        <v>0</v>
      </c>
      <c r="Z21">
        <f t="shared" si="14"/>
        <v>1.6600000000000001</v>
      </c>
      <c r="AA21">
        <f t="shared" si="15"/>
        <v>33.200000000000003</v>
      </c>
      <c r="AB21">
        <f t="shared" si="16"/>
        <v>25.73</v>
      </c>
      <c r="AC21">
        <f t="shared" si="17"/>
        <v>17.43</v>
      </c>
      <c r="AD21">
        <f t="shared" si="18"/>
        <v>0</v>
      </c>
      <c r="AE21" s="49">
        <f t="shared" si="19"/>
        <v>83</v>
      </c>
    </row>
    <row r="22" spans="4:31" x14ac:dyDescent="0.25">
      <c r="D22" t="s">
        <v>712</v>
      </c>
      <c r="E22" t="s">
        <v>713</v>
      </c>
      <c r="G22" t="s">
        <v>714</v>
      </c>
      <c r="H22">
        <v>2</v>
      </c>
      <c r="I22">
        <v>4</v>
      </c>
      <c r="J22">
        <v>1</v>
      </c>
      <c r="K22">
        <v>5</v>
      </c>
      <c r="L22">
        <v>45</v>
      </c>
      <c r="M22">
        <v>40</v>
      </c>
      <c r="N22">
        <v>2</v>
      </c>
      <c r="O22">
        <v>0</v>
      </c>
      <c r="P22" t="s">
        <v>715</v>
      </c>
      <c r="Q22">
        <v>208</v>
      </c>
      <c r="R22" s="29">
        <f t="shared" si="10"/>
        <v>99</v>
      </c>
      <c r="V22">
        <v>208</v>
      </c>
      <c r="W22">
        <f t="shared" si="11"/>
        <v>4.16</v>
      </c>
      <c r="X22">
        <f t="shared" si="12"/>
        <v>8.32</v>
      </c>
      <c r="Y22">
        <f t="shared" si="13"/>
        <v>2.08</v>
      </c>
      <c r="Z22">
        <f t="shared" si="14"/>
        <v>10.4</v>
      </c>
      <c r="AA22">
        <f t="shared" si="15"/>
        <v>93.600000000000009</v>
      </c>
      <c r="AB22">
        <f t="shared" si="16"/>
        <v>83.2</v>
      </c>
      <c r="AC22">
        <f t="shared" si="17"/>
        <v>4.16</v>
      </c>
      <c r="AD22">
        <f t="shared" si="18"/>
        <v>0</v>
      </c>
      <c r="AE22" s="49">
        <f t="shared" si="19"/>
        <v>205.92</v>
      </c>
    </row>
    <row r="23" spans="4:31" x14ac:dyDescent="0.25">
      <c r="D23" t="s">
        <v>668</v>
      </c>
      <c r="E23" t="s">
        <v>716</v>
      </c>
      <c r="G23" t="s">
        <v>670</v>
      </c>
      <c r="H23">
        <v>6</v>
      </c>
      <c r="I23">
        <v>0</v>
      </c>
      <c r="J23">
        <v>3</v>
      </c>
      <c r="K23">
        <v>9</v>
      </c>
      <c r="L23">
        <v>0</v>
      </c>
      <c r="M23">
        <v>3</v>
      </c>
      <c r="N23">
        <v>80</v>
      </c>
      <c r="O23">
        <v>0</v>
      </c>
      <c r="P23" t="s">
        <v>717</v>
      </c>
      <c r="Q23">
        <v>35</v>
      </c>
      <c r="R23" s="29">
        <f t="shared" si="10"/>
        <v>101</v>
      </c>
      <c r="V23">
        <v>35</v>
      </c>
      <c r="W23">
        <f t="shared" si="11"/>
        <v>2.1</v>
      </c>
      <c r="X23">
        <f t="shared" si="12"/>
        <v>0</v>
      </c>
      <c r="Y23">
        <f t="shared" si="13"/>
        <v>1.05</v>
      </c>
      <c r="Z23">
        <f t="shared" si="14"/>
        <v>3.15</v>
      </c>
      <c r="AA23">
        <f t="shared" si="15"/>
        <v>0</v>
      </c>
      <c r="AB23">
        <f t="shared" si="16"/>
        <v>1.05</v>
      </c>
      <c r="AC23">
        <f t="shared" si="17"/>
        <v>28</v>
      </c>
      <c r="AD23">
        <f t="shared" si="18"/>
        <v>0</v>
      </c>
      <c r="AE23" s="49">
        <f t="shared" si="19"/>
        <v>35.35</v>
      </c>
    </row>
    <row r="24" spans="4:31" x14ac:dyDescent="0.25">
      <c r="D24" t="s">
        <v>672</v>
      </c>
      <c r="E24" t="s">
        <v>673</v>
      </c>
      <c r="G24" t="s">
        <v>674</v>
      </c>
      <c r="H24">
        <v>93</v>
      </c>
      <c r="I24">
        <v>0</v>
      </c>
      <c r="J24">
        <v>0</v>
      </c>
      <c r="K24">
        <v>0</v>
      </c>
      <c r="L24">
        <v>0</v>
      </c>
      <c r="M24">
        <v>0</v>
      </c>
      <c r="N24">
        <v>7</v>
      </c>
      <c r="O24">
        <v>0</v>
      </c>
      <c r="P24" t="s">
        <v>679</v>
      </c>
      <c r="Q24">
        <v>14</v>
      </c>
      <c r="R24" s="29">
        <f t="shared" si="10"/>
        <v>100</v>
      </c>
      <c r="V24">
        <v>14</v>
      </c>
      <c r="W24">
        <f t="shared" si="11"/>
        <v>13.020000000000001</v>
      </c>
      <c r="X24">
        <f t="shared" si="12"/>
        <v>0</v>
      </c>
      <c r="Y24">
        <f t="shared" si="13"/>
        <v>0</v>
      </c>
      <c r="Z24">
        <f t="shared" si="14"/>
        <v>0</v>
      </c>
      <c r="AA24">
        <f t="shared" si="15"/>
        <v>0</v>
      </c>
      <c r="AB24">
        <f t="shared" si="16"/>
        <v>0</v>
      </c>
      <c r="AC24">
        <f t="shared" si="17"/>
        <v>0.98000000000000009</v>
      </c>
      <c r="AD24">
        <f t="shared" si="18"/>
        <v>0</v>
      </c>
      <c r="AE24" s="49">
        <f t="shared" si="19"/>
        <v>14.000000000000002</v>
      </c>
    </row>
    <row r="25" spans="4:31" x14ac:dyDescent="0.25">
      <c r="D25" t="s">
        <v>718</v>
      </c>
      <c r="E25" t="s">
        <v>719</v>
      </c>
      <c r="G25" t="s">
        <v>720</v>
      </c>
      <c r="H25">
        <v>100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21</v>
      </c>
      <c r="R25" s="29">
        <f t="shared" si="10"/>
        <v>100</v>
      </c>
      <c r="V25">
        <v>21</v>
      </c>
      <c r="W25">
        <f t="shared" si="11"/>
        <v>21</v>
      </c>
      <c r="X25">
        <f t="shared" si="12"/>
        <v>0</v>
      </c>
      <c r="Y25">
        <f t="shared" si="13"/>
        <v>0</v>
      </c>
      <c r="Z25">
        <f t="shared" si="14"/>
        <v>0</v>
      </c>
      <c r="AA25">
        <f t="shared" si="15"/>
        <v>0</v>
      </c>
      <c r="AB25">
        <f t="shared" si="16"/>
        <v>0</v>
      </c>
      <c r="AC25">
        <f t="shared" si="17"/>
        <v>0</v>
      </c>
      <c r="AD25">
        <f t="shared" si="18"/>
        <v>0</v>
      </c>
      <c r="AE25" s="49">
        <f t="shared" si="19"/>
        <v>21</v>
      </c>
    </row>
    <row r="26" spans="4:31" x14ac:dyDescent="0.25">
      <c r="D26" t="s">
        <v>721</v>
      </c>
      <c r="E26" t="s">
        <v>722</v>
      </c>
      <c r="G26" t="s">
        <v>723</v>
      </c>
      <c r="H26">
        <v>100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53</v>
      </c>
      <c r="R26" s="29">
        <f t="shared" si="10"/>
        <v>100</v>
      </c>
      <c r="V26">
        <v>53</v>
      </c>
      <c r="W26">
        <f t="shared" si="11"/>
        <v>53</v>
      </c>
      <c r="X26">
        <f t="shared" si="12"/>
        <v>0</v>
      </c>
      <c r="Y26">
        <f t="shared" si="13"/>
        <v>0</v>
      </c>
      <c r="Z26">
        <f t="shared" si="14"/>
        <v>0</v>
      </c>
      <c r="AA26">
        <f t="shared" si="15"/>
        <v>0</v>
      </c>
      <c r="AB26">
        <f t="shared" si="16"/>
        <v>0</v>
      </c>
      <c r="AC26">
        <f t="shared" si="17"/>
        <v>0</v>
      </c>
      <c r="AD26">
        <f t="shared" si="18"/>
        <v>0</v>
      </c>
      <c r="AE26" s="49">
        <f t="shared" si="19"/>
        <v>53</v>
      </c>
    </row>
    <row r="27" spans="4:31" x14ac:dyDescent="0.25">
      <c r="D27" t="s">
        <v>676</v>
      </c>
      <c r="E27" t="s">
        <v>677</v>
      </c>
      <c r="G27" t="s">
        <v>678</v>
      </c>
      <c r="H27">
        <v>100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</v>
      </c>
      <c r="R27" s="29">
        <f t="shared" si="10"/>
        <v>100</v>
      </c>
      <c r="V27">
        <v>26</v>
      </c>
      <c r="W27">
        <f t="shared" si="11"/>
        <v>26</v>
      </c>
      <c r="X27">
        <f t="shared" si="12"/>
        <v>0</v>
      </c>
      <c r="Y27">
        <f t="shared" si="13"/>
        <v>0</v>
      </c>
      <c r="Z27">
        <f t="shared" si="14"/>
        <v>0</v>
      </c>
      <c r="AA27">
        <f t="shared" si="15"/>
        <v>0</v>
      </c>
      <c r="AB27">
        <f t="shared" si="16"/>
        <v>0</v>
      </c>
      <c r="AC27">
        <f t="shared" si="17"/>
        <v>0</v>
      </c>
      <c r="AD27">
        <f t="shared" si="18"/>
        <v>0</v>
      </c>
      <c r="AE27" s="49">
        <f t="shared" si="19"/>
        <v>26</v>
      </c>
    </row>
    <row r="28" spans="4:31" x14ac:dyDescent="0.25">
      <c r="D28" t="s">
        <v>724</v>
      </c>
      <c r="E28" t="s">
        <v>725</v>
      </c>
      <c r="G28" t="s">
        <v>726</v>
      </c>
      <c r="H28">
        <v>1</v>
      </c>
      <c r="I28">
        <v>3</v>
      </c>
      <c r="J28">
        <v>2</v>
      </c>
      <c r="K28">
        <v>10</v>
      </c>
      <c r="L28">
        <v>24</v>
      </c>
      <c r="M28">
        <v>58</v>
      </c>
      <c r="N28">
        <v>1</v>
      </c>
      <c r="O28">
        <v>2</v>
      </c>
      <c r="P28" t="s">
        <v>727</v>
      </c>
      <c r="Q28">
        <v>434</v>
      </c>
      <c r="R28" s="29">
        <f t="shared" si="10"/>
        <v>101</v>
      </c>
      <c r="V28">
        <v>434</v>
      </c>
      <c r="W28">
        <f t="shared" si="11"/>
        <v>4.34</v>
      </c>
      <c r="X28">
        <f t="shared" si="12"/>
        <v>13.02</v>
      </c>
      <c r="Y28">
        <f t="shared" si="13"/>
        <v>8.68</v>
      </c>
      <c r="Z28">
        <f t="shared" si="14"/>
        <v>43.400000000000006</v>
      </c>
      <c r="AA28">
        <f t="shared" si="15"/>
        <v>104.16</v>
      </c>
      <c r="AB28">
        <f t="shared" si="16"/>
        <v>251.71999999999997</v>
      </c>
      <c r="AC28">
        <f t="shared" si="17"/>
        <v>4.34</v>
      </c>
      <c r="AD28">
        <f t="shared" si="18"/>
        <v>8.68</v>
      </c>
      <c r="AE28" s="49">
        <f t="shared" si="19"/>
        <v>438.33999999999992</v>
      </c>
    </row>
    <row r="29" spans="4:31" x14ac:dyDescent="0.25">
      <c r="D29" t="s">
        <v>728</v>
      </c>
      <c r="E29" t="s">
        <v>729</v>
      </c>
      <c r="G29" t="s">
        <v>730</v>
      </c>
      <c r="H29">
        <v>4</v>
      </c>
      <c r="I29">
        <v>0</v>
      </c>
      <c r="J29">
        <v>1</v>
      </c>
      <c r="K29">
        <v>42</v>
      </c>
      <c r="L29">
        <v>48</v>
      </c>
      <c r="M29">
        <v>4</v>
      </c>
      <c r="N29">
        <v>0</v>
      </c>
      <c r="O29">
        <v>0</v>
      </c>
      <c r="P29" t="s">
        <v>731</v>
      </c>
      <c r="Q29">
        <v>258</v>
      </c>
      <c r="R29" s="29">
        <f t="shared" si="10"/>
        <v>99</v>
      </c>
      <c r="V29">
        <v>258</v>
      </c>
      <c r="W29">
        <f t="shared" si="11"/>
        <v>10.32</v>
      </c>
      <c r="X29">
        <f t="shared" si="12"/>
        <v>0</v>
      </c>
      <c r="Y29">
        <f t="shared" si="13"/>
        <v>2.58</v>
      </c>
      <c r="Z29">
        <f t="shared" si="14"/>
        <v>108.36</v>
      </c>
      <c r="AA29">
        <f t="shared" si="15"/>
        <v>123.83999999999999</v>
      </c>
      <c r="AB29">
        <f t="shared" si="16"/>
        <v>10.32</v>
      </c>
      <c r="AC29">
        <f t="shared" si="17"/>
        <v>0</v>
      </c>
      <c r="AD29">
        <f t="shared" si="18"/>
        <v>0</v>
      </c>
      <c r="AE29" s="49">
        <f t="shared" si="19"/>
        <v>255.42</v>
      </c>
    </row>
    <row r="30" spans="4:31" x14ac:dyDescent="0.25">
      <c r="D30" t="s">
        <v>692</v>
      </c>
      <c r="E30" t="s">
        <v>693</v>
      </c>
      <c r="G30" t="s">
        <v>694</v>
      </c>
      <c r="H30">
        <v>10</v>
      </c>
      <c r="I30">
        <v>0</v>
      </c>
      <c r="J30">
        <v>47</v>
      </c>
      <c r="K30">
        <v>38</v>
      </c>
      <c r="L30">
        <v>4</v>
      </c>
      <c r="M30">
        <v>0</v>
      </c>
      <c r="N30">
        <v>0</v>
      </c>
      <c r="O30">
        <v>0</v>
      </c>
      <c r="P30" t="s">
        <v>732</v>
      </c>
      <c r="Q30">
        <v>498</v>
      </c>
      <c r="R30" s="29">
        <f t="shared" si="10"/>
        <v>99</v>
      </c>
      <c r="V30">
        <v>498</v>
      </c>
      <c r="W30">
        <f t="shared" si="11"/>
        <v>49.800000000000004</v>
      </c>
      <c r="X30">
        <f t="shared" si="12"/>
        <v>0</v>
      </c>
      <c r="Y30">
        <f t="shared" si="13"/>
        <v>234.05999999999997</v>
      </c>
      <c r="Z30">
        <f t="shared" si="14"/>
        <v>189.24</v>
      </c>
      <c r="AA30">
        <f t="shared" si="15"/>
        <v>19.920000000000002</v>
      </c>
      <c r="AB30">
        <f t="shared" si="16"/>
        <v>0</v>
      </c>
      <c r="AC30">
        <f t="shared" si="17"/>
        <v>0</v>
      </c>
      <c r="AD30">
        <f t="shared" si="18"/>
        <v>0</v>
      </c>
      <c r="AE30" s="49">
        <f t="shared" si="19"/>
        <v>493.02</v>
      </c>
    </row>
    <row r="31" spans="4:31" x14ac:dyDescent="0.25">
      <c r="D31" t="s">
        <v>695</v>
      </c>
      <c r="E31" t="s">
        <v>696</v>
      </c>
      <c r="G31" t="s">
        <v>697</v>
      </c>
      <c r="H31">
        <v>1</v>
      </c>
      <c r="I31">
        <v>0</v>
      </c>
      <c r="J31">
        <v>84</v>
      </c>
      <c r="K31">
        <v>12</v>
      </c>
      <c r="L31">
        <v>2</v>
      </c>
      <c r="M31">
        <v>0</v>
      </c>
      <c r="N31">
        <v>1</v>
      </c>
      <c r="O31">
        <v>0</v>
      </c>
      <c r="P31" t="s">
        <v>733</v>
      </c>
      <c r="Q31">
        <v>251</v>
      </c>
      <c r="R31" s="29">
        <f t="shared" si="10"/>
        <v>100</v>
      </c>
      <c r="V31">
        <v>251</v>
      </c>
      <c r="W31">
        <f t="shared" si="11"/>
        <v>2.5100000000000002</v>
      </c>
      <c r="X31">
        <f t="shared" si="12"/>
        <v>0</v>
      </c>
      <c r="Y31">
        <f t="shared" si="13"/>
        <v>210.84</v>
      </c>
      <c r="Z31">
        <f t="shared" si="14"/>
        <v>30.119999999999997</v>
      </c>
      <c r="AA31">
        <f t="shared" si="15"/>
        <v>5.0200000000000005</v>
      </c>
      <c r="AB31">
        <f t="shared" si="16"/>
        <v>0</v>
      </c>
      <c r="AC31">
        <f t="shared" si="17"/>
        <v>2.5100000000000002</v>
      </c>
      <c r="AD31">
        <f t="shared" si="18"/>
        <v>0</v>
      </c>
      <c r="AE31" s="49">
        <f t="shared" si="19"/>
        <v>251</v>
      </c>
    </row>
    <row r="32" spans="4:31" x14ac:dyDescent="0.25">
      <c r="D32" t="s">
        <v>252</v>
      </c>
      <c r="E32" t="s">
        <v>734</v>
      </c>
      <c r="G32" t="s">
        <v>735</v>
      </c>
      <c r="H32">
        <v>93</v>
      </c>
      <c r="I32">
        <v>2</v>
      </c>
      <c r="J32">
        <v>0</v>
      </c>
      <c r="K32">
        <v>2</v>
      </c>
      <c r="L32">
        <v>0</v>
      </c>
      <c r="M32">
        <v>0</v>
      </c>
      <c r="N32">
        <v>2</v>
      </c>
      <c r="O32">
        <v>0</v>
      </c>
      <c r="P32" t="s">
        <v>736</v>
      </c>
      <c r="Q32">
        <v>43</v>
      </c>
      <c r="R32" s="29">
        <f t="shared" si="10"/>
        <v>99</v>
      </c>
      <c r="V32">
        <v>43</v>
      </c>
      <c r="W32">
        <f t="shared" si="11"/>
        <v>39.99</v>
      </c>
      <c r="X32">
        <f t="shared" si="12"/>
        <v>0.86</v>
      </c>
      <c r="Y32">
        <f t="shared" si="13"/>
        <v>0</v>
      </c>
      <c r="Z32">
        <f t="shared" si="14"/>
        <v>0.86</v>
      </c>
      <c r="AA32">
        <f t="shared" si="15"/>
        <v>0</v>
      </c>
      <c r="AB32">
        <f t="shared" si="16"/>
        <v>0</v>
      </c>
      <c r="AC32">
        <f t="shared" si="17"/>
        <v>0.86</v>
      </c>
      <c r="AD32">
        <f t="shared" si="18"/>
        <v>0</v>
      </c>
      <c r="AE32" s="49">
        <f t="shared" si="19"/>
        <v>42.57</v>
      </c>
    </row>
    <row r="33" spans="4:43" x14ac:dyDescent="0.25">
      <c r="D33" t="s">
        <v>699</v>
      </c>
      <c r="E33" t="s">
        <v>700</v>
      </c>
      <c r="G33" t="s">
        <v>701</v>
      </c>
      <c r="H33">
        <v>93</v>
      </c>
      <c r="I33">
        <v>0</v>
      </c>
      <c r="J33">
        <v>0</v>
      </c>
      <c r="K33">
        <v>6</v>
      </c>
      <c r="L33">
        <v>5</v>
      </c>
      <c r="M33">
        <v>1</v>
      </c>
      <c r="N33">
        <v>4</v>
      </c>
      <c r="O33">
        <v>0</v>
      </c>
      <c r="P33" t="s">
        <v>737</v>
      </c>
      <c r="Q33">
        <v>276</v>
      </c>
      <c r="R33" s="29">
        <f t="shared" si="10"/>
        <v>109</v>
      </c>
      <c r="V33">
        <v>276</v>
      </c>
      <c r="W33">
        <f t="shared" si="11"/>
        <v>256.68</v>
      </c>
      <c r="X33">
        <f t="shared" si="12"/>
        <v>0</v>
      </c>
      <c r="Y33">
        <f t="shared" si="13"/>
        <v>0</v>
      </c>
      <c r="Z33">
        <f t="shared" si="14"/>
        <v>16.559999999999999</v>
      </c>
      <c r="AA33">
        <f t="shared" si="15"/>
        <v>13.8</v>
      </c>
      <c r="AB33">
        <f t="shared" si="16"/>
        <v>2.7600000000000002</v>
      </c>
      <c r="AC33">
        <f t="shared" si="17"/>
        <v>11.040000000000001</v>
      </c>
      <c r="AD33">
        <f t="shared" si="18"/>
        <v>0</v>
      </c>
      <c r="AE33" s="49">
        <f t="shared" si="19"/>
        <v>300.84000000000003</v>
      </c>
    </row>
    <row r="34" spans="4:43" x14ac:dyDescent="0.25">
      <c r="D34" t="s">
        <v>738</v>
      </c>
      <c r="E34" t="s">
        <v>739</v>
      </c>
      <c r="G34" t="s">
        <v>740</v>
      </c>
      <c r="H34">
        <v>62</v>
      </c>
      <c r="I34">
        <v>2</v>
      </c>
      <c r="J34">
        <v>0</v>
      </c>
      <c r="K34">
        <v>17</v>
      </c>
      <c r="L34">
        <v>10</v>
      </c>
      <c r="M34">
        <v>7</v>
      </c>
      <c r="N34">
        <v>0</v>
      </c>
      <c r="O34">
        <v>2</v>
      </c>
      <c r="P34" t="s">
        <v>741</v>
      </c>
      <c r="Q34">
        <v>42</v>
      </c>
      <c r="R34" s="29">
        <f t="shared" si="10"/>
        <v>100</v>
      </c>
      <c r="V34">
        <v>42</v>
      </c>
      <c r="W34">
        <f t="shared" si="11"/>
        <v>26.04</v>
      </c>
      <c r="X34">
        <f t="shared" si="12"/>
        <v>0.84</v>
      </c>
      <c r="Y34">
        <f t="shared" si="13"/>
        <v>0</v>
      </c>
      <c r="Z34">
        <f t="shared" si="14"/>
        <v>7.1400000000000006</v>
      </c>
      <c r="AA34">
        <f t="shared" si="15"/>
        <v>4.2</v>
      </c>
      <c r="AB34">
        <f t="shared" si="16"/>
        <v>2.9400000000000004</v>
      </c>
      <c r="AC34">
        <f t="shared" si="17"/>
        <v>0</v>
      </c>
      <c r="AD34">
        <f t="shared" si="18"/>
        <v>0.84</v>
      </c>
      <c r="AE34" s="49">
        <f t="shared" si="19"/>
        <v>42</v>
      </c>
    </row>
    <row r="35" spans="4:43" x14ac:dyDescent="0.25">
      <c r="D35" t="s">
        <v>742</v>
      </c>
      <c r="E35" t="s">
        <v>743</v>
      </c>
      <c r="G35" t="s">
        <v>744</v>
      </c>
      <c r="H35">
        <v>94</v>
      </c>
      <c r="I35">
        <v>0</v>
      </c>
      <c r="J35">
        <v>0</v>
      </c>
      <c r="K35">
        <v>4</v>
      </c>
      <c r="L35">
        <v>0</v>
      </c>
      <c r="M35">
        <v>0</v>
      </c>
      <c r="N35">
        <v>1</v>
      </c>
      <c r="O35">
        <v>1</v>
      </c>
      <c r="P35" t="s">
        <v>745</v>
      </c>
      <c r="Q35">
        <v>140</v>
      </c>
      <c r="R35" s="29">
        <f t="shared" si="10"/>
        <v>100</v>
      </c>
      <c r="V35">
        <v>140</v>
      </c>
      <c r="W35">
        <f t="shared" si="11"/>
        <v>131.6</v>
      </c>
      <c r="X35">
        <f t="shared" si="12"/>
        <v>0</v>
      </c>
      <c r="Y35">
        <f t="shared" si="13"/>
        <v>0</v>
      </c>
      <c r="Z35">
        <f t="shared" si="14"/>
        <v>5.6000000000000005</v>
      </c>
      <c r="AA35">
        <f t="shared" si="15"/>
        <v>0</v>
      </c>
      <c r="AB35">
        <f t="shared" si="16"/>
        <v>0</v>
      </c>
      <c r="AC35">
        <f t="shared" si="17"/>
        <v>1.4000000000000001</v>
      </c>
      <c r="AD35">
        <f t="shared" si="18"/>
        <v>1.4000000000000001</v>
      </c>
      <c r="AE35" s="49">
        <f t="shared" si="19"/>
        <v>140</v>
      </c>
    </row>
    <row r="36" spans="4:43" x14ac:dyDescent="0.25">
      <c r="D36" t="s">
        <v>746</v>
      </c>
      <c r="E36" t="s">
        <v>747</v>
      </c>
      <c r="G36" t="s">
        <v>748</v>
      </c>
      <c r="H36">
        <v>6</v>
      </c>
      <c r="I36">
        <v>0</v>
      </c>
      <c r="J36">
        <v>0</v>
      </c>
      <c r="K36">
        <v>6</v>
      </c>
      <c r="L36">
        <v>0</v>
      </c>
      <c r="M36">
        <v>0</v>
      </c>
      <c r="N36">
        <v>0</v>
      </c>
      <c r="O36">
        <v>87</v>
      </c>
      <c r="P36" t="s">
        <v>749</v>
      </c>
      <c r="Q36">
        <v>343</v>
      </c>
      <c r="R36" s="29">
        <f t="shared" si="10"/>
        <v>99</v>
      </c>
      <c r="V36">
        <v>343</v>
      </c>
      <c r="W36">
        <f t="shared" si="11"/>
        <v>20.58</v>
      </c>
      <c r="X36">
        <f t="shared" si="12"/>
        <v>0</v>
      </c>
      <c r="Y36">
        <f t="shared" si="13"/>
        <v>0</v>
      </c>
      <c r="Z36">
        <f t="shared" si="14"/>
        <v>20.58</v>
      </c>
      <c r="AA36">
        <f t="shared" si="15"/>
        <v>0</v>
      </c>
      <c r="AB36">
        <f t="shared" si="16"/>
        <v>0</v>
      </c>
      <c r="AC36">
        <f t="shared" si="17"/>
        <v>0</v>
      </c>
      <c r="AD36">
        <f t="shared" si="18"/>
        <v>298.41000000000003</v>
      </c>
      <c r="AE36" s="49">
        <f t="shared" si="19"/>
        <v>339.57000000000005</v>
      </c>
    </row>
    <row r="37" spans="4:43" x14ac:dyDescent="0.25">
      <c r="W37" t="s">
        <v>186</v>
      </c>
      <c r="X37" t="s">
        <v>184</v>
      </c>
      <c r="Y37" t="s">
        <v>183</v>
      </c>
      <c r="Z37" t="s">
        <v>183</v>
      </c>
      <c r="AA37" t="s">
        <v>183</v>
      </c>
      <c r="AB37" t="s">
        <v>184</v>
      </c>
      <c r="AC37" t="s">
        <v>236</v>
      </c>
      <c r="AD37" t="s">
        <v>185</v>
      </c>
    </row>
    <row r="38" spans="4:43" x14ac:dyDescent="0.25">
      <c r="H38" s="1" t="s">
        <v>750</v>
      </c>
    </row>
    <row r="39" spans="4:43" x14ac:dyDescent="0.25">
      <c r="H39" s="46" t="s">
        <v>277</v>
      </c>
      <c r="I39" s="46" t="s">
        <v>81</v>
      </c>
      <c r="J39" s="31" t="s">
        <v>93</v>
      </c>
      <c r="K39" s="31" t="s">
        <v>193</v>
      </c>
      <c r="L39" s="31" t="s">
        <v>194</v>
      </c>
      <c r="M39" s="31" t="s">
        <v>195</v>
      </c>
      <c r="N39" s="31" t="s">
        <v>196</v>
      </c>
      <c r="O39" s="31" t="s">
        <v>197</v>
      </c>
      <c r="P39" s="1" t="s">
        <v>198</v>
      </c>
      <c r="U39" s="46" t="s">
        <v>277</v>
      </c>
      <c r="V39" s="46" t="s">
        <v>81</v>
      </c>
      <c r="W39" s="31" t="s">
        <v>93</v>
      </c>
      <c r="X39" s="31" t="s">
        <v>193</v>
      </c>
      <c r="Y39" s="31" t="s">
        <v>194</v>
      </c>
      <c r="Z39" s="31" t="s">
        <v>195</v>
      </c>
      <c r="AA39" s="31" t="s">
        <v>196</v>
      </c>
      <c r="AB39" s="31" t="s">
        <v>197</v>
      </c>
      <c r="AC39" s="1" t="s">
        <v>198</v>
      </c>
      <c r="AI39" s="86" t="s">
        <v>2424</v>
      </c>
      <c r="AJ39" t="s">
        <v>2426</v>
      </c>
      <c r="AK39" t="s">
        <v>2427</v>
      </c>
      <c r="AL39" t="s">
        <v>2428</v>
      </c>
      <c r="AM39" t="s">
        <v>2429</v>
      </c>
      <c r="AN39" t="s">
        <v>2430</v>
      </c>
      <c r="AO39" t="s">
        <v>2431</v>
      </c>
      <c r="AP39" t="s">
        <v>2432</v>
      </c>
      <c r="AQ39" t="s">
        <v>2433</v>
      </c>
    </row>
    <row r="40" spans="4:43" x14ac:dyDescent="0.25">
      <c r="H40" t="s">
        <v>650</v>
      </c>
      <c r="I40">
        <v>32</v>
      </c>
      <c r="J40">
        <f t="shared" ref="J40:J53" si="20">AC3</f>
        <v>0</v>
      </c>
      <c r="K40">
        <f t="shared" ref="K40:K53" si="21">Y3+Z3+AA3</f>
        <v>5.12</v>
      </c>
      <c r="L40">
        <v>0</v>
      </c>
      <c r="M40">
        <f t="shared" ref="M40:M53" si="22">W3</f>
        <v>16.96</v>
      </c>
      <c r="N40">
        <f t="shared" ref="N40:N53" si="23">X3+AB3</f>
        <v>9.92</v>
      </c>
      <c r="O40">
        <f t="shared" ref="O40:O53" si="24">AD3</f>
        <v>0</v>
      </c>
      <c r="P40" s="1">
        <f t="shared" ref="P40:P53" si="25">SUM(J40:O40)</f>
        <v>32</v>
      </c>
      <c r="U40" t="s">
        <v>650</v>
      </c>
      <c r="V40">
        <v>32</v>
      </c>
      <c r="W40">
        <v>0</v>
      </c>
      <c r="X40">
        <v>5.12</v>
      </c>
      <c r="Y40">
        <v>0</v>
      </c>
      <c r="Z40">
        <v>16.96</v>
      </c>
      <c r="AA40">
        <v>9.92</v>
      </c>
      <c r="AB40">
        <v>0</v>
      </c>
      <c r="AC40">
        <v>32</v>
      </c>
      <c r="AI40" s="28" t="s">
        <v>680</v>
      </c>
      <c r="AJ40">
        <v>221</v>
      </c>
      <c r="AK40">
        <v>6.63</v>
      </c>
      <c r="AL40">
        <v>148.07</v>
      </c>
      <c r="AM40">
        <v>0</v>
      </c>
      <c r="AN40">
        <v>2.21</v>
      </c>
      <c r="AO40">
        <v>66.3</v>
      </c>
      <c r="AP40">
        <v>0</v>
      </c>
      <c r="AQ40">
        <v>223.20999999999998</v>
      </c>
    </row>
    <row r="41" spans="4:43" x14ac:dyDescent="0.25">
      <c r="H41" t="s">
        <v>654</v>
      </c>
      <c r="I41">
        <v>41</v>
      </c>
      <c r="J41">
        <f t="shared" si="20"/>
        <v>6.1499999999999995</v>
      </c>
      <c r="K41">
        <f t="shared" si="21"/>
        <v>2.87</v>
      </c>
      <c r="L41">
        <v>0</v>
      </c>
      <c r="M41">
        <f t="shared" si="22"/>
        <v>0</v>
      </c>
      <c r="N41">
        <f t="shared" si="23"/>
        <v>31.98</v>
      </c>
      <c r="O41">
        <f t="shared" si="24"/>
        <v>0</v>
      </c>
      <c r="P41" s="1">
        <f t="shared" si="25"/>
        <v>41</v>
      </c>
      <c r="U41" t="s">
        <v>654</v>
      </c>
      <c r="V41">
        <v>41</v>
      </c>
      <c r="W41">
        <v>6.1499999999999995</v>
      </c>
      <c r="X41">
        <v>2.87</v>
      </c>
      <c r="Y41">
        <v>0</v>
      </c>
      <c r="Z41">
        <v>0</v>
      </c>
      <c r="AA41">
        <v>31.98</v>
      </c>
      <c r="AB41">
        <v>0</v>
      </c>
      <c r="AC41">
        <v>41</v>
      </c>
      <c r="AI41" s="28" t="s">
        <v>742</v>
      </c>
      <c r="AJ41">
        <v>140</v>
      </c>
      <c r="AK41">
        <v>1.4000000000000001</v>
      </c>
      <c r="AL41">
        <v>5.6000000000000005</v>
      </c>
      <c r="AM41">
        <v>0</v>
      </c>
      <c r="AN41">
        <v>131.6</v>
      </c>
      <c r="AO41">
        <v>0</v>
      </c>
      <c r="AP41">
        <v>1.4000000000000001</v>
      </c>
      <c r="AQ41">
        <v>140</v>
      </c>
    </row>
    <row r="42" spans="4:43" x14ac:dyDescent="0.25">
      <c r="H42" t="s">
        <v>658</v>
      </c>
      <c r="I42">
        <v>22</v>
      </c>
      <c r="J42">
        <f t="shared" si="20"/>
        <v>1.98</v>
      </c>
      <c r="K42">
        <f t="shared" si="21"/>
        <v>3.08</v>
      </c>
      <c r="L42">
        <v>0</v>
      </c>
      <c r="M42">
        <f t="shared" si="22"/>
        <v>0</v>
      </c>
      <c r="N42">
        <f t="shared" si="23"/>
        <v>16.940000000000001</v>
      </c>
      <c r="O42">
        <f t="shared" si="24"/>
        <v>0</v>
      </c>
      <c r="P42" s="1">
        <f t="shared" si="25"/>
        <v>22</v>
      </c>
      <c r="U42" t="s">
        <v>658</v>
      </c>
      <c r="V42">
        <v>22</v>
      </c>
      <c r="W42">
        <v>1.98</v>
      </c>
      <c r="X42">
        <v>3.08</v>
      </c>
      <c r="Y42">
        <v>0</v>
      </c>
      <c r="Z42">
        <v>0</v>
      </c>
      <c r="AA42">
        <v>16.940000000000001</v>
      </c>
      <c r="AB42">
        <v>0</v>
      </c>
      <c r="AC42">
        <v>22</v>
      </c>
      <c r="AI42" s="28" t="s">
        <v>738</v>
      </c>
      <c r="AJ42">
        <v>42</v>
      </c>
      <c r="AK42">
        <v>0</v>
      </c>
      <c r="AL42">
        <v>11.34</v>
      </c>
      <c r="AM42">
        <v>0</v>
      </c>
      <c r="AN42">
        <v>26.04</v>
      </c>
      <c r="AO42">
        <v>3.7800000000000002</v>
      </c>
      <c r="AP42">
        <v>0.84</v>
      </c>
      <c r="AQ42">
        <v>42</v>
      </c>
    </row>
    <row r="43" spans="4:43" x14ac:dyDescent="0.25">
      <c r="H43" t="s">
        <v>662</v>
      </c>
      <c r="I43">
        <v>231</v>
      </c>
      <c r="J43">
        <f t="shared" si="20"/>
        <v>66.989999999999995</v>
      </c>
      <c r="K43">
        <f t="shared" si="21"/>
        <v>30.03</v>
      </c>
      <c r="L43">
        <v>0</v>
      </c>
      <c r="M43">
        <f t="shared" si="22"/>
        <v>9.24</v>
      </c>
      <c r="N43">
        <f t="shared" si="23"/>
        <v>124.74</v>
      </c>
      <c r="O43">
        <f t="shared" si="24"/>
        <v>0</v>
      </c>
      <c r="P43" s="1">
        <f t="shared" si="25"/>
        <v>231</v>
      </c>
      <c r="U43" t="s">
        <v>662</v>
      </c>
      <c r="V43">
        <v>231</v>
      </c>
      <c r="W43">
        <v>66.989999999999995</v>
      </c>
      <c r="X43">
        <v>30.03</v>
      </c>
      <c r="Y43">
        <v>0</v>
      </c>
      <c r="Z43">
        <v>9.24</v>
      </c>
      <c r="AA43">
        <v>124.74</v>
      </c>
      <c r="AB43">
        <v>0</v>
      </c>
      <c r="AC43">
        <v>231</v>
      </c>
      <c r="AI43" s="28" t="s">
        <v>695</v>
      </c>
      <c r="AJ43">
        <v>436</v>
      </c>
      <c r="AK43">
        <v>6.2100000000000009</v>
      </c>
      <c r="AL43">
        <v>423.58000000000004</v>
      </c>
      <c r="AM43">
        <v>0</v>
      </c>
      <c r="AN43">
        <v>4.3600000000000003</v>
      </c>
      <c r="AO43">
        <v>3.7</v>
      </c>
      <c r="AP43">
        <v>0</v>
      </c>
      <c r="AQ43">
        <v>437.84999999999997</v>
      </c>
    </row>
    <row r="44" spans="4:43" x14ac:dyDescent="0.25">
      <c r="H44" t="s">
        <v>666</v>
      </c>
      <c r="I44">
        <v>41</v>
      </c>
      <c r="J44">
        <f t="shared" si="20"/>
        <v>11.889999999999999</v>
      </c>
      <c r="K44">
        <f t="shared" si="21"/>
        <v>6.9700000000000006</v>
      </c>
      <c r="L44">
        <v>0</v>
      </c>
      <c r="M44">
        <f t="shared" si="22"/>
        <v>0</v>
      </c>
      <c r="N44">
        <f t="shared" si="23"/>
        <v>22.14</v>
      </c>
      <c r="O44">
        <f t="shared" si="24"/>
        <v>0</v>
      </c>
      <c r="P44" s="1">
        <f t="shared" si="25"/>
        <v>41</v>
      </c>
      <c r="U44" t="s">
        <v>666</v>
      </c>
      <c r="V44">
        <v>41</v>
      </c>
      <c r="W44">
        <v>11.889999999999999</v>
      </c>
      <c r="X44">
        <v>6.9700000000000006</v>
      </c>
      <c r="Y44">
        <v>0</v>
      </c>
      <c r="Z44">
        <v>0</v>
      </c>
      <c r="AA44">
        <v>22.14</v>
      </c>
      <c r="AB44">
        <v>0</v>
      </c>
      <c r="AC44">
        <v>41</v>
      </c>
      <c r="AI44" s="28" t="s">
        <v>704</v>
      </c>
      <c r="AJ44">
        <v>265</v>
      </c>
      <c r="AK44">
        <v>0</v>
      </c>
      <c r="AL44">
        <v>243.8</v>
      </c>
      <c r="AM44">
        <v>0</v>
      </c>
      <c r="AN44">
        <v>21.2</v>
      </c>
      <c r="AO44">
        <v>0</v>
      </c>
      <c r="AP44">
        <v>2.65</v>
      </c>
      <c r="AQ44">
        <v>267.64999999999998</v>
      </c>
    </row>
    <row r="45" spans="4:43" x14ac:dyDescent="0.25">
      <c r="H45" t="s">
        <v>668</v>
      </c>
      <c r="I45">
        <v>41</v>
      </c>
      <c r="J45">
        <f t="shared" si="20"/>
        <v>29.11</v>
      </c>
      <c r="K45">
        <f t="shared" si="21"/>
        <v>6.5600000000000005</v>
      </c>
      <c r="L45">
        <v>0</v>
      </c>
      <c r="M45">
        <f t="shared" si="22"/>
        <v>0.82000000000000006</v>
      </c>
      <c r="N45">
        <f t="shared" si="23"/>
        <v>3.6900000000000004</v>
      </c>
      <c r="O45">
        <f t="shared" si="24"/>
        <v>0</v>
      </c>
      <c r="P45" s="1">
        <f t="shared" si="25"/>
        <v>40.18</v>
      </c>
      <c r="U45" t="s">
        <v>668</v>
      </c>
      <c r="V45">
        <v>41</v>
      </c>
      <c r="W45">
        <v>29.11</v>
      </c>
      <c r="X45">
        <v>6.5600000000000005</v>
      </c>
      <c r="Y45">
        <v>0</v>
      </c>
      <c r="Z45">
        <v>0.82000000000000006</v>
      </c>
      <c r="AA45">
        <v>3.6900000000000004</v>
      </c>
      <c r="AB45">
        <v>0</v>
      </c>
      <c r="AC45">
        <v>40.18</v>
      </c>
      <c r="AI45" s="28" t="s">
        <v>672</v>
      </c>
      <c r="AJ45">
        <v>39</v>
      </c>
      <c r="AK45">
        <v>1.98</v>
      </c>
      <c r="AL45">
        <v>1</v>
      </c>
      <c r="AM45">
        <v>0</v>
      </c>
      <c r="AN45">
        <v>34.020000000000003</v>
      </c>
      <c r="AO45">
        <v>2</v>
      </c>
      <c r="AP45">
        <v>0</v>
      </c>
      <c r="AQ45">
        <v>39</v>
      </c>
    </row>
    <row r="46" spans="4:43" x14ac:dyDescent="0.25">
      <c r="H46" t="s">
        <v>672</v>
      </c>
      <c r="I46">
        <v>25</v>
      </c>
      <c r="J46">
        <f t="shared" si="20"/>
        <v>1</v>
      </c>
      <c r="K46">
        <f t="shared" si="21"/>
        <v>1</v>
      </c>
      <c r="L46">
        <v>0</v>
      </c>
      <c r="M46">
        <f t="shared" si="22"/>
        <v>21</v>
      </c>
      <c r="N46">
        <f t="shared" si="23"/>
        <v>2</v>
      </c>
      <c r="O46">
        <f t="shared" si="24"/>
        <v>0</v>
      </c>
      <c r="P46" s="1">
        <f t="shared" si="25"/>
        <v>25</v>
      </c>
      <c r="U46" t="s">
        <v>672</v>
      </c>
      <c r="V46">
        <v>25</v>
      </c>
      <c r="W46">
        <v>1</v>
      </c>
      <c r="X46">
        <v>1</v>
      </c>
      <c r="Y46">
        <v>0</v>
      </c>
      <c r="Z46">
        <v>21</v>
      </c>
      <c r="AA46">
        <v>2</v>
      </c>
      <c r="AB46">
        <v>0</v>
      </c>
      <c r="AC46">
        <v>25</v>
      </c>
      <c r="AI46" s="28" t="s">
        <v>668</v>
      </c>
      <c r="AJ46">
        <v>76</v>
      </c>
      <c r="AK46">
        <v>57.11</v>
      </c>
      <c r="AL46">
        <v>10.760000000000002</v>
      </c>
      <c r="AM46">
        <v>0</v>
      </c>
      <c r="AN46">
        <v>2.92</v>
      </c>
      <c r="AO46">
        <v>4.74</v>
      </c>
      <c r="AP46">
        <v>0</v>
      </c>
      <c r="AQ46">
        <v>75.53</v>
      </c>
    </row>
    <row r="47" spans="4:43" x14ac:dyDescent="0.25">
      <c r="H47" t="s">
        <v>676</v>
      </c>
      <c r="I47">
        <v>72</v>
      </c>
      <c r="J47">
        <f t="shared" si="20"/>
        <v>0</v>
      </c>
      <c r="K47">
        <f t="shared" si="21"/>
        <v>1.44</v>
      </c>
      <c r="L47">
        <v>0</v>
      </c>
      <c r="M47">
        <f t="shared" si="22"/>
        <v>69.12</v>
      </c>
      <c r="N47">
        <f t="shared" si="23"/>
        <v>0.72</v>
      </c>
      <c r="O47">
        <f t="shared" si="24"/>
        <v>0</v>
      </c>
      <c r="P47" s="1">
        <f t="shared" si="25"/>
        <v>71.28</v>
      </c>
      <c r="U47" t="s">
        <v>676</v>
      </c>
      <c r="V47">
        <v>72</v>
      </c>
      <c r="W47">
        <v>0</v>
      </c>
      <c r="X47">
        <v>1.44</v>
      </c>
      <c r="Y47">
        <v>0</v>
      </c>
      <c r="Z47">
        <v>69.12</v>
      </c>
      <c r="AA47">
        <v>0.72</v>
      </c>
      <c r="AB47">
        <v>0</v>
      </c>
      <c r="AC47">
        <v>71.28</v>
      </c>
      <c r="AI47" s="28" t="s">
        <v>699</v>
      </c>
      <c r="AJ47">
        <v>291</v>
      </c>
      <c r="AK47">
        <v>14.040000000000001</v>
      </c>
      <c r="AL47">
        <v>32.31</v>
      </c>
      <c r="AM47">
        <v>0</v>
      </c>
      <c r="AN47">
        <v>260.73</v>
      </c>
      <c r="AO47">
        <v>8.76</v>
      </c>
      <c r="AP47">
        <v>0</v>
      </c>
      <c r="AQ47">
        <v>315.83999999999997</v>
      </c>
    </row>
    <row r="48" spans="4:43" x14ac:dyDescent="0.25">
      <c r="H48" t="s">
        <v>680</v>
      </c>
      <c r="I48">
        <v>221</v>
      </c>
      <c r="J48">
        <f t="shared" si="20"/>
        <v>6.63</v>
      </c>
      <c r="K48">
        <f t="shared" si="21"/>
        <v>148.07</v>
      </c>
      <c r="L48">
        <v>0</v>
      </c>
      <c r="M48">
        <f t="shared" si="22"/>
        <v>2.21</v>
      </c>
      <c r="N48">
        <f t="shared" si="23"/>
        <v>66.3</v>
      </c>
      <c r="O48">
        <f t="shared" si="24"/>
        <v>0</v>
      </c>
      <c r="P48" s="1">
        <f t="shared" si="25"/>
        <v>223.20999999999998</v>
      </c>
      <c r="U48" t="s">
        <v>680</v>
      </c>
      <c r="V48">
        <v>221</v>
      </c>
      <c r="W48">
        <v>6.63</v>
      </c>
      <c r="X48">
        <v>148.07</v>
      </c>
      <c r="Y48">
        <v>0</v>
      </c>
      <c r="Z48">
        <v>2.21</v>
      </c>
      <c r="AA48">
        <v>66.3</v>
      </c>
      <c r="AB48">
        <v>0</v>
      </c>
      <c r="AC48">
        <v>223.20999999999998</v>
      </c>
      <c r="AI48" s="28" t="s">
        <v>746</v>
      </c>
      <c r="AJ48">
        <v>343</v>
      </c>
      <c r="AK48">
        <v>0</v>
      </c>
      <c r="AL48">
        <v>20.58</v>
      </c>
      <c r="AM48">
        <v>0</v>
      </c>
      <c r="AN48">
        <v>20.58</v>
      </c>
      <c r="AO48">
        <v>0</v>
      </c>
      <c r="AP48">
        <v>298.41000000000003</v>
      </c>
      <c r="AQ48">
        <v>339.57000000000005</v>
      </c>
    </row>
    <row r="49" spans="8:43" x14ac:dyDescent="0.25">
      <c r="H49" t="s">
        <v>684</v>
      </c>
      <c r="I49">
        <v>349</v>
      </c>
      <c r="J49">
        <f t="shared" si="20"/>
        <v>6.98</v>
      </c>
      <c r="K49">
        <f t="shared" si="21"/>
        <v>184.97</v>
      </c>
      <c r="L49">
        <v>0</v>
      </c>
      <c r="M49">
        <f t="shared" si="22"/>
        <v>10.469999999999999</v>
      </c>
      <c r="N49">
        <f t="shared" si="23"/>
        <v>150.07</v>
      </c>
      <c r="O49">
        <f t="shared" si="24"/>
        <v>0</v>
      </c>
      <c r="P49" s="1">
        <f t="shared" si="25"/>
        <v>352.49</v>
      </c>
      <c r="U49" t="s">
        <v>684</v>
      </c>
      <c r="V49">
        <v>349</v>
      </c>
      <c r="W49">
        <v>6.98</v>
      </c>
      <c r="X49">
        <v>184.97</v>
      </c>
      <c r="Y49">
        <v>0</v>
      </c>
      <c r="Z49">
        <v>10.469999999999999</v>
      </c>
      <c r="AA49">
        <v>150.07</v>
      </c>
      <c r="AB49">
        <v>0</v>
      </c>
      <c r="AC49">
        <v>352.49</v>
      </c>
      <c r="AI49" s="28" t="s">
        <v>724</v>
      </c>
      <c r="AJ49">
        <v>434</v>
      </c>
      <c r="AK49">
        <v>4.34</v>
      </c>
      <c r="AL49">
        <v>156.24</v>
      </c>
      <c r="AM49">
        <v>0</v>
      </c>
      <c r="AN49">
        <v>4.34</v>
      </c>
      <c r="AO49">
        <v>264.73999999999995</v>
      </c>
      <c r="AP49">
        <v>8.68</v>
      </c>
      <c r="AQ49">
        <v>438.34</v>
      </c>
    </row>
    <row r="50" spans="8:43" x14ac:dyDescent="0.25">
      <c r="H50" t="s">
        <v>688</v>
      </c>
      <c r="I50">
        <v>102</v>
      </c>
      <c r="J50">
        <f t="shared" si="20"/>
        <v>8.16</v>
      </c>
      <c r="K50">
        <f t="shared" si="21"/>
        <v>36.720000000000006</v>
      </c>
      <c r="L50">
        <v>0</v>
      </c>
      <c r="M50">
        <f t="shared" si="22"/>
        <v>17.34</v>
      </c>
      <c r="N50">
        <f t="shared" si="23"/>
        <v>40.800000000000004</v>
      </c>
      <c r="O50">
        <f t="shared" si="24"/>
        <v>0</v>
      </c>
      <c r="P50" s="1">
        <f t="shared" si="25"/>
        <v>103.02000000000001</v>
      </c>
      <c r="U50" t="s">
        <v>688</v>
      </c>
      <c r="V50">
        <v>102</v>
      </c>
      <c r="W50">
        <v>8.16</v>
      </c>
      <c r="X50">
        <v>36.720000000000006</v>
      </c>
      <c r="Y50">
        <v>0</v>
      </c>
      <c r="Z50">
        <v>17.34</v>
      </c>
      <c r="AA50">
        <v>40.800000000000004</v>
      </c>
      <c r="AB50">
        <v>0</v>
      </c>
      <c r="AC50">
        <v>103.02000000000001</v>
      </c>
      <c r="AI50" s="28" t="s">
        <v>684</v>
      </c>
      <c r="AJ50">
        <v>349</v>
      </c>
      <c r="AK50">
        <v>6.98</v>
      </c>
      <c r="AL50">
        <v>184.97</v>
      </c>
      <c r="AM50">
        <v>0</v>
      </c>
      <c r="AN50">
        <v>10.469999999999999</v>
      </c>
      <c r="AO50">
        <v>150.07</v>
      </c>
      <c r="AP50">
        <v>0</v>
      </c>
      <c r="AQ50">
        <v>352.49</v>
      </c>
    </row>
    <row r="51" spans="8:43" x14ac:dyDescent="0.25">
      <c r="H51" t="s">
        <v>692</v>
      </c>
      <c r="I51">
        <v>350</v>
      </c>
      <c r="J51">
        <f t="shared" si="20"/>
        <v>3.5</v>
      </c>
      <c r="K51">
        <f t="shared" si="21"/>
        <v>308</v>
      </c>
      <c r="L51">
        <v>0</v>
      </c>
      <c r="M51">
        <f t="shared" si="22"/>
        <v>31.5</v>
      </c>
      <c r="N51">
        <f t="shared" si="23"/>
        <v>3.5</v>
      </c>
      <c r="O51">
        <f t="shared" si="24"/>
        <v>0</v>
      </c>
      <c r="P51" s="1">
        <f t="shared" si="25"/>
        <v>346.5</v>
      </c>
      <c r="U51" t="s">
        <v>692</v>
      </c>
      <c r="V51">
        <v>350</v>
      </c>
      <c r="W51">
        <v>3.5</v>
      </c>
      <c r="X51">
        <v>308</v>
      </c>
      <c r="Y51">
        <v>0</v>
      </c>
      <c r="Z51">
        <v>31.5</v>
      </c>
      <c r="AA51">
        <v>3.5</v>
      </c>
      <c r="AB51">
        <v>0</v>
      </c>
      <c r="AC51">
        <v>346.5</v>
      </c>
      <c r="AI51" s="28" t="s">
        <v>728</v>
      </c>
      <c r="AJ51">
        <v>258</v>
      </c>
      <c r="AK51">
        <v>0</v>
      </c>
      <c r="AL51">
        <v>234.77999999999997</v>
      </c>
      <c r="AM51">
        <v>0</v>
      </c>
      <c r="AN51">
        <v>10.32</v>
      </c>
      <c r="AO51">
        <v>10.32</v>
      </c>
      <c r="AP51">
        <v>0</v>
      </c>
      <c r="AQ51">
        <v>255.41999999999996</v>
      </c>
    </row>
    <row r="52" spans="8:43" x14ac:dyDescent="0.25">
      <c r="H52" t="s">
        <v>695</v>
      </c>
      <c r="I52">
        <v>185</v>
      </c>
      <c r="J52">
        <f t="shared" si="20"/>
        <v>3.7</v>
      </c>
      <c r="K52">
        <f t="shared" si="21"/>
        <v>177.6</v>
      </c>
      <c r="L52">
        <v>0</v>
      </c>
      <c r="M52">
        <f t="shared" si="22"/>
        <v>1.85</v>
      </c>
      <c r="N52">
        <f t="shared" si="23"/>
        <v>3.7</v>
      </c>
      <c r="O52">
        <f t="shared" si="24"/>
        <v>0</v>
      </c>
      <c r="P52" s="1">
        <f t="shared" si="25"/>
        <v>186.84999999999997</v>
      </c>
      <c r="U52" t="s">
        <v>695</v>
      </c>
      <c r="V52">
        <v>185</v>
      </c>
      <c r="W52">
        <v>3.7</v>
      </c>
      <c r="X52">
        <v>177.6</v>
      </c>
      <c r="Y52">
        <v>0</v>
      </c>
      <c r="Z52">
        <v>1.85</v>
      </c>
      <c r="AA52">
        <v>3.7</v>
      </c>
      <c r="AB52">
        <v>0</v>
      </c>
      <c r="AC52">
        <v>186.84999999999997</v>
      </c>
      <c r="AI52" s="28" t="s">
        <v>688</v>
      </c>
      <c r="AJ52">
        <v>102</v>
      </c>
      <c r="AK52">
        <v>8.16</v>
      </c>
      <c r="AL52">
        <v>36.720000000000006</v>
      </c>
      <c r="AM52">
        <v>0</v>
      </c>
      <c r="AN52">
        <v>17.34</v>
      </c>
      <c r="AO52">
        <v>40.800000000000004</v>
      </c>
      <c r="AP52">
        <v>0</v>
      </c>
      <c r="AQ52">
        <v>103.02000000000001</v>
      </c>
    </row>
    <row r="53" spans="8:43" x14ac:dyDescent="0.25">
      <c r="H53" t="s">
        <v>699</v>
      </c>
      <c r="I53">
        <v>15</v>
      </c>
      <c r="J53">
        <f t="shared" si="20"/>
        <v>3</v>
      </c>
      <c r="K53">
        <f t="shared" si="21"/>
        <v>1.9500000000000002</v>
      </c>
      <c r="L53">
        <v>0</v>
      </c>
      <c r="M53">
        <f t="shared" si="22"/>
        <v>4.0500000000000007</v>
      </c>
      <c r="N53">
        <f t="shared" si="23"/>
        <v>6</v>
      </c>
      <c r="O53">
        <f t="shared" si="24"/>
        <v>0</v>
      </c>
      <c r="P53" s="1">
        <f t="shared" si="25"/>
        <v>15</v>
      </c>
      <c r="U53" t="s">
        <v>699</v>
      </c>
      <c r="V53">
        <v>15</v>
      </c>
      <c r="W53">
        <v>3</v>
      </c>
      <c r="X53">
        <v>1.9500000000000002</v>
      </c>
      <c r="Y53">
        <v>0</v>
      </c>
      <c r="Z53">
        <v>4.0500000000000007</v>
      </c>
      <c r="AA53">
        <v>6</v>
      </c>
      <c r="AB53">
        <v>0</v>
      </c>
      <c r="AC53">
        <v>15</v>
      </c>
      <c r="AI53" s="28" t="s">
        <v>662</v>
      </c>
      <c r="AJ53">
        <v>231</v>
      </c>
      <c r="AK53">
        <v>66.989999999999995</v>
      </c>
      <c r="AL53">
        <v>30.03</v>
      </c>
      <c r="AM53">
        <v>0</v>
      </c>
      <c r="AN53">
        <v>9.24</v>
      </c>
      <c r="AO53">
        <v>124.74</v>
      </c>
      <c r="AP53">
        <v>0</v>
      </c>
      <c r="AQ53">
        <v>231</v>
      </c>
    </row>
    <row r="54" spans="8:43" x14ac:dyDescent="0.25">
      <c r="U54" t="s">
        <v>704</v>
      </c>
      <c r="V54">
        <v>265</v>
      </c>
      <c r="W54">
        <v>0</v>
      </c>
      <c r="X54">
        <v>243.8</v>
      </c>
      <c r="Y54">
        <v>0</v>
      </c>
      <c r="Z54">
        <v>21.2</v>
      </c>
      <c r="AA54">
        <v>0</v>
      </c>
      <c r="AB54">
        <v>2.65</v>
      </c>
      <c r="AC54">
        <v>267.64999999999998</v>
      </c>
      <c r="AI54" s="28" t="s">
        <v>708</v>
      </c>
      <c r="AJ54">
        <v>83</v>
      </c>
      <c r="AK54">
        <v>17.43</v>
      </c>
      <c r="AL54">
        <v>34.86</v>
      </c>
      <c r="AM54">
        <v>0</v>
      </c>
      <c r="AN54">
        <v>0.83000000000000007</v>
      </c>
      <c r="AO54">
        <v>29.880000000000003</v>
      </c>
      <c r="AP54">
        <v>0</v>
      </c>
      <c r="AQ54">
        <v>83</v>
      </c>
    </row>
    <row r="55" spans="8:43" x14ac:dyDescent="0.25">
      <c r="H55" s="1" t="s">
        <v>751</v>
      </c>
      <c r="U55" t="s">
        <v>650</v>
      </c>
      <c r="V55">
        <v>22</v>
      </c>
      <c r="W55">
        <v>0</v>
      </c>
      <c r="X55">
        <v>0</v>
      </c>
      <c r="Y55">
        <v>0</v>
      </c>
      <c r="Z55">
        <v>22</v>
      </c>
      <c r="AA55">
        <v>0</v>
      </c>
      <c r="AB55">
        <v>0</v>
      </c>
      <c r="AC55">
        <v>22</v>
      </c>
      <c r="AI55" s="28" t="s">
        <v>650</v>
      </c>
      <c r="AJ55">
        <v>54</v>
      </c>
      <c r="AK55">
        <v>0</v>
      </c>
      <c r="AL55">
        <v>5.12</v>
      </c>
      <c r="AM55">
        <v>0</v>
      </c>
      <c r="AN55">
        <v>38.96</v>
      </c>
      <c r="AO55">
        <v>9.92</v>
      </c>
      <c r="AP55">
        <v>0</v>
      </c>
      <c r="AQ55">
        <v>54</v>
      </c>
    </row>
    <row r="56" spans="8:43" x14ac:dyDescent="0.25">
      <c r="H56" s="46" t="s">
        <v>277</v>
      </c>
      <c r="I56" s="46" t="s">
        <v>81</v>
      </c>
      <c r="J56" s="31" t="s">
        <v>93</v>
      </c>
      <c r="K56" s="31" t="s">
        <v>193</v>
      </c>
      <c r="L56" s="31" t="s">
        <v>194</v>
      </c>
      <c r="M56" s="31" t="s">
        <v>195</v>
      </c>
      <c r="N56" s="31" t="s">
        <v>196</v>
      </c>
      <c r="O56" s="31" t="s">
        <v>197</v>
      </c>
      <c r="P56" s="1" t="s">
        <v>198</v>
      </c>
      <c r="U56" t="s">
        <v>708</v>
      </c>
      <c r="V56">
        <v>83</v>
      </c>
      <c r="W56">
        <v>17.43</v>
      </c>
      <c r="X56">
        <v>34.86</v>
      </c>
      <c r="Y56">
        <v>0</v>
      </c>
      <c r="Z56">
        <v>0.83000000000000007</v>
      </c>
      <c r="AA56">
        <v>29.880000000000003</v>
      </c>
      <c r="AB56">
        <v>0</v>
      </c>
      <c r="AC56">
        <v>83</v>
      </c>
      <c r="AI56" s="28" t="s">
        <v>666</v>
      </c>
      <c r="AJ56">
        <v>41</v>
      </c>
      <c r="AK56">
        <v>11.889999999999999</v>
      </c>
      <c r="AL56">
        <v>6.9700000000000006</v>
      </c>
      <c r="AM56">
        <v>0</v>
      </c>
      <c r="AN56">
        <v>0</v>
      </c>
      <c r="AO56">
        <v>22.14</v>
      </c>
      <c r="AP56">
        <v>0</v>
      </c>
      <c r="AQ56">
        <v>41</v>
      </c>
    </row>
    <row r="57" spans="8:43" x14ac:dyDescent="0.25">
      <c r="H57" t="s">
        <v>704</v>
      </c>
      <c r="I57">
        <v>265</v>
      </c>
      <c r="J57">
        <f t="shared" ref="J57:J74" si="26">AC19</f>
        <v>0</v>
      </c>
      <c r="K57">
        <f t="shared" ref="K57:K74" si="27">Y19+Z19+AA19</f>
        <v>243.8</v>
      </c>
      <c r="L57">
        <v>0</v>
      </c>
      <c r="M57">
        <f t="shared" ref="M57:M74" si="28">W19</f>
        <v>21.2</v>
      </c>
      <c r="N57">
        <f t="shared" ref="N57:N74" si="29">X19+AB19</f>
        <v>0</v>
      </c>
      <c r="O57">
        <f t="shared" ref="O57:O74" si="30">AD19</f>
        <v>2.65</v>
      </c>
      <c r="P57" s="1">
        <f t="shared" ref="P57:P74" si="31">SUM(J57:O57)</f>
        <v>267.64999999999998</v>
      </c>
      <c r="U57" t="s">
        <v>712</v>
      </c>
      <c r="V57">
        <v>208</v>
      </c>
      <c r="W57">
        <v>4.16</v>
      </c>
      <c r="X57">
        <v>106.08000000000001</v>
      </c>
      <c r="Y57">
        <v>0</v>
      </c>
      <c r="Z57">
        <v>4.16</v>
      </c>
      <c r="AA57">
        <v>91.52000000000001</v>
      </c>
      <c r="AB57">
        <v>0</v>
      </c>
      <c r="AC57">
        <v>205.92000000000002</v>
      </c>
      <c r="AI57" s="28" t="s">
        <v>712</v>
      </c>
      <c r="AJ57">
        <v>208</v>
      </c>
      <c r="AK57">
        <v>4.16</v>
      </c>
      <c r="AL57">
        <v>106.08000000000001</v>
      </c>
      <c r="AM57">
        <v>0</v>
      </c>
      <c r="AN57">
        <v>4.16</v>
      </c>
      <c r="AO57">
        <v>91.52000000000001</v>
      </c>
      <c r="AP57">
        <v>0</v>
      </c>
      <c r="AQ57">
        <v>205.92000000000002</v>
      </c>
    </row>
    <row r="58" spans="8:43" x14ac:dyDescent="0.25">
      <c r="H58" t="s">
        <v>650</v>
      </c>
      <c r="I58">
        <v>22</v>
      </c>
      <c r="J58">
        <f t="shared" si="26"/>
        <v>0</v>
      </c>
      <c r="K58">
        <f t="shared" si="27"/>
        <v>0</v>
      </c>
      <c r="L58">
        <v>0</v>
      </c>
      <c r="M58">
        <f t="shared" si="28"/>
        <v>22</v>
      </c>
      <c r="N58">
        <f t="shared" si="29"/>
        <v>0</v>
      </c>
      <c r="O58">
        <f t="shared" si="30"/>
        <v>0</v>
      </c>
      <c r="P58" s="1">
        <f t="shared" si="31"/>
        <v>22</v>
      </c>
      <c r="U58" t="s">
        <v>668</v>
      </c>
      <c r="V58">
        <v>35</v>
      </c>
      <c r="W58">
        <v>28</v>
      </c>
      <c r="X58">
        <v>4.2</v>
      </c>
      <c r="Y58">
        <v>0</v>
      </c>
      <c r="Z58">
        <v>2.1</v>
      </c>
      <c r="AA58">
        <v>1.05</v>
      </c>
      <c r="AB58">
        <v>0</v>
      </c>
      <c r="AC58">
        <v>35.35</v>
      </c>
      <c r="AI58" s="28" t="s">
        <v>692</v>
      </c>
      <c r="AJ58">
        <v>848</v>
      </c>
      <c r="AK58">
        <v>3.5</v>
      </c>
      <c r="AL58">
        <v>751.22</v>
      </c>
      <c r="AM58">
        <v>0</v>
      </c>
      <c r="AN58">
        <v>81.300000000000011</v>
      </c>
      <c r="AO58">
        <v>3.5</v>
      </c>
      <c r="AP58">
        <v>0</v>
      </c>
      <c r="AQ58">
        <v>839.52</v>
      </c>
    </row>
    <row r="59" spans="8:43" x14ac:dyDescent="0.25">
      <c r="H59" t="s">
        <v>708</v>
      </c>
      <c r="I59">
        <v>83</v>
      </c>
      <c r="J59">
        <f t="shared" si="26"/>
        <v>17.43</v>
      </c>
      <c r="K59">
        <f t="shared" si="27"/>
        <v>34.86</v>
      </c>
      <c r="L59">
        <v>0</v>
      </c>
      <c r="M59">
        <f t="shared" si="28"/>
        <v>0.83000000000000007</v>
      </c>
      <c r="N59">
        <f t="shared" si="29"/>
        <v>29.880000000000003</v>
      </c>
      <c r="O59">
        <f t="shared" si="30"/>
        <v>0</v>
      </c>
      <c r="P59" s="1">
        <f t="shared" si="31"/>
        <v>83</v>
      </c>
      <c r="U59" t="s">
        <v>672</v>
      </c>
      <c r="V59">
        <v>14</v>
      </c>
      <c r="W59">
        <v>0.98000000000000009</v>
      </c>
      <c r="X59">
        <v>0</v>
      </c>
      <c r="Y59">
        <v>0</v>
      </c>
      <c r="Z59">
        <v>13.020000000000001</v>
      </c>
      <c r="AA59">
        <v>0</v>
      </c>
      <c r="AB59">
        <v>0</v>
      </c>
      <c r="AC59">
        <v>14.000000000000002</v>
      </c>
      <c r="AI59" s="28" t="s">
        <v>658</v>
      </c>
      <c r="AJ59">
        <v>22</v>
      </c>
      <c r="AK59">
        <v>1.98</v>
      </c>
      <c r="AL59">
        <v>3.08</v>
      </c>
      <c r="AM59">
        <v>0</v>
      </c>
      <c r="AN59">
        <v>0</v>
      </c>
      <c r="AO59">
        <v>16.940000000000001</v>
      </c>
      <c r="AP59">
        <v>0</v>
      </c>
      <c r="AQ59">
        <v>22</v>
      </c>
    </row>
    <row r="60" spans="8:43" x14ac:dyDescent="0.25">
      <c r="H60" t="s">
        <v>712</v>
      </c>
      <c r="I60">
        <v>208</v>
      </c>
      <c r="J60">
        <f t="shared" si="26"/>
        <v>4.16</v>
      </c>
      <c r="K60">
        <f t="shared" si="27"/>
        <v>106.08000000000001</v>
      </c>
      <c r="L60">
        <v>0</v>
      </c>
      <c r="M60">
        <f t="shared" si="28"/>
        <v>4.16</v>
      </c>
      <c r="N60">
        <f t="shared" si="29"/>
        <v>91.52000000000001</v>
      </c>
      <c r="O60">
        <f t="shared" si="30"/>
        <v>0</v>
      </c>
      <c r="P60" s="1">
        <f t="shared" si="31"/>
        <v>205.92000000000002</v>
      </c>
      <c r="U60" t="s">
        <v>718</v>
      </c>
      <c r="V60">
        <v>21</v>
      </c>
      <c r="W60">
        <v>0</v>
      </c>
      <c r="X60">
        <v>0</v>
      </c>
      <c r="Y60">
        <v>0</v>
      </c>
      <c r="Z60">
        <v>21</v>
      </c>
      <c r="AA60">
        <v>0</v>
      </c>
      <c r="AB60">
        <v>0</v>
      </c>
      <c r="AC60">
        <v>21</v>
      </c>
      <c r="AI60" s="28" t="s">
        <v>654</v>
      </c>
      <c r="AJ60">
        <v>41</v>
      </c>
      <c r="AK60">
        <v>6.1499999999999995</v>
      </c>
      <c r="AL60">
        <v>2.87</v>
      </c>
      <c r="AM60">
        <v>0</v>
      </c>
      <c r="AN60">
        <v>0</v>
      </c>
      <c r="AO60">
        <v>31.98</v>
      </c>
      <c r="AP60">
        <v>0</v>
      </c>
      <c r="AQ60">
        <v>41</v>
      </c>
    </row>
    <row r="61" spans="8:43" x14ac:dyDescent="0.25">
      <c r="H61" t="s">
        <v>668</v>
      </c>
      <c r="I61">
        <v>35</v>
      </c>
      <c r="J61">
        <f t="shared" si="26"/>
        <v>28</v>
      </c>
      <c r="K61">
        <f t="shared" si="27"/>
        <v>4.2</v>
      </c>
      <c r="L61">
        <v>0</v>
      </c>
      <c r="M61">
        <f t="shared" si="28"/>
        <v>2.1</v>
      </c>
      <c r="N61">
        <f t="shared" si="29"/>
        <v>1.05</v>
      </c>
      <c r="O61">
        <f t="shared" si="30"/>
        <v>0</v>
      </c>
      <c r="P61" s="1">
        <f t="shared" si="31"/>
        <v>35.35</v>
      </c>
      <c r="U61" t="s">
        <v>721</v>
      </c>
      <c r="V61">
        <v>53</v>
      </c>
      <c r="W61">
        <v>0</v>
      </c>
      <c r="X61">
        <v>0</v>
      </c>
      <c r="Y61">
        <v>0</v>
      </c>
      <c r="Z61">
        <v>53</v>
      </c>
      <c r="AA61">
        <v>0</v>
      </c>
      <c r="AB61">
        <v>0</v>
      </c>
      <c r="AC61">
        <v>53</v>
      </c>
      <c r="AI61" s="28" t="s">
        <v>252</v>
      </c>
      <c r="AJ61">
        <v>43</v>
      </c>
      <c r="AK61">
        <v>0.86</v>
      </c>
      <c r="AL61">
        <v>0.86</v>
      </c>
      <c r="AM61">
        <v>0</v>
      </c>
      <c r="AN61">
        <v>39.99</v>
      </c>
      <c r="AO61">
        <v>0.86</v>
      </c>
      <c r="AP61">
        <v>0</v>
      </c>
      <c r="AQ61">
        <v>42.57</v>
      </c>
    </row>
    <row r="62" spans="8:43" x14ac:dyDescent="0.25">
      <c r="H62" t="s">
        <v>672</v>
      </c>
      <c r="I62">
        <v>14</v>
      </c>
      <c r="J62">
        <f t="shared" si="26"/>
        <v>0.98000000000000009</v>
      </c>
      <c r="K62">
        <f t="shared" si="27"/>
        <v>0</v>
      </c>
      <c r="L62">
        <v>0</v>
      </c>
      <c r="M62">
        <f t="shared" si="28"/>
        <v>13.020000000000001</v>
      </c>
      <c r="N62">
        <f t="shared" si="29"/>
        <v>0</v>
      </c>
      <c r="O62">
        <f t="shared" si="30"/>
        <v>0</v>
      </c>
      <c r="P62" s="1">
        <f t="shared" si="31"/>
        <v>14.000000000000002</v>
      </c>
      <c r="U62" t="s">
        <v>676</v>
      </c>
      <c r="V62">
        <v>26</v>
      </c>
      <c r="W62">
        <v>0</v>
      </c>
      <c r="X62">
        <v>0</v>
      </c>
      <c r="Y62">
        <v>0</v>
      </c>
      <c r="Z62">
        <v>26</v>
      </c>
      <c r="AA62">
        <v>0</v>
      </c>
      <c r="AB62">
        <v>0</v>
      </c>
      <c r="AC62">
        <v>26</v>
      </c>
      <c r="AI62" s="28" t="s">
        <v>676</v>
      </c>
      <c r="AJ62">
        <v>98</v>
      </c>
      <c r="AK62">
        <v>0</v>
      </c>
      <c r="AL62">
        <v>1.44</v>
      </c>
      <c r="AM62">
        <v>0</v>
      </c>
      <c r="AN62">
        <v>95.12</v>
      </c>
      <c r="AO62">
        <v>0.72</v>
      </c>
      <c r="AP62">
        <v>0</v>
      </c>
      <c r="AQ62">
        <v>97.28</v>
      </c>
    </row>
    <row r="63" spans="8:43" x14ac:dyDescent="0.25">
      <c r="H63" t="s">
        <v>718</v>
      </c>
      <c r="I63">
        <v>21</v>
      </c>
      <c r="J63">
        <f t="shared" si="26"/>
        <v>0</v>
      </c>
      <c r="K63">
        <f t="shared" si="27"/>
        <v>0</v>
      </c>
      <c r="L63">
        <v>0</v>
      </c>
      <c r="M63">
        <f t="shared" si="28"/>
        <v>21</v>
      </c>
      <c r="N63">
        <f t="shared" si="29"/>
        <v>0</v>
      </c>
      <c r="O63">
        <f t="shared" si="30"/>
        <v>0</v>
      </c>
      <c r="P63" s="1">
        <f t="shared" si="31"/>
        <v>21</v>
      </c>
      <c r="U63" t="s">
        <v>724</v>
      </c>
      <c r="V63">
        <v>434</v>
      </c>
      <c r="W63">
        <v>4.34</v>
      </c>
      <c r="X63">
        <v>156.24</v>
      </c>
      <c r="Y63">
        <v>0</v>
      </c>
      <c r="Z63">
        <v>4.34</v>
      </c>
      <c r="AA63">
        <v>264.73999999999995</v>
      </c>
      <c r="AB63">
        <v>8.68</v>
      </c>
      <c r="AC63">
        <v>438.34</v>
      </c>
      <c r="AI63" s="28" t="s">
        <v>718</v>
      </c>
      <c r="AJ63">
        <v>21</v>
      </c>
      <c r="AK63">
        <v>0</v>
      </c>
      <c r="AL63">
        <v>0</v>
      </c>
      <c r="AM63">
        <v>0</v>
      </c>
      <c r="AN63">
        <v>21</v>
      </c>
      <c r="AO63">
        <v>0</v>
      </c>
      <c r="AP63">
        <v>0</v>
      </c>
      <c r="AQ63">
        <v>21</v>
      </c>
    </row>
    <row r="64" spans="8:43" x14ac:dyDescent="0.25">
      <c r="H64" t="s">
        <v>721</v>
      </c>
      <c r="I64">
        <v>53</v>
      </c>
      <c r="J64">
        <f t="shared" si="26"/>
        <v>0</v>
      </c>
      <c r="K64">
        <f t="shared" si="27"/>
        <v>0</v>
      </c>
      <c r="L64">
        <v>0</v>
      </c>
      <c r="M64">
        <f t="shared" si="28"/>
        <v>53</v>
      </c>
      <c r="N64">
        <f t="shared" si="29"/>
        <v>0</v>
      </c>
      <c r="O64">
        <f t="shared" si="30"/>
        <v>0</v>
      </c>
      <c r="P64" s="1">
        <f t="shared" si="31"/>
        <v>53</v>
      </c>
      <c r="U64" t="s">
        <v>728</v>
      </c>
      <c r="V64">
        <v>258</v>
      </c>
      <c r="W64">
        <v>0</v>
      </c>
      <c r="X64">
        <v>234.77999999999997</v>
      </c>
      <c r="Y64">
        <v>0</v>
      </c>
      <c r="Z64">
        <v>10.32</v>
      </c>
      <c r="AA64">
        <v>10.32</v>
      </c>
      <c r="AB64">
        <v>0</v>
      </c>
      <c r="AC64">
        <v>255.41999999999996</v>
      </c>
      <c r="AI64" s="28" t="s">
        <v>721</v>
      </c>
      <c r="AJ64">
        <v>53</v>
      </c>
      <c r="AK64">
        <v>0</v>
      </c>
      <c r="AL64">
        <v>0</v>
      </c>
      <c r="AM64">
        <v>0</v>
      </c>
      <c r="AN64">
        <v>53</v>
      </c>
      <c r="AO64">
        <v>0</v>
      </c>
      <c r="AP64">
        <v>0</v>
      </c>
      <c r="AQ64">
        <v>53</v>
      </c>
    </row>
    <row r="65" spans="8:43" x14ac:dyDescent="0.25">
      <c r="H65" t="s">
        <v>676</v>
      </c>
      <c r="I65">
        <v>26</v>
      </c>
      <c r="J65">
        <f t="shared" si="26"/>
        <v>0</v>
      </c>
      <c r="K65">
        <f t="shared" si="27"/>
        <v>0</v>
      </c>
      <c r="L65">
        <v>0</v>
      </c>
      <c r="M65">
        <f t="shared" si="28"/>
        <v>26</v>
      </c>
      <c r="N65">
        <f t="shared" si="29"/>
        <v>0</v>
      </c>
      <c r="O65">
        <f t="shared" si="30"/>
        <v>0</v>
      </c>
      <c r="P65" s="1">
        <f t="shared" si="31"/>
        <v>26</v>
      </c>
      <c r="U65" t="s">
        <v>692</v>
      </c>
      <c r="V65">
        <v>498</v>
      </c>
      <c r="W65">
        <v>0</v>
      </c>
      <c r="X65">
        <v>443.21999999999997</v>
      </c>
      <c r="Y65">
        <v>0</v>
      </c>
      <c r="Z65">
        <v>49.800000000000004</v>
      </c>
      <c r="AA65">
        <v>0</v>
      </c>
      <c r="AB65">
        <v>0</v>
      </c>
      <c r="AC65">
        <v>493.02</v>
      </c>
      <c r="AI65" s="28" t="s">
        <v>2425</v>
      </c>
      <c r="AJ65">
        <v>4739</v>
      </c>
      <c r="AK65">
        <v>219.81</v>
      </c>
      <c r="AL65">
        <v>2452.2799999999997</v>
      </c>
      <c r="AM65">
        <v>0</v>
      </c>
      <c r="AN65">
        <v>889.73000000000013</v>
      </c>
      <c r="AO65">
        <v>887.41</v>
      </c>
      <c r="AP65">
        <v>311.98</v>
      </c>
      <c r="AQ65">
        <v>4761.21</v>
      </c>
    </row>
    <row r="66" spans="8:43" x14ac:dyDescent="0.25">
      <c r="H66" t="s">
        <v>724</v>
      </c>
      <c r="I66">
        <v>434</v>
      </c>
      <c r="J66">
        <f t="shared" si="26"/>
        <v>4.34</v>
      </c>
      <c r="K66">
        <f t="shared" si="27"/>
        <v>156.24</v>
      </c>
      <c r="L66">
        <v>0</v>
      </c>
      <c r="M66">
        <f t="shared" si="28"/>
        <v>4.34</v>
      </c>
      <c r="N66">
        <f t="shared" si="29"/>
        <v>264.73999999999995</v>
      </c>
      <c r="O66">
        <f t="shared" si="30"/>
        <v>8.68</v>
      </c>
      <c r="P66" s="1">
        <f t="shared" si="31"/>
        <v>438.34</v>
      </c>
      <c r="U66" t="s">
        <v>695</v>
      </c>
      <c r="V66">
        <v>251</v>
      </c>
      <c r="W66">
        <v>2.5100000000000002</v>
      </c>
      <c r="X66">
        <v>245.98000000000002</v>
      </c>
      <c r="Y66">
        <v>0</v>
      </c>
      <c r="Z66">
        <v>2.5100000000000002</v>
      </c>
      <c r="AA66">
        <v>0</v>
      </c>
      <c r="AB66">
        <v>0</v>
      </c>
      <c r="AC66">
        <v>251</v>
      </c>
    </row>
    <row r="67" spans="8:43" x14ac:dyDescent="0.25">
      <c r="H67" t="s">
        <v>728</v>
      </c>
      <c r="I67">
        <v>258</v>
      </c>
      <c r="J67">
        <f t="shared" si="26"/>
        <v>0</v>
      </c>
      <c r="K67">
        <f t="shared" si="27"/>
        <v>234.77999999999997</v>
      </c>
      <c r="L67">
        <v>0</v>
      </c>
      <c r="M67">
        <f t="shared" si="28"/>
        <v>10.32</v>
      </c>
      <c r="N67">
        <f t="shared" si="29"/>
        <v>10.32</v>
      </c>
      <c r="O67">
        <f t="shared" si="30"/>
        <v>0</v>
      </c>
      <c r="P67" s="1">
        <f t="shared" si="31"/>
        <v>255.41999999999996</v>
      </c>
      <c r="U67" t="s">
        <v>252</v>
      </c>
      <c r="V67">
        <v>43</v>
      </c>
      <c r="W67">
        <v>0.86</v>
      </c>
      <c r="X67">
        <v>0.86</v>
      </c>
      <c r="Y67">
        <v>0</v>
      </c>
      <c r="Z67">
        <v>39.99</v>
      </c>
      <c r="AA67">
        <v>0.86</v>
      </c>
      <c r="AB67">
        <v>0</v>
      </c>
      <c r="AC67">
        <v>42.57</v>
      </c>
    </row>
    <row r="68" spans="8:43" x14ac:dyDescent="0.25">
      <c r="H68" t="s">
        <v>692</v>
      </c>
      <c r="I68">
        <v>498</v>
      </c>
      <c r="J68">
        <f t="shared" si="26"/>
        <v>0</v>
      </c>
      <c r="K68">
        <f t="shared" si="27"/>
        <v>443.21999999999997</v>
      </c>
      <c r="L68">
        <v>0</v>
      </c>
      <c r="M68">
        <f t="shared" si="28"/>
        <v>49.800000000000004</v>
      </c>
      <c r="N68">
        <f t="shared" si="29"/>
        <v>0</v>
      </c>
      <c r="O68">
        <f t="shared" si="30"/>
        <v>0</v>
      </c>
      <c r="P68" s="1">
        <f t="shared" si="31"/>
        <v>493.02</v>
      </c>
      <c r="U68" t="s">
        <v>699</v>
      </c>
      <c r="V68">
        <v>276</v>
      </c>
      <c r="W68">
        <v>11.040000000000001</v>
      </c>
      <c r="X68">
        <v>30.36</v>
      </c>
      <c r="Y68">
        <v>0</v>
      </c>
      <c r="Z68">
        <v>256.68</v>
      </c>
      <c r="AA68">
        <v>2.7600000000000002</v>
      </c>
      <c r="AB68">
        <v>0</v>
      </c>
      <c r="AC68">
        <v>300.83999999999997</v>
      </c>
    </row>
    <row r="69" spans="8:43" x14ac:dyDescent="0.25">
      <c r="H69" t="s">
        <v>695</v>
      </c>
      <c r="I69">
        <v>251</v>
      </c>
      <c r="J69">
        <f t="shared" si="26"/>
        <v>2.5100000000000002</v>
      </c>
      <c r="K69">
        <f t="shared" si="27"/>
        <v>245.98000000000002</v>
      </c>
      <c r="L69">
        <v>0</v>
      </c>
      <c r="M69">
        <f t="shared" si="28"/>
        <v>2.5100000000000002</v>
      </c>
      <c r="N69">
        <f t="shared" si="29"/>
        <v>0</v>
      </c>
      <c r="O69">
        <f t="shared" si="30"/>
        <v>0</v>
      </c>
      <c r="P69" s="1">
        <f t="shared" si="31"/>
        <v>251</v>
      </c>
      <c r="U69" t="s">
        <v>738</v>
      </c>
      <c r="V69">
        <v>42</v>
      </c>
      <c r="W69">
        <v>0</v>
      </c>
      <c r="X69">
        <v>11.34</v>
      </c>
      <c r="Y69">
        <v>0</v>
      </c>
      <c r="Z69">
        <v>26.04</v>
      </c>
      <c r="AA69">
        <v>3.7800000000000002</v>
      </c>
      <c r="AB69">
        <v>0.84</v>
      </c>
      <c r="AC69">
        <v>42</v>
      </c>
    </row>
    <row r="70" spans="8:43" x14ac:dyDescent="0.25">
      <c r="H70" t="s">
        <v>252</v>
      </c>
      <c r="I70">
        <v>43</v>
      </c>
      <c r="J70">
        <f t="shared" si="26"/>
        <v>0.86</v>
      </c>
      <c r="K70">
        <f t="shared" si="27"/>
        <v>0.86</v>
      </c>
      <c r="L70">
        <v>0</v>
      </c>
      <c r="M70">
        <f t="shared" si="28"/>
        <v>39.99</v>
      </c>
      <c r="N70">
        <f t="shared" si="29"/>
        <v>0.86</v>
      </c>
      <c r="O70">
        <f t="shared" si="30"/>
        <v>0</v>
      </c>
      <c r="P70" s="1">
        <f t="shared" si="31"/>
        <v>42.57</v>
      </c>
      <c r="U70" t="s">
        <v>742</v>
      </c>
      <c r="V70">
        <v>140</v>
      </c>
      <c r="W70">
        <v>1.4000000000000001</v>
      </c>
      <c r="X70">
        <v>5.6000000000000005</v>
      </c>
      <c r="Y70">
        <v>0</v>
      </c>
      <c r="Z70">
        <v>131.6</v>
      </c>
      <c r="AA70">
        <v>0</v>
      </c>
      <c r="AB70">
        <v>1.4000000000000001</v>
      </c>
      <c r="AC70">
        <v>140</v>
      </c>
    </row>
    <row r="71" spans="8:43" x14ac:dyDescent="0.25">
      <c r="H71" t="s">
        <v>699</v>
      </c>
      <c r="I71">
        <v>276</v>
      </c>
      <c r="J71">
        <f t="shared" si="26"/>
        <v>11.040000000000001</v>
      </c>
      <c r="K71">
        <f t="shared" si="27"/>
        <v>30.36</v>
      </c>
      <c r="L71">
        <v>0</v>
      </c>
      <c r="M71">
        <f t="shared" si="28"/>
        <v>256.68</v>
      </c>
      <c r="N71">
        <f t="shared" si="29"/>
        <v>2.7600000000000002</v>
      </c>
      <c r="O71">
        <f t="shared" si="30"/>
        <v>0</v>
      </c>
      <c r="P71" s="1">
        <f t="shared" si="31"/>
        <v>300.83999999999997</v>
      </c>
      <c r="U71" t="s">
        <v>746</v>
      </c>
      <c r="V71">
        <v>343</v>
      </c>
      <c r="W71">
        <v>0</v>
      </c>
      <c r="X71">
        <v>20.58</v>
      </c>
      <c r="Y71">
        <v>0</v>
      </c>
      <c r="Z71">
        <v>20.58</v>
      </c>
      <c r="AA71">
        <v>0</v>
      </c>
      <c r="AB71">
        <v>298.41000000000003</v>
      </c>
      <c r="AC71">
        <v>339.57000000000005</v>
      </c>
    </row>
    <row r="72" spans="8:43" x14ac:dyDescent="0.25">
      <c r="H72" t="s">
        <v>738</v>
      </c>
      <c r="I72">
        <v>42</v>
      </c>
      <c r="J72">
        <f t="shared" si="26"/>
        <v>0</v>
      </c>
      <c r="K72">
        <f t="shared" si="27"/>
        <v>11.34</v>
      </c>
      <c r="L72">
        <v>0</v>
      </c>
      <c r="M72">
        <f t="shared" si="28"/>
        <v>26.04</v>
      </c>
      <c r="N72">
        <f t="shared" si="29"/>
        <v>3.7800000000000002</v>
      </c>
      <c r="O72">
        <f t="shared" si="30"/>
        <v>0.84</v>
      </c>
      <c r="P72" s="1">
        <f t="shared" si="31"/>
        <v>42</v>
      </c>
    </row>
    <row r="73" spans="8:43" x14ac:dyDescent="0.25">
      <c r="H73" t="s">
        <v>742</v>
      </c>
      <c r="I73">
        <v>140</v>
      </c>
      <c r="J73">
        <f t="shared" si="26"/>
        <v>1.4000000000000001</v>
      </c>
      <c r="K73">
        <f t="shared" si="27"/>
        <v>5.6000000000000005</v>
      </c>
      <c r="L73">
        <v>0</v>
      </c>
      <c r="M73">
        <f t="shared" si="28"/>
        <v>131.6</v>
      </c>
      <c r="N73">
        <f t="shared" si="29"/>
        <v>0</v>
      </c>
      <c r="O73">
        <f t="shared" si="30"/>
        <v>1.4000000000000001</v>
      </c>
      <c r="P73" s="1">
        <f t="shared" si="31"/>
        <v>140</v>
      </c>
    </row>
    <row r="74" spans="8:43" x14ac:dyDescent="0.25">
      <c r="H74" t="s">
        <v>746</v>
      </c>
      <c r="I74">
        <v>343</v>
      </c>
      <c r="J74">
        <f t="shared" si="26"/>
        <v>0</v>
      </c>
      <c r="K74">
        <f t="shared" si="27"/>
        <v>20.58</v>
      </c>
      <c r="L74">
        <v>0</v>
      </c>
      <c r="M74">
        <f t="shared" si="28"/>
        <v>20.58</v>
      </c>
      <c r="N74">
        <f t="shared" si="29"/>
        <v>0</v>
      </c>
      <c r="O74">
        <f t="shared" si="30"/>
        <v>298.41000000000003</v>
      </c>
      <c r="P74" s="1">
        <f t="shared" si="31"/>
        <v>339.57000000000005</v>
      </c>
    </row>
  </sheetData>
  <dataConsolidate>
    <dataRefs count="2">
      <dataRef ref="U39:AC71" sheet="Carrascal 1987"/>
      <dataRef ref="AG39:AP71" sheet="Carrascal 1987"/>
    </dataRefs>
  </dataConsolidate>
  <conditionalFormatting sqref="H40:H53 H57:H74">
    <cfRule type="duplicateValues" dxfId="7" priority="2"/>
  </conditionalFormatting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56"/>
  <sheetViews>
    <sheetView topLeftCell="W1" zoomScaleNormal="100" workbookViewId="0">
      <selection activeCell="AE26" sqref="AE26"/>
    </sheetView>
  </sheetViews>
  <sheetFormatPr defaultColWidth="8.7109375" defaultRowHeight="15" x14ac:dyDescent="0.25"/>
  <cols>
    <col min="2" max="2" width="20.7109375" customWidth="1"/>
    <col min="3" max="3" width="10.7109375" customWidth="1"/>
    <col min="4" max="4" width="10.42578125" bestFit="1" customWidth="1"/>
    <col min="6" max="6" width="26.7109375" customWidth="1"/>
    <col min="7" max="7" width="21.5703125" customWidth="1"/>
    <col min="8" max="8" width="17.7109375" customWidth="1"/>
    <col min="9" max="9" width="15.7109375" customWidth="1"/>
    <col min="11" max="11" width="10.85546875" customWidth="1"/>
    <col min="12" max="12" width="8.7109375" customWidth="1"/>
    <col min="24" max="24" width="12.5703125" customWidth="1"/>
    <col min="25" max="25" width="13.7109375" customWidth="1"/>
    <col min="26" max="26" width="15" customWidth="1"/>
    <col min="27" max="27" width="11.7109375" customWidth="1"/>
    <col min="28" max="28" width="16" customWidth="1"/>
    <col min="29" max="29" width="16.28515625" customWidth="1"/>
    <col min="30" max="30" width="12.28515625" customWidth="1"/>
    <col min="31" max="31" width="16.28515625" customWidth="1"/>
    <col min="32" max="32" width="11.85546875" customWidth="1"/>
    <col min="33" max="33" width="14" customWidth="1"/>
    <col min="34" max="34" width="12.5703125" customWidth="1"/>
    <col min="35" max="35" width="13.42578125" customWidth="1"/>
    <col min="36" max="36" width="13.7109375" customWidth="1"/>
    <col min="37" max="37" width="14.28515625" customWidth="1"/>
    <col min="38" max="38" width="13.5703125" customWidth="1"/>
    <col min="39" max="39" width="13.28515625" customWidth="1"/>
    <col min="40" max="40" width="11.140625" customWidth="1"/>
    <col min="42" max="42" width="16.28515625" customWidth="1"/>
  </cols>
  <sheetData>
    <row r="1" spans="1:42" x14ac:dyDescent="0.25">
      <c r="A1" t="s">
        <v>508</v>
      </c>
      <c r="B1" t="s">
        <v>508</v>
      </c>
      <c r="C1" t="s">
        <v>81</v>
      </c>
      <c r="D1" t="s">
        <v>954</v>
      </c>
      <c r="E1" t="s">
        <v>953</v>
      </c>
      <c r="F1" t="s">
        <v>955</v>
      </c>
      <c r="G1" t="s">
        <v>955</v>
      </c>
      <c r="H1" t="s">
        <v>955</v>
      </c>
      <c r="I1" t="s">
        <v>955</v>
      </c>
      <c r="J1" t="s">
        <v>955</v>
      </c>
      <c r="K1" t="s">
        <v>955</v>
      </c>
      <c r="L1" t="s">
        <v>955</v>
      </c>
      <c r="N1" t="s">
        <v>284</v>
      </c>
      <c r="O1" t="s">
        <v>956</v>
      </c>
      <c r="P1" t="s">
        <v>287</v>
      </c>
      <c r="Q1" t="s">
        <v>957</v>
      </c>
      <c r="R1" t="s">
        <v>958</v>
      </c>
      <c r="S1" t="s">
        <v>959</v>
      </c>
      <c r="T1" t="s">
        <v>960</v>
      </c>
      <c r="U1" t="s">
        <v>961</v>
      </c>
      <c r="V1" t="s">
        <v>962</v>
      </c>
      <c r="W1" t="s">
        <v>963</v>
      </c>
      <c r="X1" t="s">
        <v>964</v>
      </c>
      <c r="Y1" t="s">
        <v>965</v>
      </c>
      <c r="Z1" t="s">
        <v>966</v>
      </c>
      <c r="AA1" t="s">
        <v>967</v>
      </c>
      <c r="AB1" t="s">
        <v>968</v>
      </c>
      <c r="AC1" t="s">
        <v>969</v>
      </c>
      <c r="AD1" t="s">
        <v>970</v>
      </c>
      <c r="AE1" t="s">
        <v>971</v>
      </c>
      <c r="AF1" t="s">
        <v>972</v>
      </c>
      <c r="AG1" t="s">
        <v>973</v>
      </c>
      <c r="AH1" t="s">
        <v>974</v>
      </c>
      <c r="AI1" t="s">
        <v>975</v>
      </c>
      <c r="AJ1" t="s">
        <v>976</v>
      </c>
      <c r="AK1" t="s">
        <v>977</v>
      </c>
      <c r="AL1" t="s">
        <v>978</v>
      </c>
      <c r="AM1" t="s">
        <v>979</v>
      </c>
      <c r="AN1" t="s">
        <v>980</v>
      </c>
      <c r="AO1" t="s">
        <v>981</v>
      </c>
      <c r="AP1" t="s">
        <v>1182</v>
      </c>
    </row>
    <row r="2" spans="1:42" x14ac:dyDescent="0.25">
      <c r="A2" t="s">
        <v>681</v>
      </c>
      <c r="B2" t="s">
        <v>911</v>
      </c>
      <c r="C2">
        <v>60</v>
      </c>
      <c r="D2">
        <v>11.7</v>
      </c>
      <c r="E2">
        <v>7.5</v>
      </c>
      <c r="F2">
        <v>43.3</v>
      </c>
      <c r="G2">
        <v>18.3</v>
      </c>
      <c r="H2">
        <v>6.7</v>
      </c>
      <c r="I2">
        <v>11.7</v>
      </c>
      <c r="J2">
        <v>5</v>
      </c>
      <c r="K2">
        <v>8.3000000000000007</v>
      </c>
      <c r="L2">
        <v>5</v>
      </c>
      <c r="M2">
        <v>0</v>
      </c>
      <c r="N2">
        <v>0</v>
      </c>
      <c r="O2">
        <v>0</v>
      </c>
      <c r="P2">
        <v>0</v>
      </c>
      <c r="Q2">
        <v>0</v>
      </c>
      <c r="R2">
        <v>1.7</v>
      </c>
      <c r="S2">
        <v>0</v>
      </c>
      <c r="T2">
        <v>0</v>
      </c>
      <c r="U2">
        <v>0</v>
      </c>
      <c r="V2">
        <v>50</v>
      </c>
      <c r="W2">
        <v>0</v>
      </c>
      <c r="X2">
        <v>1.7</v>
      </c>
      <c r="Y2">
        <v>46.7</v>
      </c>
      <c r="Z2">
        <v>11.7</v>
      </c>
      <c r="AA2">
        <v>30</v>
      </c>
      <c r="AB2">
        <v>0</v>
      </c>
      <c r="AC2">
        <v>0</v>
      </c>
      <c r="AD2">
        <v>36.700000000000003</v>
      </c>
      <c r="AE2">
        <v>0</v>
      </c>
      <c r="AF2">
        <v>6.7</v>
      </c>
      <c r="AG2">
        <v>0</v>
      </c>
      <c r="AH2">
        <v>0</v>
      </c>
      <c r="AI2">
        <v>0</v>
      </c>
      <c r="AJ2">
        <v>0</v>
      </c>
      <c r="AK2">
        <v>1.7</v>
      </c>
      <c r="AL2">
        <v>5</v>
      </c>
      <c r="AM2">
        <v>0</v>
      </c>
      <c r="AN2">
        <v>0</v>
      </c>
      <c r="AO2">
        <v>0</v>
      </c>
      <c r="AP2">
        <f>SUM(X2:AO2)</f>
        <v>140.19999999999999</v>
      </c>
    </row>
    <row r="3" spans="1:42" x14ac:dyDescent="0.25">
      <c r="A3" t="s">
        <v>937</v>
      </c>
      <c r="B3" t="s">
        <v>912</v>
      </c>
      <c r="C3">
        <v>337</v>
      </c>
      <c r="D3">
        <v>11</v>
      </c>
      <c r="E3">
        <v>8.1999999999999993</v>
      </c>
      <c r="F3">
        <v>21.4</v>
      </c>
      <c r="G3">
        <v>34.700000000000003</v>
      </c>
      <c r="H3">
        <v>9.5</v>
      </c>
      <c r="I3">
        <v>11</v>
      </c>
      <c r="J3">
        <v>2.7</v>
      </c>
      <c r="K3">
        <v>0.6</v>
      </c>
      <c r="L3">
        <v>0</v>
      </c>
      <c r="M3">
        <v>0.3</v>
      </c>
      <c r="N3">
        <v>0</v>
      </c>
      <c r="O3">
        <v>0</v>
      </c>
      <c r="P3">
        <v>0</v>
      </c>
      <c r="Q3">
        <v>13.4</v>
      </c>
      <c r="R3">
        <v>1.5</v>
      </c>
      <c r="S3">
        <v>0</v>
      </c>
      <c r="T3">
        <v>1.5</v>
      </c>
      <c r="U3">
        <v>3.6</v>
      </c>
      <c r="V3">
        <v>12.8</v>
      </c>
      <c r="W3">
        <v>85.5</v>
      </c>
      <c r="X3">
        <v>81.599999999999994</v>
      </c>
      <c r="Y3">
        <v>4.2</v>
      </c>
      <c r="Z3">
        <v>21.1</v>
      </c>
      <c r="AA3">
        <v>4.5</v>
      </c>
      <c r="AB3">
        <v>1.8</v>
      </c>
      <c r="AC3">
        <v>0.3</v>
      </c>
      <c r="AD3">
        <v>1.2</v>
      </c>
      <c r="AE3">
        <v>0</v>
      </c>
      <c r="AF3">
        <v>0.6</v>
      </c>
      <c r="AG3">
        <v>0</v>
      </c>
      <c r="AH3">
        <v>0.6</v>
      </c>
      <c r="AI3">
        <v>0.3</v>
      </c>
      <c r="AJ3">
        <v>0</v>
      </c>
      <c r="AK3">
        <v>0</v>
      </c>
      <c r="AL3">
        <v>0</v>
      </c>
      <c r="AM3">
        <v>0</v>
      </c>
      <c r="AN3">
        <v>0</v>
      </c>
      <c r="AO3">
        <v>3.6</v>
      </c>
      <c r="AP3">
        <f t="shared" ref="AP3:AP27" si="0">SUM(X3:AO3)</f>
        <v>119.79999999999998</v>
      </c>
    </row>
    <row r="4" spans="1:42" x14ac:dyDescent="0.25">
      <c r="A4" t="s">
        <v>938</v>
      </c>
      <c r="B4" t="s">
        <v>913</v>
      </c>
      <c r="C4">
        <v>67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10.4</v>
      </c>
      <c r="S4">
        <v>58.2</v>
      </c>
      <c r="T4">
        <v>31.3</v>
      </c>
      <c r="U4">
        <v>0</v>
      </c>
      <c r="V4">
        <v>0</v>
      </c>
      <c r="W4">
        <v>0</v>
      </c>
      <c r="X4">
        <v>3</v>
      </c>
      <c r="Y4">
        <v>0</v>
      </c>
      <c r="Z4">
        <v>0</v>
      </c>
      <c r="AA4">
        <v>0</v>
      </c>
      <c r="AB4">
        <v>97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f t="shared" si="0"/>
        <v>100</v>
      </c>
    </row>
    <row r="5" spans="1:42" x14ac:dyDescent="0.25">
      <c r="A5" t="s">
        <v>939</v>
      </c>
      <c r="B5" t="s">
        <v>914</v>
      </c>
      <c r="C5">
        <v>247</v>
      </c>
      <c r="D5">
        <v>73.099999999999994</v>
      </c>
      <c r="E5">
        <v>49.2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100</v>
      </c>
      <c r="AP5">
        <f t="shared" si="0"/>
        <v>100</v>
      </c>
    </row>
    <row r="6" spans="1:42" x14ac:dyDescent="0.25">
      <c r="A6" t="s">
        <v>940</v>
      </c>
      <c r="B6" t="s">
        <v>915</v>
      </c>
      <c r="C6">
        <v>86</v>
      </c>
      <c r="D6">
        <v>12.9</v>
      </c>
      <c r="E6">
        <v>9.5</v>
      </c>
      <c r="F6">
        <v>19.8</v>
      </c>
      <c r="G6">
        <v>11.6</v>
      </c>
      <c r="H6">
        <v>7</v>
      </c>
      <c r="I6">
        <v>7</v>
      </c>
      <c r="J6">
        <v>9.3000000000000007</v>
      </c>
      <c r="K6">
        <v>0</v>
      </c>
      <c r="L6">
        <v>1.2</v>
      </c>
      <c r="M6">
        <v>0</v>
      </c>
      <c r="N6">
        <v>0</v>
      </c>
      <c r="O6">
        <v>0</v>
      </c>
      <c r="P6">
        <v>0</v>
      </c>
      <c r="Q6">
        <v>38.4</v>
      </c>
      <c r="R6">
        <v>5.8</v>
      </c>
      <c r="S6">
        <v>0</v>
      </c>
      <c r="T6">
        <v>0</v>
      </c>
      <c r="U6">
        <v>0</v>
      </c>
      <c r="V6">
        <v>20.9</v>
      </c>
      <c r="W6">
        <v>80.2</v>
      </c>
      <c r="X6">
        <v>3.5</v>
      </c>
      <c r="Y6">
        <v>0</v>
      </c>
      <c r="Z6">
        <v>3.5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77.900000000000006</v>
      </c>
      <c r="AI6">
        <v>40.700000000000003</v>
      </c>
      <c r="AJ6">
        <v>1.2</v>
      </c>
      <c r="AK6">
        <v>0</v>
      </c>
      <c r="AL6">
        <v>0</v>
      </c>
      <c r="AM6">
        <v>0</v>
      </c>
      <c r="AN6">
        <v>0</v>
      </c>
      <c r="AO6">
        <v>0</v>
      </c>
      <c r="AP6">
        <f t="shared" si="0"/>
        <v>126.80000000000001</v>
      </c>
    </row>
    <row r="7" spans="1:42" x14ac:dyDescent="0.25">
      <c r="A7" t="s">
        <v>673</v>
      </c>
      <c r="B7" t="s">
        <v>916</v>
      </c>
      <c r="C7">
        <v>115</v>
      </c>
      <c r="D7">
        <v>1.9</v>
      </c>
      <c r="E7">
        <v>2.1</v>
      </c>
      <c r="F7">
        <v>20.9</v>
      </c>
      <c r="G7">
        <v>6.1</v>
      </c>
      <c r="H7">
        <v>7.8</v>
      </c>
      <c r="I7">
        <v>4.3</v>
      </c>
      <c r="J7">
        <v>0.9</v>
      </c>
      <c r="K7">
        <v>1.7</v>
      </c>
      <c r="L7">
        <v>0</v>
      </c>
      <c r="M7">
        <v>1.7</v>
      </c>
      <c r="N7">
        <v>15.7</v>
      </c>
      <c r="O7">
        <v>14.8</v>
      </c>
      <c r="P7">
        <v>3.5</v>
      </c>
      <c r="Q7">
        <v>5.2</v>
      </c>
      <c r="R7">
        <v>8.6999999999999993</v>
      </c>
      <c r="S7">
        <v>0</v>
      </c>
      <c r="T7">
        <v>4.3</v>
      </c>
      <c r="U7">
        <v>4.3</v>
      </c>
      <c r="V7">
        <v>14.8</v>
      </c>
      <c r="W7">
        <v>0</v>
      </c>
      <c r="X7">
        <v>5.2</v>
      </c>
      <c r="Y7">
        <v>4.3</v>
      </c>
      <c r="Z7">
        <v>2.6</v>
      </c>
      <c r="AA7">
        <v>5.2</v>
      </c>
      <c r="AB7">
        <v>32.200000000000003</v>
      </c>
      <c r="AC7">
        <v>1.7</v>
      </c>
      <c r="AD7">
        <v>7</v>
      </c>
      <c r="AE7">
        <v>0.9</v>
      </c>
      <c r="AF7">
        <v>5.2</v>
      </c>
      <c r="AG7">
        <v>0.9</v>
      </c>
      <c r="AH7">
        <v>0</v>
      </c>
      <c r="AI7">
        <v>0</v>
      </c>
      <c r="AJ7">
        <v>0</v>
      </c>
      <c r="AK7">
        <v>16.5</v>
      </c>
      <c r="AL7">
        <v>7</v>
      </c>
      <c r="AM7">
        <v>6.1</v>
      </c>
      <c r="AN7">
        <v>3.5</v>
      </c>
      <c r="AO7">
        <v>8.6999999999999993</v>
      </c>
      <c r="AP7">
        <f t="shared" si="0"/>
        <v>107</v>
      </c>
    </row>
    <row r="8" spans="1:42" x14ac:dyDescent="0.25">
      <c r="A8" t="s">
        <v>941</v>
      </c>
      <c r="B8" t="s">
        <v>917</v>
      </c>
      <c r="C8">
        <v>70</v>
      </c>
      <c r="D8">
        <v>16.5</v>
      </c>
      <c r="E8">
        <v>8.9</v>
      </c>
      <c r="F8">
        <v>30</v>
      </c>
      <c r="G8">
        <v>4.3</v>
      </c>
      <c r="H8">
        <v>1.4</v>
      </c>
      <c r="I8">
        <v>14.3</v>
      </c>
      <c r="J8">
        <v>2.9</v>
      </c>
      <c r="K8">
        <v>0</v>
      </c>
      <c r="L8">
        <v>0</v>
      </c>
      <c r="M8">
        <v>0</v>
      </c>
      <c r="N8">
        <v>2.9</v>
      </c>
      <c r="O8">
        <v>0</v>
      </c>
      <c r="P8">
        <v>0</v>
      </c>
      <c r="Q8">
        <v>1.4</v>
      </c>
      <c r="R8">
        <v>0</v>
      </c>
      <c r="S8">
        <v>0</v>
      </c>
      <c r="T8">
        <v>0</v>
      </c>
      <c r="U8">
        <v>42.9</v>
      </c>
      <c r="V8">
        <v>0</v>
      </c>
      <c r="W8">
        <v>1.4</v>
      </c>
      <c r="X8">
        <v>1.4</v>
      </c>
      <c r="Y8">
        <v>1.4</v>
      </c>
      <c r="Z8">
        <v>0</v>
      </c>
      <c r="AA8">
        <v>1.4</v>
      </c>
      <c r="AB8">
        <v>0</v>
      </c>
      <c r="AC8">
        <v>0</v>
      </c>
      <c r="AD8">
        <v>11.4</v>
      </c>
      <c r="AE8">
        <v>1.4</v>
      </c>
      <c r="AF8">
        <v>4.3</v>
      </c>
      <c r="AG8">
        <v>0</v>
      </c>
      <c r="AH8">
        <v>0</v>
      </c>
      <c r="AI8">
        <v>0</v>
      </c>
      <c r="AJ8">
        <v>0</v>
      </c>
      <c r="AK8">
        <v>5.7</v>
      </c>
      <c r="AL8">
        <v>15.7</v>
      </c>
      <c r="AM8">
        <v>4.3</v>
      </c>
      <c r="AN8">
        <v>8.6</v>
      </c>
      <c r="AO8">
        <v>48.6</v>
      </c>
      <c r="AP8">
        <f t="shared" si="0"/>
        <v>104.2</v>
      </c>
    </row>
    <row r="9" spans="1:42" x14ac:dyDescent="0.25">
      <c r="A9" t="s">
        <v>942</v>
      </c>
      <c r="B9" t="s">
        <v>918</v>
      </c>
      <c r="C9">
        <v>179</v>
      </c>
      <c r="D9">
        <v>6.3</v>
      </c>
      <c r="E9">
        <v>4.5999999999999996</v>
      </c>
      <c r="F9">
        <v>25.7</v>
      </c>
      <c r="G9">
        <v>11.2</v>
      </c>
      <c r="H9">
        <v>0.6</v>
      </c>
      <c r="I9">
        <v>6.1</v>
      </c>
      <c r="J9">
        <v>1.7</v>
      </c>
      <c r="K9">
        <v>0.6</v>
      </c>
      <c r="L9">
        <v>3.4</v>
      </c>
      <c r="M9">
        <v>1.1000000000000001</v>
      </c>
      <c r="N9">
        <v>2.8</v>
      </c>
      <c r="O9">
        <v>4.5</v>
      </c>
      <c r="P9">
        <v>4.5</v>
      </c>
      <c r="Q9">
        <v>3.4</v>
      </c>
      <c r="R9">
        <v>8.4</v>
      </c>
      <c r="S9">
        <v>0</v>
      </c>
      <c r="T9">
        <v>0</v>
      </c>
      <c r="U9">
        <v>26.3</v>
      </c>
      <c r="V9">
        <v>6.1</v>
      </c>
      <c r="W9">
        <v>0.6</v>
      </c>
      <c r="X9">
        <v>2.2000000000000002</v>
      </c>
      <c r="Y9">
        <v>1.1000000000000001</v>
      </c>
      <c r="Z9">
        <v>1.1000000000000001</v>
      </c>
      <c r="AA9">
        <v>1.1000000000000001</v>
      </c>
      <c r="AB9">
        <v>1.7</v>
      </c>
      <c r="AC9">
        <v>1.1000000000000001</v>
      </c>
      <c r="AD9">
        <v>16.2</v>
      </c>
      <c r="AE9">
        <v>0.6</v>
      </c>
      <c r="AF9">
        <v>0.6</v>
      </c>
      <c r="AG9">
        <v>0</v>
      </c>
      <c r="AH9">
        <v>0</v>
      </c>
      <c r="AI9">
        <v>0</v>
      </c>
      <c r="AJ9">
        <v>0</v>
      </c>
      <c r="AK9">
        <v>11.7</v>
      </c>
      <c r="AL9">
        <v>24</v>
      </c>
      <c r="AM9">
        <v>2.8</v>
      </c>
      <c r="AN9">
        <v>10.6</v>
      </c>
      <c r="AO9">
        <v>34.1</v>
      </c>
      <c r="AP9">
        <f t="shared" si="0"/>
        <v>108.9</v>
      </c>
    </row>
    <row r="10" spans="1:42" x14ac:dyDescent="0.25">
      <c r="A10" t="s">
        <v>700</v>
      </c>
      <c r="B10" t="s">
        <v>919</v>
      </c>
      <c r="C10">
        <v>335</v>
      </c>
      <c r="D10">
        <v>12.8</v>
      </c>
      <c r="E10">
        <v>8.1999999999999993</v>
      </c>
      <c r="F10">
        <v>43</v>
      </c>
      <c r="G10">
        <v>27.5</v>
      </c>
      <c r="H10">
        <v>6.9</v>
      </c>
      <c r="I10">
        <v>4.2</v>
      </c>
      <c r="J10">
        <v>2.4</v>
      </c>
      <c r="K10">
        <v>0.6</v>
      </c>
      <c r="L10">
        <v>1.5</v>
      </c>
      <c r="M10">
        <v>0.9</v>
      </c>
      <c r="N10">
        <v>0.9</v>
      </c>
      <c r="O10">
        <v>3.9</v>
      </c>
      <c r="P10">
        <v>0.6</v>
      </c>
      <c r="Q10">
        <v>0.3</v>
      </c>
      <c r="R10">
        <v>1.5</v>
      </c>
      <c r="S10">
        <v>0</v>
      </c>
      <c r="T10">
        <v>0</v>
      </c>
      <c r="U10">
        <v>6</v>
      </c>
      <c r="V10">
        <v>74</v>
      </c>
      <c r="W10">
        <v>0.3</v>
      </c>
      <c r="X10">
        <v>1.5</v>
      </c>
      <c r="Y10">
        <v>46.3</v>
      </c>
      <c r="Z10">
        <v>7.5</v>
      </c>
      <c r="AA10">
        <v>35.200000000000003</v>
      </c>
      <c r="AB10">
        <v>6.3</v>
      </c>
      <c r="AC10">
        <v>0.6</v>
      </c>
      <c r="AD10">
        <v>30.1</v>
      </c>
      <c r="AE10">
        <v>0.9</v>
      </c>
      <c r="AF10">
        <v>8.4</v>
      </c>
      <c r="AG10">
        <v>0.3</v>
      </c>
      <c r="AH10">
        <v>0</v>
      </c>
      <c r="AI10">
        <v>0.3</v>
      </c>
      <c r="AJ10">
        <v>0</v>
      </c>
      <c r="AK10">
        <v>0.6</v>
      </c>
      <c r="AL10">
        <v>0.9</v>
      </c>
      <c r="AM10">
        <v>0.9</v>
      </c>
      <c r="AN10">
        <v>0.3</v>
      </c>
      <c r="AO10">
        <v>6</v>
      </c>
      <c r="AP10">
        <f t="shared" si="0"/>
        <v>146.10000000000005</v>
      </c>
    </row>
    <row r="11" spans="1:42" x14ac:dyDescent="0.25">
      <c r="A11" t="s">
        <v>943</v>
      </c>
      <c r="B11" t="s">
        <v>920</v>
      </c>
      <c r="C11">
        <v>121</v>
      </c>
      <c r="D11">
        <v>0.8</v>
      </c>
      <c r="E11">
        <v>1.1000000000000001</v>
      </c>
      <c r="F11">
        <v>0.8</v>
      </c>
      <c r="G11">
        <v>0</v>
      </c>
      <c r="H11">
        <v>0</v>
      </c>
      <c r="I11">
        <v>0.8</v>
      </c>
      <c r="J11">
        <v>0</v>
      </c>
      <c r="K11">
        <v>0</v>
      </c>
      <c r="L11">
        <v>0</v>
      </c>
      <c r="M11">
        <v>0</v>
      </c>
      <c r="N11">
        <v>4.0999999999999996</v>
      </c>
      <c r="O11">
        <v>2.5</v>
      </c>
      <c r="P11">
        <v>2.5</v>
      </c>
      <c r="Q11">
        <v>0</v>
      </c>
      <c r="R11">
        <v>9.1</v>
      </c>
      <c r="S11">
        <v>9.9</v>
      </c>
      <c r="T11">
        <v>44.6</v>
      </c>
      <c r="U11">
        <v>25.6</v>
      </c>
      <c r="V11">
        <v>2.5</v>
      </c>
      <c r="W11">
        <v>0</v>
      </c>
      <c r="X11">
        <v>0.8</v>
      </c>
      <c r="Y11">
        <v>0.8</v>
      </c>
      <c r="Z11">
        <v>0</v>
      </c>
      <c r="AA11">
        <v>0.8</v>
      </c>
      <c r="AB11">
        <v>72.7</v>
      </c>
      <c r="AC11">
        <v>0</v>
      </c>
      <c r="AD11">
        <v>0.8</v>
      </c>
      <c r="AE11">
        <v>0</v>
      </c>
      <c r="AF11">
        <v>0</v>
      </c>
      <c r="AG11">
        <v>4.0999999999999996</v>
      </c>
      <c r="AH11">
        <v>0</v>
      </c>
      <c r="AI11">
        <v>0</v>
      </c>
      <c r="AJ11">
        <v>0</v>
      </c>
      <c r="AK11">
        <v>0.8</v>
      </c>
      <c r="AL11">
        <v>0.8</v>
      </c>
      <c r="AM11">
        <v>0</v>
      </c>
      <c r="AN11">
        <v>0</v>
      </c>
      <c r="AO11">
        <v>22.3</v>
      </c>
      <c r="AP11">
        <f t="shared" si="0"/>
        <v>103.89999999999999</v>
      </c>
    </row>
    <row r="12" spans="1:42" x14ac:dyDescent="0.25">
      <c r="A12" t="s">
        <v>944</v>
      </c>
      <c r="B12" t="s">
        <v>921</v>
      </c>
      <c r="C12">
        <v>65</v>
      </c>
      <c r="D12">
        <v>18.399999999999999</v>
      </c>
      <c r="E12">
        <v>9.6999999999999993</v>
      </c>
      <c r="F12">
        <v>13.8</v>
      </c>
      <c r="G12">
        <v>12.3</v>
      </c>
      <c r="H12">
        <v>3.1</v>
      </c>
      <c r="I12">
        <v>3.1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1.5</v>
      </c>
      <c r="U12">
        <v>66.2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1.5</v>
      </c>
      <c r="AD12">
        <v>1.5</v>
      </c>
      <c r="AE12">
        <v>1.5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3.1</v>
      </c>
      <c r="AL12">
        <v>13.8</v>
      </c>
      <c r="AM12">
        <v>4.5999999999999996</v>
      </c>
      <c r="AN12">
        <v>6.2</v>
      </c>
      <c r="AO12">
        <v>70.8</v>
      </c>
      <c r="AP12">
        <f t="shared" si="0"/>
        <v>103</v>
      </c>
    </row>
    <row r="13" spans="1:42" x14ac:dyDescent="0.25">
      <c r="A13" t="s">
        <v>945</v>
      </c>
      <c r="B13" t="s">
        <v>922</v>
      </c>
      <c r="C13">
        <v>547</v>
      </c>
      <c r="D13">
        <v>15.4</v>
      </c>
      <c r="E13">
        <v>9.6</v>
      </c>
      <c r="F13">
        <v>28.3</v>
      </c>
      <c r="G13">
        <v>42.2</v>
      </c>
      <c r="H13">
        <v>21.2</v>
      </c>
      <c r="I13">
        <v>1.6</v>
      </c>
      <c r="J13">
        <v>0.5</v>
      </c>
      <c r="K13">
        <v>0.7</v>
      </c>
      <c r="L13">
        <v>0</v>
      </c>
      <c r="M13">
        <v>0.5</v>
      </c>
      <c r="N13">
        <v>0</v>
      </c>
      <c r="O13">
        <v>0</v>
      </c>
      <c r="P13">
        <v>0.2</v>
      </c>
      <c r="Q13">
        <v>2.7</v>
      </c>
      <c r="R13">
        <v>0</v>
      </c>
      <c r="S13">
        <v>0</v>
      </c>
      <c r="T13">
        <v>0</v>
      </c>
      <c r="U13">
        <v>1.8</v>
      </c>
      <c r="V13">
        <v>93.8</v>
      </c>
      <c r="W13">
        <v>1.5</v>
      </c>
      <c r="X13">
        <v>2</v>
      </c>
      <c r="Y13">
        <v>85.4</v>
      </c>
      <c r="Z13">
        <v>9</v>
      </c>
      <c r="AA13">
        <v>61.8</v>
      </c>
      <c r="AB13">
        <v>0.5</v>
      </c>
      <c r="AC13">
        <v>0</v>
      </c>
      <c r="AD13">
        <v>11.7</v>
      </c>
      <c r="AE13">
        <v>0</v>
      </c>
      <c r="AF13">
        <v>6.8</v>
      </c>
      <c r="AG13">
        <v>0</v>
      </c>
      <c r="AH13">
        <v>0</v>
      </c>
      <c r="AI13">
        <v>0.4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1.8</v>
      </c>
      <c r="AP13">
        <f t="shared" si="0"/>
        <v>179.4</v>
      </c>
    </row>
    <row r="14" spans="1:42" x14ac:dyDescent="0.25">
      <c r="A14" t="s">
        <v>950</v>
      </c>
      <c r="B14" t="s">
        <v>923</v>
      </c>
      <c r="C14">
        <v>179</v>
      </c>
      <c r="D14">
        <v>11.6</v>
      </c>
      <c r="E14">
        <v>7.3</v>
      </c>
      <c r="F14">
        <v>39.700000000000003</v>
      </c>
      <c r="G14">
        <v>20.100000000000001</v>
      </c>
      <c r="H14">
        <v>6.7</v>
      </c>
      <c r="I14">
        <v>11.2</v>
      </c>
      <c r="J14">
        <v>3.9</v>
      </c>
      <c r="K14">
        <v>1.1000000000000001</v>
      </c>
      <c r="L14">
        <v>5.6</v>
      </c>
      <c r="M14">
        <v>1.1000000000000001</v>
      </c>
      <c r="N14">
        <v>0</v>
      </c>
      <c r="O14">
        <v>0</v>
      </c>
      <c r="P14">
        <v>0.6</v>
      </c>
      <c r="Q14">
        <v>8.9</v>
      </c>
      <c r="R14">
        <v>0</v>
      </c>
      <c r="S14">
        <v>0</v>
      </c>
      <c r="T14">
        <v>0.6</v>
      </c>
      <c r="U14">
        <v>0.6</v>
      </c>
      <c r="V14">
        <v>88.8</v>
      </c>
      <c r="W14">
        <v>1.1000000000000001</v>
      </c>
      <c r="X14">
        <v>0.6</v>
      </c>
      <c r="Y14">
        <v>54.2</v>
      </c>
      <c r="Z14">
        <v>22.3</v>
      </c>
      <c r="AA14">
        <v>31.3</v>
      </c>
      <c r="AB14">
        <v>2.8</v>
      </c>
      <c r="AC14">
        <v>0</v>
      </c>
      <c r="AD14">
        <v>12.3</v>
      </c>
      <c r="AE14">
        <v>0</v>
      </c>
      <c r="AF14">
        <v>2.8</v>
      </c>
      <c r="AG14">
        <v>0</v>
      </c>
      <c r="AH14">
        <v>0</v>
      </c>
      <c r="AI14">
        <v>3.4</v>
      </c>
      <c r="AJ14">
        <v>0</v>
      </c>
      <c r="AK14">
        <v>0</v>
      </c>
      <c r="AL14">
        <v>0.6</v>
      </c>
      <c r="AM14">
        <v>0</v>
      </c>
      <c r="AN14">
        <v>0</v>
      </c>
      <c r="AO14">
        <v>0.6</v>
      </c>
      <c r="AP14">
        <f t="shared" si="0"/>
        <v>130.89999999999998</v>
      </c>
    </row>
    <row r="15" spans="1:42" x14ac:dyDescent="0.25">
      <c r="A15" t="s">
        <v>946</v>
      </c>
      <c r="B15" t="s">
        <v>924</v>
      </c>
      <c r="C15">
        <v>297</v>
      </c>
      <c r="D15">
        <v>10.9</v>
      </c>
      <c r="E15">
        <v>7.5</v>
      </c>
      <c r="F15">
        <v>44.4</v>
      </c>
      <c r="G15">
        <v>30.6</v>
      </c>
      <c r="H15">
        <v>12.8</v>
      </c>
      <c r="I15">
        <v>3</v>
      </c>
      <c r="J15">
        <v>1</v>
      </c>
      <c r="K15">
        <v>0.7</v>
      </c>
      <c r="L15">
        <v>2</v>
      </c>
      <c r="M15">
        <v>0</v>
      </c>
      <c r="N15">
        <v>0.3</v>
      </c>
      <c r="O15">
        <v>0</v>
      </c>
      <c r="P15">
        <v>0.7</v>
      </c>
      <c r="Q15">
        <v>0</v>
      </c>
      <c r="R15">
        <v>0</v>
      </c>
      <c r="S15">
        <v>0</v>
      </c>
      <c r="T15">
        <v>0</v>
      </c>
      <c r="U15">
        <v>4.4000000000000004</v>
      </c>
      <c r="V15">
        <v>84.2</v>
      </c>
      <c r="W15">
        <v>0</v>
      </c>
      <c r="X15">
        <v>0.3</v>
      </c>
      <c r="Y15">
        <v>41.4</v>
      </c>
      <c r="Z15">
        <v>3</v>
      </c>
      <c r="AA15">
        <v>22.6</v>
      </c>
      <c r="AB15">
        <v>0.3</v>
      </c>
      <c r="AC15">
        <v>0</v>
      </c>
      <c r="AD15">
        <v>56.2</v>
      </c>
      <c r="AE15">
        <v>3</v>
      </c>
      <c r="AF15">
        <v>24.2</v>
      </c>
      <c r="AG15">
        <v>0</v>
      </c>
      <c r="AH15">
        <v>0.7</v>
      </c>
      <c r="AI15">
        <v>0</v>
      </c>
      <c r="AJ15">
        <v>0</v>
      </c>
      <c r="AK15">
        <v>0</v>
      </c>
      <c r="AL15">
        <v>0.7</v>
      </c>
      <c r="AM15">
        <v>0</v>
      </c>
      <c r="AN15">
        <v>0.7</v>
      </c>
      <c r="AO15">
        <v>4.4000000000000004</v>
      </c>
      <c r="AP15">
        <f t="shared" si="0"/>
        <v>157.49999999999997</v>
      </c>
    </row>
    <row r="16" spans="1:42" x14ac:dyDescent="0.25">
      <c r="A16" t="s">
        <v>947</v>
      </c>
      <c r="B16" t="s">
        <v>925</v>
      </c>
      <c r="C16">
        <v>156</v>
      </c>
      <c r="D16">
        <v>11.7</v>
      </c>
      <c r="E16">
        <v>7.8</v>
      </c>
      <c r="F16">
        <v>62.8</v>
      </c>
      <c r="G16">
        <v>12.2</v>
      </c>
      <c r="H16">
        <v>3.8</v>
      </c>
      <c r="I16">
        <v>9</v>
      </c>
      <c r="J16">
        <v>2.6</v>
      </c>
      <c r="K16">
        <v>0.6</v>
      </c>
      <c r="L16">
        <v>2.6</v>
      </c>
      <c r="M16">
        <v>0.6</v>
      </c>
      <c r="N16">
        <v>0</v>
      </c>
      <c r="O16">
        <v>0</v>
      </c>
      <c r="P16">
        <v>0</v>
      </c>
      <c r="Q16">
        <v>0.6</v>
      </c>
      <c r="R16">
        <v>0</v>
      </c>
      <c r="S16">
        <v>0</v>
      </c>
      <c r="T16">
        <v>0</v>
      </c>
      <c r="U16">
        <v>5.0999999999999996</v>
      </c>
      <c r="V16">
        <v>78.2</v>
      </c>
      <c r="W16">
        <v>0</v>
      </c>
      <c r="X16">
        <v>0</v>
      </c>
      <c r="Y16">
        <v>35.299999999999997</v>
      </c>
      <c r="Z16">
        <v>5.0999999999999996</v>
      </c>
      <c r="AA16">
        <v>14.7</v>
      </c>
      <c r="AB16">
        <v>0</v>
      </c>
      <c r="AC16">
        <v>0</v>
      </c>
      <c r="AD16">
        <v>62.2</v>
      </c>
      <c r="AE16">
        <v>1.3</v>
      </c>
      <c r="AF16">
        <v>11.5</v>
      </c>
      <c r="AG16">
        <v>0.6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5.0999999999999996</v>
      </c>
      <c r="AP16">
        <f t="shared" si="0"/>
        <v>135.79999999999998</v>
      </c>
    </row>
    <row r="17" spans="1:42" x14ac:dyDescent="0.25">
      <c r="A17" t="s">
        <v>948</v>
      </c>
      <c r="B17" t="s">
        <v>926</v>
      </c>
      <c r="C17">
        <v>110</v>
      </c>
      <c r="D17">
        <v>9.3000000000000007</v>
      </c>
      <c r="E17">
        <v>5.7</v>
      </c>
      <c r="F17">
        <v>12.7</v>
      </c>
      <c r="G17">
        <v>10.9</v>
      </c>
      <c r="H17">
        <v>15.5</v>
      </c>
      <c r="I17">
        <v>40</v>
      </c>
      <c r="J17">
        <v>0</v>
      </c>
      <c r="K17">
        <v>10</v>
      </c>
      <c r="L17">
        <v>2.7</v>
      </c>
      <c r="M17">
        <v>0</v>
      </c>
      <c r="N17">
        <v>0</v>
      </c>
      <c r="O17">
        <v>0</v>
      </c>
      <c r="P17">
        <v>3.6</v>
      </c>
      <c r="Q17">
        <v>0</v>
      </c>
      <c r="R17">
        <v>0</v>
      </c>
      <c r="S17">
        <v>0</v>
      </c>
      <c r="T17">
        <v>0</v>
      </c>
      <c r="U17">
        <v>4.5</v>
      </c>
      <c r="V17">
        <v>90</v>
      </c>
      <c r="W17">
        <v>0</v>
      </c>
      <c r="X17">
        <v>0</v>
      </c>
      <c r="Y17">
        <v>67.3</v>
      </c>
      <c r="Z17">
        <v>3.6</v>
      </c>
      <c r="AA17">
        <v>27.3</v>
      </c>
      <c r="AB17">
        <v>0</v>
      </c>
      <c r="AC17">
        <v>0</v>
      </c>
      <c r="AD17">
        <v>61.8</v>
      </c>
      <c r="AE17">
        <v>2.7</v>
      </c>
      <c r="AF17">
        <v>16.399999999999999</v>
      </c>
      <c r="AG17">
        <v>0</v>
      </c>
      <c r="AH17">
        <v>0</v>
      </c>
      <c r="AI17">
        <v>0</v>
      </c>
      <c r="AJ17">
        <v>0</v>
      </c>
      <c r="AK17">
        <v>0.9</v>
      </c>
      <c r="AL17">
        <v>0</v>
      </c>
      <c r="AM17">
        <v>0</v>
      </c>
      <c r="AN17">
        <v>0</v>
      </c>
      <c r="AO17">
        <v>4.5</v>
      </c>
      <c r="AP17">
        <f t="shared" si="0"/>
        <v>184.5</v>
      </c>
    </row>
    <row r="18" spans="1:42" x14ac:dyDescent="0.25">
      <c r="A18" t="s">
        <v>949</v>
      </c>
      <c r="B18" t="s">
        <v>927</v>
      </c>
      <c r="C18">
        <v>45</v>
      </c>
      <c r="D18">
        <v>11.1</v>
      </c>
      <c r="E18">
        <v>7.9</v>
      </c>
      <c r="F18">
        <v>0</v>
      </c>
      <c r="G18">
        <v>24.4</v>
      </c>
      <c r="H18">
        <v>26.7</v>
      </c>
      <c r="I18">
        <v>4.4000000000000004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37.799999999999997</v>
      </c>
      <c r="R18">
        <v>6.7</v>
      </c>
      <c r="S18">
        <v>0</v>
      </c>
      <c r="T18">
        <v>0</v>
      </c>
      <c r="U18">
        <v>0</v>
      </c>
      <c r="V18">
        <v>17.8</v>
      </c>
      <c r="W18">
        <v>84.4</v>
      </c>
      <c r="X18">
        <v>4.4000000000000004</v>
      </c>
      <c r="Y18">
        <v>0</v>
      </c>
      <c r="Z18">
        <v>2.2000000000000002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93.3</v>
      </c>
      <c r="AI18">
        <v>15.6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f t="shared" si="0"/>
        <v>115.49999999999999</v>
      </c>
    </row>
    <row r="19" spans="1:42" x14ac:dyDescent="0.25">
      <c r="A19" t="s">
        <v>651</v>
      </c>
      <c r="B19" t="s">
        <v>928</v>
      </c>
      <c r="C19">
        <v>31</v>
      </c>
      <c r="D19">
        <v>1.3</v>
      </c>
      <c r="E19">
        <v>1.5</v>
      </c>
      <c r="F19">
        <v>9.6999999999999993</v>
      </c>
      <c r="G19">
        <v>3.2</v>
      </c>
      <c r="H19">
        <v>6.5</v>
      </c>
      <c r="I19">
        <v>3.2</v>
      </c>
      <c r="J19">
        <v>0</v>
      </c>
      <c r="K19">
        <v>0</v>
      </c>
      <c r="L19">
        <v>0</v>
      </c>
      <c r="M19">
        <v>0</v>
      </c>
      <c r="N19">
        <v>22.6</v>
      </c>
      <c r="O19">
        <v>29</v>
      </c>
      <c r="P19">
        <v>9.6999999999999993</v>
      </c>
      <c r="Q19">
        <v>0</v>
      </c>
      <c r="R19">
        <v>9.6999999999999993</v>
      </c>
      <c r="S19">
        <v>0</v>
      </c>
      <c r="T19">
        <v>3.2</v>
      </c>
      <c r="U19">
        <v>3.2</v>
      </c>
      <c r="V19">
        <v>16.100000000000001</v>
      </c>
      <c r="W19">
        <v>0</v>
      </c>
      <c r="X19">
        <v>0</v>
      </c>
      <c r="Y19">
        <v>19.399999999999999</v>
      </c>
      <c r="Z19">
        <v>12.9</v>
      </c>
      <c r="AA19">
        <v>12.9</v>
      </c>
      <c r="AB19">
        <v>64.5</v>
      </c>
      <c r="AC19">
        <v>0</v>
      </c>
      <c r="AD19">
        <v>3.2</v>
      </c>
      <c r="AE19">
        <v>0</v>
      </c>
      <c r="AF19">
        <v>3.2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3.2</v>
      </c>
      <c r="AP19">
        <f t="shared" si="0"/>
        <v>119.3</v>
      </c>
    </row>
    <row r="20" spans="1:42" x14ac:dyDescent="0.25">
      <c r="A20" t="s">
        <v>951</v>
      </c>
      <c r="B20" t="s">
        <v>929</v>
      </c>
      <c r="C20">
        <v>36</v>
      </c>
      <c r="D20">
        <v>3.3</v>
      </c>
      <c r="E20">
        <v>5.3</v>
      </c>
      <c r="F20">
        <v>13.9</v>
      </c>
      <c r="G20">
        <v>0</v>
      </c>
      <c r="H20">
        <v>0</v>
      </c>
      <c r="I20">
        <v>2.8</v>
      </c>
      <c r="J20">
        <v>2.8</v>
      </c>
      <c r="K20">
        <v>0</v>
      </c>
      <c r="L20">
        <v>0</v>
      </c>
      <c r="M20">
        <v>0</v>
      </c>
      <c r="N20">
        <v>27.8</v>
      </c>
      <c r="O20">
        <v>5.6</v>
      </c>
      <c r="P20">
        <v>36.1</v>
      </c>
      <c r="Q20">
        <v>0</v>
      </c>
      <c r="R20">
        <v>8.3000000000000007</v>
      </c>
      <c r="S20">
        <v>0</v>
      </c>
      <c r="T20">
        <v>0</v>
      </c>
      <c r="U20">
        <v>2.8</v>
      </c>
      <c r="V20">
        <v>22.2</v>
      </c>
      <c r="W20">
        <v>0</v>
      </c>
      <c r="X20">
        <v>0</v>
      </c>
      <c r="Y20">
        <v>22.2</v>
      </c>
      <c r="Z20">
        <v>2.8</v>
      </c>
      <c r="AA20">
        <v>2.8</v>
      </c>
      <c r="AB20">
        <v>69.400000000000006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2.8</v>
      </c>
      <c r="AP20">
        <f t="shared" si="0"/>
        <v>100</v>
      </c>
    </row>
    <row r="21" spans="1:42" x14ac:dyDescent="0.25">
      <c r="A21" t="s">
        <v>713</v>
      </c>
      <c r="B21" t="s">
        <v>930</v>
      </c>
      <c r="C21">
        <v>321</v>
      </c>
      <c r="D21">
        <v>15.5</v>
      </c>
      <c r="E21">
        <v>9.9</v>
      </c>
      <c r="F21">
        <v>2.8</v>
      </c>
      <c r="G21">
        <v>66.7</v>
      </c>
      <c r="H21">
        <v>29</v>
      </c>
      <c r="I21">
        <v>0.3</v>
      </c>
      <c r="J21">
        <v>0.3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</v>
      </c>
      <c r="V21">
        <v>91.6</v>
      </c>
      <c r="W21">
        <v>0</v>
      </c>
      <c r="X21">
        <v>0.3</v>
      </c>
      <c r="Y21">
        <v>72.900000000000006</v>
      </c>
      <c r="Z21">
        <v>6.2</v>
      </c>
      <c r="AA21">
        <v>73.8</v>
      </c>
      <c r="AB21">
        <v>0</v>
      </c>
      <c r="AC21">
        <v>0</v>
      </c>
      <c r="AD21">
        <v>35.5</v>
      </c>
      <c r="AE21">
        <v>0</v>
      </c>
      <c r="AF21">
        <v>35.200000000000003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0.3</v>
      </c>
      <c r="AM21">
        <v>0</v>
      </c>
      <c r="AN21">
        <v>0.3</v>
      </c>
      <c r="AO21">
        <v>0.9</v>
      </c>
      <c r="AP21">
        <f t="shared" si="0"/>
        <v>225.4</v>
      </c>
    </row>
    <row r="22" spans="1:42" x14ac:dyDescent="0.25">
      <c r="A22" t="s">
        <v>693</v>
      </c>
      <c r="B22" t="s">
        <v>931</v>
      </c>
      <c r="C22">
        <v>305</v>
      </c>
      <c r="D22">
        <v>11.8</v>
      </c>
      <c r="E22">
        <v>7.7</v>
      </c>
      <c r="F22">
        <v>21.6</v>
      </c>
      <c r="G22">
        <v>27.2</v>
      </c>
      <c r="H22">
        <v>10.8</v>
      </c>
      <c r="I22">
        <v>7.5</v>
      </c>
      <c r="J22">
        <v>4.3</v>
      </c>
      <c r="K22">
        <v>0</v>
      </c>
      <c r="L22">
        <v>0</v>
      </c>
      <c r="M22">
        <v>3.3</v>
      </c>
      <c r="N22">
        <v>0</v>
      </c>
      <c r="O22">
        <v>0</v>
      </c>
      <c r="P22">
        <v>0</v>
      </c>
      <c r="Q22">
        <v>23</v>
      </c>
      <c r="R22">
        <v>0.7</v>
      </c>
      <c r="S22">
        <v>0</v>
      </c>
      <c r="T22">
        <v>0</v>
      </c>
      <c r="U22">
        <v>1.6</v>
      </c>
      <c r="V22">
        <v>47.5</v>
      </c>
      <c r="W22">
        <v>53.4</v>
      </c>
      <c r="X22">
        <v>39.299999999999997</v>
      </c>
      <c r="Y22">
        <v>22.6</v>
      </c>
      <c r="Z22">
        <v>28.9</v>
      </c>
      <c r="AA22">
        <v>22.6</v>
      </c>
      <c r="AB22">
        <v>0</v>
      </c>
      <c r="AC22">
        <v>0.3</v>
      </c>
      <c r="AD22">
        <v>2</v>
      </c>
      <c r="AE22">
        <v>1</v>
      </c>
      <c r="AF22">
        <v>1.6</v>
      </c>
      <c r="AG22">
        <v>0</v>
      </c>
      <c r="AH22">
        <v>9.5</v>
      </c>
      <c r="AI22">
        <v>9.5</v>
      </c>
      <c r="AJ22">
        <v>0</v>
      </c>
      <c r="AK22">
        <v>0</v>
      </c>
      <c r="AL22">
        <v>0</v>
      </c>
      <c r="AM22">
        <v>0.7</v>
      </c>
      <c r="AN22">
        <v>0</v>
      </c>
      <c r="AO22">
        <v>1.6</v>
      </c>
      <c r="AP22">
        <f t="shared" si="0"/>
        <v>139.6</v>
      </c>
    </row>
    <row r="23" spans="1:42" x14ac:dyDescent="0.25">
      <c r="A23" t="s">
        <v>659</v>
      </c>
      <c r="B23" t="s">
        <v>932</v>
      </c>
      <c r="C23">
        <v>178</v>
      </c>
      <c r="D23">
        <v>4.9000000000000004</v>
      </c>
      <c r="E23">
        <v>4.0999999999999996</v>
      </c>
      <c r="F23">
        <v>31.5</v>
      </c>
      <c r="G23">
        <v>20.2</v>
      </c>
      <c r="H23">
        <v>2.2000000000000002</v>
      </c>
      <c r="I23">
        <v>6.7</v>
      </c>
      <c r="J23">
        <v>1.1000000000000001</v>
      </c>
      <c r="K23">
        <v>1.7</v>
      </c>
      <c r="L23">
        <v>7.3</v>
      </c>
      <c r="M23">
        <v>1.7</v>
      </c>
      <c r="N23">
        <v>0</v>
      </c>
      <c r="O23">
        <v>2.2000000000000002</v>
      </c>
      <c r="P23">
        <v>20.8</v>
      </c>
      <c r="Q23">
        <v>0.6</v>
      </c>
      <c r="R23">
        <v>1.7</v>
      </c>
      <c r="S23">
        <v>0</v>
      </c>
      <c r="T23">
        <v>0.6</v>
      </c>
      <c r="U23">
        <v>1.7</v>
      </c>
      <c r="V23">
        <v>70.2</v>
      </c>
      <c r="W23">
        <v>0.6</v>
      </c>
      <c r="X23">
        <v>0.6</v>
      </c>
      <c r="Y23">
        <v>65.7</v>
      </c>
      <c r="Z23">
        <v>2.8</v>
      </c>
      <c r="AA23">
        <v>18</v>
      </c>
      <c r="AB23">
        <v>6.7</v>
      </c>
      <c r="AC23">
        <v>0</v>
      </c>
      <c r="AD23">
        <v>23.6</v>
      </c>
      <c r="AE23">
        <v>0</v>
      </c>
      <c r="AF23">
        <v>6.2</v>
      </c>
      <c r="AG23">
        <v>0.6</v>
      </c>
      <c r="AH23">
        <v>0</v>
      </c>
      <c r="AI23">
        <v>0</v>
      </c>
      <c r="AJ23">
        <v>0</v>
      </c>
      <c r="AK23">
        <v>0</v>
      </c>
      <c r="AL23">
        <v>0.6</v>
      </c>
      <c r="AM23">
        <v>0.6</v>
      </c>
      <c r="AN23">
        <v>0</v>
      </c>
      <c r="AO23">
        <v>2.2000000000000002</v>
      </c>
      <c r="AP23">
        <f t="shared" si="0"/>
        <v>127.6</v>
      </c>
    </row>
    <row r="24" spans="1:42" x14ac:dyDescent="0.25">
      <c r="A24" t="s">
        <v>734</v>
      </c>
      <c r="B24" t="s">
        <v>933</v>
      </c>
      <c r="C24">
        <v>102</v>
      </c>
      <c r="D24">
        <v>0.5</v>
      </c>
      <c r="E24">
        <v>0.4</v>
      </c>
      <c r="F24">
        <v>6.9</v>
      </c>
      <c r="G24">
        <v>3.9</v>
      </c>
      <c r="H24">
        <v>2</v>
      </c>
      <c r="I24">
        <v>0</v>
      </c>
      <c r="J24">
        <v>0</v>
      </c>
      <c r="K24">
        <v>0</v>
      </c>
      <c r="L24">
        <v>0</v>
      </c>
      <c r="M24">
        <v>1</v>
      </c>
      <c r="N24">
        <v>6.9</v>
      </c>
      <c r="O24">
        <v>22.5</v>
      </c>
      <c r="P24">
        <v>20.6</v>
      </c>
      <c r="Q24">
        <v>6.9</v>
      </c>
      <c r="R24">
        <v>24.5</v>
      </c>
      <c r="S24">
        <v>0</v>
      </c>
      <c r="T24">
        <v>2</v>
      </c>
      <c r="U24">
        <v>2.9</v>
      </c>
      <c r="V24">
        <v>25.5</v>
      </c>
      <c r="W24">
        <v>2</v>
      </c>
      <c r="X24">
        <v>19.600000000000001</v>
      </c>
      <c r="Y24">
        <v>25.5</v>
      </c>
      <c r="Z24">
        <v>7.8</v>
      </c>
      <c r="AA24">
        <v>15.7</v>
      </c>
      <c r="AB24">
        <v>42.2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0</v>
      </c>
      <c r="AO24">
        <v>2</v>
      </c>
      <c r="AP24">
        <f t="shared" si="0"/>
        <v>114.8</v>
      </c>
    </row>
    <row r="25" spans="1:42" x14ac:dyDescent="0.25">
      <c r="A25" t="s">
        <v>677</v>
      </c>
      <c r="B25" t="s">
        <v>934</v>
      </c>
      <c r="C25">
        <v>36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80.599999999999994</v>
      </c>
      <c r="O25">
        <v>16.7</v>
      </c>
      <c r="P25">
        <v>0</v>
      </c>
      <c r="Q25">
        <v>0</v>
      </c>
      <c r="R25">
        <v>0</v>
      </c>
      <c r="S25">
        <v>0</v>
      </c>
      <c r="T25">
        <v>2.8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100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f t="shared" si="0"/>
        <v>100</v>
      </c>
    </row>
    <row r="26" spans="1:42" x14ac:dyDescent="0.25">
      <c r="A26" t="s">
        <v>719</v>
      </c>
      <c r="B26" t="s">
        <v>935</v>
      </c>
      <c r="C26">
        <v>20</v>
      </c>
      <c r="D26">
        <v>0.1</v>
      </c>
      <c r="E26">
        <v>0.2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5</v>
      </c>
      <c r="N26">
        <v>70</v>
      </c>
      <c r="O26">
        <v>25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100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10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f t="shared" si="0"/>
        <v>110</v>
      </c>
    </row>
    <row r="27" spans="1:42" x14ac:dyDescent="0.25">
      <c r="A27" t="s">
        <v>952</v>
      </c>
      <c r="B27" t="s">
        <v>936</v>
      </c>
      <c r="C27">
        <v>21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42.9</v>
      </c>
      <c r="O27">
        <v>57.1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100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f t="shared" si="0"/>
        <v>100</v>
      </c>
    </row>
    <row r="28" spans="1:42" x14ac:dyDescent="0.25">
      <c r="D28">
        <f>SUM(F2:U2)</f>
        <v>100</v>
      </c>
      <c r="E28">
        <f>SUM(X2:AO2)</f>
        <v>140.19999999999999</v>
      </c>
      <c r="M28" t="s">
        <v>1183</v>
      </c>
      <c r="N28" t="s">
        <v>186</v>
      </c>
      <c r="O28" t="s">
        <v>186</v>
      </c>
      <c r="P28" t="s">
        <v>184</v>
      </c>
      <c r="Q28" t="s">
        <v>183</v>
      </c>
      <c r="R28" t="s">
        <v>183</v>
      </c>
      <c r="S28" t="s">
        <v>185</v>
      </c>
      <c r="T28" t="s">
        <v>186</v>
      </c>
      <c r="U28" t="s">
        <v>236</v>
      </c>
    </row>
    <row r="30" spans="1:42" x14ac:dyDescent="0.25">
      <c r="B30" s="46" t="s">
        <v>277</v>
      </c>
      <c r="C30" s="46" t="s">
        <v>81</v>
      </c>
      <c r="D30" s="31" t="s">
        <v>93</v>
      </c>
      <c r="E30" s="31" t="s">
        <v>193</v>
      </c>
      <c r="F30" s="31" t="s">
        <v>194</v>
      </c>
      <c r="G30" s="31" t="s">
        <v>195</v>
      </c>
      <c r="H30" s="31" t="s">
        <v>196</v>
      </c>
      <c r="I30" s="31" t="s">
        <v>197</v>
      </c>
      <c r="J30" s="35" t="s">
        <v>198</v>
      </c>
      <c r="K30" s="32" t="s">
        <v>188</v>
      </c>
      <c r="L30" s="32" t="s">
        <v>189</v>
      </c>
      <c r="M30" s="32" t="s">
        <v>84</v>
      </c>
      <c r="N30" s="32" t="s">
        <v>190</v>
      </c>
      <c r="O30" s="32" t="s">
        <v>88</v>
      </c>
      <c r="P30" s="32" t="s">
        <v>191</v>
      </c>
      <c r="Q30" s="35" t="s">
        <v>192</v>
      </c>
    </row>
    <row r="31" spans="1:42" x14ac:dyDescent="0.25">
      <c r="B31" t="s">
        <v>681</v>
      </c>
      <c r="C31">
        <v>60</v>
      </c>
    </row>
    <row r="32" spans="1:42" x14ac:dyDescent="0.25">
      <c r="B32" t="s">
        <v>937</v>
      </c>
      <c r="C32">
        <v>337</v>
      </c>
    </row>
    <row r="33" spans="2:3" x14ac:dyDescent="0.25">
      <c r="B33" t="s">
        <v>938</v>
      </c>
      <c r="C33">
        <v>67</v>
      </c>
    </row>
    <row r="34" spans="2:3" x14ac:dyDescent="0.25">
      <c r="B34" t="s">
        <v>939</v>
      </c>
      <c r="C34">
        <v>247</v>
      </c>
    </row>
    <row r="35" spans="2:3" x14ac:dyDescent="0.25">
      <c r="B35" t="s">
        <v>940</v>
      </c>
      <c r="C35">
        <v>86</v>
      </c>
    </row>
    <row r="36" spans="2:3" x14ac:dyDescent="0.25">
      <c r="B36" t="s">
        <v>673</v>
      </c>
      <c r="C36">
        <v>115</v>
      </c>
    </row>
    <row r="37" spans="2:3" x14ac:dyDescent="0.25">
      <c r="B37" t="s">
        <v>941</v>
      </c>
      <c r="C37">
        <v>70</v>
      </c>
    </row>
    <row r="38" spans="2:3" x14ac:dyDescent="0.25">
      <c r="B38" t="s">
        <v>942</v>
      </c>
      <c r="C38">
        <v>179</v>
      </c>
    </row>
    <row r="39" spans="2:3" x14ac:dyDescent="0.25">
      <c r="B39" t="s">
        <v>700</v>
      </c>
      <c r="C39">
        <v>335</v>
      </c>
    </row>
    <row r="40" spans="2:3" x14ac:dyDescent="0.25">
      <c r="B40" t="s">
        <v>943</v>
      </c>
      <c r="C40">
        <v>121</v>
      </c>
    </row>
    <row r="41" spans="2:3" x14ac:dyDescent="0.25">
      <c r="B41" t="s">
        <v>944</v>
      </c>
      <c r="C41">
        <v>65</v>
      </c>
    </row>
    <row r="42" spans="2:3" x14ac:dyDescent="0.25">
      <c r="B42" t="s">
        <v>945</v>
      </c>
      <c r="C42">
        <v>547</v>
      </c>
    </row>
    <row r="43" spans="2:3" x14ac:dyDescent="0.25">
      <c r="B43" t="s">
        <v>950</v>
      </c>
      <c r="C43">
        <v>179</v>
      </c>
    </row>
    <row r="44" spans="2:3" x14ac:dyDescent="0.25">
      <c r="B44" t="s">
        <v>946</v>
      </c>
      <c r="C44">
        <v>297</v>
      </c>
    </row>
    <row r="45" spans="2:3" x14ac:dyDescent="0.25">
      <c r="B45" t="s">
        <v>947</v>
      </c>
      <c r="C45">
        <v>156</v>
      </c>
    </row>
    <row r="46" spans="2:3" x14ac:dyDescent="0.25">
      <c r="B46" t="s">
        <v>948</v>
      </c>
      <c r="C46">
        <v>110</v>
      </c>
    </row>
    <row r="47" spans="2:3" x14ac:dyDescent="0.25">
      <c r="B47" t="s">
        <v>949</v>
      </c>
      <c r="C47">
        <v>45</v>
      </c>
    </row>
    <row r="48" spans="2:3" x14ac:dyDescent="0.25">
      <c r="B48" t="s">
        <v>651</v>
      </c>
      <c r="C48">
        <v>31</v>
      </c>
    </row>
    <row r="49" spans="2:3" x14ac:dyDescent="0.25">
      <c r="B49" t="s">
        <v>951</v>
      </c>
      <c r="C49">
        <v>36</v>
      </c>
    </row>
    <row r="50" spans="2:3" x14ac:dyDescent="0.25">
      <c r="B50" t="s">
        <v>713</v>
      </c>
      <c r="C50">
        <v>321</v>
      </c>
    </row>
    <row r="51" spans="2:3" x14ac:dyDescent="0.25">
      <c r="B51" t="s">
        <v>693</v>
      </c>
      <c r="C51">
        <v>305</v>
      </c>
    </row>
    <row r="52" spans="2:3" x14ac:dyDescent="0.25">
      <c r="B52" t="s">
        <v>659</v>
      </c>
      <c r="C52">
        <v>178</v>
      </c>
    </row>
    <row r="53" spans="2:3" x14ac:dyDescent="0.25">
      <c r="B53" t="s">
        <v>734</v>
      </c>
      <c r="C53">
        <v>102</v>
      </c>
    </row>
    <row r="54" spans="2:3" x14ac:dyDescent="0.25">
      <c r="B54" t="s">
        <v>677</v>
      </c>
      <c r="C54">
        <v>36</v>
      </c>
    </row>
    <row r="55" spans="2:3" x14ac:dyDescent="0.25">
      <c r="B55" t="s">
        <v>719</v>
      </c>
      <c r="C55">
        <v>20</v>
      </c>
    </row>
    <row r="56" spans="2:3" x14ac:dyDescent="0.25">
      <c r="B56" t="s">
        <v>952</v>
      </c>
      <c r="C56">
        <v>21</v>
      </c>
    </row>
  </sheetData>
  <dataConsolidate link="1"/>
  <pageMargins left="0.7" right="0.7" top="0.78749999999999998" bottom="0.78749999999999998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BE173-CE3E-42BA-A8A7-1B4CBDA93498}">
  <dimension ref="A1:Y45"/>
  <sheetViews>
    <sheetView zoomScale="85" zoomScaleNormal="85" workbookViewId="0">
      <selection activeCell="D32" sqref="D32"/>
    </sheetView>
  </sheetViews>
  <sheetFormatPr defaultRowHeight="15" x14ac:dyDescent="0.25"/>
  <cols>
    <col min="1" max="1" width="14.7109375" customWidth="1"/>
    <col min="2" max="2" width="41.42578125" customWidth="1"/>
    <col min="4" max="4" width="20.85546875" customWidth="1"/>
    <col min="13" max="13" width="12.85546875" customWidth="1"/>
    <col min="14" max="14" width="12.5703125" customWidth="1"/>
    <col min="15" max="15" width="13.42578125" customWidth="1"/>
    <col min="16" max="16" width="11.42578125" customWidth="1"/>
  </cols>
  <sheetData>
    <row r="1" spans="1:25" x14ac:dyDescent="0.25">
      <c r="A1" t="s">
        <v>1043</v>
      </c>
      <c r="B1" t="s">
        <v>1044</v>
      </c>
      <c r="C1" t="s">
        <v>1045</v>
      </c>
      <c r="D1" t="s">
        <v>1046</v>
      </c>
      <c r="E1" t="s">
        <v>1047</v>
      </c>
      <c r="F1" t="s">
        <v>1048</v>
      </c>
      <c r="G1" t="s">
        <v>1049</v>
      </c>
      <c r="H1" t="s">
        <v>1050</v>
      </c>
      <c r="I1" t="s">
        <v>1051</v>
      </c>
      <c r="J1" t="s">
        <v>1043</v>
      </c>
      <c r="K1" t="s">
        <v>1044</v>
      </c>
      <c r="L1" t="s">
        <v>1045</v>
      </c>
      <c r="M1" t="s">
        <v>1046</v>
      </c>
      <c r="N1" t="s">
        <v>1047</v>
      </c>
      <c r="O1" t="s">
        <v>1048</v>
      </c>
      <c r="P1" t="s">
        <v>1049</v>
      </c>
      <c r="Q1" t="s">
        <v>1050</v>
      </c>
      <c r="R1" t="s">
        <v>1051</v>
      </c>
      <c r="S1" t="s">
        <v>1151</v>
      </c>
      <c r="T1" t="s">
        <v>1152</v>
      </c>
      <c r="U1" t="s">
        <v>1153</v>
      </c>
      <c r="V1" t="s">
        <v>1154</v>
      </c>
      <c r="W1" t="s">
        <v>1155</v>
      </c>
      <c r="X1" t="s">
        <v>1156</v>
      </c>
      <c r="Y1" t="s">
        <v>1157</v>
      </c>
    </row>
    <row r="2" spans="1:25" x14ac:dyDescent="0.25">
      <c r="D2" t="s">
        <v>201</v>
      </c>
      <c r="E2" t="s">
        <v>1052</v>
      </c>
      <c r="F2" t="s">
        <v>1053</v>
      </c>
      <c r="G2" t="s">
        <v>201</v>
      </c>
      <c r="H2" t="s">
        <v>1052</v>
      </c>
      <c r="I2" t="s">
        <v>1053</v>
      </c>
      <c r="J2" t="s">
        <v>241</v>
      </c>
      <c r="K2" t="s">
        <v>1158</v>
      </c>
      <c r="L2" t="s">
        <v>1159</v>
      </c>
      <c r="M2" t="s">
        <v>1160</v>
      </c>
      <c r="N2" t="s">
        <v>1161</v>
      </c>
      <c r="O2" t="s">
        <v>1162</v>
      </c>
      <c r="P2" t="s">
        <v>1163</v>
      </c>
      <c r="Q2" t="s">
        <v>1164</v>
      </c>
      <c r="R2" t="s">
        <v>243</v>
      </c>
      <c r="S2" t="s">
        <v>450</v>
      </c>
      <c r="T2" t="s">
        <v>1165</v>
      </c>
      <c r="U2" t="s">
        <v>1166</v>
      </c>
      <c r="V2" t="s">
        <v>1167</v>
      </c>
      <c r="W2" t="s">
        <v>1168</v>
      </c>
      <c r="X2" t="s">
        <v>1169</v>
      </c>
      <c r="Y2" t="s">
        <v>1170</v>
      </c>
    </row>
    <row r="3" spans="1:25" x14ac:dyDescent="0.25">
      <c r="A3" t="s">
        <v>1054</v>
      </c>
      <c r="B3" t="s">
        <v>1055</v>
      </c>
      <c r="D3" t="s">
        <v>1056</v>
      </c>
      <c r="E3" t="s">
        <v>450</v>
      </c>
      <c r="F3" t="s">
        <v>1057</v>
      </c>
      <c r="G3" t="s">
        <v>1058</v>
      </c>
      <c r="H3" t="s">
        <v>1058</v>
      </c>
      <c r="I3" t="s">
        <v>1058</v>
      </c>
      <c r="J3" t="s">
        <v>1058</v>
      </c>
      <c r="K3" t="s">
        <v>1058</v>
      </c>
      <c r="L3" t="s">
        <v>1058</v>
      </c>
      <c r="M3" t="s">
        <v>1058</v>
      </c>
      <c r="N3" t="s">
        <v>1058</v>
      </c>
      <c r="O3" t="s">
        <v>1058</v>
      </c>
      <c r="P3" t="s">
        <v>1058</v>
      </c>
      <c r="Q3" t="s">
        <v>1058</v>
      </c>
      <c r="R3" t="s">
        <v>1058</v>
      </c>
      <c r="S3" t="s">
        <v>1058</v>
      </c>
      <c r="T3" t="s">
        <v>1058</v>
      </c>
      <c r="U3" t="s">
        <v>1058</v>
      </c>
      <c r="V3" t="s">
        <v>1058</v>
      </c>
      <c r="W3" t="s">
        <v>1058</v>
      </c>
      <c r="X3" t="s">
        <v>1058</v>
      </c>
      <c r="Y3" t="s">
        <v>1058</v>
      </c>
    </row>
    <row r="4" spans="1:25" x14ac:dyDescent="0.25">
      <c r="A4" t="s">
        <v>1059</v>
      </c>
      <c r="B4" t="s">
        <v>1060</v>
      </c>
      <c r="D4" t="s">
        <v>1056</v>
      </c>
      <c r="E4" t="s">
        <v>1057</v>
      </c>
      <c r="F4" t="s">
        <v>1057</v>
      </c>
      <c r="G4" t="s">
        <v>1056</v>
      </c>
      <c r="H4" t="s">
        <v>1057</v>
      </c>
      <c r="I4" t="s">
        <v>1058</v>
      </c>
      <c r="J4" t="s">
        <v>1056</v>
      </c>
      <c r="K4" t="s">
        <v>1058</v>
      </c>
      <c r="L4" t="s">
        <v>1058</v>
      </c>
      <c r="M4" t="s">
        <v>1058</v>
      </c>
      <c r="N4" t="s">
        <v>1058</v>
      </c>
      <c r="O4" t="s">
        <v>1058</v>
      </c>
      <c r="P4" t="s">
        <v>1058</v>
      </c>
      <c r="Q4" t="s">
        <v>1058</v>
      </c>
      <c r="R4" t="s">
        <v>1058</v>
      </c>
      <c r="S4" t="s">
        <v>1058</v>
      </c>
      <c r="T4" t="s">
        <v>1056</v>
      </c>
      <c r="U4" t="s">
        <v>1058</v>
      </c>
      <c r="V4" t="s">
        <v>1058</v>
      </c>
      <c r="W4" t="s">
        <v>1058</v>
      </c>
      <c r="X4" t="s">
        <v>1058</v>
      </c>
      <c r="Y4" t="s">
        <v>1058</v>
      </c>
    </row>
    <row r="5" spans="1:25" x14ac:dyDescent="0.25">
      <c r="B5" t="s">
        <v>1061</v>
      </c>
      <c r="D5" t="s">
        <v>1056</v>
      </c>
      <c r="E5" t="s">
        <v>1057</v>
      </c>
      <c r="F5" t="s">
        <v>450</v>
      </c>
      <c r="G5" t="s">
        <v>1058</v>
      </c>
      <c r="H5" t="s">
        <v>1058</v>
      </c>
      <c r="I5" t="s">
        <v>1058</v>
      </c>
      <c r="J5" t="s">
        <v>1058</v>
      </c>
      <c r="K5" t="s">
        <v>1058</v>
      </c>
      <c r="L5" t="s">
        <v>1058</v>
      </c>
      <c r="M5" t="s">
        <v>1058</v>
      </c>
      <c r="N5" t="s">
        <v>1058</v>
      </c>
      <c r="O5" t="s">
        <v>1058</v>
      </c>
      <c r="P5" t="s">
        <v>1058</v>
      </c>
      <c r="Q5" t="s">
        <v>1058</v>
      </c>
      <c r="R5" t="s">
        <v>1058</v>
      </c>
      <c r="S5" t="s">
        <v>1058</v>
      </c>
      <c r="T5" t="s">
        <v>1058</v>
      </c>
      <c r="U5" t="s">
        <v>1058</v>
      </c>
      <c r="V5" t="s">
        <v>1058</v>
      </c>
      <c r="W5" t="s">
        <v>1058</v>
      </c>
      <c r="X5" t="s">
        <v>1058</v>
      </c>
      <c r="Y5" t="s">
        <v>1058</v>
      </c>
    </row>
    <row r="6" spans="1:25" x14ac:dyDescent="0.25">
      <c r="A6" t="s">
        <v>1062</v>
      </c>
      <c r="B6" t="s">
        <v>1063</v>
      </c>
      <c r="D6" t="s">
        <v>1064</v>
      </c>
      <c r="E6" t="s">
        <v>1065</v>
      </c>
      <c r="F6" t="s">
        <v>1057</v>
      </c>
      <c r="G6" t="s">
        <v>1058</v>
      </c>
      <c r="H6" t="s">
        <v>1058</v>
      </c>
      <c r="I6" t="s">
        <v>1058</v>
      </c>
      <c r="J6" t="s">
        <v>1058</v>
      </c>
      <c r="K6" t="s">
        <v>1058</v>
      </c>
      <c r="L6" t="s">
        <v>1058</v>
      </c>
      <c r="M6" t="s">
        <v>1058</v>
      </c>
      <c r="N6" t="s">
        <v>1058</v>
      </c>
      <c r="O6" t="s">
        <v>1058</v>
      </c>
      <c r="P6" t="s">
        <v>1058</v>
      </c>
      <c r="Q6" t="s">
        <v>1058</v>
      </c>
      <c r="R6" t="s">
        <v>1058</v>
      </c>
      <c r="S6" t="s">
        <v>1058</v>
      </c>
      <c r="T6" t="s">
        <v>1058</v>
      </c>
      <c r="U6" t="s">
        <v>1058</v>
      </c>
      <c r="V6" t="s">
        <v>1058</v>
      </c>
      <c r="W6" t="s">
        <v>1058</v>
      </c>
      <c r="X6" t="s">
        <v>1058</v>
      </c>
      <c r="Y6" t="s">
        <v>1058</v>
      </c>
    </row>
    <row r="7" spans="1:25" x14ac:dyDescent="0.25">
      <c r="B7" t="s">
        <v>1066</v>
      </c>
      <c r="D7" t="s">
        <v>1064</v>
      </c>
      <c r="E7" t="s">
        <v>1057</v>
      </c>
      <c r="F7" t="s">
        <v>450</v>
      </c>
      <c r="G7" t="s">
        <v>1056</v>
      </c>
      <c r="H7" t="s">
        <v>1058</v>
      </c>
      <c r="I7" t="s">
        <v>1057</v>
      </c>
      <c r="J7" t="s">
        <v>1056</v>
      </c>
      <c r="K7" t="s">
        <v>1058</v>
      </c>
      <c r="L7" t="s">
        <v>1058</v>
      </c>
      <c r="M7" t="s">
        <v>1058</v>
      </c>
      <c r="N7" t="s">
        <v>1058</v>
      </c>
      <c r="O7" t="s">
        <v>1058</v>
      </c>
      <c r="P7" t="s">
        <v>1058</v>
      </c>
      <c r="Q7" t="s">
        <v>1058</v>
      </c>
      <c r="R7" t="s">
        <v>1058</v>
      </c>
      <c r="S7" t="s">
        <v>1058</v>
      </c>
      <c r="T7" t="s">
        <v>1056</v>
      </c>
      <c r="U7" t="s">
        <v>1058</v>
      </c>
      <c r="V7" t="s">
        <v>1058</v>
      </c>
      <c r="W7" t="s">
        <v>1056</v>
      </c>
      <c r="X7" t="s">
        <v>1058</v>
      </c>
      <c r="Y7" t="s">
        <v>1058</v>
      </c>
    </row>
    <row r="8" spans="1:25" x14ac:dyDescent="0.25">
      <c r="B8" t="s">
        <v>1067</v>
      </c>
      <c r="D8" t="s">
        <v>1068</v>
      </c>
      <c r="E8" t="s">
        <v>1057</v>
      </c>
      <c r="F8" t="s">
        <v>1069</v>
      </c>
      <c r="G8" t="s">
        <v>1070</v>
      </c>
      <c r="H8" t="s">
        <v>1071</v>
      </c>
      <c r="I8" t="s">
        <v>1072</v>
      </c>
      <c r="J8" t="s">
        <v>1079</v>
      </c>
      <c r="K8" t="s">
        <v>1058</v>
      </c>
      <c r="L8" t="s">
        <v>1056</v>
      </c>
      <c r="M8" t="s">
        <v>1058</v>
      </c>
      <c r="N8" t="s">
        <v>1058</v>
      </c>
      <c r="O8" t="s">
        <v>1058</v>
      </c>
      <c r="P8" t="s">
        <v>1058</v>
      </c>
      <c r="Q8" t="s">
        <v>1058</v>
      </c>
      <c r="R8" t="s">
        <v>1058</v>
      </c>
      <c r="S8" t="s">
        <v>1058</v>
      </c>
      <c r="T8" t="s">
        <v>1079</v>
      </c>
      <c r="U8" t="s">
        <v>1064</v>
      </c>
      <c r="V8" t="s">
        <v>1058</v>
      </c>
      <c r="W8" t="s">
        <v>1056</v>
      </c>
      <c r="X8" t="s">
        <v>1142</v>
      </c>
      <c r="Y8" t="s">
        <v>1064</v>
      </c>
    </row>
    <row r="9" spans="1:25" x14ac:dyDescent="0.25">
      <c r="B9" t="s">
        <v>1073</v>
      </c>
      <c r="D9" t="s">
        <v>1074</v>
      </c>
      <c r="E9" t="s">
        <v>1075</v>
      </c>
      <c r="F9" t="s">
        <v>1057</v>
      </c>
      <c r="G9" t="s">
        <v>1064</v>
      </c>
      <c r="H9" t="s">
        <v>1058</v>
      </c>
      <c r="I9" t="s">
        <v>1057</v>
      </c>
      <c r="J9" t="s">
        <v>1064</v>
      </c>
      <c r="K9" t="s">
        <v>1058</v>
      </c>
      <c r="L9" t="s">
        <v>1058</v>
      </c>
      <c r="M9" t="s">
        <v>1058</v>
      </c>
      <c r="N9" t="s">
        <v>1058</v>
      </c>
      <c r="O9" t="s">
        <v>1058</v>
      </c>
      <c r="P9" t="s">
        <v>1058</v>
      </c>
      <c r="Q9" t="s">
        <v>1058</v>
      </c>
      <c r="R9" t="s">
        <v>1058</v>
      </c>
      <c r="S9" t="s">
        <v>1058</v>
      </c>
      <c r="T9" t="s">
        <v>1058</v>
      </c>
      <c r="U9" t="s">
        <v>1064</v>
      </c>
      <c r="V9" t="s">
        <v>1058</v>
      </c>
      <c r="W9" t="s">
        <v>1058</v>
      </c>
      <c r="X9" t="s">
        <v>1056</v>
      </c>
      <c r="Y9" t="s">
        <v>1056</v>
      </c>
    </row>
    <row r="10" spans="1:25" x14ac:dyDescent="0.25">
      <c r="B10" t="s">
        <v>1076</v>
      </c>
      <c r="D10" t="s">
        <v>1077</v>
      </c>
      <c r="E10" t="s">
        <v>1078</v>
      </c>
      <c r="F10" t="s">
        <v>1057</v>
      </c>
      <c r="G10" t="s">
        <v>1079</v>
      </c>
      <c r="H10" t="s">
        <v>1080</v>
      </c>
      <c r="I10" t="s">
        <v>1081</v>
      </c>
      <c r="J10" t="s">
        <v>1142</v>
      </c>
      <c r="K10" t="s">
        <v>1056</v>
      </c>
      <c r="L10" t="s">
        <v>1058</v>
      </c>
      <c r="M10" t="s">
        <v>1058</v>
      </c>
      <c r="N10" t="s">
        <v>1058</v>
      </c>
      <c r="O10" t="s">
        <v>1058</v>
      </c>
      <c r="P10" t="s">
        <v>1058</v>
      </c>
      <c r="Q10" t="s">
        <v>1058</v>
      </c>
      <c r="R10" t="s">
        <v>1058</v>
      </c>
      <c r="S10" t="s">
        <v>1058</v>
      </c>
      <c r="T10" t="s">
        <v>1142</v>
      </c>
      <c r="U10" t="s">
        <v>1064</v>
      </c>
      <c r="V10" t="s">
        <v>1058</v>
      </c>
      <c r="W10" t="s">
        <v>1058</v>
      </c>
      <c r="X10" t="s">
        <v>1064</v>
      </c>
      <c r="Y10" t="s">
        <v>1064</v>
      </c>
    </row>
    <row r="11" spans="1:25" x14ac:dyDescent="0.25">
      <c r="B11" t="s">
        <v>1082</v>
      </c>
      <c r="D11" t="s">
        <v>1064</v>
      </c>
      <c r="E11" t="s">
        <v>1057</v>
      </c>
      <c r="F11" t="s">
        <v>450</v>
      </c>
      <c r="G11" t="s">
        <v>1056</v>
      </c>
      <c r="H11" t="s">
        <v>1058</v>
      </c>
      <c r="I11" t="s">
        <v>1057</v>
      </c>
      <c r="J11" t="s">
        <v>1056</v>
      </c>
      <c r="K11" t="s">
        <v>1058</v>
      </c>
      <c r="L11" t="s">
        <v>1058</v>
      </c>
      <c r="M11" t="s">
        <v>1058</v>
      </c>
      <c r="N11" t="s">
        <v>1058</v>
      </c>
      <c r="O11" t="s">
        <v>1058</v>
      </c>
      <c r="P11" t="s">
        <v>1058</v>
      </c>
      <c r="Q11" t="s">
        <v>1058</v>
      </c>
      <c r="R11" t="s">
        <v>1058</v>
      </c>
      <c r="S11" t="s">
        <v>1058</v>
      </c>
      <c r="T11" t="s">
        <v>1058</v>
      </c>
      <c r="U11" t="s">
        <v>1056</v>
      </c>
      <c r="V11" t="s">
        <v>1058</v>
      </c>
      <c r="W11" t="s">
        <v>1058</v>
      </c>
      <c r="X11" t="s">
        <v>1058</v>
      </c>
      <c r="Y11" t="s">
        <v>1056</v>
      </c>
    </row>
    <row r="12" spans="1:25" x14ac:dyDescent="0.25">
      <c r="B12" t="s">
        <v>1083</v>
      </c>
      <c r="D12" t="s">
        <v>1056</v>
      </c>
      <c r="E12" t="s">
        <v>1057</v>
      </c>
      <c r="F12" t="s">
        <v>1057</v>
      </c>
      <c r="G12" t="s">
        <v>1058</v>
      </c>
      <c r="H12" t="s">
        <v>1058</v>
      </c>
      <c r="I12" t="s">
        <v>1058</v>
      </c>
      <c r="J12" t="s">
        <v>1058</v>
      </c>
      <c r="K12" t="s">
        <v>1058</v>
      </c>
      <c r="L12" t="s">
        <v>1058</v>
      </c>
      <c r="M12" t="s">
        <v>1058</v>
      </c>
      <c r="N12" t="s">
        <v>1058</v>
      </c>
      <c r="O12" t="s">
        <v>1058</v>
      </c>
      <c r="P12" t="s">
        <v>1058</v>
      </c>
      <c r="Q12" t="s">
        <v>1058</v>
      </c>
      <c r="R12" t="s">
        <v>1058</v>
      </c>
      <c r="S12" t="s">
        <v>1058</v>
      </c>
      <c r="T12" t="s">
        <v>1058</v>
      </c>
      <c r="U12" t="s">
        <v>1058</v>
      </c>
      <c r="V12" t="s">
        <v>1058</v>
      </c>
      <c r="W12" t="s">
        <v>1058</v>
      </c>
      <c r="X12" t="s">
        <v>1058</v>
      </c>
      <c r="Y12" t="s">
        <v>1058</v>
      </c>
    </row>
    <row r="13" spans="1:25" x14ac:dyDescent="0.25">
      <c r="B13" t="s">
        <v>1084</v>
      </c>
      <c r="D13" t="s">
        <v>1058</v>
      </c>
      <c r="E13" t="s">
        <v>1058</v>
      </c>
      <c r="F13" t="s">
        <v>1058</v>
      </c>
      <c r="G13" t="s">
        <v>1064</v>
      </c>
      <c r="H13" t="s">
        <v>1065</v>
      </c>
      <c r="I13" t="s">
        <v>1065</v>
      </c>
      <c r="J13" t="s">
        <v>1064</v>
      </c>
      <c r="K13" t="s">
        <v>1058</v>
      </c>
      <c r="L13" t="s">
        <v>1058</v>
      </c>
      <c r="M13" t="s">
        <v>1058</v>
      </c>
      <c r="N13" t="s">
        <v>1058</v>
      </c>
      <c r="O13" t="s">
        <v>1058</v>
      </c>
      <c r="P13" t="s">
        <v>1058</v>
      </c>
      <c r="Q13" t="s">
        <v>1058</v>
      </c>
      <c r="R13" t="s">
        <v>1058</v>
      </c>
      <c r="S13" t="s">
        <v>1058</v>
      </c>
      <c r="T13" t="s">
        <v>1056</v>
      </c>
      <c r="U13" t="s">
        <v>1056</v>
      </c>
      <c r="V13" t="s">
        <v>1058</v>
      </c>
      <c r="W13" t="s">
        <v>1056</v>
      </c>
      <c r="X13" t="s">
        <v>1056</v>
      </c>
      <c r="Y13" t="s">
        <v>1058</v>
      </c>
    </row>
    <row r="14" spans="1:25" x14ac:dyDescent="0.25">
      <c r="B14" t="s">
        <v>1085</v>
      </c>
      <c r="D14" t="s">
        <v>1079</v>
      </c>
      <c r="E14" t="s">
        <v>1072</v>
      </c>
      <c r="F14" t="s">
        <v>1065</v>
      </c>
      <c r="G14" t="s">
        <v>1058</v>
      </c>
      <c r="H14" t="s">
        <v>1058</v>
      </c>
      <c r="I14" t="s">
        <v>1058</v>
      </c>
      <c r="J14" t="s">
        <v>1058</v>
      </c>
      <c r="K14" t="s">
        <v>1058</v>
      </c>
      <c r="L14" t="s">
        <v>1058</v>
      </c>
      <c r="M14" t="s">
        <v>1058</v>
      </c>
      <c r="N14" t="s">
        <v>1058</v>
      </c>
      <c r="O14" t="s">
        <v>1058</v>
      </c>
      <c r="P14" t="s">
        <v>1058</v>
      </c>
      <c r="Q14" t="s">
        <v>1058</v>
      </c>
      <c r="R14" t="s">
        <v>1058</v>
      </c>
      <c r="S14" t="s">
        <v>1058</v>
      </c>
      <c r="T14" t="s">
        <v>1058</v>
      </c>
      <c r="U14" t="s">
        <v>1058</v>
      </c>
      <c r="V14" t="s">
        <v>1058</v>
      </c>
      <c r="W14" t="s">
        <v>1058</v>
      </c>
      <c r="X14" t="s">
        <v>1058</v>
      </c>
      <c r="Y14" t="s">
        <v>1058</v>
      </c>
    </row>
    <row r="15" spans="1:25" x14ac:dyDescent="0.25">
      <c r="B15" t="s">
        <v>1086</v>
      </c>
      <c r="D15" t="s">
        <v>1087</v>
      </c>
      <c r="E15" t="s">
        <v>1068</v>
      </c>
      <c r="F15" t="s">
        <v>1088</v>
      </c>
      <c r="G15" t="s">
        <v>1079</v>
      </c>
      <c r="H15" t="s">
        <v>1071</v>
      </c>
      <c r="I15" t="s">
        <v>1072</v>
      </c>
      <c r="J15" t="s">
        <v>1079</v>
      </c>
      <c r="K15" t="s">
        <v>1058</v>
      </c>
      <c r="L15" t="s">
        <v>1058</v>
      </c>
      <c r="M15" t="s">
        <v>1058</v>
      </c>
      <c r="N15" t="s">
        <v>1058</v>
      </c>
      <c r="O15" t="s">
        <v>1058</v>
      </c>
      <c r="P15" t="s">
        <v>1058</v>
      </c>
      <c r="Q15" t="s">
        <v>1058</v>
      </c>
      <c r="R15" t="s">
        <v>1058</v>
      </c>
      <c r="S15" t="s">
        <v>1058</v>
      </c>
      <c r="T15" t="s">
        <v>1064</v>
      </c>
      <c r="U15" t="s">
        <v>1142</v>
      </c>
      <c r="V15" t="s">
        <v>1058</v>
      </c>
      <c r="W15" t="s">
        <v>1056</v>
      </c>
      <c r="X15" t="s">
        <v>1090</v>
      </c>
      <c r="Y15" t="s">
        <v>1056</v>
      </c>
    </row>
    <row r="16" spans="1:25" x14ac:dyDescent="0.25">
      <c r="B16" t="s">
        <v>1089</v>
      </c>
      <c r="D16" t="s">
        <v>1090</v>
      </c>
      <c r="E16" t="s">
        <v>1071</v>
      </c>
      <c r="F16" t="s">
        <v>1057</v>
      </c>
      <c r="G16" t="s">
        <v>1056</v>
      </c>
      <c r="I16" t="s">
        <v>1057</v>
      </c>
      <c r="J16" t="s">
        <v>1064</v>
      </c>
      <c r="K16" t="s">
        <v>1058</v>
      </c>
      <c r="L16" t="s">
        <v>1058</v>
      </c>
      <c r="M16" t="s">
        <v>1058</v>
      </c>
      <c r="N16" t="s">
        <v>1058</v>
      </c>
      <c r="O16" t="s">
        <v>1058</v>
      </c>
      <c r="P16" t="s">
        <v>1058</v>
      </c>
      <c r="Q16" t="s">
        <v>1058</v>
      </c>
      <c r="R16" t="s">
        <v>1058</v>
      </c>
      <c r="S16" t="s">
        <v>1058</v>
      </c>
      <c r="T16" t="s">
        <v>1058</v>
      </c>
      <c r="U16" t="s">
        <v>1064</v>
      </c>
      <c r="V16" t="s">
        <v>1058</v>
      </c>
      <c r="W16" t="s">
        <v>1058</v>
      </c>
      <c r="X16" t="s">
        <v>1056</v>
      </c>
      <c r="Y16" t="s">
        <v>1056</v>
      </c>
    </row>
    <row r="17" spans="1:25" x14ac:dyDescent="0.25">
      <c r="B17" t="s">
        <v>1091</v>
      </c>
      <c r="D17" t="s">
        <v>1058</v>
      </c>
      <c r="E17" t="s">
        <v>1058</v>
      </c>
      <c r="F17" t="s">
        <v>1058</v>
      </c>
      <c r="G17" t="s">
        <v>1064</v>
      </c>
      <c r="H17" t="s">
        <v>1065</v>
      </c>
      <c r="I17" t="s">
        <v>1065</v>
      </c>
      <c r="J17" t="s">
        <v>1056</v>
      </c>
      <c r="K17" t="s">
        <v>1058</v>
      </c>
      <c r="L17" t="s">
        <v>1058</v>
      </c>
      <c r="M17" t="s">
        <v>1058</v>
      </c>
      <c r="N17" t="s">
        <v>1058</v>
      </c>
      <c r="O17" t="s">
        <v>1058</v>
      </c>
      <c r="P17" t="s">
        <v>1058</v>
      </c>
      <c r="Q17" t="s">
        <v>1058</v>
      </c>
      <c r="R17" t="s">
        <v>1058</v>
      </c>
      <c r="S17" t="s">
        <v>1058</v>
      </c>
      <c r="T17" t="s">
        <v>1056</v>
      </c>
      <c r="U17" t="s">
        <v>1058</v>
      </c>
      <c r="V17" t="s">
        <v>1058</v>
      </c>
      <c r="W17" t="s">
        <v>1058</v>
      </c>
      <c r="X17" t="s">
        <v>1058</v>
      </c>
      <c r="Y17" t="s">
        <v>1056</v>
      </c>
    </row>
    <row r="18" spans="1:25" x14ac:dyDescent="0.25">
      <c r="B18" t="s">
        <v>1092</v>
      </c>
      <c r="D18" t="s">
        <v>1093</v>
      </c>
      <c r="E18" t="s">
        <v>1094</v>
      </c>
      <c r="F18" t="s">
        <v>1095</v>
      </c>
      <c r="G18" t="s">
        <v>1071</v>
      </c>
      <c r="H18" t="s">
        <v>1096</v>
      </c>
      <c r="I18" t="s">
        <v>1097</v>
      </c>
      <c r="J18" t="s">
        <v>1097</v>
      </c>
      <c r="K18" t="s">
        <v>1056</v>
      </c>
      <c r="L18" t="s">
        <v>1058</v>
      </c>
      <c r="M18" t="s">
        <v>1090</v>
      </c>
      <c r="N18" t="s">
        <v>1056</v>
      </c>
      <c r="O18" t="s">
        <v>1056</v>
      </c>
      <c r="P18" t="s">
        <v>1056</v>
      </c>
      <c r="Q18" t="s">
        <v>1142</v>
      </c>
      <c r="R18" t="s">
        <v>1058</v>
      </c>
      <c r="S18" t="s">
        <v>1171</v>
      </c>
      <c r="T18" t="s">
        <v>1172</v>
      </c>
      <c r="U18" t="s">
        <v>1078</v>
      </c>
      <c r="V18" t="s">
        <v>1058</v>
      </c>
      <c r="W18" t="s">
        <v>1064</v>
      </c>
      <c r="X18" t="s">
        <v>1077</v>
      </c>
      <c r="Y18" t="s">
        <v>1056</v>
      </c>
    </row>
    <row r="19" spans="1:25" x14ac:dyDescent="0.25">
      <c r="A19" t="s">
        <v>1098</v>
      </c>
      <c r="B19" t="s">
        <v>1099</v>
      </c>
      <c r="D19" t="s">
        <v>1100</v>
      </c>
      <c r="E19" t="s">
        <v>1101</v>
      </c>
      <c r="F19" t="s">
        <v>1102</v>
      </c>
      <c r="G19" t="s">
        <v>1093</v>
      </c>
      <c r="H19" t="s">
        <v>1100</v>
      </c>
      <c r="I19" t="s">
        <v>1103</v>
      </c>
      <c r="J19" t="s">
        <v>1097</v>
      </c>
      <c r="K19" t="s">
        <v>1064</v>
      </c>
      <c r="L19" t="s">
        <v>1058</v>
      </c>
      <c r="M19" t="s">
        <v>1058</v>
      </c>
      <c r="N19" t="s">
        <v>1056</v>
      </c>
      <c r="O19" t="s">
        <v>1056</v>
      </c>
      <c r="P19" t="s">
        <v>1058</v>
      </c>
      <c r="Q19" t="s">
        <v>1056</v>
      </c>
      <c r="R19" t="s">
        <v>1090</v>
      </c>
      <c r="S19" t="s">
        <v>1064</v>
      </c>
      <c r="T19" t="s">
        <v>1173</v>
      </c>
      <c r="U19" t="s">
        <v>1077</v>
      </c>
      <c r="V19" t="s">
        <v>1058</v>
      </c>
      <c r="W19" t="s">
        <v>1142</v>
      </c>
      <c r="X19" t="s">
        <v>1068</v>
      </c>
      <c r="Y19" t="s">
        <v>1171</v>
      </c>
    </row>
    <row r="20" spans="1:25" x14ac:dyDescent="0.25">
      <c r="B20" t="s">
        <v>1104</v>
      </c>
      <c r="D20" t="s">
        <v>1058</v>
      </c>
      <c r="E20" t="s">
        <v>1058</v>
      </c>
      <c r="F20" t="s">
        <v>1058</v>
      </c>
      <c r="G20" t="s">
        <v>1064</v>
      </c>
      <c r="H20" t="s">
        <v>1058</v>
      </c>
      <c r="I20" t="s">
        <v>1057</v>
      </c>
      <c r="J20" t="s">
        <v>1064</v>
      </c>
      <c r="K20" t="s">
        <v>1058</v>
      </c>
      <c r="L20" t="s">
        <v>1058</v>
      </c>
      <c r="M20" t="s">
        <v>1058</v>
      </c>
      <c r="N20" t="s">
        <v>1058</v>
      </c>
      <c r="O20" t="s">
        <v>1058</v>
      </c>
      <c r="P20" t="s">
        <v>1058</v>
      </c>
      <c r="Q20" t="s">
        <v>1058</v>
      </c>
      <c r="R20" t="s">
        <v>1058</v>
      </c>
      <c r="S20" t="s">
        <v>1058</v>
      </c>
      <c r="T20" t="s">
        <v>1056</v>
      </c>
      <c r="U20" t="s">
        <v>1056</v>
      </c>
      <c r="V20" t="s">
        <v>1058</v>
      </c>
      <c r="W20" t="s">
        <v>1058</v>
      </c>
      <c r="X20" t="s">
        <v>1056</v>
      </c>
      <c r="Y20" t="s">
        <v>1056</v>
      </c>
    </row>
    <row r="21" spans="1:25" x14ac:dyDescent="0.25">
      <c r="A21" t="s">
        <v>1105</v>
      </c>
      <c r="B21" t="s">
        <v>1106</v>
      </c>
      <c r="D21" t="s">
        <v>1087</v>
      </c>
      <c r="E21" t="s">
        <v>1074</v>
      </c>
      <c r="F21" t="s">
        <v>1088</v>
      </c>
      <c r="G21" t="s">
        <v>1058</v>
      </c>
      <c r="H21" t="s">
        <v>1058</v>
      </c>
      <c r="I21" t="s">
        <v>1058</v>
      </c>
      <c r="J21" t="s">
        <v>1058</v>
      </c>
      <c r="K21" t="s">
        <v>1058</v>
      </c>
      <c r="L21" t="s">
        <v>1058</v>
      </c>
      <c r="M21" t="s">
        <v>1058</v>
      </c>
      <c r="N21" t="s">
        <v>1058</v>
      </c>
      <c r="O21" t="s">
        <v>1058</v>
      </c>
      <c r="P21" t="s">
        <v>1058</v>
      </c>
      <c r="Q21" t="s">
        <v>1058</v>
      </c>
      <c r="R21" t="s">
        <v>1058</v>
      </c>
      <c r="S21" t="s">
        <v>1058</v>
      </c>
      <c r="T21" t="s">
        <v>1058</v>
      </c>
      <c r="U21" t="s">
        <v>1058</v>
      </c>
      <c r="V21" t="s">
        <v>1058</v>
      </c>
      <c r="W21" t="s">
        <v>1058</v>
      </c>
      <c r="X21" t="s">
        <v>1058</v>
      </c>
      <c r="Y21" t="s">
        <v>1058</v>
      </c>
    </row>
    <row r="22" spans="1:25" x14ac:dyDescent="0.25">
      <c r="B22" t="s">
        <v>1107</v>
      </c>
      <c r="D22" t="s">
        <v>1056</v>
      </c>
      <c r="E22" t="s">
        <v>450</v>
      </c>
      <c r="F22" t="s">
        <v>1057</v>
      </c>
      <c r="G22" t="s">
        <v>1058</v>
      </c>
      <c r="H22" t="s">
        <v>1058</v>
      </c>
      <c r="I22" t="s">
        <v>1058</v>
      </c>
      <c r="J22" t="s">
        <v>1058</v>
      </c>
      <c r="K22" t="s">
        <v>1058</v>
      </c>
      <c r="L22" t="s">
        <v>1058</v>
      </c>
      <c r="M22" t="s">
        <v>1058</v>
      </c>
      <c r="N22" t="s">
        <v>1058</v>
      </c>
      <c r="O22" t="s">
        <v>1058</v>
      </c>
      <c r="P22" t="s">
        <v>1058</v>
      </c>
      <c r="Q22" t="s">
        <v>1058</v>
      </c>
      <c r="R22" t="s">
        <v>1058</v>
      </c>
      <c r="S22" t="s">
        <v>1058</v>
      </c>
      <c r="T22" t="s">
        <v>1058</v>
      </c>
      <c r="U22" t="s">
        <v>1058</v>
      </c>
      <c r="V22" t="s">
        <v>1058</v>
      </c>
      <c r="W22" t="s">
        <v>1058</v>
      </c>
      <c r="X22" t="s">
        <v>1058</v>
      </c>
      <c r="Y22" t="s">
        <v>1058</v>
      </c>
    </row>
    <row r="23" spans="1:25" x14ac:dyDescent="0.25">
      <c r="B23" t="s">
        <v>1108</v>
      </c>
      <c r="D23" t="s">
        <v>1109</v>
      </c>
      <c r="E23" t="s">
        <v>1110</v>
      </c>
      <c r="F23" t="s">
        <v>1111</v>
      </c>
      <c r="G23" t="s">
        <v>1079</v>
      </c>
      <c r="H23" t="s">
        <v>1058</v>
      </c>
      <c r="I23" t="s">
        <v>1057</v>
      </c>
      <c r="J23" t="s">
        <v>1056</v>
      </c>
      <c r="K23" t="s">
        <v>1058</v>
      </c>
      <c r="L23" t="s">
        <v>1058</v>
      </c>
      <c r="M23" t="s">
        <v>1064</v>
      </c>
      <c r="N23" t="s">
        <v>1058</v>
      </c>
      <c r="O23" t="s">
        <v>1056</v>
      </c>
      <c r="P23" t="s">
        <v>1058</v>
      </c>
      <c r="Q23" t="s">
        <v>1058</v>
      </c>
      <c r="R23" t="s">
        <v>1058</v>
      </c>
      <c r="S23" t="s">
        <v>1058</v>
      </c>
      <c r="T23" t="s">
        <v>1056</v>
      </c>
      <c r="U23" t="s">
        <v>1090</v>
      </c>
      <c r="V23" t="s">
        <v>1058</v>
      </c>
      <c r="W23" t="s">
        <v>1058</v>
      </c>
      <c r="X23" t="s">
        <v>1090</v>
      </c>
      <c r="Y23" t="s">
        <v>1058</v>
      </c>
    </row>
    <row r="24" spans="1:25" x14ac:dyDescent="0.25">
      <c r="A24" t="s">
        <v>1112</v>
      </c>
      <c r="B24" t="s">
        <v>1113</v>
      </c>
      <c r="D24" t="s">
        <v>1056</v>
      </c>
      <c r="E24" t="s">
        <v>450</v>
      </c>
      <c r="F24" t="s">
        <v>1057</v>
      </c>
      <c r="G24" t="s">
        <v>1058</v>
      </c>
      <c r="H24" t="s">
        <v>1058</v>
      </c>
      <c r="I24" t="s">
        <v>1058</v>
      </c>
      <c r="J24" t="s">
        <v>1058</v>
      </c>
      <c r="K24" t="s">
        <v>1058</v>
      </c>
      <c r="L24" t="s">
        <v>1058</v>
      </c>
      <c r="M24" t="s">
        <v>1058</v>
      </c>
      <c r="N24" t="s">
        <v>1058</v>
      </c>
      <c r="O24" t="s">
        <v>1058</v>
      </c>
      <c r="P24" t="s">
        <v>1058</v>
      </c>
      <c r="Q24" t="s">
        <v>1058</v>
      </c>
      <c r="R24" t="s">
        <v>1058</v>
      </c>
      <c r="S24" t="s">
        <v>1058</v>
      </c>
      <c r="T24" t="s">
        <v>1058</v>
      </c>
      <c r="U24" t="s">
        <v>1058</v>
      </c>
      <c r="V24" t="s">
        <v>1058</v>
      </c>
      <c r="W24" t="s">
        <v>1058</v>
      </c>
      <c r="X24" t="s">
        <v>1058</v>
      </c>
      <c r="Y24" t="s">
        <v>1058</v>
      </c>
    </row>
    <row r="25" spans="1:25" x14ac:dyDescent="0.25">
      <c r="B25" t="s">
        <v>1114</v>
      </c>
      <c r="D25" t="s">
        <v>1079</v>
      </c>
      <c r="E25" t="s">
        <v>1057</v>
      </c>
      <c r="F25" t="s">
        <v>1080</v>
      </c>
      <c r="G25" t="s">
        <v>1058</v>
      </c>
      <c r="H25" t="s">
        <v>1058</v>
      </c>
      <c r="I25" t="s">
        <v>1058</v>
      </c>
      <c r="J25" t="s">
        <v>1058</v>
      </c>
      <c r="K25" t="s">
        <v>1058</v>
      </c>
      <c r="L25" t="s">
        <v>1058</v>
      </c>
      <c r="M25" t="s">
        <v>1058</v>
      </c>
      <c r="N25" t="s">
        <v>1058</v>
      </c>
      <c r="O25" t="s">
        <v>1058</v>
      </c>
      <c r="P25" t="s">
        <v>1058</v>
      </c>
      <c r="Q25" t="s">
        <v>1058</v>
      </c>
      <c r="R25" t="s">
        <v>1058</v>
      </c>
      <c r="S25" t="s">
        <v>1058</v>
      </c>
      <c r="T25" t="s">
        <v>1064</v>
      </c>
      <c r="U25" t="s">
        <v>1056</v>
      </c>
      <c r="V25" t="s">
        <v>1058</v>
      </c>
      <c r="W25" t="s">
        <v>1056</v>
      </c>
      <c r="X25" t="s">
        <v>1056</v>
      </c>
      <c r="Y25" t="s">
        <v>1056</v>
      </c>
    </row>
    <row r="26" spans="1:25" x14ac:dyDescent="0.25">
      <c r="A26" t="s">
        <v>1115</v>
      </c>
      <c r="B26" t="s">
        <v>1116</v>
      </c>
      <c r="D26" t="s">
        <v>1078</v>
      </c>
      <c r="E26" t="s">
        <v>1057</v>
      </c>
      <c r="F26" t="s">
        <v>450</v>
      </c>
      <c r="G26" t="s">
        <v>1079</v>
      </c>
      <c r="H26" t="s">
        <v>1057</v>
      </c>
      <c r="I26" t="s">
        <v>1058</v>
      </c>
      <c r="J26" t="s">
        <v>1078</v>
      </c>
      <c r="K26" t="s">
        <v>1058</v>
      </c>
      <c r="L26" t="s">
        <v>1058</v>
      </c>
      <c r="M26" t="s">
        <v>1058</v>
      </c>
      <c r="N26" t="s">
        <v>1058</v>
      </c>
      <c r="O26" t="s">
        <v>1058</v>
      </c>
      <c r="P26" t="s">
        <v>1058</v>
      </c>
      <c r="Q26" t="s">
        <v>1058</v>
      </c>
      <c r="R26" t="s">
        <v>1058</v>
      </c>
      <c r="S26" t="s">
        <v>1058</v>
      </c>
      <c r="T26" t="s">
        <v>1079</v>
      </c>
      <c r="U26" t="s">
        <v>1056</v>
      </c>
      <c r="V26" t="s">
        <v>1058</v>
      </c>
      <c r="W26" t="s">
        <v>1058</v>
      </c>
      <c r="X26" t="s">
        <v>1064</v>
      </c>
      <c r="Y26" t="s">
        <v>1056</v>
      </c>
    </row>
    <row r="27" spans="1:25" x14ac:dyDescent="0.25">
      <c r="A27" t="s">
        <v>1117</v>
      </c>
      <c r="B27" t="s">
        <v>1118</v>
      </c>
      <c r="D27" t="s">
        <v>1079</v>
      </c>
      <c r="E27" t="s">
        <v>1057</v>
      </c>
      <c r="F27" t="s">
        <v>450</v>
      </c>
      <c r="G27" t="s">
        <v>1058</v>
      </c>
      <c r="H27" t="s">
        <v>1058</v>
      </c>
      <c r="I27" t="s">
        <v>1058</v>
      </c>
      <c r="J27" t="s">
        <v>1058</v>
      </c>
      <c r="K27" t="s">
        <v>1058</v>
      </c>
      <c r="L27" t="s">
        <v>1058</v>
      </c>
      <c r="M27" t="s">
        <v>1058</v>
      </c>
      <c r="N27" t="s">
        <v>1058</v>
      </c>
      <c r="O27" t="s">
        <v>1058</v>
      </c>
      <c r="P27" t="s">
        <v>1058</v>
      </c>
      <c r="Q27" t="s">
        <v>1058</v>
      </c>
      <c r="R27" t="s">
        <v>1058</v>
      </c>
      <c r="S27" t="s">
        <v>1058</v>
      </c>
      <c r="T27" t="s">
        <v>1058</v>
      </c>
      <c r="U27" t="s">
        <v>1058</v>
      </c>
      <c r="V27" t="s">
        <v>1058</v>
      </c>
      <c r="W27" t="s">
        <v>1058</v>
      </c>
      <c r="X27" t="s">
        <v>1058</v>
      </c>
      <c r="Y27" t="s">
        <v>1058</v>
      </c>
    </row>
    <row r="28" spans="1:25" x14ac:dyDescent="0.25">
      <c r="A28" t="s">
        <v>1119</v>
      </c>
      <c r="B28" t="s">
        <v>1120</v>
      </c>
      <c r="D28" t="s">
        <v>1078</v>
      </c>
      <c r="E28" t="s">
        <v>1057</v>
      </c>
      <c r="F28" t="s">
        <v>450</v>
      </c>
      <c r="G28" t="s">
        <v>1077</v>
      </c>
      <c r="H28" t="s">
        <v>1057</v>
      </c>
      <c r="I28" t="s">
        <v>1058</v>
      </c>
      <c r="J28" t="s">
        <v>1074</v>
      </c>
      <c r="K28" t="s">
        <v>1058</v>
      </c>
      <c r="L28" t="s">
        <v>1058</v>
      </c>
      <c r="M28" t="s">
        <v>1056</v>
      </c>
      <c r="N28" t="s">
        <v>1058</v>
      </c>
      <c r="O28" t="s">
        <v>1056</v>
      </c>
      <c r="P28" t="s">
        <v>1058</v>
      </c>
      <c r="Q28" t="s">
        <v>1058</v>
      </c>
      <c r="R28" t="s">
        <v>1058</v>
      </c>
      <c r="S28" t="s">
        <v>1058</v>
      </c>
      <c r="T28" t="s">
        <v>1142</v>
      </c>
      <c r="U28" t="s">
        <v>1090</v>
      </c>
      <c r="V28" t="s">
        <v>1058</v>
      </c>
      <c r="W28" t="s">
        <v>1090</v>
      </c>
      <c r="X28" t="s">
        <v>1090</v>
      </c>
      <c r="Y28" t="s">
        <v>1058</v>
      </c>
    </row>
    <row r="29" spans="1:25" x14ac:dyDescent="0.25">
      <c r="B29" t="s">
        <v>1121</v>
      </c>
      <c r="D29" t="s">
        <v>1056</v>
      </c>
      <c r="E29" t="s">
        <v>450</v>
      </c>
      <c r="F29" t="s">
        <v>1057</v>
      </c>
      <c r="G29" t="s">
        <v>1058</v>
      </c>
      <c r="H29" t="s">
        <v>1058</v>
      </c>
      <c r="I29" t="s">
        <v>1058</v>
      </c>
      <c r="J29" t="s">
        <v>1058</v>
      </c>
      <c r="K29" t="s">
        <v>1058</v>
      </c>
      <c r="L29" t="s">
        <v>1058</v>
      </c>
      <c r="M29" t="s">
        <v>1058</v>
      </c>
      <c r="N29" t="s">
        <v>1058</v>
      </c>
      <c r="O29" t="s">
        <v>1058</v>
      </c>
      <c r="P29" t="s">
        <v>1058</v>
      </c>
      <c r="Q29" t="s">
        <v>1058</v>
      </c>
      <c r="R29" t="s">
        <v>1058</v>
      </c>
      <c r="S29" t="s">
        <v>1058</v>
      </c>
      <c r="T29" t="s">
        <v>1058</v>
      </c>
      <c r="U29" t="s">
        <v>1058</v>
      </c>
      <c r="V29" t="s">
        <v>1058</v>
      </c>
      <c r="W29" t="s">
        <v>1058</v>
      </c>
      <c r="X29" t="s">
        <v>1058</v>
      </c>
      <c r="Y29" t="s">
        <v>1058</v>
      </c>
    </row>
    <row r="30" spans="1:25" x14ac:dyDescent="0.25">
      <c r="B30" t="s">
        <v>1122</v>
      </c>
      <c r="D30" t="s">
        <v>1077</v>
      </c>
      <c r="E30" t="s">
        <v>1078</v>
      </c>
      <c r="F30" t="s">
        <v>1123</v>
      </c>
      <c r="G30" t="s">
        <v>1058</v>
      </c>
      <c r="H30" t="s">
        <v>1058</v>
      </c>
      <c r="I30" t="s">
        <v>1058</v>
      </c>
      <c r="J30" t="s">
        <v>1058</v>
      </c>
      <c r="K30" t="s">
        <v>1058</v>
      </c>
      <c r="L30" t="s">
        <v>1058</v>
      </c>
      <c r="M30" t="s">
        <v>1058</v>
      </c>
      <c r="N30" t="s">
        <v>1058</v>
      </c>
      <c r="O30" t="s">
        <v>1058</v>
      </c>
      <c r="P30" t="s">
        <v>1058</v>
      </c>
      <c r="Q30" t="s">
        <v>1058</v>
      </c>
      <c r="R30" t="s">
        <v>1058</v>
      </c>
      <c r="S30" t="s">
        <v>1058</v>
      </c>
      <c r="T30" t="s">
        <v>1058</v>
      </c>
      <c r="U30" t="s">
        <v>1058</v>
      </c>
      <c r="V30" t="s">
        <v>1058</v>
      </c>
      <c r="W30" t="s">
        <v>1058</v>
      </c>
      <c r="X30" t="s">
        <v>1058</v>
      </c>
      <c r="Y30" t="s">
        <v>1058</v>
      </c>
    </row>
    <row r="31" spans="1:25" x14ac:dyDescent="0.25">
      <c r="B31" t="s">
        <v>1124</v>
      </c>
      <c r="D31" t="s">
        <v>1064</v>
      </c>
      <c r="E31" t="s">
        <v>1057</v>
      </c>
      <c r="F31" t="s">
        <v>1057</v>
      </c>
      <c r="G31" t="s">
        <v>1058</v>
      </c>
      <c r="H31" t="s">
        <v>1058</v>
      </c>
      <c r="I31" t="s">
        <v>1058</v>
      </c>
      <c r="J31" t="s">
        <v>1058</v>
      </c>
      <c r="K31" t="s">
        <v>1058</v>
      </c>
      <c r="L31" t="s">
        <v>1058</v>
      </c>
      <c r="M31" t="s">
        <v>1058</v>
      </c>
      <c r="N31" t="s">
        <v>1058</v>
      </c>
      <c r="O31" t="s">
        <v>1058</v>
      </c>
      <c r="P31" t="s">
        <v>1058</v>
      </c>
      <c r="Q31" t="s">
        <v>1058</v>
      </c>
      <c r="R31" t="s">
        <v>1058</v>
      </c>
      <c r="S31" t="s">
        <v>1058</v>
      </c>
      <c r="T31" t="s">
        <v>1058</v>
      </c>
      <c r="U31" t="s">
        <v>1058</v>
      </c>
      <c r="V31" t="s">
        <v>1058</v>
      </c>
      <c r="W31" t="s">
        <v>1058</v>
      </c>
      <c r="X31" t="s">
        <v>1058</v>
      </c>
      <c r="Y31" t="s">
        <v>1058</v>
      </c>
    </row>
    <row r="32" spans="1:25" x14ac:dyDescent="0.25">
      <c r="B32" t="s">
        <v>1125</v>
      </c>
      <c r="D32" t="s">
        <v>1126</v>
      </c>
      <c r="E32" t="s">
        <v>1097</v>
      </c>
      <c r="F32" t="s">
        <v>1127</v>
      </c>
      <c r="G32" t="s">
        <v>1128</v>
      </c>
      <c r="H32" t="s">
        <v>1129</v>
      </c>
      <c r="I32" t="s">
        <v>1130</v>
      </c>
      <c r="J32" t="s">
        <v>1064</v>
      </c>
      <c r="K32" t="s">
        <v>1056</v>
      </c>
      <c r="L32" t="s">
        <v>1058</v>
      </c>
      <c r="M32" t="s">
        <v>1056</v>
      </c>
      <c r="N32" t="s">
        <v>1056</v>
      </c>
      <c r="O32" t="s">
        <v>1142</v>
      </c>
      <c r="P32" t="s">
        <v>1058</v>
      </c>
      <c r="Q32" t="s">
        <v>1058</v>
      </c>
      <c r="R32" t="s">
        <v>1056</v>
      </c>
      <c r="S32" t="s">
        <v>1058</v>
      </c>
      <c r="T32" t="s">
        <v>1064</v>
      </c>
      <c r="U32" t="s">
        <v>1128</v>
      </c>
      <c r="V32" t="s">
        <v>1058</v>
      </c>
      <c r="W32" t="s">
        <v>1058</v>
      </c>
      <c r="X32" t="s">
        <v>1171</v>
      </c>
      <c r="Y32" t="s">
        <v>1058</v>
      </c>
    </row>
    <row r="33" spans="1:25" x14ac:dyDescent="0.25">
      <c r="B33" t="s">
        <v>1131</v>
      </c>
      <c r="D33" t="s">
        <v>1056</v>
      </c>
      <c r="E33" t="s">
        <v>450</v>
      </c>
      <c r="F33" t="s">
        <v>1057</v>
      </c>
      <c r="G33" t="s">
        <v>1058</v>
      </c>
      <c r="H33" t="s">
        <v>1058</v>
      </c>
      <c r="I33" t="s">
        <v>1058</v>
      </c>
      <c r="J33" t="s">
        <v>1058</v>
      </c>
      <c r="K33" t="s">
        <v>1058</v>
      </c>
      <c r="L33" t="s">
        <v>1058</v>
      </c>
      <c r="M33" t="s">
        <v>1058</v>
      </c>
      <c r="N33" t="s">
        <v>1058</v>
      </c>
      <c r="O33" t="s">
        <v>1058</v>
      </c>
      <c r="P33" t="s">
        <v>1058</v>
      </c>
      <c r="Q33" t="s">
        <v>1058</v>
      </c>
      <c r="R33" t="s">
        <v>1058</v>
      </c>
      <c r="S33" t="s">
        <v>1058</v>
      </c>
      <c r="T33" t="s">
        <v>1058</v>
      </c>
      <c r="U33" t="s">
        <v>1058</v>
      </c>
      <c r="V33" t="s">
        <v>1058</v>
      </c>
      <c r="W33" t="s">
        <v>1058</v>
      </c>
      <c r="X33" t="s">
        <v>1058</v>
      </c>
      <c r="Y33" t="s">
        <v>1058</v>
      </c>
    </row>
    <row r="34" spans="1:25" x14ac:dyDescent="0.25">
      <c r="B34" t="s">
        <v>1132</v>
      </c>
      <c r="D34" t="s">
        <v>1074</v>
      </c>
      <c r="E34" t="s">
        <v>1057</v>
      </c>
      <c r="F34" t="s">
        <v>450</v>
      </c>
      <c r="G34" t="s">
        <v>1079</v>
      </c>
      <c r="H34" t="s">
        <v>1057</v>
      </c>
      <c r="I34" t="s">
        <v>1058</v>
      </c>
      <c r="J34" t="s">
        <v>1056</v>
      </c>
      <c r="K34" t="s">
        <v>1058</v>
      </c>
      <c r="L34" t="s">
        <v>1058</v>
      </c>
      <c r="M34" t="s">
        <v>1058</v>
      </c>
      <c r="N34" t="s">
        <v>1058</v>
      </c>
      <c r="O34" t="s">
        <v>1058</v>
      </c>
      <c r="P34" t="s">
        <v>1058</v>
      </c>
      <c r="Q34" t="s">
        <v>1058</v>
      </c>
      <c r="R34" t="s">
        <v>1090</v>
      </c>
      <c r="S34" t="s">
        <v>1058</v>
      </c>
      <c r="T34" t="s">
        <v>1064</v>
      </c>
      <c r="U34" t="s">
        <v>1064</v>
      </c>
      <c r="V34" t="s">
        <v>1058</v>
      </c>
      <c r="W34" t="s">
        <v>1056</v>
      </c>
      <c r="X34" t="s">
        <v>1064</v>
      </c>
      <c r="Y34" t="s">
        <v>1056</v>
      </c>
    </row>
    <row r="35" spans="1:25" x14ac:dyDescent="0.25">
      <c r="B35" t="s">
        <v>1133</v>
      </c>
      <c r="D35" t="s">
        <v>1056</v>
      </c>
      <c r="E35" t="s">
        <v>1057</v>
      </c>
      <c r="F35" t="s">
        <v>450</v>
      </c>
      <c r="G35" t="s">
        <v>1058</v>
      </c>
      <c r="H35" t="s">
        <v>1058</v>
      </c>
      <c r="I35" t="s">
        <v>1058</v>
      </c>
      <c r="J35" t="s">
        <v>1058</v>
      </c>
      <c r="K35" t="s">
        <v>1058</v>
      </c>
      <c r="L35" t="s">
        <v>1058</v>
      </c>
      <c r="M35" t="s">
        <v>1058</v>
      </c>
      <c r="N35" t="s">
        <v>1058</v>
      </c>
      <c r="O35" t="s">
        <v>1058</v>
      </c>
      <c r="P35" t="s">
        <v>1058</v>
      </c>
      <c r="Q35" t="s">
        <v>1058</v>
      </c>
      <c r="R35" t="s">
        <v>1058</v>
      </c>
      <c r="S35" t="s">
        <v>1058</v>
      </c>
      <c r="T35" t="s">
        <v>1058</v>
      </c>
      <c r="U35" t="s">
        <v>1058</v>
      </c>
      <c r="V35" t="s">
        <v>1058</v>
      </c>
      <c r="W35" t="s">
        <v>1058</v>
      </c>
      <c r="X35" t="s">
        <v>1058</v>
      </c>
      <c r="Y35" t="s">
        <v>1058</v>
      </c>
    </row>
    <row r="36" spans="1:25" x14ac:dyDescent="0.25">
      <c r="B36" t="s">
        <v>1134</v>
      </c>
      <c r="D36" t="s">
        <v>1058</v>
      </c>
      <c r="E36" t="s">
        <v>1058</v>
      </c>
      <c r="F36" t="s">
        <v>1058</v>
      </c>
      <c r="G36" t="s">
        <v>1090</v>
      </c>
      <c r="H36" t="s">
        <v>1057</v>
      </c>
      <c r="I36" t="s">
        <v>1058</v>
      </c>
      <c r="J36" t="s">
        <v>1056</v>
      </c>
      <c r="K36" t="s">
        <v>1058</v>
      </c>
      <c r="L36" t="s">
        <v>1058</v>
      </c>
      <c r="M36" t="s">
        <v>1056</v>
      </c>
      <c r="N36" t="s">
        <v>1058</v>
      </c>
      <c r="O36" t="s">
        <v>1058</v>
      </c>
      <c r="P36" t="s">
        <v>1058</v>
      </c>
      <c r="Q36" t="s">
        <v>1058</v>
      </c>
      <c r="R36" t="s">
        <v>1058</v>
      </c>
      <c r="S36" t="s">
        <v>1058</v>
      </c>
      <c r="T36" t="s">
        <v>1058</v>
      </c>
      <c r="U36" t="s">
        <v>1064</v>
      </c>
      <c r="V36" t="s">
        <v>1058</v>
      </c>
      <c r="W36" t="s">
        <v>1058</v>
      </c>
      <c r="X36" t="s">
        <v>1064</v>
      </c>
      <c r="Y36" t="s">
        <v>1058</v>
      </c>
    </row>
    <row r="37" spans="1:25" x14ac:dyDescent="0.25">
      <c r="B37" t="s">
        <v>1135</v>
      </c>
      <c r="D37" t="s">
        <v>1056</v>
      </c>
      <c r="E37" t="s">
        <v>450</v>
      </c>
      <c r="F37" t="s">
        <v>1057</v>
      </c>
      <c r="G37" t="s">
        <v>1090</v>
      </c>
      <c r="H37" t="s">
        <v>1058</v>
      </c>
      <c r="I37" t="s">
        <v>1057</v>
      </c>
      <c r="J37" t="s">
        <v>1056</v>
      </c>
      <c r="K37" t="s">
        <v>1058</v>
      </c>
      <c r="L37" t="s">
        <v>1058</v>
      </c>
      <c r="M37" t="s">
        <v>1056</v>
      </c>
      <c r="N37" t="s">
        <v>1058</v>
      </c>
      <c r="O37" t="s">
        <v>1058</v>
      </c>
      <c r="P37" t="s">
        <v>1058</v>
      </c>
      <c r="Q37" t="s">
        <v>1058</v>
      </c>
      <c r="R37" t="s">
        <v>1058</v>
      </c>
      <c r="S37" t="s">
        <v>1058</v>
      </c>
      <c r="T37" t="s">
        <v>1056</v>
      </c>
      <c r="U37" t="s">
        <v>1056</v>
      </c>
      <c r="V37" t="s">
        <v>1058</v>
      </c>
      <c r="W37" t="s">
        <v>1058</v>
      </c>
      <c r="X37" t="s">
        <v>1064</v>
      </c>
      <c r="Y37" t="s">
        <v>1058</v>
      </c>
    </row>
    <row r="38" spans="1:25" x14ac:dyDescent="0.25">
      <c r="B38" t="s">
        <v>1136</v>
      </c>
      <c r="D38" t="s">
        <v>1056</v>
      </c>
      <c r="E38" t="s">
        <v>1057</v>
      </c>
      <c r="F38" t="s">
        <v>450</v>
      </c>
      <c r="G38" t="s">
        <v>1056</v>
      </c>
      <c r="H38" t="s">
        <v>1057</v>
      </c>
      <c r="I38" t="s">
        <v>1058</v>
      </c>
      <c r="J38" t="s">
        <v>1058</v>
      </c>
      <c r="K38" t="s">
        <v>1058</v>
      </c>
      <c r="L38" t="s">
        <v>1058</v>
      </c>
      <c r="M38" t="s">
        <v>1058</v>
      </c>
      <c r="N38" t="s">
        <v>1058</v>
      </c>
      <c r="O38" t="s">
        <v>1058</v>
      </c>
      <c r="P38" t="s">
        <v>1058</v>
      </c>
      <c r="Q38" t="s">
        <v>1058</v>
      </c>
      <c r="R38" t="s">
        <v>1056</v>
      </c>
      <c r="S38" t="s">
        <v>1058</v>
      </c>
      <c r="T38" t="s">
        <v>1058</v>
      </c>
      <c r="U38" t="s">
        <v>1056</v>
      </c>
      <c r="V38" t="s">
        <v>1058</v>
      </c>
      <c r="W38" t="s">
        <v>1058</v>
      </c>
      <c r="X38" t="s">
        <v>1058</v>
      </c>
      <c r="Y38" t="s">
        <v>1056</v>
      </c>
    </row>
    <row r="39" spans="1:25" x14ac:dyDescent="0.25">
      <c r="B39" t="s">
        <v>1137</v>
      </c>
      <c r="D39" t="s">
        <v>1090</v>
      </c>
      <c r="E39" t="s">
        <v>1057</v>
      </c>
      <c r="F39" t="s">
        <v>450</v>
      </c>
      <c r="G39" t="s">
        <v>1079</v>
      </c>
      <c r="H39" t="s">
        <v>1057</v>
      </c>
      <c r="I39" t="s">
        <v>1058</v>
      </c>
      <c r="J39" t="s">
        <v>1058</v>
      </c>
      <c r="K39" t="s">
        <v>1056</v>
      </c>
      <c r="L39" t="s">
        <v>1058</v>
      </c>
      <c r="M39" t="s">
        <v>1064</v>
      </c>
      <c r="N39" t="s">
        <v>1058</v>
      </c>
      <c r="O39" t="s">
        <v>1058</v>
      </c>
      <c r="P39" t="s">
        <v>1058</v>
      </c>
      <c r="Q39" t="s">
        <v>1058</v>
      </c>
      <c r="R39" t="s">
        <v>1058</v>
      </c>
      <c r="S39" t="s">
        <v>1058</v>
      </c>
      <c r="T39" t="s">
        <v>1064</v>
      </c>
      <c r="U39" t="s">
        <v>1064</v>
      </c>
      <c r="V39" t="s">
        <v>1058</v>
      </c>
      <c r="W39" t="s">
        <v>1058</v>
      </c>
      <c r="X39" t="s">
        <v>1064</v>
      </c>
      <c r="Y39" t="s">
        <v>1056</v>
      </c>
    </row>
    <row r="40" spans="1:25" x14ac:dyDescent="0.25">
      <c r="B40" t="s">
        <v>1138</v>
      </c>
      <c r="C40" t="s">
        <v>1139</v>
      </c>
      <c r="D40" t="s">
        <v>1090</v>
      </c>
      <c r="E40" t="s">
        <v>1057</v>
      </c>
      <c r="F40" t="s">
        <v>450</v>
      </c>
      <c r="G40" t="s">
        <v>1058</v>
      </c>
      <c r="H40" t="s">
        <v>1058</v>
      </c>
      <c r="I40" t="s">
        <v>1058</v>
      </c>
      <c r="J40" t="s">
        <v>1058</v>
      </c>
      <c r="K40" t="s">
        <v>1058</v>
      </c>
      <c r="L40" t="s">
        <v>1058</v>
      </c>
      <c r="M40" t="s">
        <v>1058</v>
      </c>
      <c r="N40" t="s">
        <v>1058</v>
      </c>
      <c r="O40" t="s">
        <v>1058</v>
      </c>
      <c r="P40" t="s">
        <v>1058</v>
      </c>
      <c r="Q40" t="s">
        <v>1058</v>
      </c>
      <c r="R40" t="s">
        <v>1058</v>
      </c>
      <c r="S40" t="s">
        <v>1058</v>
      </c>
      <c r="T40" t="s">
        <v>1058</v>
      </c>
      <c r="U40" t="s">
        <v>1058</v>
      </c>
      <c r="V40" t="s">
        <v>1058</v>
      </c>
      <c r="W40" t="s">
        <v>1058</v>
      </c>
      <c r="X40" t="s">
        <v>1058</v>
      </c>
      <c r="Y40" t="s">
        <v>1058</v>
      </c>
    </row>
    <row r="41" spans="1:25" x14ac:dyDescent="0.25">
      <c r="B41" t="s">
        <v>1140</v>
      </c>
      <c r="D41" t="s">
        <v>1058</v>
      </c>
      <c r="E41" t="s">
        <v>1058</v>
      </c>
      <c r="F41" t="s">
        <v>1058</v>
      </c>
      <c r="G41" t="s">
        <v>1056</v>
      </c>
      <c r="H41" t="s">
        <v>1058</v>
      </c>
      <c r="I41" t="s">
        <v>1057</v>
      </c>
      <c r="J41" t="s">
        <v>1058</v>
      </c>
      <c r="K41" t="s">
        <v>1058</v>
      </c>
      <c r="L41" t="s">
        <v>1058</v>
      </c>
      <c r="M41" t="s">
        <v>1058</v>
      </c>
      <c r="N41" t="s">
        <v>1058</v>
      </c>
      <c r="O41" t="s">
        <v>1056</v>
      </c>
      <c r="P41" t="s">
        <v>1058</v>
      </c>
      <c r="Q41" t="s">
        <v>1058</v>
      </c>
      <c r="R41" t="s">
        <v>1058</v>
      </c>
      <c r="S41" t="s">
        <v>1058</v>
      </c>
      <c r="T41" t="s">
        <v>1058</v>
      </c>
      <c r="U41" t="s">
        <v>1056</v>
      </c>
      <c r="V41" t="s">
        <v>1058</v>
      </c>
      <c r="W41" t="s">
        <v>1058</v>
      </c>
      <c r="X41" t="s">
        <v>1056</v>
      </c>
      <c r="Y41" t="s">
        <v>1058</v>
      </c>
    </row>
    <row r="42" spans="1:25" x14ac:dyDescent="0.25">
      <c r="B42" t="s">
        <v>1141</v>
      </c>
      <c r="D42" t="s">
        <v>1142</v>
      </c>
      <c r="E42" t="s">
        <v>1143</v>
      </c>
      <c r="F42" t="s">
        <v>1065</v>
      </c>
      <c r="G42" t="s">
        <v>1142</v>
      </c>
      <c r="H42" t="s">
        <v>1057</v>
      </c>
      <c r="I42" t="s">
        <v>1058</v>
      </c>
      <c r="J42" t="s">
        <v>1058</v>
      </c>
      <c r="K42" t="s">
        <v>1058</v>
      </c>
      <c r="L42" t="s">
        <v>1058</v>
      </c>
      <c r="M42" t="s">
        <v>1058</v>
      </c>
      <c r="N42" t="s">
        <v>1058</v>
      </c>
      <c r="O42" t="s">
        <v>1058</v>
      </c>
      <c r="P42" t="s">
        <v>1058</v>
      </c>
      <c r="Q42" t="s">
        <v>1058</v>
      </c>
      <c r="R42" t="s">
        <v>1074</v>
      </c>
      <c r="S42" t="s">
        <v>1058</v>
      </c>
      <c r="T42" t="s">
        <v>1064</v>
      </c>
      <c r="U42" t="s">
        <v>1064</v>
      </c>
      <c r="V42" t="s">
        <v>1056</v>
      </c>
      <c r="W42" t="s">
        <v>1058</v>
      </c>
      <c r="X42" t="s">
        <v>1064</v>
      </c>
      <c r="Y42" t="s">
        <v>1064</v>
      </c>
    </row>
    <row r="43" spans="1:25" x14ac:dyDescent="0.25">
      <c r="A43" t="s">
        <v>1144</v>
      </c>
      <c r="B43" t="s">
        <v>1145</v>
      </c>
      <c r="D43" t="s">
        <v>1056</v>
      </c>
      <c r="E43" t="s">
        <v>1057</v>
      </c>
      <c r="F43" t="s">
        <v>450</v>
      </c>
      <c r="G43" t="s">
        <v>1058</v>
      </c>
      <c r="H43" t="s">
        <v>1058</v>
      </c>
      <c r="I43" t="s">
        <v>1058</v>
      </c>
      <c r="J43" t="s">
        <v>1058</v>
      </c>
      <c r="K43" t="s">
        <v>1058</v>
      </c>
      <c r="L43" t="s">
        <v>1058</v>
      </c>
      <c r="M43" t="s">
        <v>1058</v>
      </c>
      <c r="N43" t="s">
        <v>1058</v>
      </c>
      <c r="O43" t="s">
        <v>1058</v>
      </c>
      <c r="P43" t="s">
        <v>1058</v>
      </c>
      <c r="Q43" t="s">
        <v>1058</v>
      </c>
      <c r="R43" t="s">
        <v>1058</v>
      </c>
      <c r="S43" t="s">
        <v>1058</v>
      </c>
      <c r="T43" t="s">
        <v>1058</v>
      </c>
      <c r="U43" t="s">
        <v>1058</v>
      </c>
      <c r="V43" t="s">
        <v>1058</v>
      </c>
      <c r="W43" t="s">
        <v>1058</v>
      </c>
      <c r="X43" t="s">
        <v>1058</v>
      </c>
      <c r="Y43" t="s">
        <v>1058</v>
      </c>
    </row>
    <row r="44" spans="1:25" x14ac:dyDescent="0.25">
      <c r="B44" t="s">
        <v>1146</v>
      </c>
      <c r="D44" t="s">
        <v>1058</v>
      </c>
      <c r="E44" t="s">
        <v>1058</v>
      </c>
      <c r="F44" t="s">
        <v>1058</v>
      </c>
      <c r="G44" t="s">
        <v>1056</v>
      </c>
      <c r="H44" t="s">
        <v>1057</v>
      </c>
      <c r="I44" t="s">
        <v>1058</v>
      </c>
      <c r="J44" t="s">
        <v>1058</v>
      </c>
      <c r="K44" t="s">
        <v>1058</v>
      </c>
      <c r="L44" t="s">
        <v>1058</v>
      </c>
      <c r="M44" t="s">
        <v>1056</v>
      </c>
      <c r="N44" t="s">
        <v>1058</v>
      </c>
      <c r="O44" t="s">
        <v>1058</v>
      </c>
      <c r="P44" t="s">
        <v>1058</v>
      </c>
      <c r="Q44" t="s">
        <v>1058</v>
      </c>
      <c r="R44" t="s">
        <v>1058</v>
      </c>
      <c r="S44" t="s">
        <v>1058</v>
      </c>
      <c r="T44" t="s">
        <v>1058</v>
      </c>
      <c r="U44" t="s">
        <v>1056</v>
      </c>
      <c r="V44" t="s">
        <v>1058</v>
      </c>
      <c r="W44" t="s">
        <v>1056</v>
      </c>
      <c r="X44" t="s">
        <v>1058</v>
      </c>
      <c r="Y44" t="s">
        <v>1058</v>
      </c>
    </row>
    <row r="45" spans="1:25" x14ac:dyDescent="0.25">
      <c r="A45" t="s">
        <v>1147</v>
      </c>
      <c r="B45" t="s">
        <v>1148</v>
      </c>
      <c r="D45" t="s">
        <v>1149</v>
      </c>
      <c r="E45" t="s">
        <v>1058</v>
      </c>
      <c r="F45" t="s">
        <v>1058</v>
      </c>
      <c r="G45" t="s">
        <v>1150</v>
      </c>
      <c r="H45" t="s">
        <v>1058</v>
      </c>
      <c r="I45" t="s">
        <v>1058</v>
      </c>
      <c r="J45" t="s">
        <v>1058</v>
      </c>
      <c r="K45" t="s">
        <v>1058</v>
      </c>
      <c r="L45" t="s">
        <v>1058</v>
      </c>
      <c r="M45" t="s">
        <v>1058</v>
      </c>
      <c r="N45" t="s">
        <v>1058</v>
      </c>
      <c r="O45" t="s">
        <v>1058</v>
      </c>
      <c r="P45" t="s">
        <v>1058</v>
      </c>
      <c r="Q45" t="s">
        <v>1058</v>
      </c>
      <c r="R45" t="s">
        <v>1058</v>
      </c>
      <c r="S45" t="s">
        <v>1058</v>
      </c>
      <c r="T45" t="s">
        <v>1058</v>
      </c>
      <c r="U45" t="s">
        <v>1058</v>
      </c>
      <c r="V45" t="s">
        <v>1058</v>
      </c>
      <c r="W45" t="s">
        <v>1058</v>
      </c>
      <c r="X45" t="s">
        <v>1058</v>
      </c>
      <c r="Y45" t="s">
        <v>1058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A40ED-1AE6-4DC2-AE11-CB81EA02E95D}">
  <dimension ref="A1:AA80"/>
  <sheetViews>
    <sheetView topLeftCell="A34" zoomScale="85" zoomScaleNormal="85" workbookViewId="0">
      <selection activeCell="N44" sqref="N44:S80"/>
    </sheetView>
  </sheetViews>
  <sheetFormatPr defaultRowHeight="15" x14ac:dyDescent="0.25"/>
  <cols>
    <col min="1" max="1" width="26" customWidth="1"/>
    <col min="2" max="2" width="5" customWidth="1"/>
    <col min="3" max="3" width="6.7109375" customWidth="1"/>
    <col min="8" max="10" width="5.5703125" customWidth="1"/>
    <col min="11" max="11" width="28.28515625" customWidth="1"/>
    <col min="12" max="12" width="23" customWidth="1"/>
    <col min="21" max="21" width="11.5703125" customWidth="1"/>
    <col min="23" max="23" width="10.7109375" customWidth="1"/>
    <col min="24" max="24" width="10.42578125" bestFit="1" customWidth="1"/>
  </cols>
  <sheetData>
    <row r="1" spans="1:24" x14ac:dyDescent="0.25">
      <c r="A1" t="s">
        <v>508</v>
      </c>
      <c r="B1" t="s">
        <v>982</v>
      </c>
      <c r="C1" t="s">
        <v>983</v>
      </c>
      <c r="D1" t="s">
        <v>984</v>
      </c>
      <c r="E1" t="s">
        <v>985</v>
      </c>
      <c r="F1" t="s">
        <v>986</v>
      </c>
      <c r="H1" s="63"/>
      <c r="I1" t="s">
        <v>984</v>
      </c>
      <c r="J1" t="s">
        <v>987</v>
      </c>
      <c r="K1" t="s">
        <v>986</v>
      </c>
      <c r="L1" s="63"/>
      <c r="N1" t="s">
        <v>984</v>
      </c>
      <c r="O1" t="s">
        <v>985</v>
      </c>
      <c r="R1" s="63"/>
      <c r="S1" t="s">
        <v>984</v>
      </c>
      <c r="T1" t="s">
        <v>987</v>
      </c>
      <c r="V1" s="63"/>
    </row>
    <row r="2" spans="1:24" x14ac:dyDescent="0.25">
      <c r="D2" t="s">
        <v>195</v>
      </c>
      <c r="E2" t="s">
        <v>645</v>
      </c>
      <c r="F2" t="s">
        <v>94</v>
      </c>
      <c r="G2" t="s">
        <v>988</v>
      </c>
      <c r="H2" s="63" t="s">
        <v>93</v>
      </c>
      <c r="I2" t="s">
        <v>901</v>
      </c>
      <c r="J2" t="s">
        <v>243</v>
      </c>
      <c r="K2" t="s">
        <v>241</v>
      </c>
      <c r="L2" s="63" t="s">
        <v>989</v>
      </c>
      <c r="N2" t="s">
        <v>195</v>
      </c>
      <c r="O2" t="s">
        <v>645</v>
      </c>
      <c r="P2" t="s">
        <v>94</v>
      </c>
      <c r="Q2" t="s">
        <v>988</v>
      </c>
      <c r="R2" s="63" t="s">
        <v>93</v>
      </c>
      <c r="S2" t="s">
        <v>901</v>
      </c>
      <c r="T2" t="s">
        <v>243</v>
      </c>
      <c r="U2" t="s">
        <v>241</v>
      </c>
      <c r="V2" s="63" t="s">
        <v>989</v>
      </c>
      <c r="W2" t="s">
        <v>1037</v>
      </c>
      <c r="X2" t="s">
        <v>1038</v>
      </c>
    </row>
    <row r="3" spans="1:24" x14ac:dyDescent="0.25">
      <c r="A3" t="s">
        <v>1034</v>
      </c>
      <c r="B3" t="s">
        <v>990</v>
      </c>
      <c r="C3">
        <v>2</v>
      </c>
      <c r="D3">
        <v>100</v>
      </c>
      <c r="E3">
        <v>0</v>
      </c>
      <c r="F3">
        <v>0</v>
      </c>
      <c r="G3">
        <v>0</v>
      </c>
      <c r="H3" s="63">
        <v>0</v>
      </c>
      <c r="I3">
        <v>0</v>
      </c>
      <c r="J3">
        <v>0</v>
      </c>
      <c r="K3">
        <v>100</v>
      </c>
      <c r="L3" s="63">
        <v>0</v>
      </c>
      <c r="N3">
        <v>2</v>
      </c>
      <c r="O3">
        <v>0</v>
      </c>
      <c r="P3">
        <v>0</v>
      </c>
      <c r="Q3">
        <v>0</v>
      </c>
      <c r="R3" s="63">
        <v>0</v>
      </c>
      <c r="S3">
        <v>0</v>
      </c>
      <c r="T3">
        <v>0</v>
      </c>
      <c r="U3">
        <v>2</v>
      </c>
      <c r="V3">
        <v>0</v>
      </c>
      <c r="W3" s="64">
        <f>SUM(N3:R3)</f>
        <v>2</v>
      </c>
      <c r="X3" s="64">
        <f>SUM(S3:V3)</f>
        <v>2</v>
      </c>
    </row>
    <row r="4" spans="1:24" x14ac:dyDescent="0.25">
      <c r="A4" t="s">
        <v>1035</v>
      </c>
      <c r="B4" t="s">
        <v>991</v>
      </c>
      <c r="C4">
        <v>3</v>
      </c>
      <c r="D4">
        <v>0</v>
      </c>
      <c r="E4">
        <v>0</v>
      </c>
      <c r="F4">
        <v>100</v>
      </c>
      <c r="G4">
        <v>0</v>
      </c>
      <c r="H4" s="63">
        <v>0</v>
      </c>
      <c r="I4">
        <v>0</v>
      </c>
      <c r="J4">
        <v>0</v>
      </c>
      <c r="K4">
        <v>100</v>
      </c>
      <c r="L4" s="63">
        <v>0</v>
      </c>
      <c r="N4">
        <v>0</v>
      </c>
      <c r="O4">
        <v>0</v>
      </c>
      <c r="P4">
        <v>3</v>
      </c>
      <c r="Q4">
        <v>0</v>
      </c>
      <c r="R4" s="63">
        <v>0</v>
      </c>
      <c r="S4">
        <v>0</v>
      </c>
      <c r="T4">
        <v>0</v>
      </c>
      <c r="U4">
        <v>3</v>
      </c>
      <c r="V4">
        <v>0</v>
      </c>
      <c r="W4" s="64">
        <f t="shared" ref="W4:W39" si="0">SUM(N4:R4)</f>
        <v>3</v>
      </c>
      <c r="X4" s="64">
        <f t="shared" ref="X4:X39" si="1">SUM(S4:V4)</f>
        <v>3</v>
      </c>
    </row>
    <row r="5" spans="1:24" x14ac:dyDescent="0.25">
      <c r="A5" t="s">
        <v>1036</v>
      </c>
      <c r="B5" t="s">
        <v>992</v>
      </c>
      <c r="C5">
        <v>2</v>
      </c>
      <c r="D5">
        <v>0</v>
      </c>
      <c r="E5">
        <v>0</v>
      </c>
      <c r="F5">
        <v>90</v>
      </c>
      <c r="G5">
        <v>10</v>
      </c>
      <c r="H5" s="63">
        <v>0</v>
      </c>
      <c r="I5">
        <v>0</v>
      </c>
      <c r="J5">
        <v>20</v>
      </c>
      <c r="K5">
        <v>80</v>
      </c>
      <c r="L5" s="63">
        <v>0</v>
      </c>
      <c r="N5">
        <v>0</v>
      </c>
      <c r="O5">
        <v>0</v>
      </c>
      <c r="P5">
        <v>1.8</v>
      </c>
      <c r="Q5">
        <v>0.2</v>
      </c>
      <c r="R5" s="63">
        <v>0</v>
      </c>
      <c r="S5">
        <v>0</v>
      </c>
      <c r="T5">
        <v>0.4</v>
      </c>
      <c r="U5">
        <v>1.6</v>
      </c>
      <c r="V5">
        <v>0</v>
      </c>
      <c r="W5" s="64">
        <f t="shared" si="0"/>
        <v>2</v>
      </c>
      <c r="X5" s="64">
        <f t="shared" si="1"/>
        <v>2</v>
      </c>
    </row>
    <row r="6" spans="1:24" x14ac:dyDescent="0.25">
      <c r="A6" t="s">
        <v>1001</v>
      </c>
      <c r="B6" t="s">
        <v>993</v>
      </c>
      <c r="C6">
        <v>0</v>
      </c>
      <c r="D6">
        <v>20</v>
      </c>
      <c r="E6">
        <v>0</v>
      </c>
      <c r="F6">
        <v>80</v>
      </c>
      <c r="G6">
        <v>0</v>
      </c>
      <c r="H6" s="63">
        <v>0</v>
      </c>
      <c r="I6">
        <v>0</v>
      </c>
      <c r="J6">
        <v>100</v>
      </c>
      <c r="K6">
        <v>0</v>
      </c>
      <c r="L6" s="63">
        <v>0</v>
      </c>
      <c r="N6">
        <v>0</v>
      </c>
      <c r="O6">
        <v>0</v>
      </c>
      <c r="P6">
        <v>0</v>
      </c>
      <c r="Q6">
        <v>0</v>
      </c>
      <c r="R6" s="63">
        <v>0</v>
      </c>
      <c r="S6">
        <v>0</v>
      </c>
      <c r="T6">
        <v>0</v>
      </c>
      <c r="U6">
        <v>0</v>
      </c>
      <c r="V6">
        <v>0</v>
      </c>
      <c r="W6" s="64">
        <f t="shared" si="0"/>
        <v>0</v>
      </c>
      <c r="X6" s="64">
        <f t="shared" si="1"/>
        <v>0</v>
      </c>
    </row>
    <row r="7" spans="1:24" x14ac:dyDescent="0.25">
      <c r="A7" t="s">
        <v>1002</v>
      </c>
      <c r="B7" t="s">
        <v>994</v>
      </c>
      <c r="C7">
        <v>26</v>
      </c>
      <c r="D7">
        <v>0</v>
      </c>
      <c r="E7">
        <v>0</v>
      </c>
      <c r="F7">
        <v>0</v>
      </c>
      <c r="G7">
        <v>100</v>
      </c>
      <c r="H7" s="63">
        <v>0</v>
      </c>
      <c r="I7">
        <v>0</v>
      </c>
      <c r="J7">
        <v>0</v>
      </c>
      <c r="K7">
        <v>0</v>
      </c>
      <c r="L7" s="63">
        <v>100</v>
      </c>
      <c r="N7">
        <v>0</v>
      </c>
      <c r="O7">
        <v>0</v>
      </c>
      <c r="P7">
        <v>0</v>
      </c>
      <c r="Q7">
        <v>26</v>
      </c>
      <c r="R7" s="63">
        <v>0</v>
      </c>
      <c r="S7">
        <v>0</v>
      </c>
      <c r="T7">
        <v>0</v>
      </c>
      <c r="U7">
        <v>0</v>
      </c>
      <c r="V7">
        <v>26</v>
      </c>
      <c r="W7" s="64">
        <f t="shared" si="0"/>
        <v>26</v>
      </c>
      <c r="X7" s="64">
        <f t="shared" si="1"/>
        <v>26</v>
      </c>
    </row>
    <row r="8" spans="1:24" x14ac:dyDescent="0.25">
      <c r="A8" t="s">
        <v>1003</v>
      </c>
      <c r="B8" t="s">
        <v>994</v>
      </c>
      <c r="C8">
        <v>2</v>
      </c>
      <c r="D8">
        <v>0</v>
      </c>
      <c r="E8">
        <v>0</v>
      </c>
      <c r="F8">
        <v>0</v>
      </c>
      <c r="G8">
        <v>100</v>
      </c>
      <c r="H8" s="63">
        <v>0</v>
      </c>
      <c r="I8">
        <v>0</v>
      </c>
      <c r="J8">
        <v>0</v>
      </c>
      <c r="K8">
        <v>0</v>
      </c>
      <c r="L8" s="63">
        <v>100</v>
      </c>
      <c r="N8">
        <v>0</v>
      </c>
      <c r="O8">
        <v>0</v>
      </c>
      <c r="P8">
        <v>0</v>
      </c>
      <c r="Q8">
        <v>2</v>
      </c>
      <c r="R8" s="63">
        <v>0</v>
      </c>
      <c r="S8">
        <v>0</v>
      </c>
      <c r="T8">
        <v>0</v>
      </c>
      <c r="U8">
        <v>0</v>
      </c>
      <c r="V8">
        <v>2</v>
      </c>
      <c r="W8" s="64">
        <f t="shared" si="0"/>
        <v>2</v>
      </c>
      <c r="X8" s="64">
        <f t="shared" si="1"/>
        <v>2</v>
      </c>
    </row>
    <row r="9" spans="1:24" x14ac:dyDescent="0.25">
      <c r="A9" t="s">
        <v>1004</v>
      </c>
      <c r="B9" t="s">
        <v>992</v>
      </c>
      <c r="C9">
        <v>5</v>
      </c>
      <c r="D9">
        <v>0</v>
      </c>
      <c r="E9">
        <v>0</v>
      </c>
      <c r="F9">
        <v>80</v>
      </c>
      <c r="G9">
        <v>20</v>
      </c>
      <c r="H9" s="63">
        <v>0</v>
      </c>
      <c r="I9">
        <v>0</v>
      </c>
      <c r="J9">
        <v>0</v>
      </c>
      <c r="K9">
        <v>100</v>
      </c>
      <c r="L9" s="63">
        <v>0</v>
      </c>
      <c r="N9">
        <v>0</v>
      </c>
      <c r="O9">
        <v>0</v>
      </c>
      <c r="P9">
        <v>4</v>
      </c>
      <c r="Q9">
        <v>1</v>
      </c>
      <c r="R9" s="63">
        <v>0</v>
      </c>
      <c r="S9">
        <v>0</v>
      </c>
      <c r="T9">
        <v>0</v>
      </c>
      <c r="U9">
        <v>5</v>
      </c>
      <c r="V9">
        <v>0</v>
      </c>
      <c r="W9" s="64">
        <f t="shared" si="0"/>
        <v>5</v>
      </c>
      <c r="X9" s="64">
        <f t="shared" si="1"/>
        <v>5</v>
      </c>
    </row>
    <row r="10" spans="1:24" x14ac:dyDescent="0.25">
      <c r="A10" t="s">
        <v>1005</v>
      </c>
      <c r="B10" t="s">
        <v>990</v>
      </c>
      <c r="C10">
        <v>30</v>
      </c>
      <c r="D10">
        <v>100</v>
      </c>
      <c r="E10">
        <v>0</v>
      </c>
      <c r="F10">
        <v>0</v>
      </c>
      <c r="G10">
        <v>0</v>
      </c>
      <c r="H10" s="63">
        <v>0</v>
      </c>
      <c r="I10">
        <v>0</v>
      </c>
      <c r="J10">
        <v>0</v>
      </c>
      <c r="K10">
        <v>100</v>
      </c>
      <c r="L10" s="63">
        <v>0</v>
      </c>
      <c r="N10">
        <v>30</v>
      </c>
      <c r="O10">
        <v>0</v>
      </c>
      <c r="P10">
        <v>0</v>
      </c>
      <c r="Q10">
        <v>0</v>
      </c>
      <c r="R10" s="63">
        <v>0</v>
      </c>
      <c r="S10">
        <v>0</v>
      </c>
      <c r="T10">
        <v>0</v>
      </c>
      <c r="U10">
        <v>30</v>
      </c>
      <c r="V10">
        <v>0</v>
      </c>
      <c r="W10" s="64">
        <f t="shared" si="0"/>
        <v>30</v>
      </c>
      <c r="X10" s="64">
        <f t="shared" si="1"/>
        <v>30</v>
      </c>
    </row>
    <row r="11" spans="1:24" x14ac:dyDescent="0.25">
      <c r="A11" t="s">
        <v>1006</v>
      </c>
      <c r="B11" t="s">
        <v>992</v>
      </c>
      <c r="C11">
        <v>20</v>
      </c>
      <c r="D11">
        <v>0</v>
      </c>
      <c r="E11">
        <v>0</v>
      </c>
      <c r="F11">
        <v>70</v>
      </c>
      <c r="G11">
        <v>30</v>
      </c>
      <c r="H11" s="63">
        <v>0</v>
      </c>
      <c r="I11">
        <v>0</v>
      </c>
      <c r="J11">
        <v>20</v>
      </c>
      <c r="K11">
        <v>80</v>
      </c>
      <c r="L11" s="63">
        <v>0</v>
      </c>
      <c r="N11">
        <v>0</v>
      </c>
      <c r="O11">
        <v>0</v>
      </c>
      <c r="P11">
        <v>14</v>
      </c>
      <c r="Q11">
        <v>6</v>
      </c>
      <c r="R11" s="63">
        <v>0</v>
      </c>
      <c r="S11">
        <v>0</v>
      </c>
      <c r="T11">
        <v>4</v>
      </c>
      <c r="U11">
        <v>16</v>
      </c>
      <c r="V11">
        <v>0</v>
      </c>
      <c r="W11" s="64">
        <f t="shared" si="0"/>
        <v>20</v>
      </c>
      <c r="X11" s="64">
        <f t="shared" si="1"/>
        <v>20</v>
      </c>
    </row>
    <row r="12" spans="1:24" x14ac:dyDescent="0.25">
      <c r="A12" t="s">
        <v>1007</v>
      </c>
      <c r="B12" t="s">
        <v>992</v>
      </c>
      <c r="C12">
        <v>21</v>
      </c>
      <c r="D12">
        <v>0</v>
      </c>
      <c r="E12">
        <v>0</v>
      </c>
      <c r="F12">
        <v>90</v>
      </c>
      <c r="G12">
        <v>10</v>
      </c>
      <c r="H12" s="63">
        <v>0</v>
      </c>
      <c r="I12">
        <v>0</v>
      </c>
      <c r="J12">
        <v>0</v>
      </c>
      <c r="K12">
        <v>100</v>
      </c>
      <c r="L12" s="63">
        <v>0</v>
      </c>
      <c r="N12">
        <v>0</v>
      </c>
      <c r="O12">
        <v>0</v>
      </c>
      <c r="P12">
        <v>18.900000000000002</v>
      </c>
      <c r="Q12">
        <v>2.1</v>
      </c>
      <c r="R12" s="63">
        <v>0</v>
      </c>
      <c r="S12">
        <v>0</v>
      </c>
      <c r="T12">
        <v>0</v>
      </c>
      <c r="U12">
        <v>21</v>
      </c>
      <c r="V12">
        <v>0</v>
      </c>
      <c r="W12" s="64">
        <f t="shared" si="0"/>
        <v>21.000000000000004</v>
      </c>
      <c r="X12" s="64">
        <f t="shared" si="1"/>
        <v>21</v>
      </c>
    </row>
    <row r="13" spans="1:24" x14ac:dyDescent="0.25">
      <c r="A13" t="s">
        <v>1008</v>
      </c>
      <c r="B13" t="s">
        <v>992</v>
      </c>
      <c r="C13">
        <v>47</v>
      </c>
      <c r="D13">
        <v>4</v>
      </c>
      <c r="E13">
        <v>0</v>
      </c>
      <c r="F13">
        <v>96</v>
      </c>
      <c r="G13">
        <v>0</v>
      </c>
      <c r="H13" s="63">
        <v>0</v>
      </c>
      <c r="I13">
        <v>0</v>
      </c>
      <c r="J13">
        <v>0</v>
      </c>
      <c r="K13">
        <v>100</v>
      </c>
      <c r="L13" s="63">
        <v>0</v>
      </c>
      <c r="N13">
        <v>1.8800000000000001</v>
      </c>
      <c r="O13">
        <v>0</v>
      </c>
      <c r="P13">
        <v>45.12</v>
      </c>
      <c r="Q13">
        <v>0</v>
      </c>
      <c r="R13" s="63">
        <v>0</v>
      </c>
      <c r="S13">
        <v>0</v>
      </c>
      <c r="T13">
        <v>0</v>
      </c>
      <c r="U13">
        <v>47</v>
      </c>
      <c r="V13">
        <v>0</v>
      </c>
      <c r="W13" s="64">
        <f t="shared" si="0"/>
        <v>47</v>
      </c>
      <c r="X13" s="64">
        <f t="shared" si="1"/>
        <v>47</v>
      </c>
    </row>
    <row r="14" spans="1:24" x14ac:dyDescent="0.25">
      <c r="A14" t="s">
        <v>1009</v>
      </c>
      <c r="B14" t="s">
        <v>992</v>
      </c>
      <c r="C14">
        <v>33</v>
      </c>
      <c r="D14">
        <v>0</v>
      </c>
      <c r="E14">
        <v>5</v>
      </c>
      <c r="F14">
        <v>85</v>
      </c>
      <c r="G14">
        <v>10</v>
      </c>
      <c r="H14" s="63">
        <v>0</v>
      </c>
      <c r="I14">
        <v>0</v>
      </c>
      <c r="J14">
        <v>0</v>
      </c>
      <c r="K14">
        <v>100</v>
      </c>
      <c r="L14" s="63">
        <v>0</v>
      </c>
      <c r="N14">
        <v>0</v>
      </c>
      <c r="O14">
        <v>1.6500000000000001</v>
      </c>
      <c r="P14">
        <v>28.05</v>
      </c>
      <c r="Q14">
        <v>3.3000000000000003</v>
      </c>
      <c r="R14" s="63">
        <v>0</v>
      </c>
      <c r="S14">
        <v>0</v>
      </c>
      <c r="T14">
        <v>0</v>
      </c>
      <c r="U14">
        <v>33</v>
      </c>
      <c r="V14">
        <v>0</v>
      </c>
      <c r="W14" s="64">
        <f t="shared" si="0"/>
        <v>33</v>
      </c>
      <c r="X14" s="64">
        <f t="shared" si="1"/>
        <v>33</v>
      </c>
    </row>
    <row r="15" spans="1:24" x14ac:dyDescent="0.25">
      <c r="A15" t="s">
        <v>1032</v>
      </c>
      <c r="B15" t="s">
        <v>995</v>
      </c>
      <c r="C15">
        <v>116</v>
      </c>
      <c r="D15">
        <v>0</v>
      </c>
      <c r="E15">
        <v>46</v>
      </c>
      <c r="F15">
        <v>34</v>
      </c>
      <c r="G15" s="63">
        <v>20</v>
      </c>
      <c r="H15">
        <v>0</v>
      </c>
      <c r="I15">
        <v>0</v>
      </c>
      <c r="J15">
        <v>0</v>
      </c>
      <c r="K15" s="63">
        <v>100</v>
      </c>
      <c r="L15">
        <v>0</v>
      </c>
      <c r="N15">
        <v>0</v>
      </c>
      <c r="O15">
        <v>53.36</v>
      </c>
      <c r="P15">
        <v>39.440000000000005</v>
      </c>
      <c r="Q15">
        <v>23.200000000000003</v>
      </c>
      <c r="R15" s="63">
        <v>0</v>
      </c>
      <c r="S15">
        <v>0</v>
      </c>
      <c r="T15">
        <v>0</v>
      </c>
      <c r="U15">
        <v>116</v>
      </c>
      <c r="V15">
        <v>0</v>
      </c>
      <c r="W15" s="64">
        <f t="shared" si="0"/>
        <v>116.00000000000001</v>
      </c>
      <c r="X15" s="64">
        <f t="shared" si="1"/>
        <v>116</v>
      </c>
    </row>
    <row r="16" spans="1:24" x14ac:dyDescent="0.25">
      <c r="A16" t="s">
        <v>1033</v>
      </c>
      <c r="B16" t="s">
        <v>995</v>
      </c>
      <c r="C16">
        <v>6</v>
      </c>
      <c r="D16">
        <v>50</v>
      </c>
      <c r="E16">
        <v>50</v>
      </c>
      <c r="F16">
        <v>0</v>
      </c>
      <c r="G16" s="63">
        <v>0</v>
      </c>
      <c r="H16">
        <v>0</v>
      </c>
      <c r="I16">
        <v>0</v>
      </c>
      <c r="J16">
        <v>0</v>
      </c>
      <c r="K16" s="63">
        <v>100</v>
      </c>
      <c r="L16">
        <v>0</v>
      </c>
      <c r="N16">
        <v>3</v>
      </c>
      <c r="O16">
        <v>3</v>
      </c>
      <c r="P16">
        <v>0</v>
      </c>
      <c r="Q16">
        <v>0</v>
      </c>
      <c r="R16" s="63">
        <v>0</v>
      </c>
      <c r="S16">
        <v>0</v>
      </c>
      <c r="T16">
        <v>0</v>
      </c>
      <c r="U16">
        <v>6</v>
      </c>
      <c r="V16">
        <v>0</v>
      </c>
      <c r="W16" s="64">
        <f t="shared" si="0"/>
        <v>6</v>
      </c>
      <c r="X16" s="64">
        <f t="shared" si="1"/>
        <v>6</v>
      </c>
    </row>
    <row r="17" spans="1:24" x14ac:dyDescent="0.25">
      <c r="A17" t="s">
        <v>1010</v>
      </c>
      <c r="B17" t="s">
        <v>992</v>
      </c>
      <c r="C17">
        <v>3</v>
      </c>
      <c r="D17">
        <v>0</v>
      </c>
      <c r="E17">
        <v>20</v>
      </c>
      <c r="F17">
        <v>80</v>
      </c>
      <c r="G17">
        <v>0</v>
      </c>
      <c r="H17" s="63">
        <v>0</v>
      </c>
      <c r="I17">
        <v>0</v>
      </c>
      <c r="J17">
        <v>0</v>
      </c>
      <c r="K17">
        <v>100</v>
      </c>
      <c r="L17" s="63">
        <v>0</v>
      </c>
      <c r="N17">
        <v>0</v>
      </c>
      <c r="O17">
        <v>0.60000000000000009</v>
      </c>
      <c r="P17">
        <v>2.4000000000000004</v>
      </c>
      <c r="Q17">
        <v>0</v>
      </c>
      <c r="R17" s="63">
        <v>0</v>
      </c>
      <c r="S17">
        <v>0</v>
      </c>
      <c r="T17">
        <v>0</v>
      </c>
      <c r="U17">
        <v>3</v>
      </c>
      <c r="V17">
        <v>0</v>
      </c>
      <c r="W17" s="64">
        <f t="shared" si="0"/>
        <v>3.0000000000000004</v>
      </c>
      <c r="X17" s="64">
        <f t="shared" si="1"/>
        <v>3</v>
      </c>
    </row>
    <row r="18" spans="1:24" x14ac:dyDescent="0.25">
      <c r="A18" t="s">
        <v>1011</v>
      </c>
      <c r="B18" t="s">
        <v>995</v>
      </c>
      <c r="C18">
        <v>5</v>
      </c>
      <c r="D18">
        <v>40</v>
      </c>
      <c r="E18">
        <v>60</v>
      </c>
      <c r="F18">
        <v>0</v>
      </c>
      <c r="G18">
        <v>0</v>
      </c>
      <c r="H18" s="63">
        <v>0</v>
      </c>
      <c r="I18">
        <v>0</v>
      </c>
      <c r="J18">
        <v>0</v>
      </c>
      <c r="K18">
        <v>100</v>
      </c>
      <c r="L18" s="63">
        <v>0</v>
      </c>
      <c r="N18">
        <v>2</v>
      </c>
      <c r="O18">
        <v>3</v>
      </c>
      <c r="P18">
        <v>0</v>
      </c>
      <c r="Q18">
        <v>0</v>
      </c>
      <c r="R18" s="63">
        <v>0</v>
      </c>
      <c r="S18">
        <v>0</v>
      </c>
      <c r="T18">
        <v>0</v>
      </c>
      <c r="U18">
        <v>5</v>
      </c>
      <c r="V18">
        <v>0</v>
      </c>
      <c r="W18" s="64">
        <f t="shared" si="0"/>
        <v>5</v>
      </c>
      <c r="X18" s="64">
        <f t="shared" si="1"/>
        <v>5</v>
      </c>
    </row>
    <row r="19" spans="1:24" x14ac:dyDescent="0.25">
      <c r="A19" t="s">
        <v>1012</v>
      </c>
      <c r="B19" t="s">
        <v>995</v>
      </c>
      <c r="C19">
        <v>2</v>
      </c>
      <c r="D19">
        <v>0</v>
      </c>
      <c r="E19">
        <v>90</v>
      </c>
      <c r="F19">
        <v>10</v>
      </c>
      <c r="G19">
        <v>0</v>
      </c>
      <c r="H19" s="63">
        <v>0</v>
      </c>
      <c r="I19">
        <v>0</v>
      </c>
      <c r="J19">
        <v>0</v>
      </c>
      <c r="K19">
        <v>100</v>
      </c>
      <c r="L19" s="63">
        <v>0</v>
      </c>
      <c r="N19">
        <v>0</v>
      </c>
      <c r="O19">
        <v>1.8</v>
      </c>
      <c r="P19">
        <v>0.2</v>
      </c>
      <c r="Q19">
        <v>0</v>
      </c>
      <c r="R19" s="63">
        <v>0</v>
      </c>
      <c r="S19">
        <v>0</v>
      </c>
      <c r="T19">
        <v>0</v>
      </c>
      <c r="U19">
        <v>2</v>
      </c>
      <c r="V19">
        <v>0</v>
      </c>
      <c r="W19" s="64">
        <f t="shared" si="0"/>
        <v>2</v>
      </c>
      <c r="X19" s="64">
        <f t="shared" si="1"/>
        <v>2</v>
      </c>
    </row>
    <row r="20" spans="1:24" x14ac:dyDescent="0.25">
      <c r="A20" t="s">
        <v>1031</v>
      </c>
      <c r="B20" t="s">
        <v>995</v>
      </c>
      <c r="C20">
        <v>62</v>
      </c>
      <c r="D20">
        <v>15</v>
      </c>
      <c r="E20">
        <v>41</v>
      </c>
      <c r="F20">
        <v>18</v>
      </c>
      <c r="G20">
        <v>26</v>
      </c>
      <c r="H20">
        <v>0</v>
      </c>
      <c r="I20">
        <v>0</v>
      </c>
      <c r="J20" s="63">
        <v>0</v>
      </c>
      <c r="K20">
        <v>100</v>
      </c>
      <c r="L20">
        <v>0</v>
      </c>
      <c r="N20">
        <v>9.2999999999999989</v>
      </c>
      <c r="O20">
        <v>25.419999999999998</v>
      </c>
      <c r="P20">
        <v>11.16</v>
      </c>
      <c r="Q20">
        <v>16.12</v>
      </c>
      <c r="R20" s="63">
        <v>0</v>
      </c>
      <c r="S20">
        <v>0</v>
      </c>
      <c r="T20">
        <v>0</v>
      </c>
      <c r="U20">
        <v>62</v>
      </c>
      <c r="V20">
        <v>0</v>
      </c>
      <c r="W20" s="64">
        <f t="shared" si="0"/>
        <v>62</v>
      </c>
      <c r="X20" s="64">
        <f t="shared" si="1"/>
        <v>62</v>
      </c>
    </row>
    <row r="21" spans="1:24" x14ac:dyDescent="0.25">
      <c r="A21" t="s">
        <v>1013</v>
      </c>
      <c r="B21" t="s">
        <v>995</v>
      </c>
      <c r="C21">
        <v>13</v>
      </c>
      <c r="D21">
        <v>0</v>
      </c>
      <c r="E21">
        <v>70</v>
      </c>
      <c r="F21">
        <v>30</v>
      </c>
      <c r="G21">
        <v>0</v>
      </c>
      <c r="H21" s="63">
        <v>0</v>
      </c>
      <c r="I21">
        <v>0</v>
      </c>
      <c r="J21">
        <v>0</v>
      </c>
      <c r="K21">
        <v>100</v>
      </c>
      <c r="L21" s="63">
        <v>0</v>
      </c>
      <c r="N21">
        <v>0</v>
      </c>
      <c r="O21">
        <v>9.1</v>
      </c>
      <c r="P21">
        <v>3.9</v>
      </c>
      <c r="Q21">
        <v>0</v>
      </c>
      <c r="R21" s="63">
        <v>0</v>
      </c>
      <c r="S21">
        <v>0</v>
      </c>
      <c r="T21">
        <v>0</v>
      </c>
      <c r="U21">
        <v>13</v>
      </c>
      <c r="V21">
        <v>0</v>
      </c>
      <c r="W21" s="64">
        <f t="shared" si="0"/>
        <v>13</v>
      </c>
      <c r="X21" s="64">
        <f t="shared" si="1"/>
        <v>13</v>
      </c>
    </row>
    <row r="22" spans="1:24" x14ac:dyDescent="0.25">
      <c r="A22" t="s">
        <v>1014</v>
      </c>
      <c r="B22" t="s">
        <v>992</v>
      </c>
      <c r="C22">
        <v>64</v>
      </c>
      <c r="D22">
        <v>0</v>
      </c>
      <c r="E22">
        <v>0</v>
      </c>
      <c r="F22">
        <v>50</v>
      </c>
      <c r="G22">
        <v>50</v>
      </c>
      <c r="H22" s="63">
        <v>0</v>
      </c>
      <c r="I22">
        <v>0</v>
      </c>
      <c r="J22">
        <v>0</v>
      </c>
      <c r="K22">
        <v>100</v>
      </c>
      <c r="L22" s="63">
        <v>0</v>
      </c>
      <c r="N22">
        <v>0</v>
      </c>
      <c r="O22">
        <v>0</v>
      </c>
      <c r="P22">
        <v>32</v>
      </c>
      <c r="Q22">
        <v>32</v>
      </c>
      <c r="R22" s="63">
        <v>0</v>
      </c>
      <c r="S22">
        <v>0</v>
      </c>
      <c r="T22">
        <v>0</v>
      </c>
      <c r="U22">
        <v>64</v>
      </c>
      <c r="V22">
        <v>0</v>
      </c>
      <c r="W22" s="64">
        <f t="shared" si="0"/>
        <v>64</v>
      </c>
      <c r="X22" s="64">
        <f t="shared" si="1"/>
        <v>64</v>
      </c>
    </row>
    <row r="23" spans="1:24" x14ac:dyDescent="0.25">
      <c r="A23" t="s">
        <v>1015</v>
      </c>
      <c r="B23" t="s">
        <v>995</v>
      </c>
      <c r="C23">
        <v>131</v>
      </c>
      <c r="D23">
        <v>2</v>
      </c>
      <c r="E23">
        <v>73</v>
      </c>
      <c r="F23">
        <v>17</v>
      </c>
      <c r="G23">
        <v>8</v>
      </c>
      <c r="H23" s="63">
        <v>0</v>
      </c>
      <c r="I23">
        <v>0</v>
      </c>
      <c r="J23">
        <v>0</v>
      </c>
      <c r="K23">
        <v>100</v>
      </c>
      <c r="L23" s="63">
        <v>0</v>
      </c>
      <c r="N23">
        <v>2.62</v>
      </c>
      <c r="O23">
        <v>95.63</v>
      </c>
      <c r="P23">
        <v>22.270000000000003</v>
      </c>
      <c r="Q23">
        <v>10.48</v>
      </c>
      <c r="R23" s="63">
        <v>0</v>
      </c>
      <c r="S23">
        <v>0</v>
      </c>
      <c r="T23">
        <v>0</v>
      </c>
      <c r="U23">
        <v>131</v>
      </c>
      <c r="V23">
        <v>0</v>
      </c>
      <c r="W23" s="64">
        <f t="shared" si="0"/>
        <v>131</v>
      </c>
      <c r="X23" s="64">
        <f t="shared" si="1"/>
        <v>131</v>
      </c>
    </row>
    <row r="24" spans="1:24" x14ac:dyDescent="0.25">
      <c r="A24" t="s">
        <v>1016</v>
      </c>
      <c r="B24" t="s">
        <v>992</v>
      </c>
      <c r="C24">
        <v>21</v>
      </c>
      <c r="D24">
        <v>0</v>
      </c>
      <c r="E24">
        <v>24</v>
      </c>
      <c r="F24">
        <v>66</v>
      </c>
      <c r="G24">
        <v>10</v>
      </c>
      <c r="H24" s="63">
        <v>0</v>
      </c>
      <c r="I24">
        <v>0</v>
      </c>
      <c r="J24">
        <v>0</v>
      </c>
      <c r="K24">
        <v>100</v>
      </c>
      <c r="L24" s="63">
        <v>0</v>
      </c>
      <c r="N24">
        <v>0</v>
      </c>
      <c r="O24">
        <v>5.04</v>
      </c>
      <c r="P24">
        <v>13.860000000000001</v>
      </c>
      <c r="Q24">
        <v>2.1</v>
      </c>
      <c r="R24" s="63">
        <v>0</v>
      </c>
      <c r="S24">
        <v>0</v>
      </c>
      <c r="T24">
        <v>0</v>
      </c>
      <c r="U24">
        <v>21</v>
      </c>
      <c r="V24">
        <v>0</v>
      </c>
      <c r="W24" s="64">
        <f t="shared" si="0"/>
        <v>21.000000000000004</v>
      </c>
      <c r="X24" s="64">
        <f t="shared" si="1"/>
        <v>21</v>
      </c>
    </row>
    <row r="25" spans="1:24" x14ac:dyDescent="0.25">
      <c r="A25" t="s">
        <v>1017</v>
      </c>
      <c r="B25" t="s">
        <v>992</v>
      </c>
      <c r="C25">
        <v>5</v>
      </c>
      <c r="D25">
        <v>0</v>
      </c>
      <c r="E25">
        <v>0</v>
      </c>
      <c r="F25">
        <v>80</v>
      </c>
      <c r="G25">
        <v>20</v>
      </c>
      <c r="H25" s="63">
        <v>0</v>
      </c>
      <c r="I25">
        <v>0</v>
      </c>
      <c r="J25">
        <v>0</v>
      </c>
      <c r="K25">
        <v>100</v>
      </c>
      <c r="L25" s="63">
        <v>0</v>
      </c>
      <c r="N25">
        <v>0</v>
      </c>
      <c r="O25">
        <v>0</v>
      </c>
      <c r="P25">
        <v>4</v>
      </c>
      <c r="Q25">
        <v>1</v>
      </c>
      <c r="R25" s="63">
        <v>0</v>
      </c>
      <c r="S25">
        <v>0</v>
      </c>
      <c r="T25">
        <v>0</v>
      </c>
      <c r="U25">
        <v>5</v>
      </c>
      <c r="V25">
        <v>0</v>
      </c>
      <c r="W25" s="64">
        <f t="shared" si="0"/>
        <v>5</v>
      </c>
      <c r="X25" s="64">
        <f t="shared" si="1"/>
        <v>5</v>
      </c>
    </row>
    <row r="26" spans="1:24" x14ac:dyDescent="0.25">
      <c r="A26" t="s">
        <v>1018</v>
      </c>
      <c r="B26" t="s">
        <v>992</v>
      </c>
      <c r="C26">
        <v>91</v>
      </c>
      <c r="D26">
        <v>0</v>
      </c>
      <c r="E26">
        <v>2</v>
      </c>
      <c r="F26">
        <v>94</v>
      </c>
      <c r="G26">
        <v>4</v>
      </c>
      <c r="H26" s="63">
        <v>0</v>
      </c>
      <c r="I26">
        <v>0</v>
      </c>
      <c r="J26">
        <v>0</v>
      </c>
      <c r="K26">
        <v>100</v>
      </c>
      <c r="L26" s="63">
        <v>0</v>
      </c>
      <c r="N26">
        <v>0</v>
      </c>
      <c r="O26">
        <v>1.82</v>
      </c>
      <c r="P26">
        <v>85.539999999999992</v>
      </c>
      <c r="Q26">
        <v>3.64</v>
      </c>
      <c r="R26" s="63">
        <v>0</v>
      </c>
      <c r="S26">
        <v>0</v>
      </c>
      <c r="T26">
        <v>0</v>
      </c>
      <c r="U26">
        <v>91</v>
      </c>
      <c r="V26">
        <v>0</v>
      </c>
      <c r="W26" s="64">
        <f t="shared" si="0"/>
        <v>90.999999999999986</v>
      </c>
      <c r="X26" s="64">
        <f t="shared" si="1"/>
        <v>91</v>
      </c>
    </row>
    <row r="27" spans="1:24" x14ac:dyDescent="0.25">
      <c r="A27" t="s">
        <v>1019</v>
      </c>
      <c r="B27" t="s">
        <v>995</v>
      </c>
      <c r="C27">
        <v>77</v>
      </c>
      <c r="D27">
        <v>0</v>
      </c>
      <c r="E27">
        <v>100</v>
      </c>
      <c r="F27">
        <v>0</v>
      </c>
      <c r="G27">
        <v>0</v>
      </c>
      <c r="H27" s="63">
        <v>0</v>
      </c>
      <c r="I27">
        <v>0</v>
      </c>
      <c r="J27">
        <v>0</v>
      </c>
      <c r="K27">
        <v>100</v>
      </c>
      <c r="L27" s="63">
        <v>0</v>
      </c>
      <c r="N27">
        <v>0</v>
      </c>
      <c r="O27">
        <v>77</v>
      </c>
      <c r="P27">
        <v>0</v>
      </c>
      <c r="Q27">
        <v>0</v>
      </c>
      <c r="R27" s="63">
        <v>0</v>
      </c>
      <c r="S27">
        <v>0</v>
      </c>
      <c r="T27">
        <v>0</v>
      </c>
      <c r="U27">
        <v>77</v>
      </c>
      <c r="V27">
        <v>0</v>
      </c>
      <c r="W27" s="64">
        <f t="shared" si="0"/>
        <v>77</v>
      </c>
      <c r="X27" s="64">
        <f t="shared" si="1"/>
        <v>77</v>
      </c>
    </row>
    <row r="28" spans="1:24" x14ac:dyDescent="0.25">
      <c r="A28" t="s">
        <v>997</v>
      </c>
      <c r="B28" t="s">
        <v>992</v>
      </c>
      <c r="C28">
        <v>0</v>
      </c>
      <c r="D28">
        <v>0</v>
      </c>
      <c r="E28">
        <v>90</v>
      </c>
      <c r="F28">
        <v>10</v>
      </c>
      <c r="G28">
        <v>0</v>
      </c>
      <c r="H28" s="63">
        <v>0</v>
      </c>
      <c r="I28">
        <v>0</v>
      </c>
      <c r="J28">
        <v>100</v>
      </c>
      <c r="K28">
        <v>0</v>
      </c>
      <c r="L28" s="63">
        <v>0</v>
      </c>
      <c r="N28">
        <v>0</v>
      </c>
      <c r="O28">
        <v>0</v>
      </c>
      <c r="P28">
        <v>0</v>
      </c>
      <c r="Q28">
        <v>0</v>
      </c>
      <c r="R28" s="63">
        <v>0</v>
      </c>
      <c r="S28">
        <v>0</v>
      </c>
      <c r="T28">
        <v>0</v>
      </c>
      <c r="U28">
        <v>0</v>
      </c>
      <c r="V28">
        <v>0</v>
      </c>
      <c r="W28" s="64">
        <f t="shared" si="0"/>
        <v>0</v>
      </c>
      <c r="X28" s="64">
        <f t="shared" si="1"/>
        <v>0</v>
      </c>
    </row>
    <row r="29" spans="1:24" x14ac:dyDescent="0.25">
      <c r="A29" t="s">
        <v>1020</v>
      </c>
      <c r="B29" t="s">
        <v>497</v>
      </c>
      <c r="C29">
        <v>43</v>
      </c>
      <c r="D29">
        <v>0</v>
      </c>
      <c r="E29">
        <v>0</v>
      </c>
      <c r="F29">
        <v>17</v>
      </c>
      <c r="G29">
        <v>83</v>
      </c>
      <c r="H29" s="63">
        <v>0</v>
      </c>
      <c r="I29">
        <v>0</v>
      </c>
      <c r="J29">
        <v>0</v>
      </c>
      <c r="K29">
        <v>100</v>
      </c>
      <c r="L29" s="63">
        <v>0</v>
      </c>
      <c r="N29">
        <v>0</v>
      </c>
      <c r="O29">
        <v>0</v>
      </c>
      <c r="P29">
        <v>7.3100000000000005</v>
      </c>
      <c r="Q29">
        <v>35.69</v>
      </c>
      <c r="R29" s="63">
        <v>0</v>
      </c>
      <c r="S29">
        <v>0</v>
      </c>
      <c r="T29">
        <v>0</v>
      </c>
      <c r="U29">
        <v>43</v>
      </c>
      <c r="V29">
        <v>0</v>
      </c>
      <c r="W29" s="64">
        <f t="shared" si="0"/>
        <v>43</v>
      </c>
      <c r="X29" s="64">
        <f t="shared" si="1"/>
        <v>43</v>
      </c>
    </row>
    <row r="30" spans="1:24" x14ac:dyDescent="0.25">
      <c r="A30" t="s">
        <v>1030</v>
      </c>
      <c r="B30" t="s">
        <v>998</v>
      </c>
      <c r="C30">
        <v>1</v>
      </c>
      <c r="D30">
        <v>100</v>
      </c>
      <c r="E30">
        <v>0</v>
      </c>
      <c r="F30">
        <v>0</v>
      </c>
      <c r="G30" s="63">
        <v>0</v>
      </c>
      <c r="H30">
        <v>0</v>
      </c>
      <c r="I30">
        <v>0</v>
      </c>
      <c r="J30">
        <v>10</v>
      </c>
      <c r="K30" s="63">
        <v>90</v>
      </c>
      <c r="L30">
        <v>0</v>
      </c>
      <c r="N30">
        <v>1</v>
      </c>
      <c r="O30">
        <v>0</v>
      </c>
      <c r="P30">
        <v>0</v>
      </c>
      <c r="Q30">
        <v>0</v>
      </c>
      <c r="R30" s="63">
        <v>0</v>
      </c>
      <c r="S30">
        <v>0</v>
      </c>
      <c r="T30">
        <v>0.1</v>
      </c>
      <c r="U30">
        <v>0.9</v>
      </c>
      <c r="V30">
        <v>0</v>
      </c>
      <c r="W30" s="64">
        <f t="shared" si="0"/>
        <v>1</v>
      </c>
      <c r="X30" s="64">
        <f t="shared" si="1"/>
        <v>1</v>
      </c>
    </row>
    <row r="31" spans="1:24" x14ac:dyDescent="0.25">
      <c r="A31" t="s">
        <v>1021</v>
      </c>
      <c r="B31" t="s">
        <v>995</v>
      </c>
      <c r="C31">
        <v>5</v>
      </c>
      <c r="D31">
        <v>40</v>
      </c>
      <c r="E31">
        <v>60</v>
      </c>
      <c r="F31">
        <v>0</v>
      </c>
      <c r="G31">
        <v>0</v>
      </c>
      <c r="H31" s="63">
        <v>0</v>
      </c>
      <c r="I31">
        <v>0</v>
      </c>
      <c r="J31">
        <v>0</v>
      </c>
      <c r="K31">
        <v>100</v>
      </c>
      <c r="L31" s="63">
        <v>0</v>
      </c>
      <c r="N31">
        <v>2</v>
      </c>
      <c r="O31">
        <v>3</v>
      </c>
      <c r="P31">
        <v>0</v>
      </c>
      <c r="Q31">
        <v>0</v>
      </c>
      <c r="R31" s="63">
        <v>0</v>
      </c>
      <c r="S31">
        <v>0</v>
      </c>
      <c r="T31">
        <v>0</v>
      </c>
      <c r="U31">
        <v>5</v>
      </c>
      <c r="V31">
        <v>0</v>
      </c>
      <c r="W31" s="64">
        <f t="shared" si="0"/>
        <v>5</v>
      </c>
      <c r="X31" s="64">
        <f t="shared" si="1"/>
        <v>5</v>
      </c>
    </row>
    <row r="32" spans="1:24" x14ac:dyDescent="0.25">
      <c r="A32" t="s">
        <v>1029</v>
      </c>
      <c r="B32" t="s">
        <v>998</v>
      </c>
      <c r="C32">
        <v>30</v>
      </c>
      <c r="D32">
        <v>83</v>
      </c>
      <c r="E32">
        <v>0</v>
      </c>
      <c r="F32">
        <v>0</v>
      </c>
      <c r="G32" s="63">
        <v>17</v>
      </c>
      <c r="H32">
        <v>0</v>
      </c>
      <c r="I32">
        <v>0</v>
      </c>
      <c r="J32">
        <v>0</v>
      </c>
      <c r="K32" s="63">
        <v>100</v>
      </c>
      <c r="L32">
        <v>0</v>
      </c>
      <c r="N32">
        <v>24.9</v>
      </c>
      <c r="O32">
        <v>0</v>
      </c>
      <c r="P32">
        <v>0</v>
      </c>
      <c r="Q32">
        <v>5.1000000000000005</v>
      </c>
      <c r="R32" s="63">
        <v>0</v>
      </c>
      <c r="S32">
        <v>0</v>
      </c>
      <c r="T32">
        <v>0</v>
      </c>
      <c r="U32">
        <v>30</v>
      </c>
      <c r="V32">
        <v>0</v>
      </c>
      <c r="W32" s="64">
        <f t="shared" si="0"/>
        <v>30</v>
      </c>
      <c r="X32" s="64">
        <f t="shared" si="1"/>
        <v>30</v>
      </c>
    </row>
    <row r="33" spans="1:27" x14ac:dyDescent="0.25">
      <c r="A33" t="s">
        <v>1028</v>
      </c>
      <c r="B33" t="s">
        <v>998</v>
      </c>
      <c r="C33">
        <v>55</v>
      </c>
      <c r="D33">
        <v>73</v>
      </c>
      <c r="E33">
        <v>0</v>
      </c>
      <c r="F33">
        <v>0</v>
      </c>
      <c r="G33" s="63">
        <v>27</v>
      </c>
      <c r="H33">
        <v>0</v>
      </c>
      <c r="I33">
        <v>0</v>
      </c>
      <c r="J33">
        <v>11</v>
      </c>
      <c r="K33" s="63">
        <v>89</v>
      </c>
      <c r="L33">
        <v>0</v>
      </c>
      <c r="N33">
        <v>40.15</v>
      </c>
      <c r="O33">
        <v>0</v>
      </c>
      <c r="P33">
        <v>0</v>
      </c>
      <c r="Q33">
        <v>14.850000000000001</v>
      </c>
      <c r="R33" s="63">
        <v>0</v>
      </c>
      <c r="S33">
        <v>0</v>
      </c>
      <c r="T33">
        <v>6.05</v>
      </c>
      <c r="U33">
        <v>48.95</v>
      </c>
      <c r="V33">
        <v>0</v>
      </c>
      <c r="W33" s="64">
        <f t="shared" si="0"/>
        <v>55</v>
      </c>
      <c r="X33" s="64">
        <f t="shared" si="1"/>
        <v>55</v>
      </c>
    </row>
    <row r="34" spans="1:27" x14ac:dyDescent="0.25">
      <c r="A34" t="s">
        <v>1022</v>
      </c>
      <c r="B34" t="s">
        <v>999</v>
      </c>
      <c r="C34">
        <v>27</v>
      </c>
      <c r="D34">
        <v>0</v>
      </c>
      <c r="E34">
        <v>0</v>
      </c>
      <c r="F34">
        <v>4</v>
      </c>
      <c r="G34">
        <v>0</v>
      </c>
      <c r="H34" s="63">
        <v>96</v>
      </c>
      <c r="I34">
        <v>96</v>
      </c>
      <c r="J34">
        <v>0</v>
      </c>
      <c r="K34">
        <v>4</v>
      </c>
      <c r="L34" s="63">
        <v>0</v>
      </c>
      <c r="N34">
        <v>0</v>
      </c>
      <c r="O34">
        <v>0</v>
      </c>
      <c r="P34">
        <v>1.08</v>
      </c>
      <c r="Q34">
        <v>0</v>
      </c>
      <c r="R34" s="63">
        <v>25.919999999999998</v>
      </c>
      <c r="S34">
        <v>25.919999999999998</v>
      </c>
      <c r="T34">
        <v>0</v>
      </c>
      <c r="U34">
        <v>1.08</v>
      </c>
      <c r="V34">
        <v>0</v>
      </c>
      <c r="W34" s="64">
        <f t="shared" si="0"/>
        <v>27</v>
      </c>
      <c r="X34" s="64">
        <f t="shared" si="1"/>
        <v>27</v>
      </c>
    </row>
    <row r="35" spans="1:27" x14ac:dyDescent="0.25">
      <c r="A35" t="s">
        <v>1023</v>
      </c>
      <c r="B35" t="s">
        <v>999</v>
      </c>
      <c r="C35">
        <v>7</v>
      </c>
      <c r="D35">
        <v>0</v>
      </c>
      <c r="E35">
        <v>20</v>
      </c>
      <c r="F35">
        <v>20</v>
      </c>
      <c r="G35">
        <v>0</v>
      </c>
      <c r="H35" s="63">
        <v>60</v>
      </c>
      <c r="I35">
        <v>80</v>
      </c>
      <c r="J35">
        <v>0</v>
      </c>
      <c r="K35">
        <v>20</v>
      </c>
      <c r="L35" s="63">
        <v>0</v>
      </c>
      <c r="N35">
        <v>0</v>
      </c>
      <c r="O35">
        <v>1.4000000000000001</v>
      </c>
      <c r="P35">
        <v>1.4000000000000001</v>
      </c>
      <c r="Q35">
        <v>0</v>
      </c>
      <c r="R35" s="63">
        <v>4.2</v>
      </c>
      <c r="S35">
        <v>5.6000000000000005</v>
      </c>
      <c r="T35">
        <v>0</v>
      </c>
      <c r="U35">
        <v>1.4000000000000001</v>
      </c>
      <c r="V35">
        <v>0</v>
      </c>
      <c r="W35" s="64">
        <f t="shared" si="0"/>
        <v>7</v>
      </c>
      <c r="X35" s="64">
        <f t="shared" si="1"/>
        <v>7.0000000000000009</v>
      </c>
    </row>
    <row r="36" spans="1:27" x14ac:dyDescent="0.25">
      <c r="A36" t="s">
        <v>1024</v>
      </c>
      <c r="B36" t="s">
        <v>999</v>
      </c>
      <c r="C36">
        <v>22</v>
      </c>
      <c r="D36">
        <v>0</v>
      </c>
      <c r="E36">
        <v>0</v>
      </c>
      <c r="F36">
        <v>0</v>
      </c>
      <c r="G36">
        <v>0</v>
      </c>
      <c r="H36" s="63">
        <v>100</v>
      </c>
      <c r="I36">
        <v>100</v>
      </c>
      <c r="J36">
        <v>0</v>
      </c>
      <c r="K36">
        <v>0</v>
      </c>
      <c r="L36" s="63">
        <v>0</v>
      </c>
      <c r="N36">
        <v>0</v>
      </c>
      <c r="O36">
        <v>0</v>
      </c>
      <c r="P36">
        <v>0</v>
      </c>
      <c r="Q36">
        <v>0</v>
      </c>
      <c r="R36" s="63">
        <v>22</v>
      </c>
      <c r="S36">
        <v>22</v>
      </c>
      <c r="T36">
        <v>0</v>
      </c>
      <c r="U36">
        <v>0</v>
      </c>
      <c r="V36">
        <v>0</v>
      </c>
      <c r="W36" s="64">
        <f t="shared" si="0"/>
        <v>22</v>
      </c>
      <c r="X36" s="64">
        <f t="shared" si="1"/>
        <v>22</v>
      </c>
    </row>
    <row r="37" spans="1:27" x14ac:dyDescent="0.25">
      <c r="A37" t="s">
        <v>1025</v>
      </c>
      <c r="B37" t="s">
        <v>1000</v>
      </c>
      <c r="C37">
        <v>25</v>
      </c>
      <c r="D37">
        <v>48</v>
      </c>
      <c r="E37">
        <v>32</v>
      </c>
      <c r="F37">
        <v>20</v>
      </c>
      <c r="G37">
        <v>0</v>
      </c>
      <c r="H37" s="63">
        <v>0</v>
      </c>
      <c r="I37">
        <v>0</v>
      </c>
      <c r="J37">
        <v>0</v>
      </c>
      <c r="K37">
        <v>100</v>
      </c>
      <c r="L37" s="63">
        <v>0</v>
      </c>
      <c r="N37">
        <v>12</v>
      </c>
      <c r="O37">
        <v>8</v>
      </c>
      <c r="P37">
        <v>5</v>
      </c>
      <c r="Q37">
        <v>0</v>
      </c>
      <c r="R37" s="63">
        <v>0</v>
      </c>
      <c r="S37">
        <v>0</v>
      </c>
      <c r="T37">
        <v>0</v>
      </c>
      <c r="U37">
        <v>25</v>
      </c>
      <c r="V37">
        <v>0</v>
      </c>
      <c r="W37" s="64">
        <f t="shared" si="0"/>
        <v>25</v>
      </c>
      <c r="X37" s="64">
        <f t="shared" si="1"/>
        <v>25</v>
      </c>
    </row>
    <row r="38" spans="1:27" x14ac:dyDescent="0.25">
      <c r="A38" t="s">
        <v>1026</v>
      </c>
      <c r="B38" t="s">
        <v>991</v>
      </c>
      <c r="C38">
        <v>26</v>
      </c>
      <c r="D38">
        <v>0</v>
      </c>
      <c r="E38">
        <v>0</v>
      </c>
      <c r="F38">
        <v>100</v>
      </c>
      <c r="G38">
        <v>0</v>
      </c>
      <c r="H38" s="63">
        <v>0</v>
      </c>
      <c r="I38">
        <v>0</v>
      </c>
      <c r="J38">
        <v>0</v>
      </c>
      <c r="K38">
        <v>100</v>
      </c>
      <c r="L38" s="63">
        <v>0</v>
      </c>
      <c r="N38">
        <v>0</v>
      </c>
      <c r="O38">
        <v>0</v>
      </c>
      <c r="P38">
        <v>26</v>
      </c>
      <c r="Q38">
        <v>0</v>
      </c>
      <c r="R38" s="63">
        <v>0</v>
      </c>
      <c r="S38">
        <v>0</v>
      </c>
      <c r="T38">
        <v>0</v>
      </c>
      <c r="U38">
        <v>26</v>
      </c>
      <c r="V38">
        <v>0</v>
      </c>
      <c r="W38" s="64">
        <f t="shared" si="0"/>
        <v>26</v>
      </c>
      <c r="X38" s="64">
        <f t="shared" si="1"/>
        <v>26</v>
      </c>
    </row>
    <row r="39" spans="1:27" x14ac:dyDescent="0.25">
      <c r="A39" t="s">
        <v>1027</v>
      </c>
      <c r="B39" t="s">
        <v>1000</v>
      </c>
      <c r="C39">
        <v>28</v>
      </c>
      <c r="D39">
        <v>54</v>
      </c>
      <c r="E39">
        <v>32</v>
      </c>
      <c r="F39">
        <v>14</v>
      </c>
      <c r="G39">
        <v>0</v>
      </c>
      <c r="H39">
        <v>0</v>
      </c>
      <c r="I39">
        <v>0</v>
      </c>
      <c r="J39">
        <v>0</v>
      </c>
      <c r="K39">
        <v>100</v>
      </c>
      <c r="L39" s="63">
        <v>0</v>
      </c>
      <c r="N39">
        <v>15.120000000000001</v>
      </c>
      <c r="O39">
        <v>8.9600000000000009</v>
      </c>
      <c r="P39">
        <v>3.9200000000000004</v>
      </c>
      <c r="Q39">
        <v>0</v>
      </c>
      <c r="R39" s="63">
        <v>0</v>
      </c>
      <c r="S39">
        <v>0</v>
      </c>
      <c r="T39">
        <v>0</v>
      </c>
      <c r="U39">
        <v>28</v>
      </c>
      <c r="V39">
        <v>0</v>
      </c>
      <c r="W39" s="64">
        <f t="shared" si="0"/>
        <v>28.000000000000004</v>
      </c>
      <c r="X39" s="64">
        <f t="shared" si="1"/>
        <v>28</v>
      </c>
    </row>
    <row r="40" spans="1:27" x14ac:dyDescent="0.25">
      <c r="N40" t="s">
        <v>186</v>
      </c>
      <c r="O40" t="s">
        <v>183</v>
      </c>
      <c r="P40" t="s">
        <v>184</v>
      </c>
      <c r="Q40" t="s">
        <v>183</v>
      </c>
      <c r="R40" t="s">
        <v>236</v>
      </c>
      <c r="S40" t="s">
        <v>276</v>
      </c>
      <c r="T40" t="s">
        <v>276</v>
      </c>
      <c r="U40" t="s">
        <v>275</v>
      </c>
      <c r="V40" t="s">
        <v>320</v>
      </c>
    </row>
    <row r="43" spans="1:27" x14ac:dyDescent="0.25">
      <c r="K43" t="s">
        <v>239</v>
      </c>
      <c r="L43" s="46" t="s">
        <v>277</v>
      </c>
      <c r="M43" s="46" t="s">
        <v>81</v>
      </c>
      <c r="N43" s="31" t="s">
        <v>93</v>
      </c>
      <c r="O43" s="31" t="s">
        <v>193</v>
      </c>
      <c r="P43" s="31" t="s">
        <v>194</v>
      </c>
      <c r="Q43" s="31" t="s">
        <v>195</v>
      </c>
      <c r="R43" s="31" t="s">
        <v>196</v>
      </c>
      <c r="S43" s="31" t="s">
        <v>197</v>
      </c>
      <c r="T43" s="35" t="s">
        <v>198</v>
      </c>
      <c r="U43" s="32" t="s">
        <v>188</v>
      </c>
      <c r="V43" s="32" t="s">
        <v>189</v>
      </c>
      <c r="W43" s="32" t="s">
        <v>84</v>
      </c>
      <c r="X43" s="32" t="s">
        <v>190</v>
      </c>
      <c r="Y43" s="32" t="s">
        <v>88</v>
      </c>
      <c r="Z43" s="32" t="s">
        <v>191</v>
      </c>
      <c r="AA43" s="35" t="s">
        <v>192</v>
      </c>
    </row>
    <row r="44" spans="1:27" x14ac:dyDescent="0.25">
      <c r="K44" t="s">
        <v>1034</v>
      </c>
      <c r="L44" t="s">
        <v>1184</v>
      </c>
      <c r="M44">
        <v>2</v>
      </c>
      <c r="N44">
        <f>R3</f>
        <v>0</v>
      </c>
      <c r="O44">
        <f>O3+Q3</f>
        <v>0</v>
      </c>
      <c r="P44">
        <v>0</v>
      </c>
      <c r="Q44">
        <f t="shared" ref="Q44:Q80" si="2">N3</f>
        <v>2</v>
      </c>
      <c r="R44">
        <f>P3</f>
        <v>0</v>
      </c>
      <c r="S44">
        <v>0</v>
      </c>
      <c r="T44">
        <f>SUM(N44:S44)</f>
        <v>2</v>
      </c>
      <c r="U44">
        <f>S3+T3</f>
        <v>0</v>
      </c>
      <c r="V44">
        <f>U3</f>
        <v>2</v>
      </c>
      <c r="W44">
        <v>0</v>
      </c>
      <c r="X44">
        <v>0</v>
      </c>
      <c r="Y44">
        <f>V3</f>
        <v>0</v>
      </c>
      <c r="Z44">
        <v>0</v>
      </c>
      <c r="AA44">
        <f>SUM(U44:Z44)</f>
        <v>2</v>
      </c>
    </row>
    <row r="45" spans="1:27" x14ac:dyDescent="0.25">
      <c r="K45" t="s">
        <v>1035</v>
      </c>
      <c r="L45" t="s">
        <v>1185</v>
      </c>
      <c r="M45">
        <v>3</v>
      </c>
      <c r="N45">
        <f t="shared" ref="N45:N80" si="3">R4</f>
        <v>0</v>
      </c>
      <c r="O45">
        <f t="shared" ref="O45:O80" si="4">O4+Q4</f>
        <v>0</v>
      </c>
      <c r="P45">
        <v>0</v>
      </c>
      <c r="Q45">
        <f t="shared" si="2"/>
        <v>0</v>
      </c>
      <c r="R45">
        <f t="shared" ref="R45:R80" si="5">P4</f>
        <v>3</v>
      </c>
      <c r="S45">
        <v>0</v>
      </c>
      <c r="T45">
        <f t="shared" ref="T45:T80" si="6">SUM(N45:S45)</f>
        <v>3</v>
      </c>
      <c r="U45">
        <f t="shared" ref="U45:U80" si="7">S4+T4</f>
        <v>0</v>
      </c>
      <c r="V45">
        <f t="shared" ref="V45:V80" si="8">U4</f>
        <v>3</v>
      </c>
      <c r="W45">
        <v>0</v>
      </c>
      <c r="X45">
        <v>0</v>
      </c>
      <c r="Y45">
        <f t="shared" ref="Y45:Y80" si="9">V4</f>
        <v>0</v>
      </c>
      <c r="Z45">
        <v>0</v>
      </c>
      <c r="AA45">
        <f t="shared" ref="AA45:AA80" si="10">SUM(U45:Z45)</f>
        <v>3</v>
      </c>
    </row>
    <row r="46" spans="1:27" x14ac:dyDescent="0.25">
      <c r="K46" t="s">
        <v>1036</v>
      </c>
      <c r="L46" t="s">
        <v>1186</v>
      </c>
      <c r="M46">
        <v>2</v>
      </c>
      <c r="N46">
        <f t="shared" si="3"/>
        <v>0</v>
      </c>
      <c r="O46">
        <f t="shared" si="4"/>
        <v>0.2</v>
      </c>
      <c r="P46">
        <v>0</v>
      </c>
      <c r="Q46">
        <f t="shared" si="2"/>
        <v>0</v>
      </c>
      <c r="R46">
        <f t="shared" si="5"/>
        <v>1.8</v>
      </c>
      <c r="S46">
        <v>0</v>
      </c>
      <c r="T46">
        <f t="shared" si="6"/>
        <v>2</v>
      </c>
      <c r="U46">
        <f t="shared" si="7"/>
        <v>0.4</v>
      </c>
      <c r="V46">
        <f t="shared" si="8"/>
        <v>1.6</v>
      </c>
      <c r="W46">
        <v>0</v>
      </c>
      <c r="X46">
        <v>0</v>
      </c>
      <c r="Y46">
        <f t="shared" si="9"/>
        <v>0</v>
      </c>
      <c r="Z46">
        <v>0</v>
      </c>
      <c r="AA46">
        <f t="shared" si="10"/>
        <v>2</v>
      </c>
    </row>
    <row r="47" spans="1:27" x14ac:dyDescent="0.25">
      <c r="K47" t="s">
        <v>1001</v>
      </c>
      <c r="L47" t="s">
        <v>1187</v>
      </c>
      <c r="M47">
        <v>0</v>
      </c>
      <c r="N47">
        <f t="shared" si="3"/>
        <v>0</v>
      </c>
      <c r="O47">
        <f t="shared" si="4"/>
        <v>0</v>
      </c>
      <c r="P47">
        <v>0</v>
      </c>
      <c r="Q47">
        <f t="shared" si="2"/>
        <v>0</v>
      </c>
      <c r="R47">
        <f t="shared" si="5"/>
        <v>0</v>
      </c>
      <c r="S47">
        <v>0</v>
      </c>
      <c r="T47">
        <f t="shared" si="6"/>
        <v>0</v>
      </c>
      <c r="U47">
        <f t="shared" si="7"/>
        <v>0</v>
      </c>
      <c r="V47">
        <f t="shared" si="8"/>
        <v>0</v>
      </c>
      <c r="W47">
        <v>0</v>
      </c>
      <c r="X47">
        <v>0</v>
      </c>
      <c r="Y47">
        <f t="shared" si="9"/>
        <v>0</v>
      </c>
      <c r="Z47">
        <v>0</v>
      </c>
      <c r="AA47">
        <f t="shared" si="10"/>
        <v>0</v>
      </c>
    </row>
    <row r="48" spans="1:27" x14ac:dyDescent="0.25">
      <c r="K48" t="s">
        <v>1002</v>
      </c>
      <c r="L48" t="s">
        <v>940</v>
      </c>
      <c r="M48">
        <v>26</v>
      </c>
      <c r="N48">
        <f t="shared" si="3"/>
        <v>0</v>
      </c>
      <c r="O48">
        <f t="shared" si="4"/>
        <v>26</v>
      </c>
      <c r="P48">
        <v>0</v>
      </c>
      <c r="Q48">
        <f t="shared" si="2"/>
        <v>0</v>
      </c>
      <c r="R48">
        <f t="shared" si="5"/>
        <v>0</v>
      </c>
      <c r="S48">
        <v>0</v>
      </c>
      <c r="T48">
        <f t="shared" si="6"/>
        <v>26</v>
      </c>
      <c r="U48">
        <f t="shared" si="7"/>
        <v>0</v>
      </c>
      <c r="V48">
        <f t="shared" si="8"/>
        <v>0</v>
      </c>
      <c r="W48">
        <v>0</v>
      </c>
      <c r="X48">
        <v>0</v>
      </c>
      <c r="Y48">
        <f t="shared" si="9"/>
        <v>26</v>
      </c>
      <c r="Z48">
        <v>0</v>
      </c>
      <c r="AA48">
        <f t="shared" si="10"/>
        <v>26</v>
      </c>
    </row>
    <row r="49" spans="11:27" x14ac:dyDescent="0.25">
      <c r="K49" t="s">
        <v>1003</v>
      </c>
      <c r="L49" t="s">
        <v>1188</v>
      </c>
      <c r="M49">
        <v>2</v>
      </c>
      <c r="N49">
        <f t="shared" si="3"/>
        <v>0</v>
      </c>
      <c r="O49">
        <f t="shared" si="4"/>
        <v>2</v>
      </c>
      <c r="P49">
        <v>0</v>
      </c>
      <c r="Q49">
        <f t="shared" si="2"/>
        <v>0</v>
      </c>
      <c r="R49">
        <f t="shared" si="5"/>
        <v>0</v>
      </c>
      <c r="S49">
        <v>0</v>
      </c>
      <c r="T49">
        <f t="shared" si="6"/>
        <v>2</v>
      </c>
      <c r="U49">
        <f t="shared" si="7"/>
        <v>0</v>
      </c>
      <c r="V49">
        <f t="shared" si="8"/>
        <v>0</v>
      </c>
      <c r="W49">
        <v>0</v>
      </c>
      <c r="X49">
        <v>0</v>
      </c>
      <c r="Y49">
        <f t="shared" si="9"/>
        <v>2</v>
      </c>
      <c r="Z49">
        <v>0</v>
      </c>
      <c r="AA49">
        <f t="shared" si="10"/>
        <v>2</v>
      </c>
    </row>
    <row r="50" spans="11:27" x14ac:dyDescent="0.25">
      <c r="K50" t="s">
        <v>1004</v>
      </c>
      <c r="L50" t="s">
        <v>1189</v>
      </c>
      <c r="M50">
        <v>5</v>
      </c>
      <c r="N50">
        <f t="shared" si="3"/>
        <v>0</v>
      </c>
      <c r="O50">
        <f t="shared" si="4"/>
        <v>1</v>
      </c>
      <c r="P50">
        <v>0</v>
      </c>
      <c r="Q50">
        <f t="shared" si="2"/>
        <v>0</v>
      </c>
      <c r="R50">
        <f t="shared" si="5"/>
        <v>4</v>
      </c>
      <c r="S50">
        <v>0</v>
      </c>
      <c r="T50">
        <f t="shared" si="6"/>
        <v>5</v>
      </c>
      <c r="U50">
        <f t="shared" si="7"/>
        <v>0</v>
      </c>
      <c r="V50">
        <f t="shared" si="8"/>
        <v>5</v>
      </c>
      <c r="W50">
        <v>0</v>
      </c>
      <c r="X50">
        <v>0</v>
      </c>
      <c r="Y50">
        <f t="shared" si="9"/>
        <v>0</v>
      </c>
      <c r="Z50">
        <v>0</v>
      </c>
      <c r="AA50">
        <f t="shared" si="10"/>
        <v>5</v>
      </c>
    </row>
    <row r="51" spans="11:27" x14ac:dyDescent="0.25">
      <c r="K51" t="s">
        <v>1005</v>
      </c>
      <c r="L51" t="s">
        <v>1190</v>
      </c>
      <c r="M51">
        <v>30</v>
      </c>
      <c r="N51">
        <f t="shared" si="3"/>
        <v>0</v>
      </c>
      <c r="O51">
        <f t="shared" si="4"/>
        <v>0</v>
      </c>
      <c r="P51">
        <v>0</v>
      </c>
      <c r="Q51">
        <f t="shared" si="2"/>
        <v>30</v>
      </c>
      <c r="R51">
        <f t="shared" si="5"/>
        <v>0</v>
      </c>
      <c r="S51">
        <v>0</v>
      </c>
      <c r="T51">
        <f t="shared" si="6"/>
        <v>30</v>
      </c>
      <c r="U51">
        <f t="shared" si="7"/>
        <v>0</v>
      </c>
      <c r="V51">
        <f t="shared" si="8"/>
        <v>30</v>
      </c>
      <c r="W51">
        <v>0</v>
      </c>
      <c r="X51">
        <v>0</v>
      </c>
      <c r="Y51">
        <f t="shared" si="9"/>
        <v>0</v>
      </c>
      <c r="Z51">
        <v>0</v>
      </c>
      <c r="AA51">
        <f t="shared" si="10"/>
        <v>30</v>
      </c>
    </row>
    <row r="52" spans="11:27" x14ac:dyDescent="0.25">
      <c r="K52" t="s">
        <v>1006</v>
      </c>
      <c r="L52" t="s">
        <v>1191</v>
      </c>
      <c r="M52">
        <v>20</v>
      </c>
      <c r="N52">
        <f t="shared" si="3"/>
        <v>0</v>
      </c>
      <c r="O52">
        <f t="shared" si="4"/>
        <v>6</v>
      </c>
      <c r="P52">
        <v>0</v>
      </c>
      <c r="Q52">
        <f t="shared" si="2"/>
        <v>0</v>
      </c>
      <c r="R52">
        <f t="shared" si="5"/>
        <v>14</v>
      </c>
      <c r="S52">
        <v>0</v>
      </c>
      <c r="T52">
        <f t="shared" si="6"/>
        <v>20</v>
      </c>
      <c r="U52">
        <f t="shared" si="7"/>
        <v>4</v>
      </c>
      <c r="V52">
        <f t="shared" si="8"/>
        <v>16</v>
      </c>
      <c r="W52">
        <v>0</v>
      </c>
      <c r="X52">
        <v>0</v>
      </c>
      <c r="Y52">
        <f t="shared" si="9"/>
        <v>0</v>
      </c>
      <c r="Z52">
        <v>0</v>
      </c>
      <c r="AA52">
        <f t="shared" si="10"/>
        <v>20</v>
      </c>
    </row>
    <row r="53" spans="11:27" x14ac:dyDescent="0.25">
      <c r="K53" t="s">
        <v>1007</v>
      </c>
      <c r="L53" t="s">
        <v>1192</v>
      </c>
      <c r="M53">
        <v>21</v>
      </c>
      <c r="N53">
        <f t="shared" si="3"/>
        <v>0</v>
      </c>
      <c r="O53">
        <f t="shared" si="4"/>
        <v>2.1</v>
      </c>
      <c r="P53">
        <v>0</v>
      </c>
      <c r="Q53">
        <f t="shared" si="2"/>
        <v>0</v>
      </c>
      <c r="R53">
        <f t="shared" si="5"/>
        <v>18.900000000000002</v>
      </c>
      <c r="S53">
        <v>0</v>
      </c>
      <c r="T53">
        <f t="shared" si="6"/>
        <v>21.000000000000004</v>
      </c>
      <c r="U53">
        <f t="shared" si="7"/>
        <v>0</v>
      </c>
      <c r="V53">
        <f t="shared" si="8"/>
        <v>21</v>
      </c>
      <c r="W53">
        <v>0</v>
      </c>
      <c r="X53">
        <v>0</v>
      </c>
      <c r="Y53">
        <f t="shared" si="9"/>
        <v>0</v>
      </c>
      <c r="Z53">
        <v>0</v>
      </c>
      <c r="AA53">
        <f t="shared" si="10"/>
        <v>21</v>
      </c>
    </row>
    <row r="54" spans="11:27" x14ac:dyDescent="0.25">
      <c r="K54" t="s">
        <v>1008</v>
      </c>
      <c r="L54" t="s">
        <v>725</v>
      </c>
      <c r="M54">
        <v>47</v>
      </c>
      <c r="N54">
        <f t="shared" si="3"/>
        <v>0</v>
      </c>
      <c r="O54">
        <f t="shared" si="4"/>
        <v>0</v>
      </c>
      <c r="P54">
        <v>0</v>
      </c>
      <c r="Q54">
        <f t="shared" si="2"/>
        <v>1.8800000000000001</v>
      </c>
      <c r="R54">
        <f t="shared" si="5"/>
        <v>45.12</v>
      </c>
      <c r="S54">
        <v>0</v>
      </c>
      <c r="T54">
        <f t="shared" si="6"/>
        <v>47</v>
      </c>
      <c r="U54">
        <f t="shared" si="7"/>
        <v>0</v>
      </c>
      <c r="V54">
        <f t="shared" si="8"/>
        <v>47</v>
      </c>
      <c r="W54">
        <v>0</v>
      </c>
      <c r="X54">
        <v>0</v>
      </c>
      <c r="Y54">
        <f t="shared" si="9"/>
        <v>0</v>
      </c>
      <c r="Z54">
        <v>0</v>
      </c>
      <c r="AA54">
        <f t="shared" si="10"/>
        <v>47</v>
      </c>
    </row>
    <row r="55" spans="11:27" x14ac:dyDescent="0.25">
      <c r="K55" t="s">
        <v>1009</v>
      </c>
      <c r="L55" t="s">
        <v>1193</v>
      </c>
      <c r="M55">
        <v>33</v>
      </c>
      <c r="N55">
        <f t="shared" si="3"/>
        <v>0</v>
      </c>
      <c r="O55">
        <f t="shared" si="4"/>
        <v>4.95</v>
      </c>
      <c r="P55">
        <v>0</v>
      </c>
      <c r="Q55">
        <f t="shared" si="2"/>
        <v>0</v>
      </c>
      <c r="R55">
        <f t="shared" si="5"/>
        <v>28.05</v>
      </c>
      <c r="S55">
        <v>0</v>
      </c>
      <c r="T55">
        <f t="shared" si="6"/>
        <v>33</v>
      </c>
      <c r="U55">
        <f t="shared" si="7"/>
        <v>0</v>
      </c>
      <c r="V55">
        <f t="shared" si="8"/>
        <v>33</v>
      </c>
      <c r="W55">
        <v>0</v>
      </c>
      <c r="X55">
        <v>0</v>
      </c>
      <c r="Y55">
        <f t="shared" si="9"/>
        <v>0</v>
      </c>
      <c r="Z55">
        <v>0</v>
      </c>
      <c r="AA55">
        <f t="shared" si="10"/>
        <v>33</v>
      </c>
    </row>
    <row r="56" spans="11:27" x14ac:dyDescent="0.25">
      <c r="K56" t="s">
        <v>1032</v>
      </c>
      <c r="L56" t="s">
        <v>1194</v>
      </c>
      <c r="M56">
        <v>116</v>
      </c>
      <c r="N56">
        <f t="shared" si="3"/>
        <v>0</v>
      </c>
      <c r="O56">
        <f t="shared" si="4"/>
        <v>76.56</v>
      </c>
      <c r="P56">
        <v>0</v>
      </c>
      <c r="Q56">
        <f t="shared" si="2"/>
        <v>0</v>
      </c>
      <c r="R56">
        <f t="shared" si="5"/>
        <v>39.440000000000005</v>
      </c>
      <c r="S56">
        <v>0</v>
      </c>
      <c r="T56">
        <f t="shared" si="6"/>
        <v>116</v>
      </c>
      <c r="U56">
        <f t="shared" si="7"/>
        <v>0</v>
      </c>
      <c r="V56">
        <f t="shared" si="8"/>
        <v>116</v>
      </c>
      <c r="W56">
        <v>0</v>
      </c>
      <c r="X56">
        <v>0</v>
      </c>
      <c r="Y56">
        <f t="shared" si="9"/>
        <v>0</v>
      </c>
      <c r="Z56">
        <v>0</v>
      </c>
      <c r="AA56">
        <f t="shared" si="10"/>
        <v>116</v>
      </c>
    </row>
    <row r="57" spans="11:27" x14ac:dyDescent="0.25">
      <c r="K57" t="s">
        <v>1033</v>
      </c>
      <c r="L57" t="s">
        <v>1195</v>
      </c>
      <c r="M57">
        <v>6</v>
      </c>
      <c r="N57">
        <f t="shared" si="3"/>
        <v>0</v>
      </c>
      <c r="O57">
        <f t="shared" si="4"/>
        <v>3</v>
      </c>
      <c r="P57">
        <v>0</v>
      </c>
      <c r="Q57">
        <f t="shared" si="2"/>
        <v>3</v>
      </c>
      <c r="R57">
        <f t="shared" si="5"/>
        <v>0</v>
      </c>
      <c r="S57">
        <v>0</v>
      </c>
      <c r="T57">
        <f t="shared" si="6"/>
        <v>6</v>
      </c>
      <c r="U57">
        <f t="shared" si="7"/>
        <v>0</v>
      </c>
      <c r="V57">
        <f t="shared" si="8"/>
        <v>6</v>
      </c>
      <c r="W57">
        <v>0</v>
      </c>
      <c r="X57">
        <v>0</v>
      </c>
      <c r="Y57">
        <f t="shared" si="9"/>
        <v>0</v>
      </c>
      <c r="Z57">
        <v>0</v>
      </c>
      <c r="AA57">
        <f t="shared" si="10"/>
        <v>6</v>
      </c>
    </row>
    <row r="58" spans="11:27" x14ac:dyDescent="0.25">
      <c r="K58" t="s">
        <v>1010</v>
      </c>
      <c r="L58" t="s">
        <v>1196</v>
      </c>
      <c r="M58">
        <v>3</v>
      </c>
      <c r="N58">
        <f t="shared" si="3"/>
        <v>0</v>
      </c>
      <c r="O58">
        <f t="shared" si="4"/>
        <v>0.60000000000000009</v>
      </c>
      <c r="P58">
        <v>0</v>
      </c>
      <c r="Q58">
        <f t="shared" si="2"/>
        <v>0</v>
      </c>
      <c r="R58">
        <f t="shared" si="5"/>
        <v>2.4000000000000004</v>
      </c>
      <c r="S58">
        <v>0</v>
      </c>
      <c r="T58">
        <f t="shared" si="6"/>
        <v>3.0000000000000004</v>
      </c>
      <c r="U58">
        <f t="shared" si="7"/>
        <v>0</v>
      </c>
      <c r="V58">
        <f t="shared" si="8"/>
        <v>3</v>
      </c>
      <c r="W58">
        <v>0</v>
      </c>
      <c r="X58">
        <v>0</v>
      </c>
      <c r="Y58">
        <f t="shared" si="9"/>
        <v>0</v>
      </c>
      <c r="Z58">
        <v>0</v>
      </c>
      <c r="AA58">
        <f t="shared" si="10"/>
        <v>3</v>
      </c>
    </row>
    <row r="59" spans="11:27" x14ac:dyDescent="0.25">
      <c r="K59" t="s">
        <v>1011</v>
      </c>
      <c r="L59" t="s">
        <v>1197</v>
      </c>
      <c r="M59">
        <v>5</v>
      </c>
      <c r="N59">
        <f t="shared" si="3"/>
        <v>0</v>
      </c>
      <c r="O59">
        <f t="shared" si="4"/>
        <v>3</v>
      </c>
      <c r="P59">
        <v>0</v>
      </c>
      <c r="Q59">
        <f t="shared" si="2"/>
        <v>2</v>
      </c>
      <c r="R59">
        <f t="shared" si="5"/>
        <v>0</v>
      </c>
      <c r="S59">
        <v>0</v>
      </c>
      <c r="T59">
        <f t="shared" si="6"/>
        <v>5</v>
      </c>
      <c r="U59">
        <f t="shared" si="7"/>
        <v>0</v>
      </c>
      <c r="V59">
        <f t="shared" si="8"/>
        <v>5</v>
      </c>
      <c r="W59">
        <v>0</v>
      </c>
      <c r="X59">
        <v>0</v>
      </c>
      <c r="Y59">
        <f t="shared" si="9"/>
        <v>0</v>
      </c>
      <c r="Z59">
        <v>0</v>
      </c>
      <c r="AA59">
        <f t="shared" si="10"/>
        <v>5</v>
      </c>
    </row>
    <row r="60" spans="11:27" x14ac:dyDescent="0.25">
      <c r="K60" t="s">
        <v>1012</v>
      </c>
      <c r="L60" t="s">
        <v>1198</v>
      </c>
      <c r="M60">
        <v>2</v>
      </c>
      <c r="N60">
        <f t="shared" si="3"/>
        <v>0</v>
      </c>
      <c r="O60">
        <f t="shared" si="4"/>
        <v>1.8</v>
      </c>
      <c r="P60">
        <v>0</v>
      </c>
      <c r="Q60">
        <f t="shared" si="2"/>
        <v>0</v>
      </c>
      <c r="R60">
        <f t="shared" si="5"/>
        <v>0.2</v>
      </c>
      <c r="S60">
        <v>0</v>
      </c>
      <c r="T60">
        <f t="shared" si="6"/>
        <v>2</v>
      </c>
      <c r="U60">
        <f t="shared" si="7"/>
        <v>0</v>
      </c>
      <c r="V60">
        <f t="shared" si="8"/>
        <v>2</v>
      </c>
      <c r="W60">
        <v>0</v>
      </c>
      <c r="X60">
        <v>0</v>
      </c>
      <c r="Y60">
        <f t="shared" si="9"/>
        <v>0</v>
      </c>
      <c r="Z60">
        <v>0</v>
      </c>
      <c r="AA60">
        <f t="shared" si="10"/>
        <v>2</v>
      </c>
    </row>
    <row r="61" spans="11:27" x14ac:dyDescent="0.25">
      <c r="K61" t="s">
        <v>1031</v>
      </c>
      <c r="L61" t="s">
        <v>1199</v>
      </c>
      <c r="M61">
        <v>62</v>
      </c>
      <c r="N61">
        <f t="shared" si="3"/>
        <v>0</v>
      </c>
      <c r="O61">
        <f t="shared" si="4"/>
        <v>41.54</v>
      </c>
      <c r="P61">
        <v>0</v>
      </c>
      <c r="Q61">
        <f t="shared" si="2"/>
        <v>9.2999999999999989</v>
      </c>
      <c r="R61">
        <f t="shared" si="5"/>
        <v>11.16</v>
      </c>
      <c r="S61">
        <v>0</v>
      </c>
      <c r="T61">
        <f t="shared" si="6"/>
        <v>62</v>
      </c>
      <c r="U61">
        <f t="shared" si="7"/>
        <v>0</v>
      </c>
      <c r="V61">
        <f t="shared" si="8"/>
        <v>62</v>
      </c>
      <c r="W61">
        <v>0</v>
      </c>
      <c r="X61">
        <v>0</v>
      </c>
      <c r="Y61">
        <f t="shared" si="9"/>
        <v>0</v>
      </c>
      <c r="Z61">
        <v>0</v>
      </c>
      <c r="AA61">
        <f t="shared" si="10"/>
        <v>62</v>
      </c>
    </row>
    <row r="62" spans="11:27" x14ac:dyDescent="0.25">
      <c r="K62" t="s">
        <v>1013</v>
      </c>
      <c r="L62" t="s">
        <v>1200</v>
      </c>
      <c r="M62">
        <v>13</v>
      </c>
      <c r="N62">
        <f t="shared" si="3"/>
        <v>0</v>
      </c>
      <c r="O62">
        <f t="shared" si="4"/>
        <v>9.1</v>
      </c>
      <c r="P62">
        <v>0</v>
      </c>
      <c r="Q62">
        <f t="shared" si="2"/>
        <v>0</v>
      </c>
      <c r="R62">
        <f t="shared" si="5"/>
        <v>3.9</v>
      </c>
      <c r="S62">
        <v>0</v>
      </c>
      <c r="T62">
        <f t="shared" si="6"/>
        <v>13</v>
      </c>
      <c r="U62">
        <f t="shared" si="7"/>
        <v>0</v>
      </c>
      <c r="V62">
        <f t="shared" si="8"/>
        <v>13</v>
      </c>
      <c r="W62">
        <v>0</v>
      </c>
      <c r="X62">
        <v>0</v>
      </c>
      <c r="Y62">
        <f t="shared" si="9"/>
        <v>0</v>
      </c>
      <c r="Z62">
        <v>0</v>
      </c>
      <c r="AA62">
        <f t="shared" si="10"/>
        <v>13</v>
      </c>
    </row>
    <row r="63" spans="11:27" x14ac:dyDescent="0.25">
      <c r="K63" t="s">
        <v>1014</v>
      </c>
      <c r="L63" t="s">
        <v>1201</v>
      </c>
      <c r="M63">
        <v>64</v>
      </c>
      <c r="N63">
        <f t="shared" si="3"/>
        <v>0</v>
      </c>
      <c r="O63">
        <f t="shared" si="4"/>
        <v>32</v>
      </c>
      <c r="P63">
        <v>0</v>
      </c>
      <c r="Q63">
        <f t="shared" si="2"/>
        <v>0</v>
      </c>
      <c r="R63">
        <f t="shared" si="5"/>
        <v>32</v>
      </c>
      <c r="S63">
        <v>0</v>
      </c>
      <c r="T63">
        <f t="shared" si="6"/>
        <v>64</v>
      </c>
      <c r="U63">
        <f t="shared" si="7"/>
        <v>0</v>
      </c>
      <c r="V63">
        <f t="shared" si="8"/>
        <v>64</v>
      </c>
      <c r="W63">
        <v>0</v>
      </c>
      <c r="X63">
        <v>0</v>
      </c>
      <c r="Y63">
        <f t="shared" si="9"/>
        <v>0</v>
      </c>
      <c r="Z63">
        <v>0</v>
      </c>
      <c r="AA63">
        <f t="shared" si="10"/>
        <v>64</v>
      </c>
    </row>
    <row r="64" spans="11:27" x14ac:dyDescent="0.25">
      <c r="K64" t="s">
        <v>1015</v>
      </c>
      <c r="L64" t="s">
        <v>1202</v>
      </c>
      <c r="M64">
        <v>131</v>
      </c>
      <c r="N64">
        <f t="shared" si="3"/>
        <v>0</v>
      </c>
      <c r="O64">
        <f t="shared" si="4"/>
        <v>106.11</v>
      </c>
      <c r="P64">
        <v>0</v>
      </c>
      <c r="Q64">
        <f t="shared" si="2"/>
        <v>2.62</v>
      </c>
      <c r="R64">
        <f t="shared" si="5"/>
        <v>22.270000000000003</v>
      </c>
      <c r="S64">
        <v>0</v>
      </c>
      <c r="T64">
        <f t="shared" si="6"/>
        <v>131</v>
      </c>
      <c r="U64">
        <f t="shared" si="7"/>
        <v>0</v>
      </c>
      <c r="V64">
        <f t="shared" si="8"/>
        <v>131</v>
      </c>
      <c r="W64">
        <v>0</v>
      </c>
      <c r="X64">
        <v>0</v>
      </c>
      <c r="Y64">
        <f t="shared" si="9"/>
        <v>0</v>
      </c>
      <c r="Z64">
        <v>0</v>
      </c>
      <c r="AA64">
        <f t="shared" si="10"/>
        <v>131</v>
      </c>
    </row>
    <row r="65" spans="11:27" x14ac:dyDescent="0.25">
      <c r="K65" t="s">
        <v>1016</v>
      </c>
      <c r="L65" t="s">
        <v>1203</v>
      </c>
      <c r="M65">
        <v>21</v>
      </c>
      <c r="N65">
        <f t="shared" si="3"/>
        <v>0</v>
      </c>
      <c r="O65">
        <f t="shared" si="4"/>
        <v>7.1400000000000006</v>
      </c>
      <c r="P65">
        <v>0</v>
      </c>
      <c r="Q65">
        <f t="shared" si="2"/>
        <v>0</v>
      </c>
      <c r="R65">
        <f t="shared" si="5"/>
        <v>13.860000000000001</v>
      </c>
      <c r="S65">
        <v>0</v>
      </c>
      <c r="T65">
        <f t="shared" si="6"/>
        <v>21</v>
      </c>
      <c r="U65">
        <f t="shared" si="7"/>
        <v>0</v>
      </c>
      <c r="V65">
        <f t="shared" si="8"/>
        <v>21</v>
      </c>
      <c r="W65">
        <v>0</v>
      </c>
      <c r="X65">
        <v>0</v>
      </c>
      <c r="Y65">
        <f t="shared" si="9"/>
        <v>0</v>
      </c>
      <c r="Z65">
        <v>0</v>
      </c>
      <c r="AA65">
        <f t="shared" si="10"/>
        <v>21</v>
      </c>
    </row>
    <row r="66" spans="11:27" x14ac:dyDescent="0.25">
      <c r="K66" t="s">
        <v>1017</v>
      </c>
      <c r="L66" t="s">
        <v>1204</v>
      </c>
      <c r="M66">
        <v>5</v>
      </c>
      <c r="N66">
        <f t="shared" si="3"/>
        <v>0</v>
      </c>
      <c r="O66">
        <f t="shared" si="4"/>
        <v>1</v>
      </c>
      <c r="P66">
        <v>0</v>
      </c>
      <c r="Q66">
        <f t="shared" si="2"/>
        <v>0</v>
      </c>
      <c r="R66">
        <f t="shared" si="5"/>
        <v>4</v>
      </c>
      <c r="S66">
        <v>0</v>
      </c>
      <c r="T66">
        <f t="shared" si="6"/>
        <v>5</v>
      </c>
      <c r="U66">
        <f t="shared" si="7"/>
        <v>0</v>
      </c>
      <c r="V66">
        <f t="shared" si="8"/>
        <v>5</v>
      </c>
      <c r="W66">
        <v>0</v>
      </c>
      <c r="X66">
        <v>0</v>
      </c>
      <c r="Y66">
        <f t="shared" si="9"/>
        <v>0</v>
      </c>
      <c r="Z66">
        <v>0</v>
      </c>
      <c r="AA66">
        <f t="shared" si="10"/>
        <v>5</v>
      </c>
    </row>
    <row r="67" spans="11:27" x14ac:dyDescent="0.25">
      <c r="K67" t="s">
        <v>1018</v>
      </c>
      <c r="L67" t="s">
        <v>1205</v>
      </c>
      <c r="M67">
        <v>91</v>
      </c>
      <c r="N67">
        <f t="shared" si="3"/>
        <v>0</v>
      </c>
      <c r="O67">
        <f t="shared" si="4"/>
        <v>5.46</v>
      </c>
      <c r="P67">
        <v>0</v>
      </c>
      <c r="Q67">
        <f t="shared" si="2"/>
        <v>0</v>
      </c>
      <c r="R67">
        <f t="shared" si="5"/>
        <v>85.539999999999992</v>
      </c>
      <c r="S67">
        <v>0</v>
      </c>
      <c r="T67">
        <f t="shared" si="6"/>
        <v>90.999999999999986</v>
      </c>
      <c r="U67">
        <f t="shared" si="7"/>
        <v>0</v>
      </c>
      <c r="V67">
        <f t="shared" si="8"/>
        <v>91</v>
      </c>
      <c r="W67">
        <v>0</v>
      </c>
      <c r="X67">
        <v>0</v>
      </c>
      <c r="Y67">
        <f t="shared" si="9"/>
        <v>0</v>
      </c>
      <c r="Z67">
        <v>0</v>
      </c>
      <c r="AA67">
        <f t="shared" si="10"/>
        <v>91</v>
      </c>
    </row>
    <row r="68" spans="11:27" x14ac:dyDescent="0.25">
      <c r="K68" t="s">
        <v>1019</v>
      </c>
      <c r="L68" t="s">
        <v>1206</v>
      </c>
      <c r="M68">
        <v>77</v>
      </c>
      <c r="N68">
        <f t="shared" si="3"/>
        <v>0</v>
      </c>
      <c r="O68">
        <f t="shared" si="4"/>
        <v>77</v>
      </c>
      <c r="P68">
        <v>0</v>
      </c>
      <c r="Q68">
        <f t="shared" si="2"/>
        <v>0</v>
      </c>
      <c r="R68">
        <f t="shared" si="5"/>
        <v>0</v>
      </c>
      <c r="S68">
        <v>0</v>
      </c>
      <c r="T68">
        <f t="shared" si="6"/>
        <v>77</v>
      </c>
      <c r="U68">
        <f t="shared" si="7"/>
        <v>0</v>
      </c>
      <c r="V68">
        <f t="shared" si="8"/>
        <v>77</v>
      </c>
      <c r="W68">
        <v>0</v>
      </c>
      <c r="X68">
        <v>0</v>
      </c>
      <c r="Y68">
        <f t="shared" si="9"/>
        <v>0</v>
      </c>
      <c r="Z68">
        <v>0</v>
      </c>
      <c r="AA68">
        <f t="shared" si="10"/>
        <v>77</v>
      </c>
    </row>
    <row r="69" spans="11:27" x14ac:dyDescent="0.25">
      <c r="K69" t="s">
        <v>997</v>
      </c>
      <c r="L69" t="s">
        <v>1207</v>
      </c>
      <c r="M69">
        <v>0</v>
      </c>
      <c r="N69">
        <f t="shared" si="3"/>
        <v>0</v>
      </c>
      <c r="O69">
        <f t="shared" si="4"/>
        <v>0</v>
      </c>
      <c r="P69">
        <v>0</v>
      </c>
      <c r="Q69">
        <f t="shared" si="2"/>
        <v>0</v>
      </c>
      <c r="R69">
        <f t="shared" si="5"/>
        <v>0</v>
      </c>
      <c r="S69">
        <v>0</v>
      </c>
      <c r="T69">
        <f t="shared" si="6"/>
        <v>0</v>
      </c>
      <c r="U69">
        <f t="shared" si="7"/>
        <v>0</v>
      </c>
      <c r="V69">
        <f t="shared" si="8"/>
        <v>0</v>
      </c>
      <c r="W69">
        <v>0</v>
      </c>
      <c r="X69">
        <v>0</v>
      </c>
      <c r="Y69">
        <f t="shared" si="9"/>
        <v>0</v>
      </c>
      <c r="Z69">
        <v>0</v>
      </c>
      <c r="AA69">
        <f t="shared" si="10"/>
        <v>0</v>
      </c>
    </row>
    <row r="70" spans="11:27" x14ac:dyDescent="0.25">
      <c r="K70" t="s">
        <v>1020</v>
      </c>
      <c r="L70" t="s">
        <v>693</v>
      </c>
      <c r="M70">
        <v>43</v>
      </c>
      <c r="N70">
        <f t="shared" si="3"/>
        <v>0</v>
      </c>
      <c r="O70">
        <f t="shared" si="4"/>
        <v>35.69</v>
      </c>
      <c r="P70">
        <v>0</v>
      </c>
      <c r="Q70">
        <f t="shared" si="2"/>
        <v>0</v>
      </c>
      <c r="R70">
        <f t="shared" si="5"/>
        <v>7.3100000000000005</v>
      </c>
      <c r="S70">
        <v>0</v>
      </c>
      <c r="T70">
        <f t="shared" si="6"/>
        <v>43</v>
      </c>
      <c r="U70">
        <f t="shared" si="7"/>
        <v>0</v>
      </c>
      <c r="V70">
        <f t="shared" si="8"/>
        <v>43</v>
      </c>
      <c r="W70">
        <v>0</v>
      </c>
      <c r="X70">
        <v>0</v>
      </c>
      <c r="Y70">
        <f t="shared" si="9"/>
        <v>0</v>
      </c>
      <c r="Z70">
        <v>0</v>
      </c>
      <c r="AA70">
        <f t="shared" si="10"/>
        <v>43</v>
      </c>
    </row>
    <row r="71" spans="11:27" x14ac:dyDescent="0.25">
      <c r="K71" t="s">
        <v>1030</v>
      </c>
      <c r="L71" t="s">
        <v>1208</v>
      </c>
      <c r="M71">
        <v>1</v>
      </c>
      <c r="N71">
        <f t="shared" si="3"/>
        <v>0</v>
      </c>
      <c r="O71">
        <f t="shared" si="4"/>
        <v>0</v>
      </c>
      <c r="P71">
        <v>0</v>
      </c>
      <c r="Q71">
        <f t="shared" si="2"/>
        <v>1</v>
      </c>
      <c r="R71">
        <f t="shared" si="5"/>
        <v>0</v>
      </c>
      <c r="S71">
        <v>0</v>
      </c>
      <c r="T71">
        <f t="shared" si="6"/>
        <v>1</v>
      </c>
      <c r="U71">
        <f t="shared" si="7"/>
        <v>0.1</v>
      </c>
      <c r="V71">
        <f t="shared" si="8"/>
        <v>0.9</v>
      </c>
      <c r="W71">
        <v>0</v>
      </c>
      <c r="X71">
        <v>0</v>
      </c>
      <c r="Y71">
        <f t="shared" si="9"/>
        <v>0</v>
      </c>
      <c r="Z71">
        <v>0</v>
      </c>
      <c r="AA71">
        <f t="shared" si="10"/>
        <v>1</v>
      </c>
    </row>
    <row r="72" spans="11:27" x14ac:dyDescent="0.25">
      <c r="K72" t="s">
        <v>1021</v>
      </c>
      <c r="L72" t="s">
        <v>1209</v>
      </c>
      <c r="M72">
        <v>5</v>
      </c>
      <c r="N72">
        <f t="shared" si="3"/>
        <v>0</v>
      </c>
      <c r="O72">
        <f t="shared" si="4"/>
        <v>3</v>
      </c>
      <c r="P72">
        <v>0</v>
      </c>
      <c r="Q72">
        <f t="shared" si="2"/>
        <v>2</v>
      </c>
      <c r="R72">
        <f t="shared" si="5"/>
        <v>0</v>
      </c>
      <c r="S72">
        <v>0</v>
      </c>
      <c r="T72">
        <f t="shared" si="6"/>
        <v>5</v>
      </c>
      <c r="U72">
        <f t="shared" si="7"/>
        <v>0</v>
      </c>
      <c r="V72">
        <f t="shared" si="8"/>
        <v>5</v>
      </c>
      <c r="W72">
        <v>0</v>
      </c>
      <c r="X72">
        <v>0</v>
      </c>
      <c r="Y72">
        <f t="shared" si="9"/>
        <v>0</v>
      </c>
      <c r="Z72">
        <v>0</v>
      </c>
      <c r="AA72">
        <f t="shared" si="10"/>
        <v>5</v>
      </c>
    </row>
    <row r="73" spans="11:27" x14ac:dyDescent="0.25">
      <c r="K73" t="s">
        <v>1029</v>
      </c>
      <c r="L73" t="s">
        <v>1210</v>
      </c>
      <c r="M73">
        <v>30</v>
      </c>
      <c r="N73">
        <f t="shared" si="3"/>
        <v>0</v>
      </c>
      <c r="O73">
        <f t="shared" si="4"/>
        <v>5.1000000000000005</v>
      </c>
      <c r="P73">
        <v>0</v>
      </c>
      <c r="Q73">
        <f t="shared" si="2"/>
        <v>24.9</v>
      </c>
      <c r="R73">
        <f t="shared" si="5"/>
        <v>0</v>
      </c>
      <c r="S73">
        <v>0</v>
      </c>
      <c r="T73">
        <f t="shared" si="6"/>
        <v>30</v>
      </c>
      <c r="U73">
        <f t="shared" si="7"/>
        <v>0</v>
      </c>
      <c r="V73">
        <f t="shared" si="8"/>
        <v>30</v>
      </c>
      <c r="W73">
        <v>0</v>
      </c>
      <c r="X73">
        <v>0</v>
      </c>
      <c r="Y73">
        <f t="shared" si="9"/>
        <v>0</v>
      </c>
      <c r="Z73">
        <v>0</v>
      </c>
      <c r="AA73">
        <f t="shared" si="10"/>
        <v>30</v>
      </c>
    </row>
    <row r="74" spans="11:27" x14ac:dyDescent="0.25">
      <c r="K74" t="s">
        <v>1028</v>
      </c>
      <c r="L74" t="s">
        <v>1211</v>
      </c>
      <c r="M74">
        <v>55</v>
      </c>
      <c r="N74">
        <f t="shared" si="3"/>
        <v>0</v>
      </c>
      <c r="O74">
        <f t="shared" si="4"/>
        <v>14.850000000000001</v>
      </c>
      <c r="P74">
        <v>0</v>
      </c>
      <c r="Q74">
        <f t="shared" si="2"/>
        <v>40.15</v>
      </c>
      <c r="R74">
        <f t="shared" si="5"/>
        <v>0</v>
      </c>
      <c r="S74">
        <v>0</v>
      </c>
      <c r="T74">
        <f t="shared" si="6"/>
        <v>55</v>
      </c>
      <c r="U74">
        <f t="shared" si="7"/>
        <v>6.05</v>
      </c>
      <c r="V74">
        <f t="shared" si="8"/>
        <v>48.95</v>
      </c>
      <c r="W74">
        <v>0</v>
      </c>
      <c r="X74">
        <v>0</v>
      </c>
      <c r="Y74">
        <f t="shared" si="9"/>
        <v>0</v>
      </c>
      <c r="Z74">
        <v>0</v>
      </c>
      <c r="AA74">
        <f t="shared" si="10"/>
        <v>55</v>
      </c>
    </row>
    <row r="75" spans="11:27" x14ac:dyDescent="0.25">
      <c r="K75" t="s">
        <v>1022</v>
      </c>
      <c r="L75" t="s">
        <v>1212</v>
      </c>
      <c r="M75">
        <v>27</v>
      </c>
      <c r="N75">
        <f t="shared" si="3"/>
        <v>25.919999999999998</v>
      </c>
      <c r="O75">
        <f t="shared" si="4"/>
        <v>0</v>
      </c>
      <c r="P75">
        <v>0</v>
      </c>
      <c r="Q75">
        <f t="shared" si="2"/>
        <v>0</v>
      </c>
      <c r="R75">
        <f t="shared" si="5"/>
        <v>1.08</v>
      </c>
      <c r="S75">
        <v>0</v>
      </c>
      <c r="T75">
        <f t="shared" si="6"/>
        <v>27</v>
      </c>
      <c r="U75">
        <f t="shared" si="7"/>
        <v>25.919999999999998</v>
      </c>
      <c r="V75">
        <f t="shared" si="8"/>
        <v>1.08</v>
      </c>
      <c r="W75">
        <v>0</v>
      </c>
      <c r="X75">
        <v>0</v>
      </c>
      <c r="Y75">
        <f t="shared" si="9"/>
        <v>0</v>
      </c>
      <c r="Z75">
        <v>0</v>
      </c>
      <c r="AA75">
        <f t="shared" si="10"/>
        <v>27</v>
      </c>
    </row>
    <row r="76" spans="11:27" x14ac:dyDescent="0.25">
      <c r="K76" t="s">
        <v>1023</v>
      </c>
      <c r="L76" t="s">
        <v>1213</v>
      </c>
      <c r="M76">
        <v>7</v>
      </c>
      <c r="N76">
        <f t="shared" si="3"/>
        <v>4.2</v>
      </c>
      <c r="O76">
        <f t="shared" si="4"/>
        <v>1.4000000000000001</v>
      </c>
      <c r="P76">
        <v>0</v>
      </c>
      <c r="Q76">
        <f t="shared" si="2"/>
        <v>0</v>
      </c>
      <c r="R76">
        <f t="shared" si="5"/>
        <v>1.4000000000000001</v>
      </c>
      <c r="S76">
        <v>0</v>
      </c>
      <c r="T76">
        <f t="shared" si="6"/>
        <v>7.0000000000000009</v>
      </c>
      <c r="U76">
        <f t="shared" si="7"/>
        <v>5.6000000000000005</v>
      </c>
      <c r="V76">
        <f t="shared" si="8"/>
        <v>1.4000000000000001</v>
      </c>
      <c r="W76">
        <v>0</v>
      </c>
      <c r="X76">
        <v>0</v>
      </c>
      <c r="Y76">
        <f t="shared" si="9"/>
        <v>0</v>
      </c>
      <c r="Z76">
        <v>0</v>
      </c>
      <c r="AA76">
        <f t="shared" si="10"/>
        <v>7.0000000000000009</v>
      </c>
    </row>
    <row r="77" spans="11:27" x14ac:dyDescent="0.25">
      <c r="K77" t="s">
        <v>1024</v>
      </c>
      <c r="L77" t="s">
        <v>1214</v>
      </c>
      <c r="M77">
        <v>22</v>
      </c>
      <c r="N77">
        <f t="shared" si="3"/>
        <v>22</v>
      </c>
      <c r="O77">
        <f t="shared" si="4"/>
        <v>0</v>
      </c>
      <c r="P77">
        <v>0</v>
      </c>
      <c r="Q77">
        <f t="shared" si="2"/>
        <v>0</v>
      </c>
      <c r="R77">
        <f t="shared" si="5"/>
        <v>0</v>
      </c>
      <c r="S77">
        <v>0</v>
      </c>
      <c r="T77">
        <f t="shared" si="6"/>
        <v>22</v>
      </c>
      <c r="U77">
        <f t="shared" si="7"/>
        <v>22</v>
      </c>
      <c r="V77">
        <f t="shared" si="8"/>
        <v>0</v>
      </c>
      <c r="W77">
        <v>0</v>
      </c>
      <c r="X77">
        <v>0</v>
      </c>
      <c r="Y77">
        <f t="shared" si="9"/>
        <v>0</v>
      </c>
      <c r="Z77">
        <v>0</v>
      </c>
      <c r="AA77">
        <f t="shared" si="10"/>
        <v>22</v>
      </c>
    </row>
    <row r="78" spans="11:27" x14ac:dyDescent="0.25">
      <c r="K78" t="s">
        <v>1025</v>
      </c>
      <c r="L78" t="s">
        <v>1215</v>
      </c>
      <c r="M78">
        <v>25</v>
      </c>
      <c r="N78">
        <f t="shared" si="3"/>
        <v>0</v>
      </c>
      <c r="O78">
        <f t="shared" si="4"/>
        <v>8</v>
      </c>
      <c r="P78">
        <v>0</v>
      </c>
      <c r="Q78">
        <f t="shared" si="2"/>
        <v>12</v>
      </c>
      <c r="R78">
        <f t="shared" si="5"/>
        <v>5</v>
      </c>
      <c r="S78">
        <v>0</v>
      </c>
      <c r="T78">
        <f t="shared" si="6"/>
        <v>25</v>
      </c>
      <c r="U78">
        <f t="shared" si="7"/>
        <v>0</v>
      </c>
      <c r="V78">
        <f t="shared" si="8"/>
        <v>25</v>
      </c>
      <c r="W78">
        <v>0</v>
      </c>
      <c r="X78">
        <v>0</v>
      </c>
      <c r="Y78">
        <f t="shared" si="9"/>
        <v>0</v>
      </c>
      <c r="Z78">
        <v>0</v>
      </c>
      <c r="AA78">
        <f t="shared" si="10"/>
        <v>25</v>
      </c>
    </row>
    <row r="79" spans="11:27" x14ac:dyDescent="0.25">
      <c r="K79" t="s">
        <v>1026</v>
      </c>
      <c r="L79" t="s">
        <v>1216</v>
      </c>
      <c r="M79">
        <v>26</v>
      </c>
      <c r="N79">
        <f t="shared" si="3"/>
        <v>0</v>
      </c>
      <c r="O79">
        <f t="shared" si="4"/>
        <v>0</v>
      </c>
      <c r="P79">
        <v>0</v>
      </c>
      <c r="Q79">
        <f t="shared" si="2"/>
        <v>0</v>
      </c>
      <c r="R79">
        <f t="shared" si="5"/>
        <v>26</v>
      </c>
      <c r="S79">
        <v>0</v>
      </c>
      <c r="T79">
        <f t="shared" si="6"/>
        <v>26</v>
      </c>
      <c r="U79">
        <f t="shared" si="7"/>
        <v>0</v>
      </c>
      <c r="V79">
        <f t="shared" si="8"/>
        <v>26</v>
      </c>
      <c r="W79">
        <v>0</v>
      </c>
      <c r="X79">
        <v>0</v>
      </c>
      <c r="Y79">
        <f t="shared" si="9"/>
        <v>0</v>
      </c>
      <c r="Z79">
        <v>0</v>
      </c>
      <c r="AA79">
        <f t="shared" si="10"/>
        <v>26</v>
      </c>
    </row>
    <row r="80" spans="11:27" x14ac:dyDescent="0.25">
      <c r="K80" t="s">
        <v>1027</v>
      </c>
      <c r="L80" t="s">
        <v>1217</v>
      </c>
      <c r="M80">
        <v>28</v>
      </c>
      <c r="N80">
        <f t="shared" si="3"/>
        <v>0</v>
      </c>
      <c r="O80">
        <f t="shared" si="4"/>
        <v>8.9600000000000009</v>
      </c>
      <c r="P80">
        <v>0</v>
      </c>
      <c r="Q80">
        <f t="shared" si="2"/>
        <v>15.120000000000001</v>
      </c>
      <c r="R80">
        <f t="shared" si="5"/>
        <v>3.9200000000000004</v>
      </c>
      <c r="S80">
        <v>0</v>
      </c>
      <c r="T80">
        <f t="shared" si="6"/>
        <v>28.000000000000004</v>
      </c>
      <c r="U80">
        <f t="shared" si="7"/>
        <v>0</v>
      </c>
      <c r="V80">
        <f t="shared" si="8"/>
        <v>28</v>
      </c>
      <c r="W80">
        <v>0</v>
      </c>
      <c r="X80">
        <v>0</v>
      </c>
      <c r="Y80">
        <f t="shared" si="9"/>
        <v>0</v>
      </c>
      <c r="Z80">
        <v>0</v>
      </c>
      <c r="AA80">
        <f t="shared" si="10"/>
        <v>28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5B124-8DAE-4B5E-8879-F5173F823AA5}">
  <dimension ref="A1:Y84"/>
  <sheetViews>
    <sheetView topLeftCell="A43" workbookViewId="0">
      <selection activeCell="A70" sqref="A70:XFD70"/>
    </sheetView>
  </sheetViews>
  <sheetFormatPr defaultRowHeight="15" x14ac:dyDescent="0.25"/>
  <cols>
    <col min="1" max="1" width="26" bestFit="1" customWidth="1"/>
    <col min="2" max="2" width="27.85546875" customWidth="1"/>
    <col min="3" max="3" width="9.5703125" bestFit="1" customWidth="1"/>
    <col min="4" max="4" width="7.85546875" bestFit="1" customWidth="1"/>
    <col min="5" max="5" width="9.140625" bestFit="1" customWidth="1"/>
    <col min="6" max="6" width="8.140625" bestFit="1" customWidth="1"/>
    <col min="7" max="7" width="18.140625" bestFit="1" customWidth="1"/>
    <col min="8" max="8" width="9.140625" bestFit="1" customWidth="1"/>
    <col min="9" max="9" width="5.5703125" bestFit="1" customWidth="1"/>
    <col min="10" max="10" width="27" bestFit="1" customWidth="1"/>
    <col min="11" max="11" width="16.7109375" bestFit="1" customWidth="1"/>
    <col min="12" max="12" width="11.140625" bestFit="1" customWidth="1"/>
    <col min="13" max="13" width="10.140625" bestFit="1" customWidth="1"/>
    <col min="14" max="14" width="16" bestFit="1" customWidth="1"/>
    <col min="15" max="15" width="18" bestFit="1" customWidth="1"/>
    <col min="16" max="16" width="16.42578125" bestFit="1" customWidth="1"/>
    <col min="17" max="17" width="14.5703125" bestFit="1" customWidth="1"/>
    <col min="18" max="18" width="15.28515625" bestFit="1" customWidth="1"/>
    <col min="19" max="19" width="7.42578125" bestFit="1" customWidth="1"/>
    <col min="20" max="20" width="27.28515625" bestFit="1" customWidth="1"/>
    <col min="21" max="21" width="26.140625" bestFit="1" customWidth="1"/>
    <col min="22" max="22" width="16.7109375" bestFit="1" customWidth="1"/>
    <col min="23" max="23" width="23" bestFit="1" customWidth="1"/>
    <col min="24" max="24" width="27" bestFit="1" customWidth="1"/>
  </cols>
  <sheetData>
    <row r="1" spans="1:25" x14ac:dyDescent="0.25">
      <c r="A1" s="69" t="s">
        <v>1043</v>
      </c>
      <c r="B1" s="69" t="s">
        <v>1303</v>
      </c>
      <c r="C1" s="69" t="s">
        <v>195</v>
      </c>
      <c r="D1" s="69" t="s">
        <v>527</v>
      </c>
      <c r="E1" s="69" t="s">
        <v>245</v>
      </c>
      <c r="F1" s="69" t="s">
        <v>247</v>
      </c>
      <c r="G1" s="69" t="s">
        <v>1218</v>
      </c>
      <c r="H1" s="69" t="s">
        <v>325</v>
      </c>
      <c r="I1" s="69" t="s">
        <v>93</v>
      </c>
      <c r="J1" s="69" t="s">
        <v>1043</v>
      </c>
      <c r="K1" s="69" t="s">
        <v>1249</v>
      </c>
      <c r="L1" s="69" t="s">
        <v>190</v>
      </c>
      <c r="M1" s="69" t="s">
        <v>1250</v>
      </c>
      <c r="N1" s="69" t="s">
        <v>1251</v>
      </c>
      <c r="O1" s="69" t="s">
        <v>1252</v>
      </c>
      <c r="P1" s="69" t="s">
        <v>1253</v>
      </c>
      <c r="Q1" s="69" t="s">
        <v>1254</v>
      </c>
      <c r="R1" s="69" t="s">
        <v>1255</v>
      </c>
      <c r="S1" s="68" t="s">
        <v>1259</v>
      </c>
      <c r="T1" s="68" t="s">
        <v>1260</v>
      </c>
      <c r="U1" s="68" t="s">
        <v>1261</v>
      </c>
      <c r="V1" s="68" t="s">
        <v>1262</v>
      </c>
      <c r="W1" s="68" t="s">
        <v>1263</v>
      </c>
      <c r="X1" s="68" t="s">
        <v>1302</v>
      </c>
      <c r="Y1" s="68"/>
    </row>
    <row r="2" spans="1:25" x14ac:dyDescent="0.25">
      <c r="A2" s="68" t="s">
        <v>1219</v>
      </c>
      <c r="B2" s="68">
        <v>17</v>
      </c>
      <c r="C2" s="68" t="s">
        <v>2210</v>
      </c>
      <c r="D2" s="68" t="s">
        <v>2229</v>
      </c>
      <c r="E2" s="68" t="s">
        <v>2230</v>
      </c>
      <c r="F2" s="68" t="s">
        <v>450</v>
      </c>
      <c r="G2" s="68" t="s">
        <v>2231</v>
      </c>
      <c r="H2" s="68" t="s">
        <v>450</v>
      </c>
      <c r="I2" s="68" t="s">
        <v>450</v>
      </c>
      <c r="J2" s="68" t="s">
        <v>1219</v>
      </c>
      <c r="K2" s="68" t="s">
        <v>450</v>
      </c>
      <c r="L2" s="68" t="s">
        <v>450</v>
      </c>
      <c r="M2" s="68" t="s">
        <v>450</v>
      </c>
      <c r="N2" s="68" t="s">
        <v>1897</v>
      </c>
      <c r="O2" s="68" t="s">
        <v>2210</v>
      </c>
      <c r="P2" s="68" t="s">
        <v>450</v>
      </c>
      <c r="Q2" s="68" t="s">
        <v>1824</v>
      </c>
      <c r="R2" s="68" t="s">
        <v>1824</v>
      </c>
      <c r="S2" s="68">
        <v>1</v>
      </c>
      <c r="T2" s="68" t="s">
        <v>2178</v>
      </c>
      <c r="U2" s="68" t="s">
        <v>2179</v>
      </c>
      <c r="V2" s="68" t="s">
        <v>1264</v>
      </c>
      <c r="W2" s="68">
        <v>6</v>
      </c>
      <c r="X2" s="68" t="s">
        <v>1219</v>
      </c>
      <c r="Y2" s="68"/>
    </row>
    <row r="3" spans="1:25" x14ac:dyDescent="0.25">
      <c r="A3" s="68" t="s">
        <v>1220</v>
      </c>
      <c r="B3" s="68">
        <v>12</v>
      </c>
      <c r="C3" s="68" t="s">
        <v>450</v>
      </c>
      <c r="D3" s="68" t="s">
        <v>2212</v>
      </c>
      <c r="E3" s="68" t="s">
        <v>450</v>
      </c>
      <c r="F3" s="68" t="s">
        <v>450</v>
      </c>
      <c r="G3" s="68" t="s">
        <v>450</v>
      </c>
      <c r="H3" s="68" t="s">
        <v>2211</v>
      </c>
      <c r="I3" s="68" t="s">
        <v>450</v>
      </c>
      <c r="J3" s="68" t="s">
        <v>1220</v>
      </c>
      <c r="K3" s="68" t="s">
        <v>2211</v>
      </c>
      <c r="L3" s="68" t="s">
        <v>450</v>
      </c>
      <c r="M3" s="68" t="s">
        <v>450</v>
      </c>
      <c r="N3" s="68" t="s">
        <v>2212</v>
      </c>
      <c r="O3" s="68" t="s">
        <v>450</v>
      </c>
      <c r="P3" s="68" t="s">
        <v>450</v>
      </c>
      <c r="Q3" s="68" t="s">
        <v>450</v>
      </c>
      <c r="R3" s="68" t="s">
        <v>450</v>
      </c>
      <c r="S3" s="68">
        <v>2</v>
      </c>
      <c r="T3" s="68" t="s">
        <v>1219</v>
      </c>
      <c r="U3" s="68" t="s">
        <v>1265</v>
      </c>
      <c r="V3" s="68" t="s">
        <v>1264</v>
      </c>
      <c r="W3" s="68">
        <v>17</v>
      </c>
      <c r="X3" s="68" t="s">
        <v>1220</v>
      </c>
      <c r="Y3" s="68"/>
    </row>
    <row r="4" spans="1:25" x14ac:dyDescent="0.25">
      <c r="A4" s="68" t="s">
        <v>1221</v>
      </c>
      <c r="B4" s="68">
        <v>10</v>
      </c>
      <c r="C4" s="68" t="s">
        <v>450</v>
      </c>
      <c r="D4" s="68" t="s">
        <v>450</v>
      </c>
      <c r="E4" s="68" t="s">
        <v>450</v>
      </c>
      <c r="F4" s="68" t="s">
        <v>1057</v>
      </c>
      <c r="G4" s="68" t="s">
        <v>450</v>
      </c>
      <c r="H4" s="68" t="s">
        <v>450</v>
      </c>
      <c r="I4" s="68" t="s">
        <v>450</v>
      </c>
      <c r="J4" s="68" t="s">
        <v>1221</v>
      </c>
      <c r="K4" s="68" t="s">
        <v>450</v>
      </c>
      <c r="L4" s="68" t="s">
        <v>450</v>
      </c>
      <c r="M4" s="68" t="s">
        <v>450</v>
      </c>
      <c r="N4" s="68" t="s">
        <v>1057</v>
      </c>
      <c r="O4" s="68" t="s">
        <v>450</v>
      </c>
      <c r="P4" s="68" t="s">
        <v>450</v>
      </c>
      <c r="Q4" s="68" t="s">
        <v>450</v>
      </c>
      <c r="R4" s="68" t="s">
        <v>450</v>
      </c>
      <c r="S4" s="68">
        <v>3</v>
      </c>
      <c r="T4" s="68" t="s">
        <v>2180</v>
      </c>
      <c r="U4" s="68" t="s">
        <v>2181</v>
      </c>
      <c r="V4" s="68" t="s">
        <v>1264</v>
      </c>
      <c r="W4" s="68">
        <v>2</v>
      </c>
      <c r="X4" s="68" t="s">
        <v>1221</v>
      </c>
      <c r="Y4" s="68"/>
    </row>
    <row r="5" spans="1:25" x14ac:dyDescent="0.25">
      <c r="A5" s="68" t="s">
        <v>1222</v>
      </c>
      <c r="B5" s="68">
        <v>10</v>
      </c>
      <c r="C5" s="68" t="s">
        <v>450</v>
      </c>
      <c r="D5" s="68" t="s">
        <v>450</v>
      </c>
      <c r="E5" s="68" t="s">
        <v>1223</v>
      </c>
      <c r="F5" s="68" t="s">
        <v>450</v>
      </c>
      <c r="G5" s="68" t="s">
        <v>450</v>
      </c>
      <c r="H5" s="68" t="s">
        <v>1224</v>
      </c>
      <c r="I5" s="68" t="s">
        <v>450</v>
      </c>
      <c r="J5" s="68" t="s">
        <v>1222</v>
      </c>
      <c r="K5" s="68" t="s">
        <v>1065</v>
      </c>
      <c r="L5" s="68" t="s">
        <v>450</v>
      </c>
      <c r="M5" s="68" t="s">
        <v>450</v>
      </c>
      <c r="N5" s="68" t="s">
        <v>1065</v>
      </c>
      <c r="O5" s="68" t="s">
        <v>450</v>
      </c>
      <c r="P5" s="68" t="s">
        <v>450</v>
      </c>
      <c r="Q5" s="68" t="s">
        <v>450</v>
      </c>
      <c r="R5" s="68" t="s">
        <v>450</v>
      </c>
      <c r="S5" s="68">
        <v>4</v>
      </c>
      <c r="T5" s="68" t="s">
        <v>1220</v>
      </c>
      <c r="U5" s="68" t="s">
        <v>1266</v>
      </c>
      <c r="V5" s="68" t="s">
        <v>1267</v>
      </c>
      <c r="W5" s="68">
        <v>12</v>
      </c>
      <c r="X5" s="68" t="s">
        <v>1222</v>
      </c>
      <c r="Y5" s="68"/>
    </row>
    <row r="6" spans="1:25" x14ac:dyDescent="0.25">
      <c r="A6" s="68" t="s">
        <v>1225</v>
      </c>
      <c r="B6" s="68">
        <v>10</v>
      </c>
      <c r="C6" s="68" t="s">
        <v>1075</v>
      </c>
      <c r="D6" s="68" t="s">
        <v>1065</v>
      </c>
      <c r="E6" s="68" t="s">
        <v>450</v>
      </c>
      <c r="F6" s="68" t="s">
        <v>450</v>
      </c>
      <c r="G6" s="68" t="s">
        <v>1126</v>
      </c>
      <c r="H6" s="68" t="s">
        <v>450</v>
      </c>
      <c r="I6" s="68" t="s">
        <v>450</v>
      </c>
      <c r="J6" s="68" t="s">
        <v>1225</v>
      </c>
      <c r="K6" s="68" t="s">
        <v>1075</v>
      </c>
      <c r="L6" s="68" t="s">
        <v>450</v>
      </c>
      <c r="M6" s="68" t="s">
        <v>450</v>
      </c>
      <c r="N6" s="68" t="s">
        <v>1065</v>
      </c>
      <c r="O6" s="68" t="s">
        <v>1075</v>
      </c>
      <c r="P6" s="68" t="s">
        <v>1171</v>
      </c>
      <c r="Q6" s="68" t="s">
        <v>450</v>
      </c>
      <c r="R6" s="68" t="s">
        <v>450</v>
      </c>
      <c r="S6" s="68">
        <v>5</v>
      </c>
      <c r="T6" s="68" t="s">
        <v>2182</v>
      </c>
      <c r="U6" s="68" t="s">
        <v>2183</v>
      </c>
      <c r="V6" s="68" t="s">
        <v>1267</v>
      </c>
      <c r="W6" s="68">
        <v>4</v>
      </c>
      <c r="X6" s="68" t="s">
        <v>1225</v>
      </c>
      <c r="Y6" s="68"/>
    </row>
    <row r="7" spans="1:25" x14ac:dyDescent="0.25">
      <c r="A7" s="68" t="s">
        <v>1226</v>
      </c>
      <c r="B7" s="68">
        <v>18</v>
      </c>
      <c r="C7" s="68" t="s">
        <v>450</v>
      </c>
      <c r="D7" s="68" t="s">
        <v>450</v>
      </c>
      <c r="E7" s="68" t="s">
        <v>450</v>
      </c>
      <c r="F7" s="68" t="s">
        <v>450</v>
      </c>
      <c r="G7" s="68" t="s">
        <v>1057</v>
      </c>
      <c r="H7" s="68" t="s">
        <v>450</v>
      </c>
      <c r="I7" s="68" t="s">
        <v>450</v>
      </c>
      <c r="J7" s="68" t="s">
        <v>1226</v>
      </c>
      <c r="K7" s="68" t="s">
        <v>450</v>
      </c>
      <c r="L7" s="68" t="s">
        <v>1577</v>
      </c>
      <c r="M7" s="68" t="s">
        <v>450</v>
      </c>
      <c r="N7" s="68" t="s">
        <v>450</v>
      </c>
      <c r="O7" s="68" t="s">
        <v>450</v>
      </c>
      <c r="P7" s="68" t="s">
        <v>450</v>
      </c>
      <c r="Q7" s="68" t="s">
        <v>2213</v>
      </c>
      <c r="R7" s="68" t="s">
        <v>2212</v>
      </c>
      <c r="S7" s="68">
        <v>6</v>
      </c>
      <c r="T7" s="68" t="s">
        <v>2184</v>
      </c>
      <c r="U7" s="68" t="s">
        <v>2185</v>
      </c>
      <c r="V7" s="68" t="s">
        <v>1268</v>
      </c>
      <c r="W7" s="68">
        <v>5</v>
      </c>
      <c r="X7" s="68" t="s">
        <v>1226</v>
      </c>
      <c r="Y7" s="68"/>
    </row>
    <row r="8" spans="1:25" x14ac:dyDescent="0.25">
      <c r="A8" s="68" t="s">
        <v>1227</v>
      </c>
      <c r="B8" s="68">
        <v>97</v>
      </c>
      <c r="C8" s="68" t="s">
        <v>450</v>
      </c>
      <c r="D8" s="68" t="s">
        <v>2232</v>
      </c>
      <c r="E8" s="68" t="s">
        <v>2233</v>
      </c>
      <c r="F8" s="68" t="s">
        <v>450</v>
      </c>
      <c r="G8" s="68" t="s">
        <v>450</v>
      </c>
      <c r="H8" s="68" t="s">
        <v>2234</v>
      </c>
      <c r="I8" s="68" t="s">
        <v>450</v>
      </c>
      <c r="J8" s="68" t="s">
        <v>1227</v>
      </c>
      <c r="K8" s="68" t="s">
        <v>2214</v>
      </c>
      <c r="L8" s="68" t="s">
        <v>1579</v>
      </c>
      <c r="M8" s="68" t="s">
        <v>450</v>
      </c>
      <c r="N8" s="68" t="s">
        <v>2215</v>
      </c>
      <c r="O8" s="68" t="s">
        <v>450</v>
      </c>
      <c r="P8" s="68" t="s">
        <v>450</v>
      </c>
      <c r="Q8" s="68" t="s">
        <v>450</v>
      </c>
      <c r="R8" s="68" t="s">
        <v>450</v>
      </c>
      <c r="S8" s="68">
        <v>7</v>
      </c>
      <c r="T8" s="68" t="s">
        <v>1269</v>
      </c>
      <c r="U8" s="68" t="s">
        <v>1270</v>
      </c>
      <c r="V8" s="68" t="s">
        <v>1264</v>
      </c>
      <c r="W8" s="68">
        <v>10</v>
      </c>
      <c r="X8" s="68" t="s">
        <v>1227</v>
      </c>
      <c r="Y8" s="68"/>
    </row>
    <row r="9" spans="1:25" x14ac:dyDescent="0.25">
      <c r="A9" s="68" t="s">
        <v>1228</v>
      </c>
      <c r="B9" s="68">
        <v>14</v>
      </c>
      <c r="C9" s="68" t="s">
        <v>450</v>
      </c>
      <c r="D9" s="68" t="s">
        <v>1890</v>
      </c>
      <c r="E9" s="68" t="s">
        <v>450</v>
      </c>
      <c r="F9" s="68" t="s">
        <v>450</v>
      </c>
      <c r="G9" s="68" t="s">
        <v>2235</v>
      </c>
      <c r="H9" s="68" t="s">
        <v>2236</v>
      </c>
      <c r="I9" s="68" t="s">
        <v>450</v>
      </c>
      <c r="J9" s="68" t="s">
        <v>1228</v>
      </c>
      <c r="K9" s="68" t="s">
        <v>1065</v>
      </c>
      <c r="L9" s="68" t="s">
        <v>1890</v>
      </c>
      <c r="M9" s="68" t="s">
        <v>450</v>
      </c>
      <c r="N9" s="68" t="s">
        <v>1686</v>
      </c>
      <c r="O9" s="68" t="s">
        <v>450</v>
      </c>
      <c r="P9" s="68" t="s">
        <v>1611</v>
      </c>
      <c r="Q9" s="68" t="s">
        <v>450</v>
      </c>
      <c r="R9" s="68" t="s">
        <v>450</v>
      </c>
      <c r="S9" s="68">
        <v>8</v>
      </c>
      <c r="T9" s="68" t="s">
        <v>1222</v>
      </c>
      <c r="U9" s="68" t="s">
        <v>1271</v>
      </c>
      <c r="V9" s="68" t="s">
        <v>1264</v>
      </c>
      <c r="W9" s="68">
        <v>10</v>
      </c>
      <c r="X9" s="68" t="s">
        <v>1228</v>
      </c>
      <c r="Y9" s="68"/>
    </row>
    <row r="10" spans="1:25" x14ac:dyDescent="0.25">
      <c r="A10" s="68" t="s">
        <v>1229</v>
      </c>
      <c r="B10" s="68">
        <v>13</v>
      </c>
      <c r="C10" s="68" t="s">
        <v>450</v>
      </c>
      <c r="D10" s="68" t="s">
        <v>450</v>
      </c>
      <c r="E10" s="68" t="s">
        <v>450</v>
      </c>
      <c r="F10" s="68" t="s">
        <v>450</v>
      </c>
      <c r="G10" s="68" t="s">
        <v>1057</v>
      </c>
      <c r="H10" s="68" t="s">
        <v>450</v>
      </c>
      <c r="I10" s="68" t="s">
        <v>450</v>
      </c>
      <c r="J10" s="68" t="s">
        <v>1229</v>
      </c>
      <c r="K10" s="68" t="s">
        <v>450</v>
      </c>
      <c r="L10" s="68" t="s">
        <v>450</v>
      </c>
      <c r="M10" s="68" t="s">
        <v>450</v>
      </c>
      <c r="N10" s="68" t="s">
        <v>450</v>
      </c>
      <c r="O10" s="68" t="s">
        <v>450</v>
      </c>
      <c r="P10" s="68" t="s">
        <v>1057</v>
      </c>
      <c r="Q10" s="68" t="s">
        <v>450</v>
      </c>
      <c r="R10" s="68" t="s">
        <v>450</v>
      </c>
      <c r="S10" s="68">
        <v>9</v>
      </c>
      <c r="T10" s="68" t="s">
        <v>1225</v>
      </c>
      <c r="U10" s="68" t="s">
        <v>1272</v>
      </c>
      <c r="V10" s="68" t="s">
        <v>1264</v>
      </c>
      <c r="W10" s="68">
        <v>10</v>
      </c>
      <c r="X10" s="68" t="s">
        <v>1229</v>
      </c>
      <c r="Y10" s="68"/>
    </row>
    <row r="11" spans="1:25" x14ac:dyDescent="0.25">
      <c r="A11" s="68" t="s">
        <v>1230</v>
      </c>
      <c r="B11" s="68">
        <v>10</v>
      </c>
      <c r="C11" s="68" t="s">
        <v>450</v>
      </c>
      <c r="D11" s="68" t="s">
        <v>1126</v>
      </c>
      <c r="E11" s="68" t="s">
        <v>1231</v>
      </c>
      <c r="F11" s="68" t="s">
        <v>450</v>
      </c>
      <c r="G11" s="68" t="s">
        <v>450</v>
      </c>
      <c r="H11" s="68" t="s">
        <v>450</v>
      </c>
      <c r="I11" s="68" t="s">
        <v>450</v>
      </c>
      <c r="J11" s="68" t="s">
        <v>1256</v>
      </c>
      <c r="K11" s="68" t="s">
        <v>450</v>
      </c>
      <c r="L11" s="68" t="s">
        <v>1075</v>
      </c>
      <c r="M11" s="68" t="s">
        <v>450</v>
      </c>
      <c r="N11" s="68" t="s">
        <v>1102</v>
      </c>
      <c r="O11" s="68" t="s">
        <v>450</v>
      </c>
      <c r="P11" s="68" t="s">
        <v>450</v>
      </c>
      <c r="Q11" s="68" t="s">
        <v>450</v>
      </c>
      <c r="R11" s="68" t="s">
        <v>450</v>
      </c>
      <c r="S11" s="68">
        <v>10</v>
      </c>
      <c r="T11" s="68" t="s">
        <v>1273</v>
      </c>
      <c r="U11" s="68" t="s">
        <v>1274</v>
      </c>
      <c r="V11" s="68" t="s">
        <v>1264</v>
      </c>
      <c r="W11" s="68">
        <v>18</v>
      </c>
      <c r="X11" s="68" t="s">
        <v>1256</v>
      </c>
      <c r="Y11" s="68"/>
    </row>
    <row r="12" spans="1:25" x14ac:dyDescent="0.25">
      <c r="A12" s="68" t="s">
        <v>1232</v>
      </c>
      <c r="B12" s="68">
        <v>10</v>
      </c>
      <c r="C12" s="68" t="s">
        <v>450</v>
      </c>
      <c r="D12" s="68" t="s">
        <v>450</v>
      </c>
      <c r="E12" s="68" t="s">
        <v>1102</v>
      </c>
      <c r="F12" s="68" t="s">
        <v>450</v>
      </c>
      <c r="G12" s="68" t="s">
        <v>450</v>
      </c>
      <c r="H12" s="68" t="s">
        <v>1075</v>
      </c>
      <c r="I12" s="68" t="s">
        <v>450</v>
      </c>
      <c r="J12" s="68" t="s">
        <v>1232</v>
      </c>
      <c r="K12" s="68" t="s">
        <v>1075</v>
      </c>
      <c r="L12" s="68" t="s">
        <v>1171</v>
      </c>
      <c r="M12" s="68" t="s">
        <v>450</v>
      </c>
      <c r="N12" s="68" t="s">
        <v>1231</v>
      </c>
      <c r="O12" s="68" t="s">
        <v>450</v>
      </c>
      <c r="P12" s="68" t="s">
        <v>450</v>
      </c>
      <c r="Q12" s="68" t="s">
        <v>450</v>
      </c>
      <c r="R12" s="68" t="s">
        <v>450</v>
      </c>
      <c r="S12" s="68">
        <v>11</v>
      </c>
      <c r="T12" s="68" t="s">
        <v>1227</v>
      </c>
      <c r="U12" s="68" t="s">
        <v>1275</v>
      </c>
      <c r="V12" s="68" t="s">
        <v>1267</v>
      </c>
      <c r="W12" s="68">
        <v>97</v>
      </c>
      <c r="X12" s="68" t="s">
        <v>1232</v>
      </c>
      <c r="Y12" s="68"/>
    </row>
    <row r="13" spans="1:25" x14ac:dyDescent="0.25">
      <c r="A13" s="68" t="s">
        <v>1233</v>
      </c>
      <c r="B13" s="68">
        <v>21</v>
      </c>
      <c r="C13" s="68" t="s">
        <v>1952</v>
      </c>
      <c r="D13" s="68" t="s">
        <v>1890</v>
      </c>
      <c r="E13" s="68" t="s">
        <v>1702</v>
      </c>
      <c r="F13" s="68" t="s">
        <v>450</v>
      </c>
      <c r="G13" s="68" t="s">
        <v>2212</v>
      </c>
      <c r="H13" s="68" t="s">
        <v>1955</v>
      </c>
      <c r="I13" s="68" t="s">
        <v>450</v>
      </c>
      <c r="J13" s="68" t="s">
        <v>1233</v>
      </c>
      <c r="K13" s="68" t="s">
        <v>1717</v>
      </c>
      <c r="L13" s="68" t="s">
        <v>450</v>
      </c>
      <c r="M13" s="68" t="s">
        <v>450</v>
      </c>
      <c r="N13" s="68" t="s">
        <v>1895</v>
      </c>
      <c r="O13" s="68" t="s">
        <v>2216</v>
      </c>
      <c r="P13" s="68" t="s">
        <v>450</v>
      </c>
      <c r="Q13" s="68" t="s">
        <v>450</v>
      </c>
      <c r="R13" s="68" t="s">
        <v>1608</v>
      </c>
      <c r="S13" s="68">
        <v>12</v>
      </c>
      <c r="T13" s="68" t="s">
        <v>1276</v>
      </c>
      <c r="U13" s="68" t="s">
        <v>1277</v>
      </c>
      <c r="V13" s="68" t="s">
        <v>1267</v>
      </c>
      <c r="W13" s="68">
        <v>14</v>
      </c>
      <c r="X13" s="68" t="s">
        <v>1233</v>
      </c>
      <c r="Y13" s="68"/>
    </row>
    <row r="14" spans="1:25" x14ac:dyDescent="0.25">
      <c r="A14" s="68" t="s">
        <v>1234</v>
      </c>
      <c r="B14" s="68">
        <v>11</v>
      </c>
      <c r="C14" s="68" t="s">
        <v>450</v>
      </c>
      <c r="D14" s="68" t="s">
        <v>2222</v>
      </c>
      <c r="E14" s="68" t="s">
        <v>450</v>
      </c>
      <c r="F14" s="68" t="s">
        <v>450</v>
      </c>
      <c r="G14" s="68" t="s">
        <v>450</v>
      </c>
      <c r="H14" s="68" t="s">
        <v>2223</v>
      </c>
      <c r="I14" s="68" t="s">
        <v>450</v>
      </c>
      <c r="J14" s="68" t="s">
        <v>1234</v>
      </c>
      <c r="K14" s="68" t="s">
        <v>1821</v>
      </c>
      <c r="L14" s="68" t="s">
        <v>2217</v>
      </c>
      <c r="M14" s="68" t="s">
        <v>450</v>
      </c>
      <c r="N14" s="68" t="s">
        <v>1701</v>
      </c>
      <c r="O14" s="68" t="s">
        <v>450</v>
      </c>
      <c r="P14" s="68" t="s">
        <v>450</v>
      </c>
      <c r="Q14" s="68" t="s">
        <v>450</v>
      </c>
      <c r="R14" s="68" t="s">
        <v>450</v>
      </c>
      <c r="S14" s="68">
        <v>13</v>
      </c>
      <c r="T14" s="68" t="s">
        <v>1230</v>
      </c>
      <c r="U14" s="68" t="s">
        <v>1278</v>
      </c>
      <c r="V14" s="68" t="s">
        <v>1267</v>
      </c>
      <c r="W14" s="68">
        <v>10</v>
      </c>
      <c r="X14" s="68" t="s">
        <v>1234</v>
      </c>
      <c r="Y14" s="68"/>
    </row>
    <row r="15" spans="1:25" x14ac:dyDescent="0.25">
      <c r="A15" s="68" t="s">
        <v>1235</v>
      </c>
      <c r="B15" s="68">
        <v>11</v>
      </c>
      <c r="C15" s="68" t="s">
        <v>450</v>
      </c>
      <c r="D15" s="68" t="s">
        <v>450</v>
      </c>
      <c r="E15" s="68" t="s">
        <v>450</v>
      </c>
      <c r="F15" s="68" t="s">
        <v>1057</v>
      </c>
      <c r="G15" s="68" t="s">
        <v>450</v>
      </c>
      <c r="H15" s="68" t="s">
        <v>450</v>
      </c>
      <c r="I15" s="68" t="s">
        <v>450</v>
      </c>
      <c r="J15" s="68" t="s">
        <v>1235</v>
      </c>
      <c r="K15" s="68" t="s">
        <v>450</v>
      </c>
      <c r="L15" s="68" t="s">
        <v>450</v>
      </c>
      <c r="M15" s="68" t="s">
        <v>450</v>
      </c>
      <c r="N15" s="68" t="s">
        <v>1057</v>
      </c>
      <c r="O15" s="68" t="s">
        <v>450</v>
      </c>
      <c r="P15" s="68" t="s">
        <v>450</v>
      </c>
      <c r="Q15" s="68" t="s">
        <v>450</v>
      </c>
      <c r="R15" s="68" t="s">
        <v>450</v>
      </c>
      <c r="S15" s="68">
        <v>14</v>
      </c>
      <c r="T15" s="68" t="s">
        <v>1279</v>
      </c>
      <c r="U15" s="68" t="s">
        <v>1280</v>
      </c>
      <c r="V15" s="68" t="s">
        <v>1264</v>
      </c>
      <c r="W15" s="68">
        <v>13</v>
      </c>
      <c r="X15" s="68" t="s">
        <v>1235</v>
      </c>
      <c r="Y15" s="68"/>
    </row>
    <row r="16" spans="1:25" x14ac:dyDescent="0.25">
      <c r="A16" s="68" t="s">
        <v>1236</v>
      </c>
      <c r="B16" s="68">
        <v>50</v>
      </c>
      <c r="C16" s="68" t="s">
        <v>450</v>
      </c>
      <c r="D16" s="68" t="s">
        <v>1075</v>
      </c>
      <c r="E16" s="68" t="s">
        <v>1102</v>
      </c>
      <c r="F16" s="68" t="s">
        <v>450</v>
      </c>
      <c r="G16" s="68" t="s">
        <v>450</v>
      </c>
      <c r="H16" s="68" t="s">
        <v>450</v>
      </c>
      <c r="I16" s="68" t="s">
        <v>450</v>
      </c>
      <c r="J16" s="68" t="s">
        <v>1236</v>
      </c>
      <c r="K16" s="68" t="s">
        <v>1257</v>
      </c>
      <c r="L16" s="68" t="s">
        <v>450</v>
      </c>
      <c r="M16" s="68" t="s">
        <v>450</v>
      </c>
      <c r="N16" s="68" t="s">
        <v>1069</v>
      </c>
      <c r="O16" s="68" t="s">
        <v>1142</v>
      </c>
      <c r="P16" s="68" t="s">
        <v>450</v>
      </c>
      <c r="Q16" s="68" t="s">
        <v>1079</v>
      </c>
      <c r="R16" s="68" t="s">
        <v>1142</v>
      </c>
      <c r="S16" s="68">
        <v>15</v>
      </c>
      <c r="T16" s="68" t="s">
        <v>1232</v>
      </c>
      <c r="U16" s="68" t="s">
        <v>1281</v>
      </c>
      <c r="V16" s="68" t="s">
        <v>1268</v>
      </c>
      <c r="W16" s="68">
        <v>10</v>
      </c>
      <c r="X16" s="68" t="s">
        <v>1236</v>
      </c>
      <c r="Y16" s="68"/>
    </row>
    <row r="17" spans="1:25" x14ac:dyDescent="0.25">
      <c r="A17" s="68" t="s">
        <v>1237</v>
      </c>
      <c r="B17" s="68">
        <v>38</v>
      </c>
      <c r="C17" s="68" t="s">
        <v>1142</v>
      </c>
      <c r="D17" s="68" t="s">
        <v>1148</v>
      </c>
      <c r="E17" s="68" t="s">
        <v>1238</v>
      </c>
      <c r="F17" s="68" t="s">
        <v>450</v>
      </c>
      <c r="G17" s="68" t="s">
        <v>1142</v>
      </c>
      <c r="H17" s="68" t="s">
        <v>1173</v>
      </c>
      <c r="I17" s="68" t="s">
        <v>450</v>
      </c>
      <c r="J17" s="68" t="s">
        <v>1237</v>
      </c>
      <c r="K17" s="68" t="s">
        <v>1608</v>
      </c>
      <c r="L17" s="68" t="s">
        <v>2218</v>
      </c>
      <c r="M17" s="68" t="s">
        <v>450</v>
      </c>
      <c r="N17" s="68" t="s">
        <v>2219</v>
      </c>
      <c r="O17" s="68" t="s">
        <v>450</v>
      </c>
      <c r="P17" s="68" t="s">
        <v>450</v>
      </c>
      <c r="Q17" s="68" t="s">
        <v>450</v>
      </c>
      <c r="R17" s="68" t="s">
        <v>450</v>
      </c>
      <c r="S17" s="68">
        <v>16</v>
      </c>
      <c r="T17" s="68" t="s">
        <v>1233</v>
      </c>
      <c r="U17" s="68" t="s">
        <v>1282</v>
      </c>
      <c r="V17" s="68" t="s">
        <v>1264</v>
      </c>
      <c r="W17" s="68">
        <v>21</v>
      </c>
      <c r="X17" s="68" t="s">
        <v>1237</v>
      </c>
      <c r="Y17" s="68"/>
    </row>
    <row r="18" spans="1:25" x14ac:dyDescent="0.25">
      <c r="A18" s="68" t="s">
        <v>1239</v>
      </c>
      <c r="B18" s="68">
        <v>15</v>
      </c>
      <c r="C18" s="68" t="s">
        <v>450</v>
      </c>
      <c r="D18" s="68" t="s">
        <v>1616</v>
      </c>
      <c r="E18" s="68" t="s">
        <v>2237</v>
      </c>
      <c r="F18" s="68" t="s">
        <v>450</v>
      </c>
      <c r="G18" s="68" t="s">
        <v>450</v>
      </c>
      <c r="H18" s="68" t="s">
        <v>2238</v>
      </c>
      <c r="I18" s="68" t="s">
        <v>450</v>
      </c>
      <c r="J18" s="68" t="s">
        <v>1239</v>
      </c>
      <c r="K18" s="68" t="s">
        <v>2220</v>
      </c>
      <c r="L18" s="68" t="s">
        <v>450</v>
      </c>
      <c r="M18" s="68" t="s">
        <v>450</v>
      </c>
      <c r="N18" s="68" t="s">
        <v>1906</v>
      </c>
      <c r="O18" s="68" t="s">
        <v>450</v>
      </c>
      <c r="P18" s="68" t="s">
        <v>450</v>
      </c>
      <c r="Q18" s="68" t="s">
        <v>450</v>
      </c>
      <c r="R18" s="68" t="s">
        <v>450</v>
      </c>
      <c r="S18" s="68">
        <v>17</v>
      </c>
      <c r="T18" s="68" t="s">
        <v>2186</v>
      </c>
      <c r="U18" s="68" t="s">
        <v>2187</v>
      </c>
      <c r="V18" s="68" t="s">
        <v>1264</v>
      </c>
      <c r="W18" s="68">
        <v>1</v>
      </c>
      <c r="X18" s="68" t="s">
        <v>1239</v>
      </c>
      <c r="Y18" s="68"/>
    </row>
    <row r="19" spans="1:25" x14ac:dyDescent="0.25">
      <c r="A19" s="68" t="s">
        <v>1240</v>
      </c>
      <c r="B19" s="68">
        <v>29</v>
      </c>
      <c r="C19" s="68" t="s">
        <v>2220</v>
      </c>
      <c r="D19" s="68" t="s">
        <v>1906</v>
      </c>
      <c r="E19" s="68" t="s">
        <v>450</v>
      </c>
      <c r="F19" s="68" t="s">
        <v>450</v>
      </c>
      <c r="G19" s="68" t="s">
        <v>450</v>
      </c>
      <c r="H19" s="68" t="s">
        <v>450</v>
      </c>
      <c r="I19" s="68" t="s">
        <v>450</v>
      </c>
      <c r="J19" s="68" t="s">
        <v>1240</v>
      </c>
      <c r="K19" s="68" t="s">
        <v>450</v>
      </c>
      <c r="L19" s="68" t="s">
        <v>450</v>
      </c>
      <c r="M19" s="68" t="s">
        <v>450</v>
      </c>
      <c r="N19" s="68" t="s">
        <v>1880</v>
      </c>
      <c r="O19" s="68" t="s">
        <v>450</v>
      </c>
      <c r="P19" s="68" t="s">
        <v>2221</v>
      </c>
      <c r="Q19" s="68" t="s">
        <v>450</v>
      </c>
      <c r="R19" s="68" t="s">
        <v>450</v>
      </c>
      <c r="S19" s="68">
        <v>18</v>
      </c>
      <c r="T19" s="68" t="s">
        <v>1234</v>
      </c>
      <c r="U19" s="68" t="s">
        <v>1283</v>
      </c>
      <c r="V19" s="68" t="s">
        <v>1267</v>
      </c>
      <c r="W19" s="68">
        <v>11</v>
      </c>
      <c r="X19" s="68" t="s">
        <v>1240</v>
      </c>
      <c r="Y19" s="68"/>
    </row>
    <row r="20" spans="1:25" x14ac:dyDescent="0.25">
      <c r="A20" s="68" t="s">
        <v>1241</v>
      </c>
      <c r="B20" s="68">
        <v>22</v>
      </c>
      <c r="C20" s="68" t="s">
        <v>450</v>
      </c>
      <c r="D20" s="68" t="s">
        <v>450</v>
      </c>
      <c r="E20" s="68" t="s">
        <v>2239</v>
      </c>
      <c r="F20" s="68" t="s">
        <v>450</v>
      </c>
      <c r="G20" s="68" t="s">
        <v>2240</v>
      </c>
      <c r="H20" s="68" t="s">
        <v>450</v>
      </c>
      <c r="I20" s="68" t="s">
        <v>450</v>
      </c>
      <c r="J20" s="68" t="s">
        <v>1241</v>
      </c>
      <c r="K20" s="68" t="s">
        <v>450</v>
      </c>
      <c r="L20" s="68" t="s">
        <v>1171</v>
      </c>
      <c r="M20" s="68" t="s">
        <v>450</v>
      </c>
      <c r="N20" s="68" t="s">
        <v>1127</v>
      </c>
      <c r="O20" s="68" t="s">
        <v>450</v>
      </c>
      <c r="P20" s="68" t="s">
        <v>450</v>
      </c>
      <c r="Q20" s="68" t="s">
        <v>450</v>
      </c>
      <c r="R20" s="68" t="s">
        <v>450</v>
      </c>
      <c r="S20" s="68">
        <v>19</v>
      </c>
      <c r="T20" s="68" t="s">
        <v>2188</v>
      </c>
      <c r="U20" s="68" t="s">
        <v>2189</v>
      </c>
      <c r="V20" s="68" t="s">
        <v>1267</v>
      </c>
      <c r="W20" s="68">
        <v>7</v>
      </c>
      <c r="X20" s="68" t="s">
        <v>1241</v>
      </c>
      <c r="Y20" s="68"/>
    </row>
    <row r="21" spans="1:25" x14ac:dyDescent="0.25">
      <c r="A21" s="68" t="s">
        <v>1242</v>
      </c>
      <c r="B21" s="68">
        <v>11</v>
      </c>
      <c r="C21" s="68" t="s">
        <v>2241</v>
      </c>
      <c r="D21" s="68" t="s">
        <v>2242</v>
      </c>
      <c r="E21" s="68" t="s">
        <v>2243</v>
      </c>
      <c r="F21" s="68" t="s">
        <v>450</v>
      </c>
      <c r="G21" s="68" t="s">
        <v>450</v>
      </c>
      <c r="H21" s="68" t="s">
        <v>450</v>
      </c>
      <c r="I21" s="68" t="s">
        <v>450</v>
      </c>
      <c r="J21" s="68" t="s">
        <v>1242</v>
      </c>
      <c r="K21" s="68" t="s">
        <v>450</v>
      </c>
      <c r="L21" s="68" t="s">
        <v>450</v>
      </c>
      <c r="M21" s="68" t="s">
        <v>450</v>
      </c>
      <c r="N21" s="68" t="s">
        <v>2222</v>
      </c>
      <c r="O21" s="68" t="s">
        <v>2223</v>
      </c>
      <c r="P21" s="68" t="s">
        <v>450</v>
      </c>
      <c r="Q21" s="68" t="s">
        <v>450</v>
      </c>
      <c r="R21" s="68" t="s">
        <v>450</v>
      </c>
      <c r="S21" s="68">
        <v>20</v>
      </c>
      <c r="T21" s="68" t="s">
        <v>2190</v>
      </c>
      <c r="U21" s="68" t="s">
        <v>2191</v>
      </c>
      <c r="V21" s="68" t="s">
        <v>1264</v>
      </c>
      <c r="W21" s="68">
        <v>3</v>
      </c>
      <c r="X21" s="68" t="s">
        <v>1242</v>
      </c>
      <c r="Y21" s="68"/>
    </row>
    <row r="22" spans="1:25" x14ac:dyDescent="0.25">
      <c r="A22" s="68" t="s">
        <v>1243</v>
      </c>
      <c r="B22" s="68">
        <v>11</v>
      </c>
      <c r="C22" s="68" t="s">
        <v>450</v>
      </c>
      <c r="D22" s="68" t="s">
        <v>450</v>
      </c>
      <c r="E22" s="68" t="s">
        <v>450</v>
      </c>
      <c r="F22" s="68" t="s">
        <v>450</v>
      </c>
      <c r="G22" s="68" t="s">
        <v>2244</v>
      </c>
      <c r="H22" s="68" t="s">
        <v>450</v>
      </c>
      <c r="I22" s="68" t="s">
        <v>1625</v>
      </c>
      <c r="J22" s="68" t="s">
        <v>1243</v>
      </c>
      <c r="K22" s="68" t="s">
        <v>450</v>
      </c>
      <c r="L22" s="68" t="s">
        <v>450</v>
      </c>
      <c r="M22" s="68" t="s">
        <v>1875</v>
      </c>
      <c r="N22" s="68" t="s">
        <v>450</v>
      </c>
      <c r="O22" s="68" t="s">
        <v>450</v>
      </c>
      <c r="P22" s="68" t="s">
        <v>1867</v>
      </c>
      <c r="Q22" s="68" t="s">
        <v>450</v>
      </c>
      <c r="R22" s="68" t="s">
        <v>450</v>
      </c>
      <c r="S22" s="68">
        <v>21</v>
      </c>
      <c r="T22" s="68" t="s">
        <v>1284</v>
      </c>
      <c r="U22" s="68" t="s">
        <v>1285</v>
      </c>
      <c r="V22" s="68" t="s">
        <v>1264</v>
      </c>
      <c r="W22" s="68">
        <v>11</v>
      </c>
      <c r="X22" s="68" t="s">
        <v>1243</v>
      </c>
      <c r="Y22" s="68"/>
    </row>
    <row r="23" spans="1:25" x14ac:dyDescent="0.25">
      <c r="A23" s="68" t="s">
        <v>1244</v>
      </c>
      <c r="B23" s="68">
        <v>11</v>
      </c>
      <c r="C23" s="68" t="s">
        <v>1057</v>
      </c>
      <c r="D23" s="68" t="s">
        <v>450</v>
      </c>
      <c r="E23" s="68" t="s">
        <v>450</v>
      </c>
      <c r="F23" s="68" t="s">
        <v>450</v>
      </c>
      <c r="G23" s="68" t="s">
        <v>450</v>
      </c>
      <c r="H23" s="68" t="s">
        <v>450</v>
      </c>
      <c r="I23" s="68" t="s">
        <v>450</v>
      </c>
      <c r="J23" s="68" t="s">
        <v>1244</v>
      </c>
      <c r="K23" s="68" t="s">
        <v>450</v>
      </c>
      <c r="L23" s="68" t="s">
        <v>450</v>
      </c>
      <c r="M23" s="68" t="s">
        <v>450</v>
      </c>
      <c r="N23" s="68" t="s">
        <v>450</v>
      </c>
      <c r="O23" s="68" t="s">
        <v>450</v>
      </c>
      <c r="P23" s="68" t="s">
        <v>450</v>
      </c>
      <c r="Q23" s="68" t="s">
        <v>450</v>
      </c>
      <c r="R23" s="68" t="s">
        <v>1057</v>
      </c>
      <c r="S23" s="68">
        <v>22</v>
      </c>
      <c r="T23" s="68" t="s">
        <v>2192</v>
      </c>
      <c r="U23" s="68" t="s">
        <v>2193</v>
      </c>
      <c r="V23" s="68" t="s">
        <v>1264</v>
      </c>
      <c r="W23" s="68">
        <v>1</v>
      </c>
      <c r="X23" s="68" t="s">
        <v>1244</v>
      </c>
      <c r="Y23" s="68"/>
    </row>
    <row r="24" spans="1:25" x14ac:dyDescent="0.25">
      <c r="A24" s="68" t="s">
        <v>1245</v>
      </c>
      <c r="B24" s="68">
        <v>24</v>
      </c>
      <c r="C24" s="68" t="s">
        <v>450</v>
      </c>
      <c r="D24" s="68" t="s">
        <v>450</v>
      </c>
      <c r="E24" s="68" t="s">
        <v>2065</v>
      </c>
      <c r="F24" s="68" t="s">
        <v>2245</v>
      </c>
      <c r="G24" s="68" t="s">
        <v>450</v>
      </c>
      <c r="H24" s="68" t="s">
        <v>450</v>
      </c>
      <c r="I24" s="68" t="s">
        <v>450</v>
      </c>
      <c r="J24" s="68" t="s">
        <v>1245</v>
      </c>
      <c r="K24" s="68" t="s">
        <v>450</v>
      </c>
      <c r="L24" s="68" t="s">
        <v>450</v>
      </c>
      <c r="M24" s="68" t="s">
        <v>450</v>
      </c>
      <c r="N24" s="68" t="s">
        <v>1057</v>
      </c>
      <c r="O24" s="68" t="s">
        <v>450</v>
      </c>
      <c r="P24" s="68" t="s">
        <v>450</v>
      </c>
      <c r="Q24" s="68" t="s">
        <v>450</v>
      </c>
      <c r="R24" s="68" t="s">
        <v>450</v>
      </c>
      <c r="S24" s="68">
        <v>23</v>
      </c>
      <c r="T24" s="68" t="s">
        <v>2194</v>
      </c>
      <c r="U24" s="68" t="s">
        <v>2195</v>
      </c>
      <c r="V24" s="68" t="s">
        <v>1264</v>
      </c>
      <c r="W24" s="68">
        <v>2</v>
      </c>
      <c r="X24" s="68" t="s">
        <v>1245</v>
      </c>
      <c r="Y24" s="68"/>
    </row>
    <row r="25" spans="1:25" x14ac:dyDescent="0.25">
      <c r="A25" s="68" t="s">
        <v>1246</v>
      </c>
      <c r="B25" s="68">
        <v>17</v>
      </c>
      <c r="C25" s="68" t="s">
        <v>450</v>
      </c>
      <c r="D25" s="68" t="s">
        <v>2246</v>
      </c>
      <c r="E25" s="68" t="s">
        <v>2247</v>
      </c>
      <c r="F25" s="68" t="s">
        <v>450</v>
      </c>
      <c r="G25" s="68" t="s">
        <v>450</v>
      </c>
      <c r="H25" s="68" t="s">
        <v>450</v>
      </c>
      <c r="I25" s="68" t="s">
        <v>450</v>
      </c>
      <c r="J25" s="68" t="s">
        <v>1246</v>
      </c>
      <c r="K25" s="68" t="s">
        <v>2224</v>
      </c>
      <c r="L25" s="68" t="s">
        <v>450</v>
      </c>
      <c r="M25" s="68" t="s">
        <v>450</v>
      </c>
      <c r="N25" s="68" t="s">
        <v>2225</v>
      </c>
      <c r="O25" s="68" t="s">
        <v>450</v>
      </c>
      <c r="P25" s="68" t="s">
        <v>450</v>
      </c>
      <c r="Q25" s="68" t="s">
        <v>450</v>
      </c>
      <c r="R25" s="68" t="s">
        <v>450</v>
      </c>
      <c r="S25" s="68">
        <v>24</v>
      </c>
      <c r="T25" s="68" t="s">
        <v>2196</v>
      </c>
      <c r="U25" s="68" t="s">
        <v>2197</v>
      </c>
      <c r="V25" s="68" t="s">
        <v>1264</v>
      </c>
      <c r="W25" s="68">
        <v>1</v>
      </c>
      <c r="X25" s="68" t="s">
        <v>1246</v>
      </c>
      <c r="Y25" s="68"/>
    </row>
    <row r="26" spans="1:25" x14ac:dyDescent="0.25">
      <c r="A26" s="68" t="s">
        <v>1247</v>
      </c>
      <c r="B26" s="68">
        <v>36</v>
      </c>
      <c r="C26" s="68" t="s">
        <v>2248</v>
      </c>
      <c r="D26" s="68" t="s">
        <v>2249</v>
      </c>
      <c r="E26" s="68" t="s">
        <v>2248</v>
      </c>
      <c r="F26" s="68" t="s">
        <v>450</v>
      </c>
      <c r="G26" s="68" t="s">
        <v>450</v>
      </c>
      <c r="H26" s="68" t="s">
        <v>450</v>
      </c>
      <c r="I26" s="68" t="s">
        <v>450</v>
      </c>
      <c r="J26" s="68" t="s">
        <v>1258</v>
      </c>
      <c r="K26" s="68" t="s">
        <v>450</v>
      </c>
      <c r="L26" s="68" t="s">
        <v>450</v>
      </c>
      <c r="M26" s="68" t="s">
        <v>450</v>
      </c>
      <c r="N26" s="68" t="s">
        <v>2226</v>
      </c>
      <c r="O26" s="68" t="s">
        <v>1706</v>
      </c>
      <c r="P26" s="68" t="s">
        <v>450</v>
      </c>
      <c r="Q26" s="68" t="s">
        <v>450</v>
      </c>
      <c r="R26" s="68" t="s">
        <v>450</v>
      </c>
      <c r="S26" s="68">
        <v>25</v>
      </c>
      <c r="T26" s="68" t="s">
        <v>1236</v>
      </c>
      <c r="U26" s="68" t="s">
        <v>1286</v>
      </c>
      <c r="V26" s="68" t="s">
        <v>1264</v>
      </c>
      <c r="W26" s="68">
        <v>50</v>
      </c>
      <c r="X26" s="68" t="s">
        <v>1258</v>
      </c>
      <c r="Y26" s="68"/>
    </row>
    <row r="27" spans="1:25" x14ac:dyDescent="0.25">
      <c r="A27" s="68" t="s">
        <v>1248</v>
      </c>
      <c r="B27" s="68">
        <v>37</v>
      </c>
      <c r="C27" s="68" t="s">
        <v>450</v>
      </c>
      <c r="D27" s="68" t="s">
        <v>2228</v>
      </c>
      <c r="E27" s="68" t="s">
        <v>450</v>
      </c>
      <c r="F27" s="68" t="s">
        <v>450</v>
      </c>
      <c r="G27" s="68" t="s">
        <v>450</v>
      </c>
      <c r="H27" s="68" t="s">
        <v>2250</v>
      </c>
      <c r="I27" s="68" t="s">
        <v>450</v>
      </c>
      <c r="J27" s="68" t="s">
        <v>1248</v>
      </c>
      <c r="K27" s="68" t="s">
        <v>2227</v>
      </c>
      <c r="L27" s="68" t="s">
        <v>1899</v>
      </c>
      <c r="M27" s="68" t="s">
        <v>450</v>
      </c>
      <c r="N27" s="68" t="s">
        <v>2228</v>
      </c>
      <c r="O27" s="68" t="s">
        <v>450</v>
      </c>
      <c r="P27" s="68" t="s">
        <v>450</v>
      </c>
      <c r="Q27" s="68" t="s">
        <v>450</v>
      </c>
      <c r="R27" s="68" t="s">
        <v>450</v>
      </c>
      <c r="S27" s="68">
        <v>26</v>
      </c>
      <c r="T27" s="68" t="s">
        <v>1239</v>
      </c>
      <c r="U27" s="68" t="s">
        <v>1287</v>
      </c>
      <c r="V27" s="68" t="s">
        <v>1267</v>
      </c>
      <c r="W27" s="68">
        <v>15</v>
      </c>
      <c r="X27" s="68" t="s">
        <v>1248</v>
      </c>
      <c r="Y27" s="68"/>
    </row>
    <row r="28" spans="1:25" x14ac:dyDescent="0.25">
      <c r="A28" s="70" t="s">
        <v>1304</v>
      </c>
      <c r="B28" s="70" t="s">
        <v>1303</v>
      </c>
      <c r="C28" s="70" t="s">
        <v>195</v>
      </c>
      <c r="D28" s="70" t="s">
        <v>527</v>
      </c>
      <c r="E28" s="70" t="s">
        <v>245</v>
      </c>
      <c r="F28" s="70" t="s">
        <v>247</v>
      </c>
      <c r="G28" s="70" t="s">
        <v>1218</v>
      </c>
      <c r="H28" s="70" t="s">
        <v>325</v>
      </c>
      <c r="I28" s="70" t="s">
        <v>93</v>
      </c>
      <c r="J28" s="71" t="s">
        <v>1304</v>
      </c>
      <c r="K28" s="70" t="s">
        <v>1249</v>
      </c>
      <c r="L28" s="70" t="s">
        <v>190</v>
      </c>
      <c r="M28" s="70" t="s">
        <v>1250</v>
      </c>
      <c r="N28" s="70" t="s">
        <v>1251</v>
      </c>
      <c r="O28" s="70" t="s">
        <v>1252</v>
      </c>
      <c r="P28" s="70" t="s">
        <v>1253</v>
      </c>
      <c r="Q28" s="70" t="s">
        <v>1254</v>
      </c>
      <c r="R28" s="70" t="s">
        <v>1255</v>
      </c>
      <c r="S28" s="68">
        <v>27</v>
      </c>
      <c r="T28" s="68" t="s">
        <v>1237</v>
      </c>
      <c r="U28" s="68" t="s">
        <v>1288</v>
      </c>
      <c r="V28" s="68" t="s">
        <v>1267</v>
      </c>
      <c r="W28" s="68">
        <v>38</v>
      </c>
      <c r="X28" s="68"/>
      <c r="Y28" s="68"/>
    </row>
    <row r="29" spans="1:25" x14ac:dyDescent="0.25">
      <c r="A29" s="72" t="s">
        <v>1219</v>
      </c>
      <c r="B29" s="72">
        <v>17</v>
      </c>
      <c r="C29" s="72">
        <v>4.9979999999999993</v>
      </c>
      <c r="D29" s="72">
        <v>0.99959999999999993</v>
      </c>
      <c r="E29" s="72">
        <v>7.0040000000000013</v>
      </c>
      <c r="F29" s="72">
        <v>0</v>
      </c>
      <c r="G29" s="72">
        <v>3.9950000000000001</v>
      </c>
      <c r="H29" s="72">
        <v>0</v>
      </c>
      <c r="I29" s="72">
        <v>0</v>
      </c>
      <c r="J29" s="72" t="s">
        <v>1219</v>
      </c>
      <c r="K29" s="72">
        <v>0</v>
      </c>
      <c r="L29" s="72">
        <v>0</v>
      </c>
      <c r="M29" s="72">
        <v>0</v>
      </c>
      <c r="N29" s="72">
        <v>8.0069999999999997</v>
      </c>
      <c r="O29" s="72">
        <v>4.9979999999999993</v>
      </c>
      <c r="P29" s="72">
        <v>0</v>
      </c>
      <c r="Q29" s="72">
        <v>1.9889999999999999</v>
      </c>
      <c r="R29" s="72">
        <v>1.9889999999999999</v>
      </c>
      <c r="S29" s="68">
        <v>28</v>
      </c>
      <c r="T29" s="68" t="s">
        <v>1240</v>
      </c>
      <c r="U29" s="68" t="s">
        <v>1289</v>
      </c>
      <c r="V29" s="68" t="s">
        <v>1264</v>
      </c>
      <c r="W29" s="68">
        <v>29</v>
      </c>
      <c r="X29" s="68"/>
      <c r="Y29" s="68"/>
    </row>
    <row r="30" spans="1:25" x14ac:dyDescent="0.25">
      <c r="A30" s="72" t="s">
        <v>1220</v>
      </c>
      <c r="B30" s="72">
        <v>12</v>
      </c>
      <c r="C30" s="72">
        <v>0</v>
      </c>
      <c r="D30" s="72">
        <v>3.9959999999999996</v>
      </c>
      <c r="E30" s="72">
        <v>0</v>
      </c>
      <c r="F30" s="72">
        <v>0</v>
      </c>
      <c r="G30" s="72">
        <v>0</v>
      </c>
      <c r="H30" s="72">
        <v>7.9919999999999991</v>
      </c>
      <c r="I30" s="72">
        <v>0</v>
      </c>
      <c r="J30" s="72" t="s">
        <v>1220</v>
      </c>
      <c r="K30" s="72">
        <v>7.9919999999999991</v>
      </c>
      <c r="L30" s="72">
        <v>0</v>
      </c>
      <c r="M30" s="72">
        <v>0</v>
      </c>
      <c r="N30" s="72">
        <v>3.9959999999999996</v>
      </c>
      <c r="O30" s="72">
        <v>0</v>
      </c>
      <c r="P30" s="72">
        <v>0</v>
      </c>
      <c r="Q30" s="72">
        <v>0</v>
      </c>
      <c r="R30" s="72">
        <v>0</v>
      </c>
      <c r="S30" s="68">
        <v>29</v>
      </c>
      <c r="T30" s="68" t="s">
        <v>1290</v>
      </c>
      <c r="U30" s="68" t="s">
        <v>1291</v>
      </c>
      <c r="V30" s="68" t="s">
        <v>1267</v>
      </c>
      <c r="W30" s="68">
        <v>22</v>
      </c>
      <c r="X30" s="68"/>
      <c r="Y30" s="68"/>
    </row>
    <row r="31" spans="1:25" x14ac:dyDescent="0.25">
      <c r="A31" s="72" t="s">
        <v>1221</v>
      </c>
      <c r="B31" s="72">
        <v>10</v>
      </c>
      <c r="C31" s="72">
        <v>0</v>
      </c>
      <c r="D31" s="72">
        <v>0</v>
      </c>
      <c r="E31" s="72">
        <v>0</v>
      </c>
      <c r="F31" s="72">
        <v>10</v>
      </c>
      <c r="G31" s="72">
        <v>0</v>
      </c>
      <c r="H31" s="72">
        <v>0</v>
      </c>
      <c r="I31" s="72">
        <v>0</v>
      </c>
      <c r="J31" s="72" t="s">
        <v>1221</v>
      </c>
      <c r="K31" s="72">
        <v>0</v>
      </c>
      <c r="L31" s="72">
        <v>0</v>
      </c>
      <c r="M31" s="72">
        <v>0</v>
      </c>
      <c r="N31" s="72">
        <v>10</v>
      </c>
      <c r="O31" s="72">
        <v>0</v>
      </c>
      <c r="P31" s="72">
        <v>0</v>
      </c>
      <c r="Q31" s="72">
        <v>0</v>
      </c>
      <c r="R31" s="72">
        <v>0</v>
      </c>
      <c r="S31" s="68">
        <v>30</v>
      </c>
      <c r="T31" s="68" t="s">
        <v>2198</v>
      </c>
      <c r="U31" s="68" t="s">
        <v>2199</v>
      </c>
      <c r="V31" s="68" t="s">
        <v>1264</v>
      </c>
      <c r="W31" s="68">
        <v>3</v>
      </c>
      <c r="X31" s="68"/>
      <c r="Y31" s="68"/>
    </row>
    <row r="32" spans="1:25" x14ac:dyDescent="0.25">
      <c r="A32" s="72" t="s">
        <v>1222</v>
      </c>
      <c r="B32" s="72">
        <v>10</v>
      </c>
      <c r="C32" s="72">
        <v>0</v>
      </c>
      <c r="D32" s="72">
        <v>0</v>
      </c>
      <c r="E32" s="72">
        <v>6</v>
      </c>
      <c r="F32" s="72">
        <v>0</v>
      </c>
      <c r="G32" s="72">
        <v>0</v>
      </c>
      <c r="H32" s="72">
        <v>4</v>
      </c>
      <c r="I32" s="72">
        <v>0</v>
      </c>
      <c r="J32" s="72" t="s">
        <v>1222</v>
      </c>
      <c r="K32" s="72">
        <v>5</v>
      </c>
      <c r="L32" s="72">
        <v>0</v>
      </c>
      <c r="M32" s="72">
        <v>0</v>
      </c>
      <c r="N32" s="72">
        <v>5</v>
      </c>
      <c r="O32" s="72">
        <v>0</v>
      </c>
      <c r="P32" s="72">
        <v>0</v>
      </c>
      <c r="Q32" s="72">
        <v>0</v>
      </c>
      <c r="R32" s="72">
        <v>0</v>
      </c>
      <c r="S32" s="68">
        <v>32</v>
      </c>
      <c r="T32" s="68" t="s">
        <v>1243</v>
      </c>
      <c r="U32" s="68" t="s">
        <v>1292</v>
      </c>
      <c r="V32" s="68" t="s">
        <v>1264</v>
      </c>
      <c r="W32" s="68">
        <v>11</v>
      </c>
      <c r="X32" s="68"/>
      <c r="Y32" s="68"/>
    </row>
    <row r="33" spans="1:25" x14ac:dyDescent="0.25">
      <c r="A33" s="72" t="s">
        <v>1225</v>
      </c>
      <c r="B33" s="72">
        <v>10</v>
      </c>
      <c r="C33" s="72">
        <v>2</v>
      </c>
      <c r="D33" s="72">
        <v>5</v>
      </c>
      <c r="E33" s="72">
        <v>0</v>
      </c>
      <c r="F33" s="72">
        <v>0</v>
      </c>
      <c r="G33" s="72">
        <v>3</v>
      </c>
      <c r="H33" s="72">
        <v>0</v>
      </c>
      <c r="I33" s="72">
        <v>0</v>
      </c>
      <c r="J33" s="72" t="s">
        <v>1225</v>
      </c>
      <c r="K33" s="72">
        <v>2</v>
      </c>
      <c r="L33" s="72">
        <v>0</v>
      </c>
      <c r="M33" s="72">
        <v>0</v>
      </c>
      <c r="N33" s="72">
        <v>5</v>
      </c>
      <c r="O33" s="72">
        <v>2</v>
      </c>
      <c r="P33" s="72">
        <v>1</v>
      </c>
      <c r="Q33" s="72">
        <v>0</v>
      </c>
      <c r="R33" s="72">
        <v>0</v>
      </c>
      <c r="S33" s="68">
        <v>33</v>
      </c>
      <c r="T33" s="68" t="s">
        <v>1293</v>
      </c>
      <c r="U33" s="68" t="s">
        <v>1294</v>
      </c>
      <c r="V33" s="68" t="s">
        <v>1295</v>
      </c>
      <c r="W33" s="68">
        <v>11</v>
      </c>
      <c r="X33" s="68"/>
      <c r="Y33" s="68"/>
    </row>
    <row r="34" spans="1:25" x14ac:dyDescent="0.25">
      <c r="A34" s="72" t="s">
        <v>1226</v>
      </c>
      <c r="B34" s="72">
        <v>18</v>
      </c>
      <c r="C34" s="72">
        <v>0</v>
      </c>
      <c r="D34" s="72">
        <v>0</v>
      </c>
      <c r="E34" s="72">
        <v>0</v>
      </c>
      <c r="F34" s="72">
        <v>0</v>
      </c>
      <c r="G34" s="72">
        <v>18</v>
      </c>
      <c r="H34" s="72">
        <v>0</v>
      </c>
      <c r="I34" s="72">
        <v>0</v>
      </c>
      <c r="J34" s="72" t="s">
        <v>1226</v>
      </c>
      <c r="K34" s="72">
        <v>0</v>
      </c>
      <c r="L34" s="72">
        <v>0.99</v>
      </c>
      <c r="M34" s="72">
        <v>0</v>
      </c>
      <c r="N34" s="72">
        <v>0</v>
      </c>
      <c r="O34" s="72">
        <v>0</v>
      </c>
      <c r="P34" s="72">
        <v>0</v>
      </c>
      <c r="Q34" s="72">
        <v>10.997999999999999</v>
      </c>
      <c r="R34" s="72">
        <v>5.9939999999999998</v>
      </c>
      <c r="S34" s="68">
        <v>34</v>
      </c>
      <c r="T34" s="68" t="s">
        <v>1242</v>
      </c>
      <c r="U34" s="68" t="s">
        <v>1296</v>
      </c>
      <c r="V34" s="68" t="s">
        <v>1267</v>
      </c>
      <c r="W34" s="68">
        <v>11</v>
      </c>
      <c r="X34" s="68"/>
      <c r="Y34" s="68"/>
    </row>
    <row r="35" spans="1:25" x14ac:dyDescent="0.25">
      <c r="A35" s="72" t="s">
        <v>1227</v>
      </c>
      <c r="B35" s="72">
        <v>97</v>
      </c>
      <c r="C35" s="72">
        <v>0</v>
      </c>
      <c r="D35" s="72">
        <v>53.931999999999995</v>
      </c>
      <c r="E35" s="72">
        <v>16.975000000000001</v>
      </c>
      <c r="F35" s="72">
        <v>0</v>
      </c>
      <c r="G35" s="72">
        <v>0</v>
      </c>
      <c r="H35" s="72">
        <v>25.995999999999999</v>
      </c>
      <c r="I35" s="72">
        <v>0</v>
      </c>
      <c r="J35" s="72" t="s">
        <v>1227</v>
      </c>
      <c r="K35" s="72">
        <v>31.912999999999997</v>
      </c>
      <c r="L35" s="72">
        <v>3.0069999999999997</v>
      </c>
      <c r="M35" s="72">
        <v>0</v>
      </c>
      <c r="N35" s="72">
        <v>61.983000000000004</v>
      </c>
      <c r="O35" s="72">
        <v>0</v>
      </c>
      <c r="P35" s="72">
        <v>0</v>
      </c>
      <c r="Q35" s="72">
        <v>0</v>
      </c>
      <c r="R35" s="72">
        <v>0</v>
      </c>
      <c r="S35" s="68">
        <v>34</v>
      </c>
      <c r="T35" s="68" t="s">
        <v>2200</v>
      </c>
      <c r="U35" s="68" t="s">
        <v>2201</v>
      </c>
      <c r="V35" s="68" t="s">
        <v>1268</v>
      </c>
      <c r="W35" s="68">
        <v>4</v>
      </c>
      <c r="X35" s="68"/>
      <c r="Y35" s="68"/>
    </row>
    <row r="36" spans="1:25" x14ac:dyDescent="0.25">
      <c r="A36" s="72" t="s">
        <v>1228</v>
      </c>
      <c r="B36" s="72">
        <v>14</v>
      </c>
      <c r="C36" s="72">
        <v>0</v>
      </c>
      <c r="D36" s="72">
        <v>1.9879999999999998</v>
      </c>
      <c r="E36" s="72">
        <v>0</v>
      </c>
      <c r="F36" s="72">
        <v>0</v>
      </c>
      <c r="G36" s="72">
        <v>2.9959999999999996</v>
      </c>
      <c r="H36" s="72">
        <v>8.9880000000000013</v>
      </c>
      <c r="I36" s="72">
        <v>0</v>
      </c>
      <c r="J36" s="72" t="s">
        <v>1228</v>
      </c>
      <c r="K36" s="72">
        <v>7</v>
      </c>
      <c r="L36" s="72">
        <v>1.9879999999999998</v>
      </c>
      <c r="M36" s="72">
        <v>0</v>
      </c>
      <c r="N36" s="72">
        <v>4.0040000000000004</v>
      </c>
      <c r="O36" s="72">
        <v>0</v>
      </c>
      <c r="P36" s="72">
        <v>0.99399999999999988</v>
      </c>
      <c r="Q36" s="72">
        <v>0</v>
      </c>
      <c r="R36" s="72">
        <v>0</v>
      </c>
      <c r="S36" s="68">
        <v>35</v>
      </c>
      <c r="T36" s="68" t="s">
        <v>1297</v>
      </c>
      <c r="U36" s="68" t="s">
        <v>1298</v>
      </c>
      <c r="V36" s="68" t="s">
        <v>1264</v>
      </c>
      <c r="W36" s="68">
        <v>24</v>
      </c>
      <c r="X36" s="68"/>
      <c r="Y36" s="68"/>
    </row>
    <row r="37" spans="1:25" x14ac:dyDescent="0.25">
      <c r="A37" s="72" t="s">
        <v>1229</v>
      </c>
      <c r="B37" s="72">
        <v>13</v>
      </c>
      <c r="C37" s="72">
        <v>0</v>
      </c>
      <c r="D37" s="72">
        <v>0</v>
      </c>
      <c r="E37" s="72">
        <v>0</v>
      </c>
      <c r="F37" s="72">
        <v>0</v>
      </c>
      <c r="G37" s="72">
        <v>13</v>
      </c>
      <c r="H37" s="72">
        <v>0</v>
      </c>
      <c r="I37" s="72">
        <v>0</v>
      </c>
      <c r="J37" s="72" t="s">
        <v>1229</v>
      </c>
      <c r="K37" s="72">
        <v>0</v>
      </c>
      <c r="L37" s="72">
        <v>0</v>
      </c>
      <c r="M37" s="72">
        <v>0</v>
      </c>
      <c r="N37" s="72">
        <v>0</v>
      </c>
      <c r="O37" s="72">
        <v>0</v>
      </c>
      <c r="P37" s="72">
        <v>13</v>
      </c>
      <c r="Q37" s="72">
        <v>0</v>
      </c>
      <c r="R37" s="72">
        <v>0</v>
      </c>
      <c r="S37" s="68">
        <v>36</v>
      </c>
      <c r="T37" s="68" t="s">
        <v>2202</v>
      </c>
      <c r="U37" s="68" t="s">
        <v>2203</v>
      </c>
      <c r="V37" s="68" t="s">
        <v>1267</v>
      </c>
      <c r="W37" s="68">
        <v>2</v>
      </c>
      <c r="X37" s="68"/>
      <c r="Y37" s="68"/>
    </row>
    <row r="38" spans="1:25" x14ac:dyDescent="0.25">
      <c r="A38" s="72" t="s">
        <v>1256</v>
      </c>
      <c r="B38" s="72">
        <v>10</v>
      </c>
      <c r="C38" s="72">
        <v>0</v>
      </c>
      <c r="D38" s="72">
        <v>3</v>
      </c>
      <c r="E38" s="72">
        <v>7</v>
      </c>
      <c r="F38" s="72">
        <v>0</v>
      </c>
      <c r="G38" s="72">
        <v>0</v>
      </c>
      <c r="H38" s="72">
        <v>0</v>
      </c>
      <c r="I38" s="72">
        <v>0</v>
      </c>
      <c r="J38" s="72" t="s">
        <v>1256</v>
      </c>
      <c r="K38" s="72">
        <v>0</v>
      </c>
      <c r="L38" s="72">
        <v>2</v>
      </c>
      <c r="M38" s="72">
        <v>0</v>
      </c>
      <c r="N38" s="72">
        <v>8</v>
      </c>
      <c r="O38" s="72">
        <v>0</v>
      </c>
      <c r="P38" s="72">
        <v>0</v>
      </c>
      <c r="Q38" s="72">
        <v>0</v>
      </c>
      <c r="R38" s="72">
        <v>0</v>
      </c>
      <c r="S38" s="68">
        <v>37</v>
      </c>
      <c r="T38" s="68" t="s">
        <v>1246</v>
      </c>
      <c r="U38" s="68" t="s">
        <v>1299</v>
      </c>
      <c r="V38" s="68" t="s">
        <v>1267</v>
      </c>
      <c r="W38" s="68">
        <v>17</v>
      </c>
      <c r="X38" s="68"/>
      <c r="Y38" s="68"/>
    </row>
    <row r="39" spans="1:25" x14ac:dyDescent="0.25">
      <c r="A39" s="72" t="s">
        <v>1232</v>
      </c>
      <c r="B39" s="72">
        <v>10</v>
      </c>
      <c r="C39" s="72">
        <v>0</v>
      </c>
      <c r="D39" s="72">
        <v>0</v>
      </c>
      <c r="E39" s="72">
        <v>8</v>
      </c>
      <c r="F39" s="72">
        <v>0</v>
      </c>
      <c r="G39" s="72">
        <v>0</v>
      </c>
      <c r="H39" s="72">
        <v>2</v>
      </c>
      <c r="I39" s="72">
        <v>0</v>
      </c>
      <c r="J39" s="72" t="s">
        <v>1232</v>
      </c>
      <c r="K39" s="72">
        <v>2</v>
      </c>
      <c r="L39" s="72">
        <v>1</v>
      </c>
      <c r="M39" s="72">
        <v>0</v>
      </c>
      <c r="N39" s="72">
        <v>7</v>
      </c>
      <c r="O39" s="72">
        <v>0</v>
      </c>
      <c r="P39" s="72">
        <v>0</v>
      </c>
      <c r="Q39" s="72">
        <v>0</v>
      </c>
      <c r="R39" s="72">
        <v>0</v>
      </c>
      <c r="S39" s="68">
        <v>38</v>
      </c>
      <c r="T39" s="68" t="s">
        <v>1247</v>
      </c>
      <c r="U39" s="68" t="s">
        <v>1300</v>
      </c>
      <c r="V39" s="68" t="s">
        <v>1264</v>
      </c>
      <c r="W39" s="68">
        <v>36</v>
      </c>
      <c r="X39" s="68"/>
      <c r="Y39" s="68"/>
    </row>
    <row r="40" spans="1:25" x14ac:dyDescent="0.25">
      <c r="A40" s="72" t="s">
        <v>1233</v>
      </c>
      <c r="B40" s="72">
        <v>21</v>
      </c>
      <c r="C40" s="72">
        <v>1.9991999999999999</v>
      </c>
      <c r="D40" s="72">
        <v>2.9819999999999998</v>
      </c>
      <c r="E40" s="72">
        <v>8.0009999999999994</v>
      </c>
      <c r="F40" s="72">
        <v>0</v>
      </c>
      <c r="G40" s="72">
        <v>6.9929999999999994</v>
      </c>
      <c r="H40" s="72">
        <v>0.99959999999999993</v>
      </c>
      <c r="I40" s="72">
        <v>0</v>
      </c>
      <c r="J40" s="72" t="s">
        <v>1233</v>
      </c>
      <c r="K40" s="72">
        <v>1.0920000000000001</v>
      </c>
      <c r="L40" s="72">
        <v>0</v>
      </c>
      <c r="M40" s="72">
        <v>0</v>
      </c>
      <c r="N40" s="72">
        <v>12.138</v>
      </c>
      <c r="O40" s="72">
        <v>2.226</v>
      </c>
      <c r="P40" s="72">
        <v>0</v>
      </c>
      <c r="Q40" s="72">
        <v>0</v>
      </c>
      <c r="R40" s="72">
        <v>5.5230000000000006</v>
      </c>
      <c r="S40" s="68">
        <v>39</v>
      </c>
      <c r="T40" s="68" t="s">
        <v>2204</v>
      </c>
      <c r="U40" s="68" t="s">
        <v>2205</v>
      </c>
      <c r="V40" s="68" t="s">
        <v>1264</v>
      </c>
      <c r="W40" s="68">
        <v>2</v>
      </c>
      <c r="X40" s="68"/>
      <c r="Y40" s="68"/>
    </row>
    <row r="41" spans="1:25" x14ac:dyDescent="0.25">
      <c r="A41" s="72" t="s">
        <v>1234</v>
      </c>
      <c r="B41" s="72">
        <v>11</v>
      </c>
      <c r="C41" s="72">
        <v>0</v>
      </c>
      <c r="D41" s="72">
        <v>3.9929999999999994</v>
      </c>
      <c r="E41" s="72">
        <v>0</v>
      </c>
      <c r="F41" s="72">
        <v>0</v>
      </c>
      <c r="G41" s="72">
        <v>0</v>
      </c>
      <c r="H41" s="72">
        <v>6.9960000000000004</v>
      </c>
      <c r="I41" s="72">
        <v>0</v>
      </c>
      <c r="J41" s="72" t="s">
        <v>1234</v>
      </c>
      <c r="K41" s="72">
        <v>5.9950000000000001</v>
      </c>
      <c r="L41" s="72">
        <v>1.9910000000000003</v>
      </c>
      <c r="M41" s="72">
        <v>0</v>
      </c>
      <c r="N41" s="72">
        <v>2.992</v>
      </c>
      <c r="O41" s="72">
        <v>0</v>
      </c>
      <c r="P41" s="72">
        <v>0</v>
      </c>
      <c r="Q41" s="72">
        <v>0</v>
      </c>
      <c r="R41" s="72">
        <v>0</v>
      </c>
      <c r="S41" s="68">
        <v>40</v>
      </c>
      <c r="T41" s="68" t="s">
        <v>2206</v>
      </c>
      <c r="U41" s="68" t="s">
        <v>2207</v>
      </c>
      <c r="V41" s="68" t="s">
        <v>1264</v>
      </c>
      <c r="W41" s="68">
        <v>3</v>
      </c>
      <c r="X41" s="68"/>
      <c r="Y41" s="68"/>
    </row>
    <row r="42" spans="1:25" x14ac:dyDescent="0.25">
      <c r="A42" s="72" t="s">
        <v>1235</v>
      </c>
      <c r="B42" s="72">
        <v>11</v>
      </c>
      <c r="C42" s="72">
        <v>0</v>
      </c>
      <c r="D42" s="72">
        <v>0</v>
      </c>
      <c r="E42" s="72">
        <v>0</v>
      </c>
      <c r="F42" s="72">
        <v>11</v>
      </c>
      <c r="G42" s="72">
        <v>0</v>
      </c>
      <c r="H42" s="72">
        <v>0</v>
      </c>
      <c r="I42" s="72">
        <v>0</v>
      </c>
      <c r="J42" s="72" t="s">
        <v>1235</v>
      </c>
      <c r="K42" s="72">
        <v>0</v>
      </c>
      <c r="L42" s="72">
        <v>0</v>
      </c>
      <c r="M42" s="72">
        <v>0</v>
      </c>
      <c r="N42" s="72">
        <v>11</v>
      </c>
      <c r="O42" s="72">
        <v>0</v>
      </c>
      <c r="P42" s="72">
        <v>0</v>
      </c>
      <c r="Q42" s="72">
        <v>0</v>
      </c>
      <c r="R42" s="72">
        <v>0</v>
      </c>
      <c r="S42" s="68">
        <v>41</v>
      </c>
      <c r="T42" s="68" t="s">
        <v>2208</v>
      </c>
      <c r="U42" s="68" t="s">
        <v>2209</v>
      </c>
      <c r="V42" s="68" t="s">
        <v>1264</v>
      </c>
      <c r="W42" s="68">
        <v>7</v>
      </c>
      <c r="X42" s="68"/>
      <c r="Y42" s="68"/>
    </row>
    <row r="43" spans="1:25" x14ac:dyDescent="0.25">
      <c r="A43" s="72" t="s">
        <v>1236</v>
      </c>
      <c r="B43" s="72">
        <v>50</v>
      </c>
      <c r="C43" s="72">
        <v>0</v>
      </c>
      <c r="D43" s="72">
        <v>10</v>
      </c>
      <c r="E43" s="72">
        <v>40</v>
      </c>
      <c r="F43" s="72">
        <v>0</v>
      </c>
      <c r="G43" s="72">
        <v>0</v>
      </c>
      <c r="H43" s="72">
        <v>0</v>
      </c>
      <c r="I43" s="72">
        <v>0</v>
      </c>
      <c r="J43" s="72" t="s">
        <v>1236</v>
      </c>
      <c r="K43" s="72">
        <v>11</v>
      </c>
      <c r="L43" s="72">
        <v>0</v>
      </c>
      <c r="M43" s="72">
        <v>0</v>
      </c>
      <c r="N43" s="72">
        <v>32</v>
      </c>
      <c r="O43" s="72">
        <v>2</v>
      </c>
      <c r="P43" s="72">
        <v>0</v>
      </c>
      <c r="Q43" s="72">
        <v>3</v>
      </c>
      <c r="R43" s="72">
        <v>2</v>
      </c>
      <c r="S43" s="68">
        <v>42</v>
      </c>
      <c r="T43" s="68" t="s">
        <v>1248</v>
      </c>
      <c r="U43" s="68" t="s">
        <v>1301</v>
      </c>
      <c r="V43" s="68" t="s">
        <v>1267</v>
      </c>
      <c r="W43" s="68">
        <v>37</v>
      </c>
      <c r="X43" s="68"/>
      <c r="Y43" s="68"/>
    </row>
    <row r="44" spans="1:25" x14ac:dyDescent="0.25">
      <c r="A44" s="72" t="s">
        <v>1237</v>
      </c>
      <c r="B44" s="72">
        <v>38</v>
      </c>
      <c r="C44" s="72">
        <v>1.52</v>
      </c>
      <c r="D44" s="72">
        <v>15.96</v>
      </c>
      <c r="E44" s="72">
        <v>12.92</v>
      </c>
      <c r="F44" s="72">
        <v>0</v>
      </c>
      <c r="G44" s="72">
        <v>1.52</v>
      </c>
      <c r="H44" s="72">
        <v>6.08</v>
      </c>
      <c r="I44" s="72">
        <v>0</v>
      </c>
      <c r="J44" s="72" t="s">
        <v>1237</v>
      </c>
      <c r="K44" s="72">
        <v>9.9939999999999998</v>
      </c>
      <c r="L44" s="72">
        <v>1.9987999999999999</v>
      </c>
      <c r="M44" s="72">
        <v>0</v>
      </c>
      <c r="N44" s="72">
        <v>25.992000000000004</v>
      </c>
      <c r="O44" s="72">
        <v>0</v>
      </c>
      <c r="P44" s="72">
        <v>0</v>
      </c>
      <c r="Q44" s="72">
        <v>0</v>
      </c>
      <c r="R44" s="72">
        <v>0</v>
      </c>
      <c r="S44" s="68"/>
      <c r="T44" s="68"/>
      <c r="U44" s="68"/>
      <c r="V44" s="68"/>
      <c r="W44" s="68"/>
      <c r="X44" s="68"/>
      <c r="Y44" s="68"/>
    </row>
    <row r="45" spans="1:25" x14ac:dyDescent="0.25">
      <c r="A45" s="72" t="s">
        <v>1239</v>
      </c>
      <c r="B45" s="72">
        <v>15</v>
      </c>
      <c r="C45" s="72">
        <v>0</v>
      </c>
      <c r="D45" s="72">
        <v>4.7249999999999996</v>
      </c>
      <c r="E45" s="72">
        <v>8.6850000000000005</v>
      </c>
      <c r="F45" s="72">
        <v>0</v>
      </c>
      <c r="G45" s="72">
        <v>0</v>
      </c>
      <c r="H45" s="72">
        <v>1.575</v>
      </c>
      <c r="I45" s="72">
        <v>0</v>
      </c>
      <c r="J45" s="72" t="s">
        <v>1239</v>
      </c>
      <c r="K45" s="72">
        <v>12.99</v>
      </c>
      <c r="L45" s="72">
        <v>0</v>
      </c>
      <c r="M45" s="72">
        <v>0</v>
      </c>
      <c r="N45" s="72">
        <v>1.9950000000000001</v>
      </c>
      <c r="O45" s="72">
        <v>0</v>
      </c>
      <c r="P45" s="72">
        <v>0</v>
      </c>
      <c r="Q45" s="72">
        <v>0</v>
      </c>
      <c r="R45" s="72">
        <v>0</v>
      </c>
      <c r="S45" s="68"/>
      <c r="T45" s="68"/>
      <c r="U45" s="68"/>
      <c r="V45" s="68"/>
      <c r="W45" s="68"/>
      <c r="X45" s="68"/>
      <c r="Y45" s="68"/>
    </row>
    <row r="46" spans="1:25" x14ac:dyDescent="0.25">
      <c r="A46" s="72" t="s">
        <v>1240</v>
      </c>
      <c r="B46" s="72">
        <v>29</v>
      </c>
      <c r="C46" s="72">
        <v>25.113999999999997</v>
      </c>
      <c r="D46" s="72">
        <v>3.8570000000000007</v>
      </c>
      <c r="E46" s="72">
        <v>0</v>
      </c>
      <c r="F46" s="72">
        <v>0</v>
      </c>
      <c r="G46" s="72">
        <v>0</v>
      </c>
      <c r="H46" s="72">
        <v>0</v>
      </c>
      <c r="I46" s="72">
        <v>0</v>
      </c>
      <c r="J46" s="72" t="s">
        <v>1240</v>
      </c>
      <c r="K46" s="72">
        <v>0</v>
      </c>
      <c r="L46" s="72">
        <v>0</v>
      </c>
      <c r="M46" s="72">
        <v>0</v>
      </c>
      <c r="N46" s="72">
        <v>3.9729999999999994</v>
      </c>
      <c r="O46" s="72">
        <v>0</v>
      </c>
      <c r="P46" s="72">
        <v>24.998000000000001</v>
      </c>
      <c r="Q46" s="72">
        <v>0</v>
      </c>
      <c r="R46" s="72">
        <v>0</v>
      </c>
      <c r="S46" s="68"/>
      <c r="T46" s="68"/>
      <c r="U46" s="68"/>
      <c r="V46" s="68"/>
      <c r="W46" s="68"/>
      <c r="X46" s="68"/>
      <c r="Y46" s="68"/>
    </row>
    <row r="47" spans="1:25" x14ac:dyDescent="0.25">
      <c r="A47" s="72" t="s">
        <v>1241</v>
      </c>
      <c r="B47" s="72">
        <v>22</v>
      </c>
      <c r="C47" s="72">
        <v>0</v>
      </c>
      <c r="D47" s="72">
        <v>0</v>
      </c>
      <c r="E47" s="72">
        <v>3.7839999999999998</v>
      </c>
      <c r="F47" s="72">
        <v>0</v>
      </c>
      <c r="G47" s="72">
        <v>18.194000000000003</v>
      </c>
      <c r="H47" s="72">
        <v>0</v>
      </c>
      <c r="I47" s="72">
        <v>0</v>
      </c>
      <c r="J47" s="72" t="s">
        <v>1241</v>
      </c>
      <c r="K47" s="72">
        <v>0</v>
      </c>
      <c r="L47" s="72">
        <v>2.2000000000000002</v>
      </c>
      <c r="M47" s="72">
        <v>0</v>
      </c>
      <c r="N47" s="72">
        <v>19.8</v>
      </c>
      <c r="O47" s="72">
        <v>0</v>
      </c>
      <c r="P47" s="72">
        <v>0</v>
      </c>
      <c r="Q47" s="72">
        <v>0</v>
      </c>
      <c r="R47" s="72">
        <v>0</v>
      </c>
      <c r="S47" s="68"/>
      <c r="T47" s="68"/>
      <c r="U47" s="68"/>
      <c r="V47" s="68"/>
      <c r="W47" s="68"/>
      <c r="X47" s="68"/>
      <c r="Y47" s="68"/>
    </row>
    <row r="48" spans="1:25" x14ac:dyDescent="0.25">
      <c r="A48" s="72" t="s">
        <v>1242</v>
      </c>
      <c r="B48" s="72">
        <v>11</v>
      </c>
      <c r="C48" s="72">
        <v>8.4920000000000009</v>
      </c>
      <c r="D48" s="72">
        <v>0.9998999999999999</v>
      </c>
      <c r="E48" s="72">
        <v>1.496</v>
      </c>
      <c r="F48" s="72">
        <v>0</v>
      </c>
      <c r="G48" s="72">
        <v>0</v>
      </c>
      <c r="H48" s="72">
        <v>0</v>
      </c>
      <c r="I48" s="72">
        <v>0</v>
      </c>
      <c r="J48" s="72" t="s">
        <v>1242</v>
      </c>
      <c r="K48" s="72">
        <v>0</v>
      </c>
      <c r="L48" s="72">
        <v>0</v>
      </c>
      <c r="M48" s="72">
        <v>0</v>
      </c>
      <c r="N48" s="72">
        <v>3.9929999999999994</v>
      </c>
      <c r="O48" s="72">
        <v>6.9960000000000004</v>
      </c>
      <c r="P48" s="72">
        <v>0</v>
      </c>
      <c r="Q48" s="72">
        <v>0</v>
      </c>
      <c r="R48" s="72">
        <v>0</v>
      </c>
      <c r="S48" s="68"/>
      <c r="T48" s="68"/>
      <c r="U48" s="68"/>
      <c r="V48" s="68"/>
      <c r="W48" s="68"/>
      <c r="X48" s="68"/>
      <c r="Y48" s="68"/>
    </row>
    <row r="49" spans="1:25" x14ac:dyDescent="0.25">
      <c r="A49" s="72" t="s">
        <v>1243</v>
      </c>
      <c r="B49" s="72">
        <v>11</v>
      </c>
      <c r="C49" s="72">
        <v>0</v>
      </c>
      <c r="D49" s="72">
        <v>0</v>
      </c>
      <c r="E49" s="72">
        <v>0</v>
      </c>
      <c r="F49" s="72">
        <v>0</v>
      </c>
      <c r="G49" s="72">
        <v>7.9991999999999992</v>
      </c>
      <c r="H49" s="72">
        <v>0</v>
      </c>
      <c r="I49" s="72">
        <v>3.0030000000000001</v>
      </c>
      <c r="J49" s="72" t="s">
        <v>1243</v>
      </c>
      <c r="K49" s="72">
        <v>0</v>
      </c>
      <c r="L49" s="72">
        <v>0</v>
      </c>
      <c r="M49" s="72">
        <v>1.0009999999999999</v>
      </c>
      <c r="N49" s="72">
        <v>0</v>
      </c>
      <c r="O49" s="72">
        <v>0</v>
      </c>
      <c r="P49" s="72">
        <v>9.9990000000000006</v>
      </c>
      <c r="Q49" s="72">
        <v>0</v>
      </c>
      <c r="R49" s="72">
        <v>0</v>
      </c>
      <c r="S49" s="68"/>
      <c r="T49" s="68"/>
      <c r="U49" s="68"/>
      <c r="V49" s="68"/>
      <c r="W49" s="68"/>
      <c r="X49" s="68"/>
      <c r="Y49" s="68"/>
    </row>
    <row r="50" spans="1:25" x14ac:dyDescent="0.25">
      <c r="A50" s="72" t="s">
        <v>1244</v>
      </c>
      <c r="B50" s="72">
        <v>11</v>
      </c>
      <c r="C50" s="72">
        <v>11</v>
      </c>
      <c r="D50" s="72">
        <v>0</v>
      </c>
      <c r="E50" s="72">
        <v>0</v>
      </c>
      <c r="F50" s="72">
        <v>0</v>
      </c>
      <c r="G50" s="72">
        <v>0</v>
      </c>
      <c r="H50" s="72">
        <v>0</v>
      </c>
      <c r="I50" s="72">
        <v>0</v>
      </c>
      <c r="J50" s="72" t="s">
        <v>1244</v>
      </c>
      <c r="K50" s="72">
        <v>0</v>
      </c>
      <c r="L50" s="72">
        <v>0</v>
      </c>
      <c r="M50" s="72">
        <v>0</v>
      </c>
      <c r="N50" s="72">
        <v>0</v>
      </c>
      <c r="O50" s="72">
        <v>0</v>
      </c>
      <c r="P50" s="72">
        <v>0</v>
      </c>
      <c r="Q50" s="72">
        <v>0</v>
      </c>
      <c r="R50" s="72">
        <v>11</v>
      </c>
      <c r="S50" s="68"/>
      <c r="T50" s="68"/>
      <c r="U50" s="68"/>
      <c r="V50" s="68"/>
      <c r="W50" s="68"/>
      <c r="X50" s="68"/>
      <c r="Y50" s="68"/>
    </row>
    <row r="51" spans="1:25" x14ac:dyDescent="0.25">
      <c r="A51" s="72" t="s">
        <v>1245</v>
      </c>
      <c r="B51" s="72">
        <v>24</v>
      </c>
      <c r="C51" s="72">
        <v>0</v>
      </c>
      <c r="D51" s="72">
        <v>0</v>
      </c>
      <c r="E51" s="72">
        <v>4.9920000000000009</v>
      </c>
      <c r="F51" s="72">
        <v>19.008000000000003</v>
      </c>
      <c r="G51" s="72">
        <v>0</v>
      </c>
      <c r="H51" s="72">
        <v>0</v>
      </c>
      <c r="I51" s="72">
        <v>0</v>
      </c>
      <c r="J51" s="72" t="s">
        <v>1245</v>
      </c>
      <c r="K51" s="72">
        <v>0</v>
      </c>
      <c r="L51" s="72">
        <v>0</v>
      </c>
      <c r="M51" s="72">
        <v>0</v>
      </c>
      <c r="N51" s="72">
        <v>24</v>
      </c>
      <c r="O51" s="72">
        <v>0</v>
      </c>
      <c r="P51" s="72">
        <v>0</v>
      </c>
      <c r="Q51" s="72">
        <v>0</v>
      </c>
      <c r="R51" s="72">
        <v>0</v>
      </c>
      <c r="S51" s="68"/>
      <c r="T51" s="68"/>
      <c r="U51" s="68"/>
      <c r="V51" s="68"/>
      <c r="W51" s="68"/>
      <c r="X51" s="68"/>
      <c r="Y51" s="68"/>
    </row>
    <row r="52" spans="1:25" x14ac:dyDescent="0.25">
      <c r="A52" s="72" t="s">
        <v>1246</v>
      </c>
      <c r="B52" s="72">
        <v>17</v>
      </c>
      <c r="C52" s="72">
        <v>0</v>
      </c>
      <c r="D52" s="72">
        <v>14.994000000000002</v>
      </c>
      <c r="E52" s="72">
        <v>2.0060000000000002</v>
      </c>
      <c r="F52" s="72">
        <v>0</v>
      </c>
      <c r="G52" s="72">
        <v>0</v>
      </c>
      <c r="H52" s="72">
        <v>0</v>
      </c>
      <c r="I52" s="72">
        <v>0</v>
      </c>
      <c r="J52" s="72" t="s">
        <v>1246</v>
      </c>
      <c r="K52" s="72">
        <v>1.0030000000000001</v>
      </c>
      <c r="L52" s="72">
        <v>0</v>
      </c>
      <c r="M52" s="72">
        <v>0</v>
      </c>
      <c r="N52" s="72">
        <v>15.996999999999998</v>
      </c>
      <c r="O52" s="72">
        <v>0</v>
      </c>
      <c r="P52" s="72">
        <v>0</v>
      </c>
      <c r="Q52" s="72">
        <v>0</v>
      </c>
      <c r="R52" s="72">
        <v>0</v>
      </c>
      <c r="S52" s="68"/>
      <c r="T52" s="68"/>
      <c r="U52" s="68"/>
      <c r="V52" s="68"/>
      <c r="W52" s="68"/>
      <c r="X52" s="68"/>
      <c r="Y52" s="68"/>
    </row>
    <row r="53" spans="1:25" x14ac:dyDescent="0.25">
      <c r="A53" s="72" t="s">
        <v>1258</v>
      </c>
      <c r="B53" s="72">
        <v>36</v>
      </c>
      <c r="C53" s="72">
        <v>7.9919999999999991</v>
      </c>
      <c r="D53" s="72">
        <v>19.98</v>
      </c>
      <c r="E53" s="72">
        <v>7.9919999999999991</v>
      </c>
      <c r="F53" s="72">
        <v>0</v>
      </c>
      <c r="G53" s="72">
        <v>0</v>
      </c>
      <c r="H53" s="72">
        <v>0</v>
      </c>
      <c r="I53" s="72">
        <v>0</v>
      </c>
      <c r="J53" s="72" t="s">
        <v>1258</v>
      </c>
      <c r="K53" s="72">
        <v>0</v>
      </c>
      <c r="L53" s="72">
        <v>0</v>
      </c>
      <c r="M53" s="72">
        <v>0</v>
      </c>
      <c r="N53" s="72">
        <v>20.987999999999996</v>
      </c>
      <c r="O53" s="72">
        <v>14.976000000000001</v>
      </c>
      <c r="P53" s="72">
        <v>0</v>
      </c>
      <c r="Q53" s="72">
        <v>0</v>
      </c>
      <c r="R53" s="72">
        <v>0</v>
      </c>
      <c r="S53" s="68"/>
      <c r="T53" s="68"/>
      <c r="U53" s="68"/>
      <c r="V53" s="68"/>
      <c r="W53" s="68"/>
      <c r="X53" s="68"/>
      <c r="Y53" s="68"/>
    </row>
    <row r="54" spans="1:25" x14ac:dyDescent="0.25">
      <c r="A54" s="72" t="s">
        <v>1248</v>
      </c>
      <c r="B54" s="72">
        <v>37</v>
      </c>
      <c r="C54" s="72">
        <v>0</v>
      </c>
      <c r="D54" s="72">
        <v>11.988</v>
      </c>
      <c r="E54" s="72">
        <v>0</v>
      </c>
      <c r="F54" s="72">
        <v>0</v>
      </c>
      <c r="G54" s="72">
        <v>0</v>
      </c>
      <c r="H54" s="72">
        <v>24.975000000000001</v>
      </c>
      <c r="I54" s="72">
        <v>0</v>
      </c>
      <c r="J54" s="72" t="s">
        <v>1248</v>
      </c>
      <c r="K54" s="72">
        <v>22.977000000000004</v>
      </c>
      <c r="L54" s="72">
        <v>1.9980000000000002</v>
      </c>
      <c r="M54" s="72">
        <v>0</v>
      </c>
      <c r="N54" s="72">
        <v>11.988</v>
      </c>
      <c r="O54" s="72">
        <v>0</v>
      </c>
      <c r="P54" s="72">
        <v>0</v>
      </c>
      <c r="Q54" s="72">
        <v>0</v>
      </c>
      <c r="R54" s="72">
        <v>0</v>
      </c>
      <c r="S54" s="68"/>
      <c r="T54" s="68"/>
      <c r="U54" s="68"/>
      <c r="V54" s="68"/>
      <c r="W54" s="68"/>
      <c r="X54" s="68"/>
      <c r="Y54" s="68"/>
    </row>
    <row r="55" spans="1:25" x14ac:dyDescent="0.25">
      <c r="A55" s="73"/>
      <c r="B55" s="73"/>
      <c r="C55" s="73" t="s">
        <v>186</v>
      </c>
      <c r="D55" s="73" t="s">
        <v>183</v>
      </c>
      <c r="E55" s="73" t="s">
        <v>183</v>
      </c>
      <c r="F55" s="73" t="s">
        <v>183</v>
      </c>
      <c r="G55" s="73" t="s">
        <v>185</v>
      </c>
      <c r="H55" s="73" t="s">
        <v>184</v>
      </c>
      <c r="I55" s="73" t="s">
        <v>236</v>
      </c>
      <c r="J55" s="73"/>
      <c r="K55" s="73" t="s">
        <v>275</v>
      </c>
      <c r="L55" s="73" t="s">
        <v>319</v>
      </c>
      <c r="M55" s="73" t="s">
        <v>276</v>
      </c>
      <c r="N55" s="73" t="s">
        <v>275</v>
      </c>
      <c r="O55" s="73" t="s">
        <v>275</v>
      </c>
      <c r="P55" s="73" t="s">
        <v>275</v>
      </c>
      <c r="Q55" s="73" t="s">
        <v>275</v>
      </c>
      <c r="R55" s="73" t="s">
        <v>275</v>
      </c>
    </row>
    <row r="56" spans="1:25" x14ac:dyDescent="0.25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</row>
    <row r="57" spans="1:25" x14ac:dyDescent="0.25">
      <c r="A57" s="73" t="s">
        <v>239</v>
      </c>
      <c r="B57" s="73" t="s">
        <v>277</v>
      </c>
      <c r="C57" s="73" t="s">
        <v>81</v>
      </c>
      <c r="D57" s="74" t="s">
        <v>93</v>
      </c>
      <c r="E57" s="74" t="s">
        <v>193</v>
      </c>
      <c r="F57" s="74" t="s">
        <v>194</v>
      </c>
      <c r="G57" s="74" t="s">
        <v>195</v>
      </c>
      <c r="H57" s="74" t="s">
        <v>196</v>
      </c>
      <c r="I57" s="74" t="s">
        <v>197</v>
      </c>
      <c r="J57" s="75" t="s">
        <v>198</v>
      </c>
      <c r="K57" s="76" t="s">
        <v>188</v>
      </c>
      <c r="L57" s="76" t="s">
        <v>189</v>
      </c>
      <c r="M57" s="76" t="s">
        <v>84</v>
      </c>
      <c r="N57" s="76" t="s">
        <v>190</v>
      </c>
      <c r="O57" s="76" t="s">
        <v>88</v>
      </c>
      <c r="P57" s="76" t="s">
        <v>191</v>
      </c>
      <c r="Q57" s="75" t="s">
        <v>192</v>
      </c>
      <c r="R57" s="73"/>
    </row>
    <row r="58" spans="1:25" x14ac:dyDescent="0.25">
      <c r="A58" s="72" t="s">
        <v>1219</v>
      </c>
      <c r="B58" s="73" t="s">
        <v>1305</v>
      </c>
      <c r="C58" s="72">
        <v>17</v>
      </c>
      <c r="D58" s="72">
        <v>0</v>
      </c>
      <c r="E58" s="73">
        <f>D29+E29+F29</f>
        <v>8.0036000000000005</v>
      </c>
      <c r="F58" s="73">
        <v>0</v>
      </c>
      <c r="G58" s="72">
        <v>4.9979999999999993</v>
      </c>
      <c r="H58" s="72">
        <v>0</v>
      </c>
      <c r="I58" s="72">
        <v>3.9950000000000001</v>
      </c>
      <c r="J58" s="73">
        <f>SUM(D58:I58)</f>
        <v>16.996600000000001</v>
      </c>
      <c r="K58" s="72">
        <v>0</v>
      </c>
      <c r="L58" s="73">
        <f>K29+N29+O29+P29+Q29+R29</f>
        <v>16.983000000000001</v>
      </c>
      <c r="M58" s="72">
        <v>0</v>
      </c>
      <c r="N58" s="72">
        <v>0</v>
      </c>
      <c r="O58" s="72">
        <v>0</v>
      </c>
      <c r="P58" s="72">
        <v>0</v>
      </c>
      <c r="Q58" s="73">
        <f>SUM(K58:P58)</f>
        <v>16.983000000000001</v>
      </c>
      <c r="R58" s="73"/>
    </row>
    <row r="59" spans="1:25" x14ac:dyDescent="0.25">
      <c r="A59" s="72" t="s">
        <v>1220</v>
      </c>
      <c r="B59" s="73" t="s">
        <v>1306</v>
      </c>
      <c r="C59" s="72">
        <v>12</v>
      </c>
      <c r="D59" s="72">
        <v>0</v>
      </c>
      <c r="E59" s="73">
        <f t="shared" ref="E59:E83" si="0">D30+E30+F30</f>
        <v>3.9959999999999996</v>
      </c>
      <c r="F59" s="73">
        <v>0</v>
      </c>
      <c r="G59" s="72">
        <v>0</v>
      </c>
      <c r="H59" s="72">
        <v>7.9919999999999991</v>
      </c>
      <c r="I59" s="72">
        <v>0</v>
      </c>
      <c r="J59" s="73">
        <f t="shared" ref="J59:J83" si="1">SUM(D59:I59)</f>
        <v>11.988</v>
      </c>
      <c r="K59" s="72">
        <v>0</v>
      </c>
      <c r="L59" s="73">
        <f t="shared" ref="L59:L83" si="2">K30+N30+O30+P30+Q30+R30</f>
        <v>11.988</v>
      </c>
      <c r="M59" s="72">
        <v>0</v>
      </c>
      <c r="N59" s="72">
        <v>0</v>
      </c>
      <c r="O59" s="72">
        <v>0</v>
      </c>
      <c r="P59" s="72">
        <v>0</v>
      </c>
      <c r="Q59" s="73">
        <f t="shared" ref="Q59:Q83" si="3">SUM(K59:P59)</f>
        <v>11.988</v>
      </c>
      <c r="R59" s="73"/>
    </row>
    <row r="60" spans="1:25" x14ac:dyDescent="0.25">
      <c r="A60" s="72" t="s">
        <v>1221</v>
      </c>
      <c r="B60" s="73" t="s">
        <v>1307</v>
      </c>
      <c r="C60" s="72">
        <v>10</v>
      </c>
      <c r="D60" s="72">
        <v>0</v>
      </c>
      <c r="E60" s="73">
        <f t="shared" si="0"/>
        <v>10</v>
      </c>
      <c r="F60" s="73">
        <v>0</v>
      </c>
      <c r="G60" s="72">
        <v>0</v>
      </c>
      <c r="H60" s="72">
        <v>0</v>
      </c>
      <c r="I60" s="72">
        <v>0</v>
      </c>
      <c r="J60" s="73">
        <f t="shared" si="1"/>
        <v>10</v>
      </c>
      <c r="K60" s="72">
        <v>0</v>
      </c>
      <c r="L60" s="73">
        <f t="shared" si="2"/>
        <v>10</v>
      </c>
      <c r="M60" s="72">
        <v>0</v>
      </c>
      <c r="N60" s="72">
        <v>0</v>
      </c>
      <c r="O60" s="72">
        <v>0</v>
      </c>
      <c r="P60" s="72">
        <v>0</v>
      </c>
      <c r="Q60" s="73">
        <f t="shared" si="3"/>
        <v>10</v>
      </c>
      <c r="R60" s="73"/>
    </row>
    <row r="61" spans="1:25" x14ac:dyDescent="0.25">
      <c r="A61" s="72" t="s">
        <v>1222</v>
      </c>
      <c r="B61" s="73" t="s">
        <v>1308</v>
      </c>
      <c r="C61" s="72">
        <v>10</v>
      </c>
      <c r="D61" s="72">
        <v>0</v>
      </c>
      <c r="E61" s="73">
        <f t="shared" si="0"/>
        <v>6</v>
      </c>
      <c r="F61" s="73">
        <v>0</v>
      </c>
      <c r="G61" s="72">
        <v>0</v>
      </c>
      <c r="H61" s="72">
        <v>4</v>
      </c>
      <c r="I61" s="72">
        <v>0</v>
      </c>
      <c r="J61" s="73">
        <f t="shared" si="1"/>
        <v>10</v>
      </c>
      <c r="K61" s="72">
        <v>0</v>
      </c>
      <c r="L61" s="73">
        <f t="shared" si="2"/>
        <v>10</v>
      </c>
      <c r="M61" s="72">
        <v>0</v>
      </c>
      <c r="N61" s="72">
        <v>0</v>
      </c>
      <c r="O61" s="72">
        <v>0</v>
      </c>
      <c r="P61" s="72">
        <v>0</v>
      </c>
      <c r="Q61" s="73">
        <f t="shared" si="3"/>
        <v>10</v>
      </c>
      <c r="R61" s="73"/>
    </row>
    <row r="62" spans="1:25" x14ac:dyDescent="0.25">
      <c r="A62" s="72" t="s">
        <v>1225</v>
      </c>
      <c r="B62" s="73" t="s">
        <v>560</v>
      </c>
      <c r="C62" s="72">
        <v>10</v>
      </c>
      <c r="D62" s="72">
        <v>0</v>
      </c>
      <c r="E62" s="73">
        <f t="shared" si="0"/>
        <v>5</v>
      </c>
      <c r="F62" s="73">
        <v>0</v>
      </c>
      <c r="G62" s="72">
        <v>2</v>
      </c>
      <c r="H62" s="72">
        <v>0</v>
      </c>
      <c r="I62" s="72">
        <v>3</v>
      </c>
      <c r="J62" s="73">
        <f t="shared" si="1"/>
        <v>10</v>
      </c>
      <c r="K62" s="72">
        <v>0</v>
      </c>
      <c r="L62" s="73">
        <f t="shared" si="2"/>
        <v>10</v>
      </c>
      <c r="M62" s="72">
        <v>0</v>
      </c>
      <c r="N62" s="72">
        <v>0</v>
      </c>
      <c r="O62" s="72">
        <v>0</v>
      </c>
      <c r="P62" s="72">
        <v>0</v>
      </c>
      <c r="Q62" s="73">
        <f t="shared" si="3"/>
        <v>10</v>
      </c>
      <c r="R62" s="73"/>
    </row>
    <row r="63" spans="1:25" x14ac:dyDescent="0.25">
      <c r="A63" s="72" t="s">
        <v>1226</v>
      </c>
      <c r="B63" s="73" t="s">
        <v>1309</v>
      </c>
      <c r="C63" s="72">
        <v>18</v>
      </c>
      <c r="D63" s="72">
        <v>0</v>
      </c>
      <c r="E63" s="73">
        <f t="shared" si="0"/>
        <v>0</v>
      </c>
      <c r="F63" s="73">
        <v>0</v>
      </c>
      <c r="G63" s="72">
        <v>0</v>
      </c>
      <c r="H63" s="72">
        <v>0</v>
      </c>
      <c r="I63" s="72">
        <v>18</v>
      </c>
      <c r="J63" s="73">
        <f t="shared" si="1"/>
        <v>18</v>
      </c>
      <c r="K63" s="72">
        <v>0</v>
      </c>
      <c r="L63" s="73">
        <f t="shared" si="2"/>
        <v>16.991999999999997</v>
      </c>
      <c r="M63" s="72">
        <v>0</v>
      </c>
      <c r="N63" s="72">
        <v>0.99</v>
      </c>
      <c r="O63" s="72">
        <v>0</v>
      </c>
      <c r="P63" s="72">
        <v>0</v>
      </c>
      <c r="Q63" s="73">
        <f t="shared" si="3"/>
        <v>17.981999999999996</v>
      </c>
      <c r="R63" s="73"/>
    </row>
    <row r="64" spans="1:25" x14ac:dyDescent="0.25">
      <c r="A64" s="72" t="s">
        <v>1227</v>
      </c>
      <c r="B64" s="73" t="s">
        <v>1192</v>
      </c>
      <c r="C64" s="72">
        <v>97</v>
      </c>
      <c r="D64" s="72">
        <v>0</v>
      </c>
      <c r="E64" s="73">
        <f t="shared" si="0"/>
        <v>70.906999999999996</v>
      </c>
      <c r="F64" s="73">
        <v>0</v>
      </c>
      <c r="G64" s="72">
        <v>0</v>
      </c>
      <c r="H64" s="72">
        <v>25.995999999999999</v>
      </c>
      <c r="I64" s="72">
        <v>0</v>
      </c>
      <c r="J64" s="73">
        <f t="shared" si="1"/>
        <v>96.902999999999992</v>
      </c>
      <c r="K64" s="72">
        <v>0</v>
      </c>
      <c r="L64" s="73">
        <f t="shared" si="2"/>
        <v>93.896000000000001</v>
      </c>
      <c r="M64" s="72">
        <v>0</v>
      </c>
      <c r="N64" s="72">
        <v>3.0069999999999997</v>
      </c>
      <c r="O64" s="72">
        <v>0</v>
      </c>
      <c r="P64" s="72">
        <v>0</v>
      </c>
      <c r="Q64" s="73">
        <f t="shared" si="3"/>
        <v>96.903000000000006</v>
      </c>
      <c r="R64" s="73"/>
    </row>
    <row r="65" spans="1:18" x14ac:dyDescent="0.25">
      <c r="A65" s="72" t="s">
        <v>1228</v>
      </c>
      <c r="B65" s="73" t="s">
        <v>1310</v>
      </c>
      <c r="C65" s="72">
        <v>14</v>
      </c>
      <c r="D65" s="72">
        <v>0</v>
      </c>
      <c r="E65" s="73">
        <f t="shared" si="0"/>
        <v>1.9879999999999998</v>
      </c>
      <c r="F65" s="73">
        <v>0</v>
      </c>
      <c r="G65" s="72">
        <v>0</v>
      </c>
      <c r="H65" s="72">
        <v>8.9880000000000013</v>
      </c>
      <c r="I65" s="72">
        <v>2.9959999999999996</v>
      </c>
      <c r="J65" s="73">
        <f t="shared" si="1"/>
        <v>13.972000000000001</v>
      </c>
      <c r="K65" s="72">
        <v>0</v>
      </c>
      <c r="L65" s="73">
        <f t="shared" si="2"/>
        <v>11.998000000000001</v>
      </c>
      <c r="M65" s="72">
        <v>0</v>
      </c>
      <c r="N65" s="72">
        <v>1.9879999999999998</v>
      </c>
      <c r="O65" s="72">
        <v>0</v>
      </c>
      <c r="P65" s="72">
        <v>0</v>
      </c>
      <c r="Q65" s="73">
        <f t="shared" si="3"/>
        <v>13.986000000000001</v>
      </c>
      <c r="R65" s="73"/>
    </row>
    <row r="66" spans="1:18" x14ac:dyDescent="0.25">
      <c r="A66" s="72" t="s">
        <v>1229</v>
      </c>
      <c r="B66" s="73" t="s">
        <v>1311</v>
      </c>
      <c r="C66" s="72">
        <v>13</v>
      </c>
      <c r="D66" s="72">
        <v>0</v>
      </c>
      <c r="E66" s="73">
        <f t="shared" si="0"/>
        <v>0</v>
      </c>
      <c r="F66" s="73">
        <v>0</v>
      </c>
      <c r="G66" s="72">
        <v>0</v>
      </c>
      <c r="H66" s="72">
        <v>0</v>
      </c>
      <c r="I66" s="72">
        <v>13</v>
      </c>
      <c r="J66" s="73">
        <f t="shared" si="1"/>
        <v>13</v>
      </c>
      <c r="K66" s="72">
        <v>0</v>
      </c>
      <c r="L66" s="73">
        <f t="shared" si="2"/>
        <v>13</v>
      </c>
      <c r="M66" s="72">
        <v>0</v>
      </c>
      <c r="N66" s="72">
        <v>0</v>
      </c>
      <c r="O66" s="72">
        <v>0</v>
      </c>
      <c r="P66" s="72">
        <v>0</v>
      </c>
      <c r="Q66" s="73">
        <f t="shared" si="3"/>
        <v>13</v>
      </c>
      <c r="R66" s="73"/>
    </row>
    <row r="67" spans="1:18" x14ac:dyDescent="0.25">
      <c r="A67" s="72" t="s">
        <v>1256</v>
      </c>
      <c r="B67" s="73" t="s">
        <v>1312</v>
      </c>
      <c r="C67" s="72">
        <v>10</v>
      </c>
      <c r="D67" s="72">
        <v>0</v>
      </c>
      <c r="E67" s="73">
        <f t="shared" si="0"/>
        <v>10</v>
      </c>
      <c r="F67" s="73">
        <v>0</v>
      </c>
      <c r="G67" s="72">
        <v>0</v>
      </c>
      <c r="H67" s="72">
        <v>0</v>
      </c>
      <c r="I67" s="72">
        <v>0</v>
      </c>
      <c r="J67" s="73">
        <f t="shared" si="1"/>
        <v>10</v>
      </c>
      <c r="K67" s="72">
        <v>0</v>
      </c>
      <c r="L67" s="73">
        <f t="shared" si="2"/>
        <v>8</v>
      </c>
      <c r="M67" s="72">
        <v>0</v>
      </c>
      <c r="N67" s="72">
        <v>2</v>
      </c>
      <c r="O67" s="72">
        <v>0</v>
      </c>
      <c r="P67" s="72">
        <v>0</v>
      </c>
      <c r="Q67" s="73">
        <f t="shared" si="3"/>
        <v>10</v>
      </c>
      <c r="R67" s="73"/>
    </row>
    <row r="68" spans="1:18" x14ac:dyDescent="0.25">
      <c r="A68" s="72" t="s">
        <v>1232</v>
      </c>
      <c r="B68" s="73" t="s">
        <v>1313</v>
      </c>
      <c r="C68" s="72">
        <v>10</v>
      </c>
      <c r="D68" s="72">
        <v>0</v>
      </c>
      <c r="E68" s="73">
        <f t="shared" si="0"/>
        <v>8</v>
      </c>
      <c r="F68" s="73">
        <v>0</v>
      </c>
      <c r="G68" s="72">
        <v>0</v>
      </c>
      <c r="H68" s="72">
        <v>2</v>
      </c>
      <c r="I68" s="72">
        <v>0</v>
      </c>
      <c r="J68" s="73">
        <f t="shared" si="1"/>
        <v>10</v>
      </c>
      <c r="K68" s="72">
        <v>0</v>
      </c>
      <c r="L68" s="73">
        <f t="shared" si="2"/>
        <v>9</v>
      </c>
      <c r="M68" s="72">
        <v>0</v>
      </c>
      <c r="N68" s="72">
        <v>1</v>
      </c>
      <c r="O68" s="72">
        <v>0</v>
      </c>
      <c r="P68" s="72">
        <v>0</v>
      </c>
      <c r="Q68" s="73">
        <f t="shared" si="3"/>
        <v>10</v>
      </c>
      <c r="R68" s="73"/>
    </row>
    <row r="69" spans="1:18" x14ac:dyDescent="0.25">
      <c r="A69" s="72" t="s">
        <v>1233</v>
      </c>
      <c r="B69" s="73" t="s">
        <v>1314</v>
      </c>
      <c r="C69" s="72">
        <v>21</v>
      </c>
      <c r="D69" s="72">
        <v>0</v>
      </c>
      <c r="E69" s="73">
        <f t="shared" si="0"/>
        <v>10.982999999999999</v>
      </c>
      <c r="F69" s="73">
        <v>0</v>
      </c>
      <c r="G69" s="72">
        <v>1.9991999999999999</v>
      </c>
      <c r="H69" s="72">
        <v>0.99959999999999993</v>
      </c>
      <c r="I69" s="72">
        <v>6.9929999999999994</v>
      </c>
      <c r="J69" s="73">
        <f t="shared" si="1"/>
        <v>20.974799999999998</v>
      </c>
      <c r="K69" s="72">
        <v>0</v>
      </c>
      <c r="L69" s="73">
        <f t="shared" si="2"/>
        <v>20.978999999999999</v>
      </c>
      <c r="M69" s="72">
        <v>0</v>
      </c>
      <c r="N69" s="72">
        <v>0</v>
      </c>
      <c r="O69" s="72">
        <v>0</v>
      </c>
      <c r="P69" s="72">
        <v>0</v>
      </c>
      <c r="Q69" s="73">
        <f t="shared" si="3"/>
        <v>20.978999999999999</v>
      </c>
      <c r="R69" s="73"/>
    </row>
    <row r="70" spans="1:18" x14ac:dyDescent="0.25">
      <c r="A70" s="72" t="s">
        <v>1234</v>
      </c>
      <c r="B70" s="73" t="s">
        <v>1315</v>
      </c>
      <c r="C70" s="72">
        <v>11</v>
      </c>
      <c r="D70" s="72">
        <v>0</v>
      </c>
      <c r="E70" s="73">
        <f t="shared" si="0"/>
        <v>3.9929999999999994</v>
      </c>
      <c r="F70" s="73">
        <v>0</v>
      </c>
      <c r="G70" s="72">
        <v>0</v>
      </c>
      <c r="H70" s="72">
        <v>6.9960000000000004</v>
      </c>
      <c r="I70" s="72">
        <v>0</v>
      </c>
      <c r="J70" s="73">
        <f t="shared" si="1"/>
        <v>10.989000000000001</v>
      </c>
      <c r="K70" s="72">
        <v>0</v>
      </c>
      <c r="L70" s="73">
        <f t="shared" si="2"/>
        <v>8.9870000000000001</v>
      </c>
      <c r="M70" s="72">
        <v>0</v>
      </c>
      <c r="N70" s="72">
        <v>1.9910000000000003</v>
      </c>
      <c r="O70" s="72">
        <v>0</v>
      </c>
      <c r="P70" s="72">
        <v>0</v>
      </c>
      <c r="Q70" s="73">
        <f t="shared" si="3"/>
        <v>10.978</v>
      </c>
      <c r="R70" s="73"/>
    </row>
    <row r="71" spans="1:18" x14ac:dyDescent="0.25">
      <c r="A71" s="72" t="s">
        <v>1235</v>
      </c>
      <c r="B71" t="s">
        <v>2470</v>
      </c>
      <c r="C71" s="72">
        <v>11</v>
      </c>
      <c r="D71" s="72">
        <v>0</v>
      </c>
      <c r="E71" s="73">
        <f t="shared" si="0"/>
        <v>11</v>
      </c>
      <c r="F71" s="73">
        <v>0</v>
      </c>
      <c r="G71" s="72">
        <v>0</v>
      </c>
      <c r="H71" s="72">
        <v>0</v>
      </c>
      <c r="I71" s="72">
        <v>0</v>
      </c>
      <c r="J71" s="73">
        <f t="shared" si="1"/>
        <v>11</v>
      </c>
      <c r="K71" s="72">
        <v>0</v>
      </c>
      <c r="L71" s="73">
        <f t="shared" si="2"/>
        <v>11</v>
      </c>
      <c r="M71" s="72">
        <v>0</v>
      </c>
      <c r="N71" s="72">
        <v>0</v>
      </c>
      <c r="O71" s="72">
        <v>0</v>
      </c>
      <c r="P71" s="72">
        <v>0</v>
      </c>
      <c r="Q71" s="73">
        <f t="shared" si="3"/>
        <v>11</v>
      </c>
      <c r="R71" s="73"/>
    </row>
    <row r="72" spans="1:18" x14ac:dyDescent="0.25">
      <c r="A72" s="72" t="s">
        <v>1236</v>
      </c>
      <c r="B72" s="73" t="s">
        <v>592</v>
      </c>
      <c r="C72" s="72">
        <v>50</v>
      </c>
      <c r="D72" s="72">
        <v>0</v>
      </c>
      <c r="E72" s="73">
        <f t="shared" si="0"/>
        <v>50</v>
      </c>
      <c r="F72" s="73">
        <v>0</v>
      </c>
      <c r="G72" s="72">
        <v>0</v>
      </c>
      <c r="H72" s="72">
        <v>0</v>
      </c>
      <c r="I72" s="72">
        <v>0</v>
      </c>
      <c r="J72" s="73">
        <f t="shared" si="1"/>
        <v>50</v>
      </c>
      <c r="K72" s="72">
        <v>0</v>
      </c>
      <c r="L72" s="73">
        <f t="shared" si="2"/>
        <v>50</v>
      </c>
      <c r="M72" s="72">
        <v>0</v>
      </c>
      <c r="N72" s="72">
        <v>0</v>
      </c>
      <c r="O72" s="72">
        <v>0</v>
      </c>
      <c r="P72" s="72">
        <v>0</v>
      </c>
      <c r="Q72" s="73">
        <f t="shared" si="3"/>
        <v>50</v>
      </c>
      <c r="R72" s="73"/>
    </row>
    <row r="73" spans="1:18" x14ac:dyDescent="0.25">
      <c r="A73" s="72" t="s">
        <v>1237</v>
      </c>
      <c r="B73" s="73" t="s">
        <v>1316</v>
      </c>
      <c r="C73" s="72">
        <v>38</v>
      </c>
      <c r="D73" s="72">
        <v>0</v>
      </c>
      <c r="E73" s="73">
        <f t="shared" si="0"/>
        <v>28.880000000000003</v>
      </c>
      <c r="F73" s="73">
        <v>0</v>
      </c>
      <c r="G73" s="72">
        <v>1.52</v>
      </c>
      <c r="H73" s="72">
        <v>6.08</v>
      </c>
      <c r="I73" s="72">
        <v>1.52</v>
      </c>
      <c r="J73" s="73">
        <f t="shared" si="1"/>
        <v>38.000000000000007</v>
      </c>
      <c r="K73" s="72">
        <v>0</v>
      </c>
      <c r="L73" s="73">
        <f t="shared" si="2"/>
        <v>35.986000000000004</v>
      </c>
      <c r="M73" s="72">
        <v>0</v>
      </c>
      <c r="N73" s="72">
        <v>1.9987999999999999</v>
      </c>
      <c r="O73" s="72">
        <v>0</v>
      </c>
      <c r="P73" s="72">
        <v>0</v>
      </c>
      <c r="Q73" s="73">
        <f t="shared" si="3"/>
        <v>37.984800000000007</v>
      </c>
      <c r="R73" s="73"/>
    </row>
    <row r="74" spans="1:18" x14ac:dyDescent="0.25">
      <c r="A74" s="72" t="s">
        <v>1239</v>
      </c>
      <c r="B74" s="73" t="s">
        <v>1317</v>
      </c>
      <c r="C74" s="72">
        <v>15</v>
      </c>
      <c r="D74" s="72">
        <v>0</v>
      </c>
      <c r="E74" s="73">
        <f t="shared" si="0"/>
        <v>13.41</v>
      </c>
      <c r="F74" s="73">
        <v>0</v>
      </c>
      <c r="G74" s="72">
        <v>0</v>
      </c>
      <c r="H74" s="72">
        <v>1.575</v>
      </c>
      <c r="I74" s="72">
        <v>0</v>
      </c>
      <c r="J74" s="73">
        <f t="shared" si="1"/>
        <v>14.984999999999999</v>
      </c>
      <c r="K74" s="72">
        <v>0</v>
      </c>
      <c r="L74" s="73">
        <f t="shared" si="2"/>
        <v>14.984999999999999</v>
      </c>
      <c r="M74" s="72">
        <v>0</v>
      </c>
      <c r="N74" s="72">
        <v>0</v>
      </c>
      <c r="O74" s="72">
        <v>0</v>
      </c>
      <c r="P74" s="72">
        <v>0</v>
      </c>
      <c r="Q74" s="73">
        <f t="shared" si="3"/>
        <v>14.984999999999999</v>
      </c>
      <c r="R74" s="73"/>
    </row>
    <row r="75" spans="1:18" x14ac:dyDescent="0.25">
      <c r="A75" s="72" t="s">
        <v>1240</v>
      </c>
      <c r="B75" s="73" t="s">
        <v>1318</v>
      </c>
      <c r="C75" s="72">
        <v>29</v>
      </c>
      <c r="D75" s="72">
        <v>0</v>
      </c>
      <c r="E75" s="73">
        <f t="shared" si="0"/>
        <v>3.8570000000000007</v>
      </c>
      <c r="F75" s="73">
        <v>0</v>
      </c>
      <c r="G75" s="72">
        <v>25.113999999999997</v>
      </c>
      <c r="H75" s="72">
        <v>0</v>
      </c>
      <c r="I75" s="72">
        <v>0</v>
      </c>
      <c r="J75" s="73">
        <f t="shared" si="1"/>
        <v>28.970999999999997</v>
      </c>
      <c r="K75" s="72">
        <v>0</v>
      </c>
      <c r="L75" s="73">
        <f t="shared" si="2"/>
        <v>28.971</v>
      </c>
      <c r="M75" s="72">
        <v>0</v>
      </c>
      <c r="N75" s="72">
        <v>0</v>
      </c>
      <c r="O75" s="72">
        <v>0</v>
      </c>
      <c r="P75" s="72">
        <v>0</v>
      </c>
      <c r="Q75" s="73">
        <f t="shared" si="3"/>
        <v>28.971</v>
      </c>
      <c r="R75" s="73"/>
    </row>
    <row r="76" spans="1:18" x14ac:dyDescent="0.25">
      <c r="A76" s="72" t="s">
        <v>1241</v>
      </c>
      <c r="B76" s="73" t="s">
        <v>1319</v>
      </c>
      <c r="C76" s="72">
        <v>22</v>
      </c>
      <c r="D76" s="72">
        <v>0</v>
      </c>
      <c r="E76" s="73">
        <f t="shared" si="0"/>
        <v>3.7839999999999998</v>
      </c>
      <c r="F76" s="73">
        <v>0</v>
      </c>
      <c r="G76" s="72">
        <v>0</v>
      </c>
      <c r="H76" s="72">
        <v>0</v>
      </c>
      <c r="I76" s="72">
        <v>18.194000000000003</v>
      </c>
      <c r="J76" s="73">
        <f t="shared" si="1"/>
        <v>21.978000000000002</v>
      </c>
      <c r="K76" s="72">
        <v>0</v>
      </c>
      <c r="L76" s="73">
        <f t="shared" si="2"/>
        <v>19.8</v>
      </c>
      <c r="M76" s="72">
        <v>0</v>
      </c>
      <c r="N76" s="72">
        <v>2.2000000000000002</v>
      </c>
      <c r="O76" s="72">
        <v>0</v>
      </c>
      <c r="P76" s="72">
        <v>0</v>
      </c>
      <c r="Q76" s="73">
        <f t="shared" si="3"/>
        <v>22</v>
      </c>
      <c r="R76" s="73"/>
    </row>
    <row r="77" spans="1:18" x14ac:dyDescent="0.25">
      <c r="A77" s="72" t="s">
        <v>1242</v>
      </c>
      <c r="B77" s="73" t="s">
        <v>1320</v>
      </c>
      <c r="C77" s="72">
        <v>11</v>
      </c>
      <c r="D77" s="72">
        <v>0</v>
      </c>
      <c r="E77" s="73">
        <f t="shared" si="0"/>
        <v>2.4958999999999998</v>
      </c>
      <c r="F77" s="73">
        <v>0</v>
      </c>
      <c r="G77" s="72">
        <v>8.4920000000000009</v>
      </c>
      <c r="H77" s="72">
        <v>0</v>
      </c>
      <c r="I77" s="72">
        <v>0</v>
      </c>
      <c r="J77" s="73">
        <f t="shared" si="1"/>
        <v>10.9879</v>
      </c>
      <c r="K77" s="72">
        <v>0</v>
      </c>
      <c r="L77" s="73">
        <f t="shared" si="2"/>
        <v>10.989000000000001</v>
      </c>
      <c r="M77" s="72">
        <v>0</v>
      </c>
      <c r="N77" s="72">
        <v>0</v>
      </c>
      <c r="O77" s="72">
        <v>0</v>
      </c>
      <c r="P77" s="72">
        <v>0</v>
      </c>
      <c r="Q77" s="73">
        <f t="shared" si="3"/>
        <v>10.989000000000001</v>
      </c>
      <c r="R77" s="73"/>
    </row>
    <row r="78" spans="1:18" x14ac:dyDescent="0.25">
      <c r="A78" s="72" t="s">
        <v>1243</v>
      </c>
      <c r="B78" s="73" t="s">
        <v>1321</v>
      </c>
      <c r="C78" s="72">
        <v>11</v>
      </c>
      <c r="D78" s="72">
        <v>3.0030000000000001</v>
      </c>
      <c r="E78" s="73">
        <f t="shared" si="0"/>
        <v>0</v>
      </c>
      <c r="F78" s="73">
        <v>0</v>
      </c>
      <c r="G78" s="72">
        <v>0</v>
      </c>
      <c r="H78" s="72">
        <v>0</v>
      </c>
      <c r="I78" s="72">
        <v>7.9991999999999992</v>
      </c>
      <c r="J78" s="73">
        <f t="shared" si="1"/>
        <v>11.002199999999998</v>
      </c>
      <c r="K78" s="72">
        <v>1.0009999999999999</v>
      </c>
      <c r="L78" s="73">
        <f t="shared" si="2"/>
        <v>9.9990000000000006</v>
      </c>
      <c r="M78" s="72">
        <v>0</v>
      </c>
      <c r="N78" s="72">
        <v>0</v>
      </c>
      <c r="O78" s="72">
        <v>0</v>
      </c>
      <c r="P78" s="72">
        <v>0</v>
      </c>
      <c r="Q78" s="73">
        <f t="shared" si="3"/>
        <v>11</v>
      </c>
      <c r="R78" s="73"/>
    </row>
    <row r="79" spans="1:18" x14ac:dyDescent="0.25">
      <c r="A79" s="72" t="s">
        <v>1244</v>
      </c>
      <c r="B79" s="73" t="s">
        <v>1322</v>
      </c>
      <c r="C79" s="72">
        <v>11</v>
      </c>
      <c r="D79" s="72">
        <v>0</v>
      </c>
      <c r="E79" s="73">
        <f t="shared" si="0"/>
        <v>0</v>
      </c>
      <c r="F79" s="73">
        <v>0</v>
      </c>
      <c r="G79" s="72">
        <v>11</v>
      </c>
      <c r="H79" s="72">
        <v>0</v>
      </c>
      <c r="I79" s="72">
        <v>0</v>
      </c>
      <c r="J79" s="73">
        <f t="shared" si="1"/>
        <v>11</v>
      </c>
      <c r="K79" s="72">
        <v>0</v>
      </c>
      <c r="L79" s="73">
        <f t="shared" si="2"/>
        <v>11</v>
      </c>
      <c r="M79" s="72">
        <v>0</v>
      </c>
      <c r="N79" s="72">
        <v>0</v>
      </c>
      <c r="O79" s="72">
        <v>0</v>
      </c>
      <c r="P79" s="72">
        <v>0</v>
      </c>
      <c r="Q79" s="73">
        <f t="shared" si="3"/>
        <v>11</v>
      </c>
      <c r="R79" s="73"/>
    </row>
    <row r="80" spans="1:18" x14ac:dyDescent="0.25">
      <c r="A80" s="72" t="s">
        <v>1245</v>
      </c>
      <c r="B80" s="73" t="s">
        <v>1323</v>
      </c>
      <c r="C80" s="72">
        <v>24</v>
      </c>
      <c r="D80" s="72">
        <v>0</v>
      </c>
      <c r="E80" s="73">
        <f t="shared" si="0"/>
        <v>24.000000000000004</v>
      </c>
      <c r="F80" s="73">
        <v>0</v>
      </c>
      <c r="G80" s="72">
        <v>0</v>
      </c>
      <c r="H80" s="72">
        <v>0</v>
      </c>
      <c r="I80" s="72">
        <v>0</v>
      </c>
      <c r="J80" s="73">
        <f t="shared" si="1"/>
        <v>24.000000000000004</v>
      </c>
      <c r="K80" s="72">
        <v>0</v>
      </c>
      <c r="L80" s="73">
        <f t="shared" si="2"/>
        <v>24</v>
      </c>
      <c r="M80" s="72">
        <v>0</v>
      </c>
      <c r="N80" s="72">
        <v>0</v>
      </c>
      <c r="O80" s="72">
        <v>0</v>
      </c>
      <c r="P80" s="72">
        <v>0</v>
      </c>
      <c r="Q80" s="73">
        <f t="shared" si="3"/>
        <v>24</v>
      </c>
      <c r="R80" s="73"/>
    </row>
    <row r="81" spans="1:18" x14ac:dyDescent="0.25">
      <c r="A81" s="72" t="s">
        <v>1246</v>
      </c>
      <c r="B81" s="73" t="s">
        <v>1324</v>
      </c>
      <c r="C81" s="72">
        <v>17</v>
      </c>
      <c r="D81" s="72">
        <v>0</v>
      </c>
      <c r="E81" s="73">
        <f t="shared" si="0"/>
        <v>17</v>
      </c>
      <c r="F81" s="73">
        <v>0</v>
      </c>
      <c r="G81" s="72">
        <v>0</v>
      </c>
      <c r="H81" s="72">
        <v>0</v>
      </c>
      <c r="I81" s="72">
        <v>0</v>
      </c>
      <c r="J81" s="73">
        <f t="shared" si="1"/>
        <v>17</v>
      </c>
      <c r="K81" s="72">
        <v>0</v>
      </c>
      <c r="L81" s="73">
        <f t="shared" si="2"/>
        <v>17</v>
      </c>
      <c r="M81" s="72">
        <v>0</v>
      </c>
      <c r="N81" s="72">
        <v>0</v>
      </c>
      <c r="O81" s="72">
        <v>0</v>
      </c>
      <c r="P81" s="72">
        <v>0</v>
      </c>
      <c r="Q81" s="73">
        <f t="shared" si="3"/>
        <v>17</v>
      </c>
      <c r="R81" s="73"/>
    </row>
    <row r="82" spans="1:18" x14ac:dyDescent="0.25">
      <c r="A82" s="72" t="s">
        <v>1258</v>
      </c>
      <c r="B82" s="73" t="s">
        <v>1325</v>
      </c>
      <c r="C82" s="72">
        <v>36</v>
      </c>
      <c r="D82" s="72">
        <v>0</v>
      </c>
      <c r="E82" s="73">
        <f t="shared" si="0"/>
        <v>27.972000000000001</v>
      </c>
      <c r="F82" s="73">
        <v>0</v>
      </c>
      <c r="G82" s="72">
        <v>7.9919999999999991</v>
      </c>
      <c r="H82" s="72">
        <v>0</v>
      </c>
      <c r="I82" s="72">
        <v>0</v>
      </c>
      <c r="J82" s="73">
        <f t="shared" si="1"/>
        <v>35.963999999999999</v>
      </c>
      <c r="K82" s="72">
        <v>0</v>
      </c>
      <c r="L82" s="73">
        <f t="shared" si="2"/>
        <v>35.963999999999999</v>
      </c>
      <c r="M82" s="72">
        <v>0</v>
      </c>
      <c r="N82" s="72">
        <v>0</v>
      </c>
      <c r="O82" s="72">
        <v>0</v>
      </c>
      <c r="P82" s="72">
        <v>0</v>
      </c>
      <c r="Q82" s="73">
        <f t="shared" si="3"/>
        <v>35.963999999999999</v>
      </c>
      <c r="R82" s="73"/>
    </row>
    <row r="83" spans="1:18" x14ac:dyDescent="0.25">
      <c r="A83" s="72" t="s">
        <v>1248</v>
      </c>
      <c r="B83" s="73" t="s">
        <v>1326</v>
      </c>
      <c r="C83" s="72">
        <v>37</v>
      </c>
      <c r="D83" s="72">
        <v>0</v>
      </c>
      <c r="E83" s="73">
        <f t="shared" si="0"/>
        <v>11.988</v>
      </c>
      <c r="F83" s="73">
        <v>0</v>
      </c>
      <c r="G83" s="72">
        <v>0</v>
      </c>
      <c r="H83" s="72">
        <v>24.975000000000001</v>
      </c>
      <c r="I83" s="72">
        <v>0</v>
      </c>
      <c r="J83" s="73">
        <f t="shared" si="1"/>
        <v>36.963000000000001</v>
      </c>
      <c r="K83" s="72">
        <v>0</v>
      </c>
      <c r="L83" s="73">
        <f t="shared" si="2"/>
        <v>34.965000000000003</v>
      </c>
      <c r="M83" s="72">
        <v>0</v>
      </c>
      <c r="N83" s="72">
        <v>1.9980000000000002</v>
      </c>
      <c r="O83" s="72">
        <v>0</v>
      </c>
      <c r="P83" s="72">
        <v>0</v>
      </c>
      <c r="Q83" s="73">
        <f t="shared" si="3"/>
        <v>36.963000000000001</v>
      </c>
      <c r="R83" s="73"/>
    </row>
    <row r="84" spans="1:18" x14ac:dyDescent="0.25">
      <c r="O84" s="68"/>
      <c r="P84" s="68"/>
    </row>
  </sheetData>
  <phoneticPr fontId="11" type="noConversion"/>
  <conditionalFormatting sqref="A1:B1 T31 T40:T42 T44:T1048576 T37 T35 T1:T27 A28:B28 A55:B57 A84:B1048576">
    <cfRule type="duplicateValues" dxfId="6" priority="7"/>
  </conditionalFormatting>
  <pageMargins left="0.7" right="0.7" top="0.78740157499999996" bottom="0.78740157499999996" header="0.3" footer="0.3"/>
  <tableParts count="3">
    <tablePart r:id="rId1"/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6CE1-8AF1-499A-9C0E-B405D57ECCEE}">
  <dimension ref="A1:R29"/>
  <sheetViews>
    <sheetView workbookViewId="0">
      <selection activeCell="C10" sqref="C10"/>
    </sheetView>
  </sheetViews>
  <sheetFormatPr defaultRowHeight="15" x14ac:dyDescent="0.25"/>
  <cols>
    <col min="1" max="1" width="29.5703125" customWidth="1"/>
    <col min="2" max="2" width="19.5703125" customWidth="1"/>
    <col min="3" max="3" width="26.42578125" customWidth="1"/>
    <col min="4" max="4" width="16.7109375" customWidth="1"/>
    <col min="8" max="9" width="6.7109375" customWidth="1"/>
    <col min="10" max="10" width="7.140625" customWidth="1"/>
  </cols>
  <sheetData>
    <row r="1" spans="1:17" x14ac:dyDescent="0.25">
      <c r="B1" t="s">
        <v>1334</v>
      </c>
      <c r="C1" t="s">
        <v>366</v>
      </c>
      <c r="D1" t="s">
        <v>367</v>
      </c>
      <c r="E1" s="85"/>
      <c r="F1" s="85"/>
      <c r="G1" s="85"/>
      <c r="H1" s="85"/>
      <c r="I1" s="85" t="s">
        <v>8</v>
      </c>
      <c r="J1" s="85"/>
      <c r="K1" s="85"/>
      <c r="L1" s="85"/>
      <c r="N1" s="84" t="s">
        <v>2309</v>
      </c>
      <c r="O1" s="84"/>
      <c r="P1" s="84"/>
    </row>
    <row r="2" spans="1:17" x14ac:dyDescent="0.25">
      <c r="A2" t="s">
        <v>277</v>
      </c>
      <c r="E2" s="85" t="s">
        <v>93</v>
      </c>
      <c r="F2" s="85" t="s">
        <v>196</v>
      </c>
      <c r="G2" s="85" t="s">
        <v>246</v>
      </c>
      <c r="H2" s="85" t="s">
        <v>245</v>
      </c>
      <c r="I2" s="85" t="s">
        <v>247</v>
      </c>
      <c r="J2" s="85" t="s">
        <v>2310</v>
      </c>
      <c r="K2" s="85" t="s">
        <v>645</v>
      </c>
      <c r="L2" s="85" t="s">
        <v>195</v>
      </c>
      <c r="M2" s="85" t="s">
        <v>2368</v>
      </c>
      <c r="N2" s="84" t="s">
        <v>369</v>
      </c>
      <c r="O2" s="84" t="s">
        <v>242</v>
      </c>
      <c r="P2" s="84" t="s">
        <v>241</v>
      </c>
      <c r="Q2" s="84" t="s">
        <v>2368</v>
      </c>
    </row>
    <row r="3" spans="1:17" x14ac:dyDescent="0.25">
      <c r="A3" t="e">
        <f>VLOOKUP(C3,[1]Sheet1!$C$5866:$D$11139,2,FALSE)</f>
        <v>#N/A</v>
      </c>
      <c r="B3" t="s">
        <v>2312</v>
      </c>
      <c r="C3" t="s">
        <v>2311</v>
      </c>
      <c r="D3" t="s">
        <v>1552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100</v>
      </c>
      <c r="M3">
        <f>SUM(E3:L3)</f>
        <v>100</v>
      </c>
      <c r="N3">
        <v>0</v>
      </c>
      <c r="O3">
        <v>0</v>
      </c>
      <c r="P3">
        <v>100</v>
      </c>
      <c r="Q3">
        <f>SUM(N3:P3)</f>
        <v>100</v>
      </c>
    </row>
    <row r="4" spans="1:17" x14ac:dyDescent="0.25">
      <c r="A4" t="e">
        <f>VLOOKUP(C4,[1]Sheet1!$C$5866:$D$11139,2,FALSE)</f>
        <v>#N/A</v>
      </c>
      <c r="B4" t="s">
        <v>2312</v>
      </c>
      <c r="C4" t="s">
        <v>2314</v>
      </c>
      <c r="D4" t="s">
        <v>2313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100</v>
      </c>
      <c r="M4">
        <f t="shared" ref="M4:M29" si="0">SUM(E4:L4)</f>
        <v>100</v>
      </c>
      <c r="N4">
        <v>0</v>
      </c>
      <c r="O4">
        <v>0</v>
      </c>
      <c r="P4">
        <v>100</v>
      </c>
      <c r="Q4">
        <f t="shared" ref="Q4:Q29" si="1">SUM(N4:P4)</f>
        <v>100</v>
      </c>
    </row>
    <row r="5" spans="1:17" x14ac:dyDescent="0.25">
      <c r="A5" t="e">
        <f>VLOOKUP(C5,[1]Sheet1!$C$5866:$D$11139,2,FALSE)</f>
        <v>#N/A</v>
      </c>
      <c r="B5" t="s">
        <v>2312</v>
      </c>
      <c r="C5" t="s">
        <v>2316</v>
      </c>
      <c r="D5" t="s">
        <v>2315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100</v>
      </c>
      <c r="M5">
        <f t="shared" si="0"/>
        <v>100</v>
      </c>
      <c r="N5">
        <v>0</v>
      </c>
      <c r="O5">
        <v>0</v>
      </c>
      <c r="P5">
        <v>100</v>
      </c>
      <c r="Q5">
        <f t="shared" si="1"/>
        <v>100</v>
      </c>
    </row>
    <row r="6" spans="1:17" x14ac:dyDescent="0.25">
      <c r="A6" t="e">
        <f>VLOOKUP(C6,[1]Sheet1!$C$5866:$D$11139,2,FALSE)</f>
        <v>#N/A</v>
      </c>
      <c r="B6" t="s">
        <v>2319</v>
      </c>
      <c r="C6" t="s">
        <v>2318</v>
      </c>
      <c r="D6" t="s">
        <v>2317</v>
      </c>
      <c r="E6">
        <v>0</v>
      </c>
      <c r="F6">
        <v>33.299999999999997</v>
      </c>
      <c r="G6">
        <v>36.4</v>
      </c>
      <c r="H6">
        <v>30.3</v>
      </c>
      <c r="I6">
        <v>0</v>
      </c>
      <c r="J6">
        <v>0</v>
      </c>
      <c r="K6">
        <v>0</v>
      </c>
      <c r="L6">
        <v>0</v>
      </c>
      <c r="M6">
        <f t="shared" si="0"/>
        <v>99.999999999999986</v>
      </c>
      <c r="N6">
        <v>100</v>
      </c>
      <c r="O6">
        <v>0</v>
      </c>
      <c r="P6">
        <v>0</v>
      </c>
      <c r="Q6">
        <f t="shared" si="1"/>
        <v>100</v>
      </c>
    </row>
    <row r="7" spans="1:17" x14ac:dyDescent="0.25">
      <c r="A7" t="e">
        <f>VLOOKUP(C7,[1]Sheet1!$C$5866:$D$11139,2,FALSE)</f>
        <v>#N/A</v>
      </c>
      <c r="B7" t="s">
        <v>2319</v>
      </c>
      <c r="C7" t="s">
        <v>2321</v>
      </c>
      <c r="D7" t="s">
        <v>2320</v>
      </c>
      <c r="E7">
        <v>0</v>
      </c>
      <c r="F7">
        <v>33.299999999999997</v>
      </c>
      <c r="G7">
        <v>14.3</v>
      </c>
      <c r="H7">
        <v>19</v>
      </c>
      <c r="I7">
        <v>0</v>
      </c>
      <c r="J7">
        <v>0</v>
      </c>
      <c r="K7">
        <v>33.299999999999997</v>
      </c>
      <c r="L7">
        <v>0</v>
      </c>
      <c r="M7">
        <f t="shared" si="0"/>
        <v>99.899999999999991</v>
      </c>
      <c r="N7">
        <v>0</v>
      </c>
      <c r="O7">
        <v>0</v>
      </c>
      <c r="P7">
        <v>100</v>
      </c>
      <c r="Q7">
        <f t="shared" si="1"/>
        <v>100</v>
      </c>
    </row>
    <row r="8" spans="1:17" x14ac:dyDescent="0.25">
      <c r="A8" t="e">
        <f>VLOOKUP(C8,[1]Sheet1!$C$5866:$D$11139,2,FALSE)</f>
        <v>#N/A</v>
      </c>
      <c r="B8" t="s">
        <v>1360</v>
      </c>
      <c r="C8" t="s">
        <v>2323</v>
      </c>
      <c r="D8" t="s">
        <v>2322</v>
      </c>
      <c r="E8">
        <v>0</v>
      </c>
      <c r="F8">
        <v>0</v>
      </c>
      <c r="G8">
        <v>0</v>
      </c>
      <c r="H8">
        <v>0</v>
      </c>
      <c r="I8">
        <v>100</v>
      </c>
      <c r="J8">
        <v>0</v>
      </c>
      <c r="K8">
        <v>0</v>
      </c>
      <c r="L8">
        <v>0</v>
      </c>
      <c r="M8">
        <f t="shared" si="0"/>
        <v>100</v>
      </c>
      <c r="N8">
        <v>0</v>
      </c>
      <c r="O8">
        <v>100</v>
      </c>
      <c r="P8">
        <v>0</v>
      </c>
      <c r="Q8">
        <f t="shared" si="1"/>
        <v>100</v>
      </c>
    </row>
    <row r="9" spans="1:17" x14ac:dyDescent="0.25">
      <c r="A9" t="e">
        <f>VLOOKUP(C9,[1]Sheet1!$C$5866:$D$11139,2,FALSE)</f>
        <v>#N/A</v>
      </c>
      <c r="B9" t="s">
        <v>1360</v>
      </c>
      <c r="C9" t="s">
        <v>2325</v>
      </c>
      <c r="D9" t="s">
        <v>2324</v>
      </c>
      <c r="E9">
        <v>0</v>
      </c>
      <c r="F9">
        <v>0</v>
      </c>
      <c r="G9">
        <v>0</v>
      </c>
      <c r="H9">
        <v>34.5</v>
      </c>
      <c r="I9">
        <v>65.5</v>
      </c>
      <c r="J9">
        <v>0</v>
      </c>
      <c r="K9">
        <v>0</v>
      </c>
      <c r="L9">
        <v>0</v>
      </c>
      <c r="M9">
        <f t="shared" si="0"/>
        <v>100</v>
      </c>
      <c r="N9">
        <v>0</v>
      </c>
      <c r="O9">
        <v>100</v>
      </c>
      <c r="P9">
        <v>0</v>
      </c>
      <c r="Q9">
        <f t="shared" si="1"/>
        <v>100</v>
      </c>
    </row>
    <row r="10" spans="1:17" x14ac:dyDescent="0.25">
      <c r="A10" t="e">
        <f>VLOOKUP(C10,[1]Sheet1!$C$5866:$D$11139,2,FALSE)</f>
        <v>#N/A</v>
      </c>
      <c r="B10" t="s">
        <v>1360</v>
      </c>
      <c r="C10" t="s">
        <v>2370</v>
      </c>
      <c r="D10" t="s">
        <v>2326</v>
      </c>
      <c r="E10">
        <v>0</v>
      </c>
      <c r="F10">
        <v>0</v>
      </c>
      <c r="G10">
        <v>27.3</v>
      </c>
      <c r="H10">
        <v>30.3</v>
      </c>
      <c r="I10">
        <v>42.4</v>
      </c>
      <c r="J10">
        <v>0</v>
      </c>
      <c r="K10">
        <v>0</v>
      </c>
      <c r="L10">
        <v>0</v>
      </c>
      <c r="M10">
        <f t="shared" si="0"/>
        <v>100</v>
      </c>
      <c r="N10">
        <v>0</v>
      </c>
      <c r="O10">
        <v>69.7</v>
      </c>
      <c r="P10">
        <v>30.3</v>
      </c>
      <c r="Q10">
        <f t="shared" si="1"/>
        <v>100</v>
      </c>
    </row>
    <row r="11" spans="1:17" x14ac:dyDescent="0.25">
      <c r="A11" t="s">
        <v>2327</v>
      </c>
      <c r="B11" t="s">
        <v>2329</v>
      </c>
      <c r="C11" t="s">
        <v>2328</v>
      </c>
      <c r="D11" t="s">
        <v>2327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8.5</v>
      </c>
      <c r="L11">
        <v>91.5</v>
      </c>
      <c r="M11">
        <f t="shared" si="0"/>
        <v>100</v>
      </c>
      <c r="N11">
        <v>0</v>
      </c>
      <c r="O11">
        <v>0</v>
      </c>
      <c r="P11">
        <v>100</v>
      </c>
      <c r="Q11">
        <f t="shared" si="1"/>
        <v>100</v>
      </c>
    </row>
    <row r="12" spans="1:17" x14ac:dyDescent="0.25">
      <c r="A12" t="str">
        <f>VLOOKUP(C12,[1]Sheet1!$C$5866:$D$11139,2,FALSE)</f>
        <v>Lalage nigra</v>
      </c>
      <c r="B12" t="s">
        <v>2332</v>
      </c>
      <c r="C12" t="s">
        <v>2331</v>
      </c>
      <c r="D12" t="s">
        <v>2330</v>
      </c>
      <c r="E12">
        <v>0</v>
      </c>
      <c r="F12">
        <v>0</v>
      </c>
      <c r="G12">
        <v>22.2</v>
      </c>
      <c r="H12">
        <v>50</v>
      </c>
      <c r="I12">
        <v>0</v>
      </c>
      <c r="J12">
        <v>27.8</v>
      </c>
      <c r="K12">
        <v>0</v>
      </c>
      <c r="L12">
        <v>0</v>
      </c>
      <c r="M12">
        <f t="shared" si="0"/>
        <v>100</v>
      </c>
      <c r="N12">
        <v>11.1</v>
      </c>
      <c r="O12">
        <v>0</v>
      </c>
      <c r="P12">
        <v>88.9</v>
      </c>
      <c r="Q12">
        <f t="shared" si="1"/>
        <v>100</v>
      </c>
    </row>
    <row r="13" spans="1:17" x14ac:dyDescent="0.25">
      <c r="A13" t="str">
        <f>VLOOKUP(C13,[1]Sheet1!$C$5866:$D$11139,2,FALSE)</f>
        <v>Pericrocotus cinnamomeus</v>
      </c>
      <c r="B13" t="s">
        <v>2332</v>
      </c>
      <c r="C13" t="s">
        <v>2334</v>
      </c>
      <c r="D13" t="s">
        <v>2333</v>
      </c>
      <c r="E13">
        <v>0</v>
      </c>
      <c r="F13">
        <v>15.4</v>
      </c>
      <c r="G13">
        <v>84.6</v>
      </c>
      <c r="H13">
        <v>0</v>
      </c>
      <c r="I13">
        <v>0</v>
      </c>
      <c r="J13">
        <v>0</v>
      </c>
      <c r="K13">
        <v>0</v>
      </c>
      <c r="L13">
        <v>0</v>
      </c>
      <c r="M13">
        <f t="shared" si="0"/>
        <v>100</v>
      </c>
      <c r="N13">
        <v>15.4</v>
      </c>
      <c r="O13">
        <v>0</v>
      </c>
      <c r="P13">
        <v>84.6</v>
      </c>
      <c r="Q13">
        <f t="shared" si="1"/>
        <v>100</v>
      </c>
    </row>
    <row r="14" spans="1:17" x14ac:dyDescent="0.25">
      <c r="A14" t="str">
        <f>VLOOKUP(C14,[1]Sheet1!$C$5866:$D$11139,2,FALSE)</f>
        <v>Pericrocotus flammeus</v>
      </c>
      <c r="B14" t="s">
        <v>2332</v>
      </c>
      <c r="C14" t="s">
        <v>2335</v>
      </c>
      <c r="D14" t="s">
        <v>1642</v>
      </c>
      <c r="E14">
        <v>0</v>
      </c>
      <c r="F14">
        <v>12</v>
      </c>
      <c r="G14">
        <v>36</v>
      </c>
      <c r="H14">
        <v>52</v>
      </c>
      <c r="I14">
        <v>0</v>
      </c>
      <c r="J14">
        <v>0</v>
      </c>
      <c r="K14">
        <v>0</v>
      </c>
      <c r="L14">
        <v>0</v>
      </c>
      <c r="M14">
        <f t="shared" si="0"/>
        <v>100</v>
      </c>
      <c r="N14">
        <v>0</v>
      </c>
      <c r="O14">
        <v>0</v>
      </c>
      <c r="P14">
        <v>100</v>
      </c>
      <c r="Q14">
        <f t="shared" si="1"/>
        <v>100</v>
      </c>
    </row>
    <row r="15" spans="1:17" x14ac:dyDescent="0.25">
      <c r="A15" t="str">
        <f>VLOOKUP(C15,[1]Sheet1!$C$5866:$D$11139,2,FALSE)</f>
        <v>Hemipus hirundinaceus</v>
      </c>
      <c r="B15" t="s">
        <v>2332</v>
      </c>
      <c r="C15" t="s">
        <v>2337</v>
      </c>
      <c r="D15" t="s">
        <v>2336</v>
      </c>
      <c r="E15">
        <v>16.100000000000001</v>
      </c>
      <c r="F15">
        <v>0</v>
      </c>
      <c r="G15">
        <v>29</v>
      </c>
      <c r="H15">
        <v>0</v>
      </c>
      <c r="I15">
        <v>0</v>
      </c>
      <c r="J15">
        <v>54.8</v>
      </c>
      <c r="K15">
        <v>0</v>
      </c>
      <c r="L15">
        <v>0</v>
      </c>
      <c r="M15">
        <f t="shared" si="0"/>
        <v>99.9</v>
      </c>
      <c r="N15">
        <v>45.2</v>
      </c>
      <c r="O15">
        <v>0</v>
      </c>
      <c r="P15">
        <v>54.8</v>
      </c>
      <c r="Q15">
        <f t="shared" si="1"/>
        <v>100</v>
      </c>
    </row>
    <row r="16" spans="1:17" x14ac:dyDescent="0.25">
      <c r="A16" t="str">
        <f>VLOOKUP(C16,[1]Sheet1!$C$5866:$D$11139,2,FALSE)</f>
        <v>Aegithina tiphia</v>
      </c>
      <c r="B16" t="s">
        <v>2339</v>
      </c>
      <c r="C16" t="s">
        <v>2338</v>
      </c>
      <c r="D16" t="s">
        <v>557</v>
      </c>
      <c r="E16">
        <v>0</v>
      </c>
      <c r="F16">
        <v>46.7</v>
      </c>
      <c r="G16">
        <v>37.4</v>
      </c>
      <c r="H16">
        <v>14.1</v>
      </c>
      <c r="I16">
        <v>0</v>
      </c>
      <c r="J16">
        <v>1.8</v>
      </c>
      <c r="K16">
        <v>0</v>
      </c>
      <c r="L16">
        <v>0</v>
      </c>
      <c r="M16">
        <f t="shared" si="0"/>
        <v>99.999999999999986</v>
      </c>
      <c r="N16">
        <v>0</v>
      </c>
      <c r="O16">
        <v>0</v>
      </c>
      <c r="P16">
        <v>100</v>
      </c>
      <c r="Q16">
        <f t="shared" si="1"/>
        <v>100</v>
      </c>
    </row>
    <row r="17" spans="1:18" x14ac:dyDescent="0.25">
      <c r="A17" t="str">
        <f>VLOOKUP(C17,[1]Sheet1!$C$5866:$D$11139,2,FALSE)</f>
        <v>Pycnonotus aurigaster</v>
      </c>
      <c r="B17" t="s">
        <v>2342</v>
      </c>
      <c r="C17" t="s">
        <v>2341</v>
      </c>
      <c r="D17" t="s">
        <v>2340</v>
      </c>
      <c r="E17">
        <v>0</v>
      </c>
      <c r="F17">
        <v>24.1</v>
      </c>
      <c r="G17">
        <v>48.3</v>
      </c>
      <c r="H17">
        <v>10.3</v>
      </c>
      <c r="I17">
        <v>0</v>
      </c>
      <c r="J17">
        <v>17.2</v>
      </c>
      <c r="K17">
        <v>0</v>
      </c>
      <c r="L17">
        <v>0</v>
      </c>
      <c r="M17">
        <f t="shared" si="0"/>
        <v>99.9</v>
      </c>
      <c r="N17">
        <v>0</v>
      </c>
      <c r="O17">
        <v>0</v>
      </c>
      <c r="P17">
        <v>100</v>
      </c>
      <c r="Q17">
        <f t="shared" si="1"/>
        <v>100</v>
      </c>
    </row>
    <row r="18" spans="1:18" x14ac:dyDescent="0.25">
      <c r="A18" t="str">
        <f>VLOOKUP(C18,[1]Sheet1!$C$5866:$D$11139,2,FALSE)</f>
        <v>Pycnonotus goiavier</v>
      </c>
      <c r="B18" t="s">
        <v>2342</v>
      </c>
      <c r="C18" t="s">
        <v>2344</v>
      </c>
      <c r="D18" t="s">
        <v>2343</v>
      </c>
      <c r="E18">
        <v>0</v>
      </c>
      <c r="F18">
        <v>17.2</v>
      </c>
      <c r="G18">
        <v>27.6</v>
      </c>
      <c r="H18">
        <v>55.2</v>
      </c>
      <c r="I18">
        <v>0</v>
      </c>
      <c r="J18">
        <v>0</v>
      </c>
      <c r="K18">
        <v>0</v>
      </c>
      <c r="L18">
        <v>0</v>
      </c>
      <c r="M18">
        <f t="shared" si="0"/>
        <v>100</v>
      </c>
      <c r="N18">
        <v>0</v>
      </c>
      <c r="O18">
        <v>0</v>
      </c>
      <c r="P18">
        <v>100</v>
      </c>
      <c r="Q18">
        <f t="shared" si="1"/>
        <v>100</v>
      </c>
    </row>
    <row r="19" spans="1:18" x14ac:dyDescent="0.25">
      <c r="A19" t="str">
        <f>VLOOKUP(C19,[1]Sheet1!$C$5866:$D$11139,2,FALSE)</f>
        <v>Lanius schach</v>
      </c>
      <c r="B19" t="s">
        <v>2346</v>
      </c>
      <c r="C19" t="s">
        <v>2345</v>
      </c>
      <c r="D19" t="s">
        <v>2261</v>
      </c>
      <c r="E19">
        <v>18.2</v>
      </c>
      <c r="F19">
        <v>21.2</v>
      </c>
      <c r="G19">
        <v>24.2</v>
      </c>
      <c r="H19">
        <v>21.2</v>
      </c>
      <c r="I19">
        <v>0</v>
      </c>
      <c r="J19">
        <v>0</v>
      </c>
      <c r="K19">
        <v>15.2</v>
      </c>
      <c r="L19">
        <v>0</v>
      </c>
      <c r="M19">
        <f t="shared" si="0"/>
        <v>100</v>
      </c>
      <c r="N19">
        <v>90.9</v>
      </c>
      <c r="O19">
        <v>0</v>
      </c>
      <c r="P19">
        <v>9.1</v>
      </c>
      <c r="Q19">
        <f t="shared" si="1"/>
        <v>100</v>
      </c>
    </row>
    <row r="20" spans="1:18" x14ac:dyDescent="0.25">
      <c r="A20" t="str">
        <f>VLOOKUP(C20,[1]Sheet1!$C$5866:$D$11139,2,FALSE)</f>
        <v>Pellorneum capistratum</v>
      </c>
      <c r="B20" t="s">
        <v>2348</v>
      </c>
      <c r="C20" t="s">
        <v>2347</v>
      </c>
      <c r="D20" t="s">
        <v>1916</v>
      </c>
      <c r="E20">
        <v>0</v>
      </c>
      <c r="F20">
        <v>0</v>
      </c>
      <c r="G20">
        <v>0</v>
      </c>
      <c r="H20">
        <v>0</v>
      </c>
      <c r="I20">
        <v>0</v>
      </c>
      <c r="J20">
        <v>15.4</v>
      </c>
      <c r="K20">
        <v>19.2</v>
      </c>
      <c r="L20">
        <v>65.400000000000006</v>
      </c>
      <c r="M20">
        <f t="shared" si="0"/>
        <v>100</v>
      </c>
      <c r="N20">
        <v>0</v>
      </c>
      <c r="O20">
        <v>0</v>
      </c>
      <c r="P20">
        <v>100</v>
      </c>
      <c r="Q20">
        <f t="shared" si="1"/>
        <v>100</v>
      </c>
    </row>
    <row r="21" spans="1:18" x14ac:dyDescent="0.25">
      <c r="A21" t="str">
        <f>VLOOKUP(C21,[1]Sheet1!$C$5866:$D$11139,2,FALSE)</f>
        <v>Malacocincla sepiaria</v>
      </c>
      <c r="B21" t="s">
        <v>2348</v>
      </c>
      <c r="C21" t="s">
        <v>2350</v>
      </c>
      <c r="D21" t="s">
        <v>2349</v>
      </c>
      <c r="E21">
        <v>0</v>
      </c>
      <c r="F21">
        <v>0</v>
      </c>
      <c r="G21">
        <v>0</v>
      </c>
      <c r="H21">
        <v>0</v>
      </c>
      <c r="I21">
        <v>0</v>
      </c>
      <c r="J21">
        <v>8.6</v>
      </c>
      <c r="K21">
        <v>40</v>
      </c>
      <c r="L21">
        <v>51.4</v>
      </c>
      <c r="M21">
        <f t="shared" si="0"/>
        <v>100</v>
      </c>
      <c r="N21">
        <v>0</v>
      </c>
      <c r="O21">
        <v>0</v>
      </c>
      <c r="P21">
        <v>100</v>
      </c>
      <c r="Q21">
        <f t="shared" si="1"/>
        <v>100</v>
      </c>
    </row>
    <row r="22" spans="1:18" x14ac:dyDescent="0.25">
      <c r="A22" t="s">
        <v>2351</v>
      </c>
      <c r="B22" t="s">
        <v>2353</v>
      </c>
      <c r="C22" t="s">
        <v>2352</v>
      </c>
      <c r="D22" t="s">
        <v>2351</v>
      </c>
      <c r="E22">
        <v>0</v>
      </c>
      <c r="F22">
        <v>0</v>
      </c>
      <c r="G22">
        <v>50</v>
      </c>
      <c r="H22">
        <v>0</v>
      </c>
      <c r="I22">
        <v>0</v>
      </c>
      <c r="J22">
        <v>50</v>
      </c>
      <c r="K22">
        <v>0</v>
      </c>
      <c r="L22">
        <v>0</v>
      </c>
      <c r="M22">
        <f t="shared" si="0"/>
        <v>100</v>
      </c>
      <c r="N22">
        <v>0</v>
      </c>
      <c r="O22">
        <v>0</v>
      </c>
      <c r="P22">
        <v>100</v>
      </c>
      <c r="Q22">
        <f t="shared" si="1"/>
        <v>100</v>
      </c>
    </row>
    <row r="23" spans="1:18" x14ac:dyDescent="0.25">
      <c r="A23" t="str">
        <f>VLOOKUP(C23,[1]Sheet1!$C$5866:$D$11139,2,FALSE)</f>
        <v>Orthotomus sutorius</v>
      </c>
      <c r="B23" t="s">
        <v>2353</v>
      </c>
      <c r="C23" t="s">
        <v>2354</v>
      </c>
      <c r="D23" t="s">
        <v>560</v>
      </c>
      <c r="E23">
        <v>0</v>
      </c>
      <c r="F23">
        <v>0</v>
      </c>
      <c r="G23">
        <v>17.899999999999999</v>
      </c>
      <c r="H23">
        <v>0</v>
      </c>
      <c r="I23">
        <v>0</v>
      </c>
      <c r="J23">
        <v>17.899999999999999</v>
      </c>
      <c r="K23">
        <v>64.3</v>
      </c>
      <c r="L23">
        <v>0</v>
      </c>
      <c r="M23">
        <f t="shared" si="0"/>
        <v>100.1</v>
      </c>
      <c r="N23">
        <v>0</v>
      </c>
      <c r="O23">
        <v>0</v>
      </c>
      <c r="P23">
        <v>100</v>
      </c>
      <c r="Q23">
        <f t="shared" si="1"/>
        <v>100</v>
      </c>
    </row>
    <row r="24" spans="1:18" x14ac:dyDescent="0.25">
      <c r="A24" t="str">
        <f>VLOOKUP(C24,[1]Sheet1!$C$5866:$D$11139,2,FALSE)</f>
        <v>Orthotomus ruficeps</v>
      </c>
      <c r="B24" t="s">
        <v>2353</v>
      </c>
      <c r="C24" t="s">
        <v>2356</v>
      </c>
      <c r="D24" t="s">
        <v>2355</v>
      </c>
      <c r="E24">
        <v>0</v>
      </c>
      <c r="F24">
        <v>27.8</v>
      </c>
      <c r="G24">
        <v>5.0999999999999996</v>
      </c>
      <c r="H24">
        <v>0</v>
      </c>
      <c r="I24">
        <v>0</v>
      </c>
      <c r="J24">
        <v>11.4</v>
      </c>
      <c r="K24">
        <v>55.7</v>
      </c>
      <c r="L24">
        <v>0</v>
      </c>
      <c r="M24">
        <f t="shared" si="0"/>
        <v>100</v>
      </c>
      <c r="N24">
        <v>0</v>
      </c>
      <c r="O24">
        <v>0</v>
      </c>
      <c r="P24">
        <v>100</v>
      </c>
      <c r="Q24">
        <f t="shared" si="1"/>
        <v>100</v>
      </c>
    </row>
    <row r="25" spans="1:18" x14ac:dyDescent="0.25">
      <c r="A25" t="str">
        <f>VLOOKUP(C25,[1]Sheet1!$C$5866:$D$11139,2,FALSE)</f>
        <v>Hypothymis azurea</v>
      </c>
      <c r="B25" t="s">
        <v>2359</v>
      </c>
      <c r="C25" t="s">
        <v>2358</v>
      </c>
      <c r="D25" t="s">
        <v>2357</v>
      </c>
      <c r="E25">
        <v>9.3000000000000007</v>
      </c>
      <c r="F25">
        <v>60.5</v>
      </c>
      <c r="G25">
        <v>9.3000000000000007</v>
      </c>
      <c r="H25">
        <v>0</v>
      </c>
      <c r="I25">
        <v>0</v>
      </c>
      <c r="J25">
        <v>11.6</v>
      </c>
      <c r="K25">
        <v>9.3000000000000007</v>
      </c>
      <c r="L25">
        <v>0</v>
      </c>
      <c r="M25">
        <f t="shared" si="0"/>
        <v>99.999999999999986</v>
      </c>
      <c r="N25">
        <v>69.8</v>
      </c>
      <c r="O25">
        <v>0</v>
      </c>
      <c r="P25">
        <v>30.2</v>
      </c>
      <c r="Q25">
        <f t="shared" si="1"/>
        <v>100</v>
      </c>
    </row>
    <row r="26" spans="1:18" x14ac:dyDescent="0.25">
      <c r="A26" t="str">
        <f>VLOOKUP(C26,[1]Sheet1!$C$5866:$D$11139,2,FALSE)</f>
        <v>Rhipidura javanica</v>
      </c>
      <c r="B26" t="s">
        <v>2362</v>
      </c>
      <c r="C26" t="s">
        <v>2361</v>
      </c>
      <c r="D26" t="s">
        <v>2360</v>
      </c>
      <c r="E26">
        <v>58.7</v>
      </c>
      <c r="F26">
        <v>22.3</v>
      </c>
      <c r="G26">
        <v>15.7</v>
      </c>
      <c r="H26">
        <v>3.3</v>
      </c>
      <c r="I26">
        <v>0</v>
      </c>
      <c r="J26">
        <v>0</v>
      </c>
      <c r="K26">
        <v>0</v>
      </c>
      <c r="L26">
        <v>0</v>
      </c>
      <c r="M26">
        <f t="shared" si="0"/>
        <v>100</v>
      </c>
      <c r="N26">
        <v>92.6</v>
      </c>
      <c r="O26">
        <v>0</v>
      </c>
      <c r="P26">
        <v>7.4</v>
      </c>
      <c r="Q26">
        <f t="shared" si="1"/>
        <v>100</v>
      </c>
    </row>
    <row r="27" spans="1:18" x14ac:dyDescent="0.25">
      <c r="A27" t="str">
        <f>VLOOKUP(C27,[1]Sheet1!$C$5866:$D$11139,2,FALSE)</f>
        <v>Parus major</v>
      </c>
      <c r="B27" t="s">
        <v>1394</v>
      </c>
      <c r="C27" t="s">
        <v>2363</v>
      </c>
      <c r="D27" t="s">
        <v>689</v>
      </c>
      <c r="E27">
        <v>0</v>
      </c>
      <c r="F27">
        <v>30.2</v>
      </c>
      <c r="G27">
        <v>46.5</v>
      </c>
      <c r="H27">
        <v>23.3</v>
      </c>
      <c r="I27">
        <v>0</v>
      </c>
      <c r="J27">
        <v>0</v>
      </c>
      <c r="K27">
        <v>0</v>
      </c>
      <c r="L27">
        <v>0</v>
      </c>
      <c r="M27">
        <f t="shared" si="0"/>
        <v>100</v>
      </c>
      <c r="N27">
        <v>0</v>
      </c>
      <c r="O27">
        <v>0</v>
      </c>
      <c r="P27">
        <v>100</v>
      </c>
      <c r="Q27">
        <f t="shared" si="1"/>
        <v>100</v>
      </c>
    </row>
    <row r="28" spans="1:18" x14ac:dyDescent="0.25">
      <c r="A28" t="str">
        <f>VLOOKUP(C28,[1]Sheet1!$C$5866:$D$11139,2,FALSE)</f>
        <v>Dicrurus leucophaeus</v>
      </c>
      <c r="B28" t="s">
        <v>2365</v>
      </c>
      <c r="C28" t="s">
        <v>2364</v>
      </c>
      <c r="D28" t="s">
        <v>530</v>
      </c>
      <c r="E28">
        <v>42.3</v>
      </c>
      <c r="F28">
        <v>0</v>
      </c>
      <c r="G28">
        <v>11.5</v>
      </c>
      <c r="H28">
        <v>46.2</v>
      </c>
      <c r="I28">
        <v>0</v>
      </c>
      <c r="J28">
        <v>0</v>
      </c>
      <c r="K28">
        <v>0</v>
      </c>
      <c r="L28">
        <v>0</v>
      </c>
      <c r="M28">
        <f t="shared" si="0"/>
        <v>100</v>
      </c>
      <c r="N28">
        <v>100</v>
      </c>
      <c r="O28">
        <v>0</v>
      </c>
      <c r="P28">
        <v>0</v>
      </c>
      <c r="Q28">
        <f t="shared" si="1"/>
        <v>100</v>
      </c>
    </row>
    <row r="29" spans="1:18" x14ac:dyDescent="0.25">
      <c r="A29" t="str">
        <f>VLOOKUP(C29,[1]Sheet1!$C$5866:$D$11139,2,FALSE)</f>
        <v>Crypsirina temia</v>
      </c>
      <c r="B29" t="s">
        <v>1387</v>
      </c>
      <c r="C29" t="s">
        <v>2367</v>
      </c>
      <c r="D29" t="s">
        <v>2366</v>
      </c>
      <c r="E29">
        <v>19</v>
      </c>
      <c r="F29">
        <v>14.3</v>
      </c>
      <c r="G29">
        <v>23.8</v>
      </c>
      <c r="H29">
        <v>42.9</v>
      </c>
      <c r="I29">
        <v>0</v>
      </c>
      <c r="J29">
        <v>0</v>
      </c>
      <c r="K29">
        <v>0</v>
      </c>
      <c r="L29">
        <v>0</v>
      </c>
      <c r="M29">
        <f t="shared" si="0"/>
        <v>100</v>
      </c>
      <c r="N29">
        <v>81</v>
      </c>
      <c r="O29">
        <v>0</v>
      </c>
      <c r="P29">
        <v>0</v>
      </c>
      <c r="Q29">
        <f t="shared" si="1"/>
        <v>81</v>
      </c>
      <c r="R29" t="s">
        <v>2369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8863-967D-49F0-B790-08EB4DE1048E}">
  <dimension ref="A1:AN93"/>
  <sheetViews>
    <sheetView topLeftCell="G42" workbookViewId="0">
      <selection activeCell="W43" sqref="W43:W59"/>
    </sheetView>
  </sheetViews>
  <sheetFormatPr defaultRowHeight="15" x14ac:dyDescent="0.25"/>
  <cols>
    <col min="2" max="2" width="22.28515625" customWidth="1"/>
    <col min="4" max="4" width="4.7109375" customWidth="1"/>
    <col min="7" max="7" width="27.7109375" customWidth="1"/>
    <col min="8" max="8" width="14.85546875" customWidth="1"/>
    <col min="11" max="11" width="12.140625" customWidth="1"/>
    <col min="12" max="12" width="12.42578125" customWidth="1"/>
    <col min="15" max="15" width="15.85546875" customWidth="1"/>
    <col min="17" max="17" width="19.7109375" customWidth="1"/>
    <col min="18" max="18" width="17.85546875" customWidth="1"/>
    <col min="19" max="19" width="15.140625" customWidth="1"/>
    <col min="20" max="20" width="16.85546875" customWidth="1"/>
    <col min="21" max="21" width="12.42578125" customWidth="1"/>
    <col min="23" max="23" width="18.42578125" customWidth="1"/>
    <col min="24" max="24" width="17.85546875" customWidth="1"/>
    <col min="25" max="25" width="15.7109375" customWidth="1"/>
    <col min="26" max="26" width="16.42578125" customWidth="1"/>
    <col min="27" max="27" width="20.5703125" customWidth="1"/>
    <col min="28" max="28" width="13.5703125" customWidth="1"/>
    <col min="32" max="32" width="10.28515625" customWidth="1"/>
    <col min="33" max="33" width="22.7109375" customWidth="1"/>
    <col min="34" max="34" width="15.140625" customWidth="1"/>
    <col min="35" max="35" width="13.7109375" customWidth="1"/>
    <col min="36" max="36" width="18.42578125" customWidth="1"/>
    <col min="37" max="37" width="14.28515625" customWidth="1"/>
  </cols>
  <sheetData>
    <row r="1" spans="1:40" x14ac:dyDescent="0.25">
      <c r="A1" t="s">
        <v>1333</v>
      </c>
      <c r="B1" t="s">
        <v>1331</v>
      </c>
      <c r="C1" t="s">
        <v>1332</v>
      </c>
      <c r="E1" t="s">
        <v>1334</v>
      </c>
      <c r="F1" t="s">
        <v>81</v>
      </c>
      <c r="G1" t="s">
        <v>1304</v>
      </c>
      <c r="H1" t="s">
        <v>508</v>
      </c>
      <c r="I1" t="s">
        <v>93</v>
      </c>
      <c r="J1" t="s">
        <v>245</v>
      </c>
      <c r="K1" t="s">
        <v>1485</v>
      </c>
      <c r="L1" t="s">
        <v>1486</v>
      </c>
      <c r="M1" t="s">
        <v>1487</v>
      </c>
      <c r="N1" t="s">
        <v>1488</v>
      </c>
      <c r="O1" t="s">
        <v>195</v>
      </c>
      <c r="P1" t="s">
        <v>1489</v>
      </c>
      <c r="Q1" t="s">
        <v>1490</v>
      </c>
      <c r="R1" t="s">
        <v>1491</v>
      </c>
      <c r="S1" t="s">
        <v>247</v>
      </c>
      <c r="T1" t="s">
        <v>1492</v>
      </c>
      <c r="Y1" t="s">
        <v>508</v>
      </c>
      <c r="Z1" t="s">
        <v>1493</v>
      </c>
      <c r="AA1" t="s">
        <v>1494</v>
      </c>
      <c r="AB1" t="s">
        <v>1495</v>
      </c>
      <c r="AC1" t="s">
        <v>241</v>
      </c>
      <c r="AD1" t="s">
        <v>1496</v>
      </c>
      <c r="AE1" t="s">
        <v>1159</v>
      </c>
      <c r="AF1" t="s">
        <v>1497</v>
      </c>
      <c r="AG1" t="s">
        <v>1164</v>
      </c>
      <c r="AH1" t="s">
        <v>989</v>
      </c>
      <c r="AI1" t="s">
        <v>242</v>
      </c>
      <c r="AJ1" t="s">
        <v>1158</v>
      </c>
      <c r="AK1" t="s">
        <v>1498</v>
      </c>
      <c r="AL1" t="s">
        <v>369</v>
      </c>
      <c r="AM1" t="s">
        <v>1162</v>
      </c>
      <c r="AN1" t="s">
        <v>1161</v>
      </c>
    </row>
    <row r="2" spans="1:40" x14ac:dyDescent="0.25">
      <c r="A2" t="s">
        <v>1337</v>
      </c>
      <c r="B2" t="s">
        <v>1335</v>
      </c>
      <c r="C2" t="s">
        <v>1336</v>
      </c>
      <c r="E2" t="s">
        <v>1338</v>
      </c>
      <c r="F2">
        <f>VLOOKUP(H2,$A$49:$B$93,2,0)</f>
        <v>114</v>
      </c>
      <c r="G2" t="str">
        <f>VLOOKUP(H2,$A$2:$D$46,2,0)</f>
        <v>Black-and-white Warbler</v>
      </c>
      <c r="H2" t="s">
        <v>1433</v>
      </c>
      <c r="I2">
        <v>1.7999999999999999E-2</v>
      </c>
      <c r="J2">
        <v>8.5999999999999993E-2</v>
      </c>
      <c r="K2">
        <v>5.5E-2</v>
      </c>
      <c r="L2">
        <v>6.0000000000000001E-3</v>
      </c>
      <c r="M2">
        <v>7.3999999999999996E-2</v>
      </c>
      <c r="S2">
        <v>0.73599999999999999</v>
      </c>
      <c r="T2">
        <v>2.5000000000000001E-2</v>
      </c>
      <c r="X2" t="str">
        <f>VLOOKUP(Y2,$A$2:$D$46,2,0)</f>
        <v>Black-and-white Warbler</v>
      </c>
      <c r="Y2" t="s">
        <v>1433</v>
      </c>
      <c r="Z2">
        <v>1.7999999999999999E-2</v>
      </c>
      <c r="AA2">
        <v>1.7999999999999999E-2</v>
      </c>
      <c r="AC2">
        <v>0.79100000000000004</v>
      </c>
      <c r="AE2">
        <v>1.2E-2</v>
      </c>
      <c r="AF2">
        <v>6.0000000000000001E-3</v>
      </c>
      <c r="AI2">
        <v>0.14099999999999999</v>
      </c>
      <c r="AM2">
        <v>6.0000000000000001E-3</v>
      </c>
      <c r="AN2">
        <v>6.0000000000000001E-3</v>
      </c>
    </row>
    <row r="3" spans="1:40" ht="15.6" customHeight="1" x14ac:dyDescent="0.25">
      <c r="A3" t="s">
        <v>1341</v>
      </c>
      <c r="B3" t="s">
        <v>1339</v>
      </c>
      <c r="C3" t="s">
        <v>1340</v>
      </c>
      <c r="E3" t="s">
        <v>1342</v>
      </c>
      <c r="F3">
        <f t="shared" ref="F3:F18" si="0">VLOOKUP(H3,$A$49:$B$93,2,0)</f>
        <v>249</v>
      </c>
      <c r="G3" t="str">
        <f t="shared" ref="G3:G18" si="1">VLOOKUP(H3,$A$2:$D$46,2,0)</f>
        <v>Blue-gray Gnatcatcher</v>
      </c>
      <c r="H3" t="s">
        <v>1406</v>
      </c>
      <c r="I3">
        <v>0.17899999999999999</v>
      </c>
      <c r="J3">
        <v>0.23200000000000001</v>
      </c>
      <c r="L3">
        <v>1.0999999999999999E-2</v>
      </c>
      <c r="M3">
        <v>8.4000000000000005E-2</v>
      </c>
      <c r="P3">
        <v>0.48399999999999999</v>
      </c>
      <c r="S3">
        <v>1.0999999999999999E-2</v>
      </c>
      <c r="X3" t="str">
        <f t="shared" ref="X3:X18" si="2">VLOOKUP(Y3,$A$2:$D$46,2,0)</f>
        <v>Blue-gray Gnatcatcher</v>
      </c>
      <c r="Y3" t="s">
        <v>1406</v>
      </c>
      <c r="AA3">
        <v>0.16700000000000001</v>
      </c>
      <c r="AC3">
        <v>0.5</v>
      </c>
      <c r="AE3">
        <v>0.01</v>
      </c>
      <c r="AI3">
        <v>0.01</v>
      </c>
      <c r="AJ3">
        <v>8.7999999999999995E-2</v>
      </c>
      <c r="AL3">
        <v>0.02</v>
      </c>
      <c r="AM3">
        <v>0.17699999999999999</v>
      </c>
      <c r="AN3">
        <v>2.9000000000000001E-2</v>
      </c>
    </row>
    <row r="4" spans="1:40" ht="15.6" customHeight="1" x14ac:dyDescent="0.25">
      <c r="A4" t="s">
        <v>1345</v>
      </c>
      <c r="B4" t="s">
        <v>1343</v>
      </c>
      <c r="C4" t="s">
        <v>1344</v>
      </c>
      <c r="E4" t="s">
        <v>1342</v>
      </c>
      <c r="F4">
        <f t="shared" si="0"/>
        <v>106</v>
      </c>
      <c r="G4" t="str">
        <f t="shared" si="1"/>
        <v>Blue-headed Vireo</v>
      </c>
      <c r="H4" t="s">
        <v>1383</v>
      </c>
      <c r="I4">
        <v>2.5000000000000001E-2</v>
      </c>
      <c r="J4">
        <v>0.48799999999999999</v>
      </c>
      <c r="K4">
        <v>2.4E-2</v>
      </c>
      <c r="M4">
        <v>4.9000000000000002E-2</v>
      </c>
      <c r="P4">
        <v>9.8000000000000004E-2</v>
      </c>
      <c r="S4">
        <v>0.19500000000000001</v>
      </c>
      <c r="T4">
        <v>0.122</v>
      </c>
      <c r="X4" t="str">
        <f t="shared" si="2"/>
        <v>Blue-headed Vireo</v>
      </c>
      <c r="Y4" t="s">
        <v>1383</v>
      </c>
      <c r="AA4">
        <v>2.4E-2</v>
      </c>
      <c r="AC4">
        <v>0.40500000000000003</v>
      </c>
      <c r="AE4">
        <v>2.4E-2</v>
      </c>
      <c r="AI4">
        <v>2.4E-2</v>
      </c>
      <c r="AJ4">
        <v>7.0999999999999994E-2</v>
      </c>
      <c r="AL4">
        <v>2.4E-2</v>
      </c>
      <c r="AM4">
        <v>0.28599999999999998</v>
      </c>
      <c r="AN4">
        <v>0.14299999999999999</v>
      </c>
    </row>
    <row r="5" spans="1:40" ht="15.6" customHeight="1" x14ac:dyDescent="0.25">
      <c r="A5" t="s">
        <v>1348</v>
      </c>
      <c r="B5" t="s">
        <v>1346</v>
      </c>
      <c r="C5" t="s">
        <v>1347</v>
      </c>
      <c r="E5" t="s">
        <v>1342</v>
      </c>
      <c r="F5">
        <f t="shared" si="0"/>
        <v>144</v>
      </c>
      <c r="G5" t="str">
        <f t="shared" si="1"/>
        <v>Carolina Chickadee</v>
      </c>
      <c r="H5" t="s">
        <v>1393</v>
      </c>
      <c r="J5">
        <v>0.73799999999999999</v>
      </c>
      <c r="K5">
        <v>7.0999999999999994E-2</v>
      </c>
      <c r="L5">
        <v>2.4E-2</v>
      </c>
      <c r="N5">
        <v>2.4E-2</v>
      </c>
      <c r="P5">
        <v>0.11899999999999999</v>
      </c>
      <c r="S5">
        <v>2.4E-2</v>
      </c>
      <c r="X5" t="str">
        <f t="shared" si="2"/>
        <v>Carolina Chickadee</v>
      </c>
      <c r="Y5" t="s">
        <v>1393</v>
      </c>
      <c r="AC5">
        <v>0.33300000000000002</v>
      </c>
      <c r="AD5">
        <v>0.191</v>
      </c>
      <c r="AE5">
        <v>0.309</v>
      </c>
      <c r="AI5">
        <v>4.8000000000000001E-2</v>
      </c>
      <c r="AJ5">
        <v>4.8000000000000001E-2</v>
      </c>
    </row>
    <row r="6" spans="1:40" x14ac:dyDescent="0.25">
      <c r="A6" t="s">
        <v>1351</v>
      </c>
      <c r="B6" t="s">
        <v>1349</v>
      </c>
      <c r="C6" t="s">
        <v>1350</v>
      </c>
      <c r="E6" t="s">
        <v>1352</v>
      </c>
      <c r="F6">
        <f t="shared" si="0"/>
        <v>50</v>
      </c>
      <c r="G6" t="str">
        <f t="shared" si="1"/>
        <v>Carolina Wren</v>
      </c>
      <c r="H6" t="s">
        <v>1400</v>
      </c>
      <c r="J6">
        <v>0.111</v>
      </c>
      <c r="K6">
        <v>5.6000000000000001E-2</v>
      </c>
      <c r="L6">
        <v>0.55600000000000005</v>
      </c>
      <c r="M6">
        <v>5.6000000000000001E-2</v>
      </c>
      <c r="P6">
        <v>0.111</v>
      </c>
      <c r="S6">
        <v>5.6000000000000001E-2</v>
      </c>
      <c r="T6">
        <v>5.6000000000000001E-2</v>
      </c>
      <c r="X6" t="str">
        <f t="shared" si="2"/>
        <v>Carolina Wren</v>
      </c>
      <c r="Y6" t="s">
        <v>1400</v>
      </c>
      <c r="AC6">
        <v>0.33300000000000002</v>
      </c>
      <c r="AI6">
        <v>0.55700000000000005</v>
      </c>
      <c r="AJ6">
        <v>0.111</v>
      </c>
    </row>
    <row r="7" spans="1:40" ht="15.6" customHeight="1" x14ac:dyDescent="0.25">
      <c r="A7" t="s">
        <v>1355</v>
      </c>
      <c r="B7" t="s">
        <v>1353</v>
      </c>
      <c r="C7" t="s">
        <v>1354</v>
      </c>
      <c r="E7" t="s">
        <v>1356</v>
      </c>
      <c r="F7">
        <f t="shared" si="0"/>
        <v>75</v>
      </c>
      <c r="G7" t="str">
        <f t="shared" si="1"/>
        <v>Downy Woodpecker</v>
      </c>
      <c r="H7" t="s">
        <v>1366</v>
      </c>
      <c r="J7">
        <v>0.23</v>
      </c>
      <c r="K7">
        <v>0.18</v>
      </c>
      <c r="M7">
        <v>6.6000000000000003E-2</v>
      </c>
      <c r="S7">
        <v>0.52500000000000002</v>
      </c>
      <c r="X7" t="str">
        <f t="shared" si="2"/>
        <v>Downy Woodpecker</v>
      </c>
      <c r="Y7" t="s">
        <v>1366</v>
      </c>
      <c r="Z7">
        <v>3.3000000000000002E-2</v>
      </c>
      <c r="AC7">
        <v>0.13100000000000001</v>
      </c>
      <c r="AD7">
        <v>0.68899999999999995</v>
      </c>
      <c r="AE7">
        <v>1.6E-2</v>
      </c>
      <c r="AH7">
        <v>8.2000000000000003E-2</v>
      </c>
      <c r="AI7">
        <v>4.9000000000000002E-2</v>
      </c>
    </row>
    <row r="8" spans="1:40" x14ac:dyDescent="0.25">
      <c r="A8" t="s">
        <v>1359</v>
      </c>
      <c r="B8" t="s">
        <v>1357</v>
      </c>
      <c r="C8" t="s">
        <v>1358</v>
      </c>
      <c r="E8" t="s">
        <v>1360</v>
      </c>
      <c r="F8">
        <f t="shared" si="0"/>
        <v>57</v>
      </c>
      <c r="G8" t="str">
        <f t="shared" si="1"/>
        <v>Eastern Phoebe</v>
      </c>
      <c r="H8" t="s">
        <v>1375</v>
      </c>
      <c r="I8">
        <v>0.20499999999999999</v>
      </c>
      <c r="J8">
        <v>0.29399999999999998</v>
      </c>
      <c r="K8">
        <v>2.9000000000000001E-2</v>
      </c>
      <c r="L8">
        <v>8.7999999999999995E-2</v>
      </c>
      <c r="O8">
        <v>5.8999999999999997E-2</v>
      </c>
      <c r="P8">
        <v>0.20599999999999999</v>
      </c>
      <c r="R8">
        <v>2.9000000000000001E-2</v>
      </c>
      <c r="S8">
        <v>8.7999999999999995E-2</v>
      </c>
      <c r="X8" t="str">
        <f t="shared" si="2"/>
        <v>Eastern Phoebe</v>
      </c>
      <c r="Y8" t="s">
        <v>1375</v>
      </c>
      <c r="AJ8">
        <v>8.7999999999999995E-2</v>
      </c>
      <c r="AL8">
        <v>0.58799999999999997</v>
      </c>
      <c r="AM8">
        <v>0.20599999999999999</v>
      </c>
      <c r="AN8">
        <v>0.11799999999999999</v>
      </c>
    </row>
    <row r="9" spans="1:40" x14ac:dyDescent="0.25">
      <c r="A9" t="s">
        <v>1363</v>
      </c>
      <c r="B9" t="s">
        <v>1361</v>
      </c>
      <c r="C9" t="s">
        <v>1362</v>
      </c>
      <c r="E9" t="s">
        <v>1360</v>
      </c>
      <c r="F9">
        <f t="shared" si="0"/>
        <v>199</v>
      </c>
      <c r="G9" t="str">
        <f t="shared" si="1"/>
        <v>Tufted Titmouse</v>
      </c>
      <c r="H9" t="s">
        <v>1397</v>
      </c>
      <c r="J9">
        <v>0.33900000000000002</v>
      </c>
      <c r="K9">
        <v>0.161</v>
      </c>
      <c r="L9">
        <v>0.23200000000000001</v>
      </c>
      <c r="M9">
        <v>0.125</v>
      </c>
      <c r="P9">
        <v>8.8999999999999996E-2</v>
      </c>
      <c r="T9">
        <v>5.3999999999999999E-2</v>
      </c>
      <c r="X9" t="str">
        <f t="shared" si="2"/>
        <v>Tufted Titmouse</v>
      </c>
      <c r="Y9" t="s">
        <v>1397</v>
      </c>
      <c r="Z9">
        <v>7.0999999999999994E-2</v>
      </c>
      <c r="AC9">
        <v>0.26800000000000002</v>
      </c>
      <c r="AD9">
        <v>0.107</v>
      </c>
      <c r="AE9">
        <v>0.17899999999999999</v>
      </c>
      <c r="AI9">
        <v>0.26800000000000002</v>
      </c>
      <c r="AJ9">
        <v>5.3999999999999999E-2</v>
      </c>
      <c r="AM9">
        <v>3.5999999999999997E-2</v>
      </c>
    </row>
    <row r="10" spans="1:40" x14ac:dyDescent="0.25">
      <c r="A10" t="s">
        <v>1366</v>
      </c>
      <c r="B10" t="s">
        <v>1364</v>
      </c>
      <c r="C10" t="s">
        <v>1365</v>
      </c>
      <c r="E10" t="s">
        <v>1360</v>
      </c>
      <c r="F10">
        <f t="shared" si="0"/>
        <v>67</v>
      </c>
      <c r="G10" t="str">
        <f t="shared" si="1"/>
        <v>Yellow-rumped Warbler</v>
      </c>
      <c r="H10" t="s">
        <v>1437</v>
      </c>
      <c r="I10">
        <v>9.9000000000000005E-2</v>
      </c>
      <c r="J10">
        <v>0.28199999999999997</v>
      </c>
      <c r="L10">
        <v>7.0000000000000007E-2</v>
      </c>
      <c r="M10">
        <v>2.8000000000000001E-2</v>
      </c>
      <c r="N10">
        <v>4.2000000000000003E-2</v>
      </c>
      <c r="P10">
        <v>0.26800000000000002</v>
      </c>
      <c r="S10">
        <v>0.127</v>
      </c>
      <c r="T10">
        <v>8.5000000000000006E-2</v>
      </c>
      <c r="X10" t="str">
        <f t="shared" si="2"/>
        <v>Yellow-rumped Warbler</v>
      </c>
      <c r="Y10" t="s">
        <v>1437</v>
      </c>
      <c r="AA10">
        <v>2.8000000000000001E-2</v>
      </c>
      <c r="AC10">
        <v>0.56299999999999994</v>
      </c>
      <c r="AI10">
        <v>8.5000000000000006E-2</v>
      </c>
      <c r="AJ10">
        <v>0.113</v>
      </c>
      <c r="AL10">
        <v>0.113</v>
      </c>
      <c r="AM10">
        <v>8.5000000000000006E-2</v>
      </c>
      <c r="AN10">
        <v>1.4E-2</v>
      </c>
    </row>
    <row r="11" spans="1:40" x14ac:dyDescent="0.25">
      <c r="A11" t="s">
        <v>1369</v>
      </c>
      <c r="B11" t="s">
        <v>1367</v>
      </c>
      <c r="C11" t="s">
        <v>1368</v>
      </c>
      <c r="E11" t="s">
        <v>1360</v>
      </c>
      <c r="F11">
        <f t="shared" si="0"/>
        <v>95</v>
      </c>
      <c r="G11" t="str">
        <f t="shared" si="1"/>
        <v>Northern Cardinal</v>
      </c>
      <c r="H11" t="s">
        <v>1467</v>
      </c>
      <c r="J11">
        <v>0.23400000000000001</v>
      </c>
      <c r="O11">
        <v>0.61699999999999999</v>
      </c>
      <c r="P11">
        <v>0.14899999999999999</v>
      </c>
      <c r="X11" t="str">
        <f t="shared" si="2"/>
        <v>Northern Cardinal</v>
      </c>
      <c r="Y11" t="s">
        <v>1467</v>
      </c>
      <c r="AC11">
        <v>0.44700000000000001</v>
      </c>
      <c r="AG11">
        <v>2.1000000000000001E-2</v>
      </c>
      <c r="AJ11">
        <v>0.53200000000000003</v>
      </c>
    </row>
    <row r="12" spans="1:40" x14ac:dyDescent="0.25">
      <c r="A12" t="s">
        <v>1372</v>
      </c>
      <c r="B12" t="s">
        <v>1370</v>
      </c>
      <c r="C12" t="s">
        <v>1371</v>
      </c>
      <c r="E12" t="s">
        <v>1360</v>
      </c>
      <c r="F12">
        <f t="shared" si="0"/>
        <v>61</v>
      </c>
      <c r="G12" t="str">
        <f t="shared" si="1"/>
        <v>Orange-crowned Warbler</v>
      </c>
      <c r="H12" t="s">
        <v>1440</v>
      </c>
      <c r="J12">
        <v>1.4999999999999999E-2</v>
      </c>
      <c r="L12">
        <v>0.754</v>
      </c>
      <c r="M12">
        <v>4.5999999999999999E-2</v>
      </c>
      <c r="N12">
        <v>4.5999999999999999E-2</v>
      </c>
      <c r="P12">
        <v>0.13900000000000001</v>
      </c>
      <c r="X12" t="str">
        <f t="shared" si="2"/>
        <v>Orange-crowned Warbler</v>
      </c>
      <c r="Y12" t="s">
        <v>1440</v>
      </c>
      <c r="Z12">
        <v>1.4999999999999999E-2</v>
      </c>
      <c r="AB12">
        <v>1.4999999999999999E-2</v>
      </c>
      <c r="AC12">
        <v>7.6999999999999999E-2</v>
      </c>
      <c r="AE12">
        <v>1.4999999999999999E-2</v>
      </c>
      <c r="AF12">
        <v>3.1E-2</v>
      </c>
      <c r="AI12">
        <v>0.67700000000000005</v>
      </c>
      <c r="AJ12">
        <v>4.5999999999999999E-2</v>
      </c>
      <c r="AK12">
        <v>0.123</v>
      </c>
    </row>
    <row r="13" spans="1:40" ht="15.6" customHeight="1" x14ac:dyDescent="0.25">
      <c r="A13" t="s">
        <v>1375</v>
      </c>
      <c r="B13" t="s">
        <v>1373</v>
      </c>
      <c r="C13" t="s">
        <v>1374</v>
      </c>
      <c r="E13" t="s">
        <v>1376</v>
      </c>
      <c r="F13">
        <f t="shared" si="0"/>
        <v>139</v>
      </c>
      <c r="G13" t="str">
        <f t="shared" si="1"/>
        <v>Pine Warbler</v>
      </c>
      <c r="H13" t="s">
        <v>1446</v>
      </c>
      <c r="I13">
        <v>2.8000000000000001E-2</v>
      </c>
      <c r="J13">
        <v>0.13900000000000001</v>
      </c>
      <c r="L13">
        <v>0.153</v>
      </c>
      <c r="M13">
        <v>0.34699999999999998</v>
      </c>
      <c r="N13">
        <v>2.8000000000000001E-2</v>
      </c>
      <c r="O13">
        <v>2.8000000000000001E-2</v>
      </c>
      <c r="P13">
        <v>9.7000000000000003E-2</v>
      </c>
      <c r="Q13">
        <v>1.4E-2</v>
      </c>
      <c r="R13">
        <v>9.7000000000000003E-2</v>
      </c>
      <c r="S13">
        <v>6.9000000000000006E-2</v>
      </c>
      <c r="X13" t="str">
        <f t="shared" si="2"/>
        <v>Pine Warbler</v>
      </c>
      <c r="Y13" t="s">
        <v>1446</v>
      </c>
      <c r="Z13">
        <v>2.8000000000000001E-2</v>
      </c>
      <c r="AA13">
        <v>2.8000000000000001E-2</v>
      </c>
      <c r="AC13">
        <v>0.375</v>
      </c>
      <c r="AE13">
        <v>2.8000000000000001E-2</v>
      </c>
      <c r="AF13">
        <v>1.4E-2</v>
      </c>
      <c r="AI13">
        <v>0.40300000000000002</v>
      </c>
      <c r="AJ13">
        <v>8.3000000000000004E-2</v>
      </c>
      <c r="AK13">
        <v>1.4E-2</v>
      </c>
      <c r="AM13">
        <v>2.8000000000000001E-2</v>
      </c>
    </row>
    <row r="14" spans="1:40" ht="15.6" customHeight="1" x14ac:dyDescent="0.25">
      <c r="A14" t="s">
        <v>1379</v>
      </c>
      <c r="B14" t="s">
        <v>1377</v>
      </c>
      <c r="C14" t="s">
        <v>1378</v>
      </c>
      <c r="E14" t="s">
        <v>1380</v>
      </c>
      <c r="F14">
        <f t="shared" si="0"/>
        <v>79</v>
      </c>
      <c r="G14" t="str">
        <f t="shared" si="1"/>
        <v>Red-bellied Woodpecker</v>
      </c>
      <c r="H14" t="s">
        <v>1359</v>
      </c>
      <c r="J14">
        <v>0.24</v>
      </c>
      <c r="K14">
        <v>0.28000000000000003</v>
      </c>
      <c r="M14">
        <v>0.05</v>
      </c>
      <c r="P14">
        <v>0.01</v>
      </c>
      <c r="S14">
        <v>0.38</v>
      </c>
      <c r="X14" t="str">
        <f t="shared" si="2"/>
        <v>Red-bellied Woodpecker</v>
      </c>
      <c r="Y14" t="s">
        <v>1359</v>
      </c>
      <c r="Z14">
        <v>0.04</v>
      </c>
      <c r="AD14">
        <v>0.17</v>
      </c>
      <c r="AH14">
        <v>0.11</v>
      </c>
      <c r="AI14">
        <v>0.6</v>
      </c>
    </row>
    <row r="15" spans="1:40" ht="15.6" customHeight="1" x14ac:dyDescent="0.25">
      <c r="A15" t="s">
        <v>1383</v>
      </c>
      <c r="B15" t="s">
        <v>1381</v>
      </c>
      <c r="C15" t="s">
        <v>1382</v>
      </c>
      <c r="E15" t="s">
        <v>1380</v>
      </c>
      <c r="F15">
        <f t="shared" si="0"/>
        <v>301</v>
      </c>
      <c r="G15" t="str">
        <f t="shared" si="1"/>
        <v>Ruby-crowned Kinglet</v>
      </c>
      <c r="H15" t="s">
        <v>1410</v>
      </c>
      <c r="I15">
        <v>2.7E-2</v>
      </c>
      <c r="J15">
        <v>0.184</v>
      </c>
      <c r="P15">
        <v>0.755</v>
      </c>
      <c r="S15">
        <v>0.02</v>
      </c>
      <c r="X15" t="str">
        <f t="shared" si="2"/>
        <v>Ruby-crowned Kinglet</v>
      </c>
      <c r="Y15" t="s">
        <v>1410</v>
      </c>
      <c r="AA15">
        <v>2.5000000000000001E-2</v>
      </c>
      <c r="AC15">
        <v>0.50600000000000001</v>
      </c>
      <c r="AE15">
        <v>2.5000000000000001E-2</v>
      </c>
      <c r="AJ15">
        <v>0.11899999999999999</v>
      </c>
      <c r="AM15">
        <v>0.30599999999999999</v>
      </c>
      <c r="AN15">
        <v>6.0000000000000001E-3</v>
      </c>
    </row>
    <row r="16" spans="1:40" x14ac:dyDescent="0.25">
      <c r="A16" t="s">
        <v>1386</v>
      </c>
      <c r="B16" t="s">
        <v>1384</v>
      </c>
      <c r="C16" t="s">
        <v>1385</v>
      </c>
      <c r="E16" t="s">
        <v>1387</v>
      </c>
      <c r="F16">
        <f t="shared" si="0"/>
        <v>42</v>
      </c>
      <c r="G16" t="str">
        <f t="shared" si="1"/>
        <v>White-eyed Vireo</v>
      </c>
      <c r="H16" t="s">
        <v>1379</v>
      </c>
      <c r="I16">
        <v>3.3000000000000002E-2</v>
      </c>
      <c r="J16">
        <v>0.16700000000000001</v>
      </c>
      <c r="M16">
        <v>0.1</v>
      </c>
      <c r="P16">
        <v>0.63300000000000001</v>
      </c>
      <c r="T16">
        <v>6.7000000000000004E-2</v>
      </c>
      <c r="X16" t="str">
        <f t="shared" si="2"/>
        <v>White-eyed Vireo</v>
      </c>
      <c r="Y16" t="s">
        <v>1379</v>
      </c>
      <c r="AA16">
        <v>3.3000000000000002E-2</v>
      </c>
      <c r="AC16">
        <v>0.53300000000000003</v>
      </c>
      <c r="AE16">
        <v>0.1</v>
      </c>
      <c r="AJ16">
        <v>0.13300000000000001</v>
      </c>
      <c r="AL16">
        <v>6.7000000000000004E-2</v>
      </c>
      <c r="AM16">
        <v>3.3000000000000002E-2</v>
      </c>
      <c r="AN16">
        <v>0.1</v>
      </c>
    </row>
    <row r="17" spans="1:37" x14ac:dyDescent="0.25">
      <c r="A17" t="s">
        <v>1390</v>
      </c>
      <c r="B17" t="s">
        <v>1388</v>
      </c>
      <c r="C17" t="s">
        <v>1389</v>
      </c>
      <c r="E17" t="s">
        <v>1387</v>
      </c>
      <c r="F17">
        <f t="shared" si="0"/>
        <v>39</v>
      </c>
      <c r="G17" t="str">
        <f t="shared" si="1"/>
        <v>Yellow-bellied Sapsucker</v>
      </c>
      <c r="H17" t="s">
        <v>1363</v>
      </c>
      <c r="S17">
        <v>0.91500000000000004</v>
      </c>
      <c r="T17">
        <v>8.5000000000000006E-2</v>
      </c>
      <c r="X17" t="str">
        <f t="shared" si="2"/>
        <v>Yellow-bellied Sapsucker</v>
      </c>
      <c r="Y17" t="s">
        <v>1363</v>
      </c>
      <c r="AC17">
        <v>2.1000000000000001E-2</v>
      </c>
      <c r="AD17">
        <v>0.76600000000000001</v>
      </c>
      <c r="AI17">
        <v>0.21299999999999999</v>
      </c>
    </row>
    <row r="18" spans="1:37" x14ac:dyDescent="0.25">
      <c r="A18" t="s">
        <v>1393</v>
      </c>
      <c r="B18" t="s">
        <v>1391</v>
      </c>
      <c r="C18" t="s">
        <v>1392</v>
      </c>
      <c r="E18" t="s">
        <v>1394</v>
      </c>
      <c r="F18">
        <f t="shared" si="0"/>
        <v>70</v>
      </c>
      <c r="G18" t="str">
        <f t="shared" si="1"/>
        <v>Yellow-throated Warbler</v>
      </c>
      <c r="H18" t="s">
        <v>1455</v>
      </c>
      <c r="I18">
        <v>1.4999999999999999E-2</v>
      </c>
      <c r="J18">
        <v>8.6999999999999994E-2</v>
      </c>
      <c r="K18">
        <v>2.9000000000000001E-2</v>
      </c>
      <c r="L18">
        <v>0.36199999999999999</v>
      </c>
      <c r="M18">
        <v>0.217</v>
      </c>
      <c r="N18">
        <v>1.4999999999999999E-2</v>
      </c>
      <c r="P18">
        <v>1.4999999999999999E-2</v>
      </c>
      <c r="Q18">
        <v>0.11600000000000001</v>
      </c>
      <c r="R18">
        <v>4.3999999999999997E-2</v>
      </c>
      <c r="S18">
        <v>5.8000000000000003E-2</v>
      </c>
      <c r="T18">
        <v>4.3999999999999997E-2</v>
      </c>
      <c r="X18" t="str">
        <f t="shared" si="2"/>
        <v>Yellow-throated Warbler</v>
      </c>
      <c r="Y18" t="s">
        <v>1455</v>
      </c>
      <c r="AA18">
        <v>1.4999999999999999E-2</v>
      </c>
      <c r="AC18">
        <v>0.14499999999999999</v>
      </c>
      <c r="AE18">
        <v>2.9000000000000001E-2</v>
      </c>
      <c r="AF18">
        <v>1.4999999999999999E-2</v>
      </c>
      <c r="AI18">
        <v>0.68100000000000005</v>
      </c>
      <c r="AJ18">
        <v>4.3999999999999997E-2</v>
      </c>
      <c r="AK18">
        <v>5.8000000000000003E-2</v>
      </c>
    </row>
    <row r="19" spans="1:37" x14ac:dyDescent="0.25">
      <c r="A19" t="s">
        <v>1397</v>
      </c>
      <c r="B19" t="s">
        <v>1395</v>
      </c>
      <c r="C19" t="s">
        <v>1396</v>
      </c>
      <c r="E19" t="s">
        <v>1394</v>
      </c>
    </row>
    <row r="20" spans="1:37" ht="14.45" customHeight="1" x14ac:dyDescent="0.25">
      <c r="A20" t="s">
        <v>1400</v>
      </c>
      <c r="B20" t="s">
        <v>1398</v>
      </c>
      <c r="C20" t="s">
        <v>1399</v>
      </c>
      <c r="E20" t="s">
        <v>1401</v>
      </c>
    </row>
    <row r="21" spans="1:37" ht="14.45" customHeight="1" x14ac:dyDescent="0.25">
      <c r="A21" t="s">
        <v>1404</v>
      </c>
      <c r="B21" t="s">
        <v>1402</v>
      </c>
      <c r="C21" t="s">
        <v>1403</v>
      </c>
      <c r="E21" t="s">
        <v>1401</v>
      </c>
      <c r="G21" t="s">
        <v>1304</v>
      </c>
      <c r="H21" t="s">
        <v>81</v>
      </c>
      <c r="I21" t="s">
        <v>93</v>
      </c>
      <c r="J21" t="s">
        <v>245</v>
      </c>
      <c r="K21" t="s">
        <v>1485</v>
      </c>
      <c r="L21" t="s">
        <v>1486</v>
      </c>
      <c r="M21" t="s">
        <v>1487</v>
      </c>
      <c r="N21" t="s">
        <v>1488</v>
      </c>
      <c r="O21" t="s">
        <v>195</v>
      </c>
      <c r="P21" t="s">
        <v>1489</v>
      </c>
      <c r="Q21" t="s">
        <v>1490</v>
      </c>
      <c r="R21" t="s">
        <v>1491</v>
      </c>
      <c r="S21" t="s">
        <v>247</v>
      </c>
      <c r="T21" t="s">
        <v>1492</v>
      </c>
      <c r="U21" t="s">
        <v>90</v>
      </c>
      <c r="V21" t="s">
        <v>1493</v>
      </c>
      <c r="W21" t="s">
        <v>1494</v>
      </c>
      <c r="X21" t="s">
        <v>1495</v>
      </c>
      <c r="Y21" t="s">
        <v>241</v>
      </c>
      <c r="Z21" t="s">
        <v>1496</v>
      </c>
      <c r="AA21" t="s">
        <v>1159</v>
      </c>
      <c r="AB21" t="s">
        <v>1497</v>
      </c>
      <c r="AC21" t="s">
        <v>1164</v>
      </c>
      <c r="AD21" t="s">
        <v>989</v>
      </c>
      <c r="AE21" t="s">
        <v>242</v>
      </c>
      <c r="AF21" t="s">
        <v>1158</v>
      </c>
      <c r="AG21" t="s">
        <v>1498</v>
      </c>
      <c r="AH21" t="s">
        <v>369</v>
      </c>
      <c r="AI21" t="s">
        <v>1162</v>
      </c>
      <c r="AJ21" t="s">
        <v>1161</v>
      </c>
      <c r="AK21" t="s">
        <v>90</v>
      </c>
    </row>
    <row r="22" spans="1:37" ht="14.45" customHeight="1" x14ac:dyDescent="0.25">
      <c r="A22" t="s">
        <v>1406</v>
      </c>
      <c r="B22" t="s">
        <v>1405</v>
      </c>
      <c r="C22" t="s">
        <v>472</v>
      </c>
      <c r="E22" t="s">
        <v>1407</v>
      </c>
      <c r="G22" t="s">
        <v>1431</v>
      </c>
      <c r="H22">
        <v>114</v>
      </c>
      <c r="I22">
        <f>(I2*$F2)</f>
        <v>2.052</v>
      </c>
      <c r="J22">
        <f t="shared" ref="J22:T22" si="3">(J2*$F2)</f>
        <v>9.8039999999999985</v>
      </c>
      <c r="K22">
        <f t="shared" si="3"/>
        <v>6.2700000000000005</v>
      </c>
      <c r="L22">
        <f t="shared" si="3"/>
        <v>0.68400000000000005</v>
      </c>
      <c r="M22">
        <f t="shared" si="3"/>
        <v>8.4359999999999999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83.903999999999996</v>
      </c>
      <c r="T22">
        <f t="shared" si="3"/>
        <v>2.85</v>
      </c>
      <c r="U22">
        <f>SUM(I22:T22)</f>
        <v>113.99999999999999</v>
      </c>
      <c r="V22">
        <f>Z2*$F2</f>
        <v>2.052</v>
      </c>
      <c r="W22">
        <f t="shared" ref="W22:AJ22" si="4">AA2*$F2</f>
        <v>2.052</v>
      </c>
      <c r="X22">
        <f t="shared" si="4"/>
        <v>0</v>
      </c>
      <c r="Y22">
        <f t="shared" si="4"/>
        <v>90.174000000000007</v>
      </c>
      <c r="Z22">
        <f t="shared" si="4"/>
        <v>0</v>
      </c>
      <c r="AA22">
        <f t="shared" si="4"/>
        <v>1.3680000000000001</v>
      </c>
      <c r="AB22">
        <f t="shared" si="4"/>
        <v>0.68400000000000005</v>
      </c>
      <c r="AC22">
        <f t="shared" si="4"/>
        <v>0</v>
      </c>
      <c r="AD22">
        <f t="shared" si="4"/>
        <v>0</v>
      </c>
      <c r="AE22">
        <f t="shared" si="4"/>
        <v>16.073999999999998</v>
      </c>
      <c r="AF22">
        <f t="shared" si="4"/>
        <v>0</v>
      </c>
      <c r="AG22">
        <f t="shared" si="4"/>
        <v>0</v>
      </c>
      <c r="AH22">
        <f t="shared" si="4"/>
        <v>0</v>
      </c>
      <c r="AI22">
        <f t="shared" si="4"/>
        <v>0.68400000000000005</v>
      </c>
      <c r="AJ22">
        <f t="shared" si="4"/>
        <v>0.68400000000000005</v>
      </c>
      <c r="AK22">
        <f>SUM(V22:AJ22)</f>
        <v>113.77199999999999</v>
      </c>
    </row>
    <row r="23" spans="1:37" x14ac:dyDescent="0.25">
      <c r="A23" t="s">
        <v>1410</v>
      </c>
      <c r="B23" t="s">
        <v>1408</v>
      </c>
      <c r="C23" t="s">
        <v>1409</v>
      </c>
      <c r="E23" t="s">
        <v>1411</v>
      </c>
      <c r="G23" t="s">
        <v>1405</v>
      </c>
      <c r="H23">
        <v>249</v>
      </c>
      <c r="I23">
        <f t="shared" ref="I23:T23" si="5">(I3*$F3)</f>
        <v>44.570999999999998</v>
      </c>
      <c r="J23">
        <f t="shared" si="5"/>
        <v>57.768000000000001</v>
      </c>
      <c r="K23">
        <f t="shared" si="5"/>
        <v>0</v>
      </c>
      <c r="L23">
        <f t="shared" si="5"/>
        <v>2.7389999999999999</v>
      </c>
      <c r="M23">
        <f t="shared" si="5"/>
        <v>20.916</v>
      </c>
      <c r="N23">
        <f t="shared" si="5"/>
        <v>0</v>
      </c>
      <c r="O23">
        <f t="shared" si="5"/>
        <v>0</v>
      </c>
      <c r="P23">
        <f t="shared" si="5"/>
        <v>120.51599999999999</v>
      </c>
      <c r="Q23">
        <f t="shared" si="5"/>
        <v>0</v>
      </c>
      <c r="R23">
        <f t="shared" si="5"/>
        <v>0</v>
      </c>
      <c r="S23">
        <f t="shared" si="5"/>
        <v>2.7389999999999999</v>
      </c>
      <c r="T23">
        <f t="shared" si="5"/>
        <v>0</v>
      </c>
      <c r="U23">
        <f t="shared" ref="U23:U38" si="6">SUM(I23:T23)</f>
        <v>249.249</v>
      </c>
      <c r="V23">
        <f t="shared" ref="V23:V38" si="7">Z3*$F3</f>
        <v>0</v>
      </c>
      <c r="W23">
        <f t="shared" ref="W23:W38" si="8">AA3*$F3</f>
        <v>41.583000000000006</v>
      </c>
      <c r="X23">
        <f t="shared" ref="X23:X38" si="9">AB3*$F3</f>
        <v>0</v>
      </c>
      <c r="Y23">
        <f t="shared" ref="Y23:Y38" si="10">AC3*$F3</f>
        <v>124.5</v>
      </c>
      <c r="Z23">
        <f t="shared" ref="Z23:Z38" si="11">AD3*$F3</f>
        <v>0</v>
      </c>
      <c r="AA23">
        <f t="shared" ref="AA23:AA38" si="12">AE3*$F3</f>
        <v>2.4900000000000002</v>
      </c>
      <c r="AB23">
        <f t="shared" ref="AB23:AB38" si="13">AF3*$F3</f>
        <v>0</v>
      </c>
      <c r="AC23">
        <f t="shared" ref="AC23:AC38" si="14">AG3*$F3</f>
        <v>0</v>
      </c>
      <c r="AD23">
        <f t="shared" ref="AD23:AD38" si="15">AH3*$F3</f>
        <v>0</v>
      </c>
      <c r="AE23">
        <f t="shared" ref="AE23:AE38" si="16">AI3*$F3</f>
        <v>2.4900000000000002</v>
      </c>
      <c r="AF23">
        <f t="shared" ref="AF23:AF38" si="17">AJ3*$F3</f>
        <v>21.911999999999999</v>
      </c>
      <c r="AG23">
        <f t="shared" ref="AG23:AG38" si="18">AK3*$F3</f>
        <v>0</v>
      </c>
      <c r="AH23">
        <f t="shared" ref="AH23:AH38" si="19">AL3*$F3</f>
        <v>4.9800000000000004</v>
      </c>
      <c r="AI23">
        <f t="shared" ref="AI23:AI38" si="20">AM3*$F3</f>
        <v>44.073</v>
      </c>
      <c r="AJ23">
        <f t="shared" ref="AJ23:AJ38" si="21">AN3*$F3</f>
        <v>7.2210000000000001</v>
      </c>
      <c r="AK23">
        <f t="shared" ref="AK23:AK38" si="22">SUM(V23:AJ23)</f>
        <v>249.24900000000002</v>
      </c>
    </row>
    <row r="24" spans="1:37" x14ac:dyDescent="0.25">
      <c r="A24" t="s">
        <v>1414</v>
      </c>
      <c r="B24" t="s">
        <v>1412</v>
      </c>
      <c r="C24" t="s">
        <v>1413</v>
      </c>
      <c r="E24" t="s">
        <v>1411</v>
      </c>
      <c r="G24" t="s">
        <v>1381</v>
      </c>
      <c r="H24">
        <v>106</v>
      </c>
      <c r="I24">
        <f t="shared" ref="I24:T24" si="23">(I4*$F4)</f>
        <v>2.6500000000000004</v>
      </c>
      <c r="J24">
        <f t="shared" si="23"/>
        <v>51.728000000000002</v>
      </c>
      <c r="K24">
        <f t="shared" si="23"/>
        <v>2.544</v>
      </c>
      <c r="L24">
        <f t="shared" si="23"/>
        <v>0</v>
      </c>
      <c r="M24">
        <f t="shared" si="23"/>
        <v>5.194</v>
      </c>
      <c r="N24">
        <f t="shared" si="23"/>
        <v>0</v>
      </c>
      <c r="O24">
        <f t="shared" si="23"/>
        <v>0</v>
      </c>
      <c r="P24">
        <f t="shared" si="23"/>
        <v>10.388</v>
      </c>
      <c r="Q24">
        <f t="shared" si="23"/>
        <v>0</v>
      </c>
      <c r="R24">
        <f t="shared" si="23"/>
        <v>0</v>
      </c>
      <c r="S24">
        <f t="shared" si="23"/>
        <v>20.67</v>
      </c>
      <c r="T24">
        <f t="shared" si="23"/>
        <v>12.932</v>
      </c>
      <c r="U24">
        <f t="shared" si="6"/>
        <v>106.10600000000001</v>
      </c>
      <c r="V24">
        <f t="shared" si="7"/>
        <v>0</v>
      </c>
      <c r="W24">
        <f t="shared" si="8"/>
        <v>2.544</v>
      </c>
      <c r="X24">
        <f t="shared" si="9"/>
        <v>0</v>
      </c>
      <c r="Y24">
        <f t="shared" si="10"/>
        <v>42.93</v>
      </c>
      <c r="Z24">
        <f t="shared" si="11"/>
        <v>0</v>
      </c>
      <c r="AA24">
        <f t="shared" si="12"/>
        <v>2.544</v>
      </c>
      <c r="AB24">
        <f t="shared" si="13"/>
        <v>0</v>
      </c>
      <c r="AC24">
        <f t="shared" si="14"/>
        <v>0</v>
      </c>
      <c r="AD24">
        <f t="shared" si="15"/>
        <v>0</v>
      </c>
      <c r="AE24">
        <f t="shared" si="16"/>
        <v>2.544</v>
      </c>
      <c r="AF24">
        <f t="shared" si="17"/>
        <v>7.5259999999999989</v>
      </c>
      <c r="AG24">
        <f t="shared" si="18"/>
        <v>0</v>
      </c>
      <c r="AH24">
        <f t="shared" si="19"/>
        <v>2.544</v>
      </c>
      <c r="AI24">
        <f t="shared" si="20"/>
        <v>30.315999999999999</v>
      </c>
      <c r="AJ24">
        <f t="shared" si="21"/>
        <v>15.157999999999999</v>
      </c>
      <c r="AK24">
        <f t="shared" si="22"/>
        <v>106.10599999999998</v>
      </c>
    </row>
    <row r="25" spans="1:37" x14ac:dyDescent="0.25">
      <c r="A25" t="s">
        <v>1417</v>
      </c>
      <c r="B25" t="s">
        <v>1415</v>
      </c>
      <c r="C25" t="s">
        <v>1416</v>
      </c>
      <c r="E25" t="s">
        <v>1418</v>
      </c>
      <c r="G25" t="s">
        <v>1391</v>
      </c>
      <c r="H25">
        <v>144</v>
      </c>
      <c r="I25">
        <f t="shared" ref="I25:T25" si="24">(I5*$F5)</f>
        <v>0</v>
      </c>
      <c r="J25">
        <f t="shared" si="24"/>
        <v>106.27199999999999</v>
      </c>
      <c r="K25">
        <f t="shared" si="24"/>
        <v>10.223999999999998</v>
      </c>
      <c r="L25">
        <f t="shared" si="24"/>
        <v>3.456</v>
      </c>
      <c r="M25">
        <f t="shared" si="24"/>
        <v>0</v>
      </c>
      <c r="N25">
        <f t="shared" si="24"/>
        <v>3.456</v>
      </c>
      <c r="O25">
        <f t="shared" si="24"/>
        <v>0</v>
      </c>
      <c r="P25">
        <f t="shared" si="24"/>
        <v>17.135999999999999</v>
      </c>
      <c r="Q25">
        <f t="shared" si="24"/>
        <v>0</v>
      </c>
      <c r="R25">
        <f t="shared" si="24"/>
        <v>0</v>
      </c>
      <c r="S25">
        <f t="shared" si="24"/>
        <v>3.456</v>
      </c>
      <c r="T25">
        <f t="shared" si="24"/>
        <v>0</v>
      </c>
      <c r="U25">
        <f t="shared" si="6"/>
        <v>144</v>
      </c>
      <c r="V25">
        <f t="shared" si="7"/>
        <v>0</v>
      </c>
      <c r="W25">
        <f t="shared" si="8"/>
        <v>0</v>
      </c>
      <c r="X25">
        <f t="shared" si="9"/>
        <v>0</v>
      </c>
      <c r="Y25">
        <f t="shared" si="10"/>
        <v>47.952000000000005</v>
      </c>
      <c r="Z25">
        <f t="shared" si="11"/>
        <v>27.504000000000001</v>
      </c>
      <c r="AA25">
        <f t="shared" si="12"/>
        <v>44.496000000000002</v>
      </c>
      <c r="AB25">
        <f t="shared" si="13"/>
        <v>0</v>
      </c>
      <c r="AC25">
        <f t="shared" si="14"/>
        <v>0</v>
      </c>
      <c r="AD25">
        <f t="shared" si="15"/>
        <v>0</v>
      </c>
      <c r="AE25">
        <f t="shared" si="16"/>
        <v>6.9119999999999999</v>
      </c>
      <c r="AF25">
        <f t="shared" si="17"/>
        <v>6.9119999999999999</v>
      </c>
      <c r="AG25">
        <f t="shared" si="18"/>
        <v>0</v>
      </c>
      <c r="AH25">
        <f t="shared" si="19"/>
        <v>0</v>
      </c>
      <c r="AI25">
        <f t="shared" si="20"/>
        <v>0</v>
      </c>
      <c r="AJ25">
        <f t="shared" si="21"/>
        <v>0</v>
      </c>
      <c r="AK25">
        <f t="shared" si="22"/>
        <v>133.77600000000001</v>
      </c>
    </row>
    <row r="26" spans="1:37" x14ac:dyDescent="0.25">
      <c r="A26" t="s">
        <v>1419</v>
      </c>
      <c r="B26" t="s">
        <v>402</v>
      </c>
      <c r="C26" t="s">
        <v>403</v>
      </c>
      <c r="E26" t="s">
        <v>1418</v>
      </c>
      <c r="G26" t="s">
        <v>1398</v>
      </c>
      <c r="H26">
        <v>50</v>
      </c>
      <c r="I26">
        <f t="shared" ref="I26:T26" si="25">(I6*$F6)</f>
        <v>0</v>
      </c>
      <c r="J26">
        <f t="shared" si="25"/>
        <v>5.55</v>
      </c>
      <c r="K26">
        <f t="shared" si="25"/>
        <v>2.8000000000000003</v>
      </c>
      <c r="L26">
        <f t="shared" si="25"/>
        <v>27.800000000000004</v>
      </c>
      <c r="M26">
        <f t="shared" si="25"/>
        <v>2.8000000000000003</v>
      </c>
      <c r="N26">
        <f t="shared" si="25"/>
        <v>0</v>
      </c>
      <c r="O26">
        <f t="shared" si="25"/>
        <v>0</v>
      </c>
      <c r="P26">
        <f t="shared" si="25"/>
        <v>5.55</v>
      </c>
      <c r="Q26">
        <f t="shared" si="25"/>
        <v>0</v>
      </c>
      <c r="R26">
        <f t="shared" si="25"/>
        <v>0</v>
      </c>
      <c r="S26">
        <f t="shared" si="25"/>
        <v>2.8000000000000003</v>
      </c>
      <c r="T26">
        <f t="shared" si="25"/>
        <v>2.8000000000000003</v>
      </c>
      <c r="U26">
        <f t="shared" si="6"/>
        <v>50.099999999999994</v>
      </c>
      <c r="V26">
        <f t="shared" si="7"/>
        <v>0</v>
      </c>
      <c r="W26">
        <f t="shared" si="8"/>
        <v>0</v>
      </c>
      <c r="X26">
        <f t="shared" si="9"/>
        <v>0</v>
      </c>
      <c r="Y26">
        <f t="shared" si="10"/>
        <v>16.650000000000002</v>
      </c>
      <c r="Z26">
        <f t="shared" si="11"/>
        <v>0</v>
      </c>
      <c r="AA26">
        <f t="shared" si="12"/>
        <v>0</v>
      </c>
      <c r="AB26">
        <f t="shared" si="13"/>
        <v>0</v>
      </c>
      <c r="AC26">
        <f t="shared" si="14"/>
        <v>0</v>
      </c>
      <c r="AD26">
        <f t="shared" si="15"/>
        <v>0</v>
      </c>
      <c r="AE26">
        <f t="shared" si="16"/>
        <v>27.85</v>
      </c>
      <c r="AF26">
        <f t="shared" si="17"/>
        <v>5.55</v>
      </c>
      <c r="AG26">
        <f t="shared" si="18"/>
        <v>0</v>
      </c>
      <c r="AH26">
        <f t="shared" si="19"/>
        <v>0</v>
      </c>
      <c r="AI26">
        <f t="shared" si="20"/>
        <v>0</v>
      </c>
      <c r="AJ26">
        <f t="shared" si="21"/>
        <v>0</v>
      </c>
      <c r="AK26">
        <f t="shared" si="22"/>
        <v>50.05</v>
      </c>
    </row>
    <row r="27" spans="1:37" x14ac:dyDescent="0.25">
      <c r="A27" t="s">
        <v>1422</v>
      </c>
      <c r="B27" t="s">
        <v>1420</v>
      </c>
      <c r="C27" t="s">
        <v>1421</v>
      </c>
      <c r="E27" t="s">
        <v>1418</v>
      </c>
      <c r="G27" t="s">
        <v>1364</v>
      </c>
      <c r="H27">
        <v>75</v>
      </c>
      <c r="I27">
        <f t="shared" ref="I27:T27" si="26">(I7*$F7)</f>
        <v>0</v>
      </c>
      <c r="J27">
        <f t="shared" si="26"/>
        <v>17.25</v>
      </c>
      <c r="K27">
        <f t="shared" si="26"/>
        <v>13.5</v>
      </c>
      <c r="L27">
        <f t="shared" si="26"/>
        <v>0</v>
      </c>
      <c r="M27">
        <f t="shared" si="26"/>
        <v>4.95</v>
      </c>
      <c r="N27">
        <f t="shared" si="26"/>
        <v>0</v>
      </c>
      <c r="O27">
        <f t="shared" si="26"/>
        <v>0</v>
      </c>
      <c r="P27">
        <f t="shared" si="26"/>
        <v>0</v>
      </c>
      <c r="Q27">
        <f t="shared" si="26"/>
        <v>0</v>
      </c>
      <c r="R27">
        <f t="shared" si="26"/>
        <v>0</v>
      </c>
      <c r="S27">
        <f t="shared" si="26"/>
        <v>39.375</v>
      </c>
      <c r="T27">
        <f t="shared" si="26"/>
        <v>0</v>
      </c>
      <c r="U27">
        <f t="shared" si="6"/>
        <v>75.075000000000003</v>
      </c>
      <c r="V27">
        <f t="shared" si="7"/>
        <v>2.4750000000000001</v>
      </c>
      <c r="W27">
        <f t="shared" si="8"/>
        <v>0</v>
      </c>
      <c r="X27">
        <f t="shared" si="9"/>
        <v>0</v>
      </c>
      <c r="Y27">
        <f t="shared" si="10"/>
        <v>9.8250000000000011</v>
      </c>
      <c r="Z27">
        <f t="shared" si="11"/>
        <v>51.674999999999997</v>
      </c>
      <c r="AA27">
        <f t="shared" si="12"/>
        <v>1.2</v>
      </c>
      <c r="AB27">
        <f t="shared" si="13"/>
        <v>0</v>
      </c>
      <c r="AC27">
        <f t="shared" si="14"/>
        <v>0</v>
      </c>
      <c r="AD27">
        <f t="shared" si="15"/>
        <v>6.15</v>
      </c>
      <c r="AE27">
        <f t="shared" si="16"/>
        <v>3.6750000000000003</v>
      </c>
      <c r="AF27">
        <f t="shared" si="17"/>
        <v>0</v>
      </c>
      <c r="AG27">
        <f t="shared" si="18"/>
        <v>0</v>
      </c>
      <c r="AH27">
        <f t="shared" si="19"/>
        <v>0</v>
      </c>
      <c r="AI27">
        <f t="shared" si="20"/>
        <v>0</v>
      </c>
      <c r="AJ27">
        <f t="shared" si="21"/>
        <v>0</v>
      </c>
      <c r="AK27">
        <f t="shared" si="22"/>
        <v>75</v>
      </c>
    </row>
    <row r="28" spans="1:37" x14ac:dyDescent="0.25">
      <c r="A28" t="s">
        <v>1425</v>
      </c>
      <c r="B28" t="s">
        <v>1423</v>
      </c>
      <c r="C28" t="s">
        <v>1424</v>
      </c>
      <c r="E28" t="s">
        <v>1426</v>
      </c>
      <c r="G28" t="s">
        <v>1373</v>
      </c>
      <c r="H28">
        <v>57</v>
      </c>
      <c r="I28">
        <f t="shared" ref="I28:T28" si="27">(I8*$F8)</f>
        <v>11.684999999999999</v>
      </c>
      <c r="J28">
        <f t="shared" si="27"/>
        <v>16.757999999999999</v>
      </c>
      <c r="K28">
        <f t="shared" si="27"/>
        <v>1.653</v>
      </c>
      <c r="L28">
        <f t="shared" si="27"/>
        <v>5.016</v>
      </c>
      <c r="M28">
        <f t="shared" si="27"/>
        <v>0</v>
      </c>
      <c r="N28">
        <f t="shared" si="27"/>
        <v>0</v>
      </c>
      <c r="O28">
        <f t="shared" si="27"/>
        <v>3.363</v>
      </c>
      <c r="P28">
        <f t="shared" si="27"/>
        <v>11.741999999999999</v>
      </c>
      <c r="Q28">
        <f t="shared" si="27"/>
        <v>0</v>
      </c>
      <c r="R28">
        <f t="shared" si="27"/>
        <v>1.653</v>
      </c>
      <c r="S28">
        <f t="shared" si="27"/>
        <v>5.016</v>
      </c>
      <c r="T28">
        <f t="shared" si="27"/>
        <v>0</v>
      </c>
      <c r="U28">
        <f t="shared" si="6"/>
        <v>56.885999999999989</v>
      </c>
      <c r="V28">
        <f t="shared" si="7"/>
        <v>0</v>
      </c>
      <c r="W28">
        <f t="shared" si="8"/>
        <v>0</v>
      </c>
      <c r="X28">
        <f t="shared" si="9"/>
        <v>0</v>
      </c>
      <c r="Y28">
        <f t="shared" si="10"/>
        <v>0</v>
      </c>
      <c r="Z28">
        <f t="shared" si="11"/>
        <v>0</v>
      </c>
      <c r="AA28">
        <f t="shared" si="12"/>
        <v>0</v>
      </c>
      <c r="AB28">
        <f t="shared" si="13"/>
        <v>0</v>
      </c>
      <c r="AC28">
        <f t="shared" si="14"/>
        <v>0</v>
      </c>
      <c r="AD28">
        <f t="shared" si="15"/>
        <v>0</v>
      </c>
      <c r="AE28">
        <f t="shared" si="16"/>
        <v>0</v>
      </c>
      <c r="AF28">
        <f t="shared" si="17"/>
        <v>5.016</v>
      </c>
      <c r="AG28">
        <f t="shared" si="18"/>
        <v>0</v>
      </c>
      <c r="AH28">
        <f t="shared" si="19"/>
        <v>33.515999999999998</v>
      </c>
      <c r="AI28">
        <f t="shared" si="20"/>
        <v>11.741999999999999</v>
      </c>
      <c r="AJ28">
        <f t="shared" si="21"/>
        <v>6.726</v>
      </c>
      <c r="AK28">
        <f t="shared" si="22"/>
        <v>56.999999999999993</v>
      </c>
    </row>
    <row r="29" spans="1:37" ht="14.45" customHeight="1" x14ac:dyDescent="0.25">
      <c r="A29" t="s">
        <v>1429</v>
      </c>
      <c r="B29" t="s">
        <v>1427</v>
      </c>
      <c r="C29" t="s">
        <v>1428</v>
      </c>
      <c r="E29" t="s">
        <v>1430</v>
      </c>
      <c r="G29" t="s">
        <v>1395</v>
      </c>
      <c r="H29">
        <v>199</v>
      </c>
      <c r="I29">
        <f t="shared" ref="I29:T29" si="28">(I9*$F9)</f>
        <v>0</v>
      </c>
      <c r="J29">
        <f t="shared" si="28"/>
        <v>67.460999999999999</v>
      </c>
      <c r="K29">
        <f t="shared" si="28"/>
        <v>32.039000000000001</v>
      </c>
      <c r="L29">
        <f t="shared" si="28"/>
        <v>46.167999999999999</v>
      </c>
      <c r="M29">
        <f t="shared" si="28"/>
        <v>24.875</v>
      </c>
      <c r="N29">
        <f t="shared" si="28"/>
        <v>0</v>
      </c>
      <c r="O29">
        <f t="shared" si="28"/>
        <v>0</v>
      </c>
      <c r="P29">
        <f t="shared" si="28"/>
        <v>17.710999999999999</v>
      </c>
      <c r="Q29">
        <f t="shared" si="28"/>
        <v>0</v>
      </c>
      <c r="R29">
        <f t="shared" si="28"/>
        <v>0</v>
      </c>
      <c r="S29">
        <f t="shared" si="28"/>
        <v>0</v>
      </c>
      <c r="T29">
        <f t="shared" si="28"/>
        <v>10.746</v>
      </c>
      <c r="U29">
        <f t="shared" si="6"/>
        <v>199.00000000000003</v>
      </c>
      <c r="V29">
        <f t="shared" si="7"/>
        <v>14.129</v>
      </c>
      <c r="W29">
        <f t="shared" si="8"/>
        <v>0</v>
      </c>
      <c r="X29">
        <f t="shared" si="9"/>
        <v>0</v>
      </c>
      <c r="Y29">
        <f t="shared" si="10"/>
        <v>53.332000000000001</v>
      </c>
      <c r="Z29">
        <f t="shared" si="11"/>
        <v>21.292999999999999</v>
      </c>
      <c r="AA29">
        <f t="shared" si="12"/>
        <v>35.620999999999995</v>
      </c>
      <c r="AB29">
        <f t="shared" si="13"/>
        <v>0</v>
      </c>
      <c r="AC29">
        <f t="shared" si="14"/>
        <v>0</v>
      </c>
      <c r="AD29">
        <f t="shared" si="15"/>
        <v>0</v>
      </c>
      <c r="AE29">
        <f t="shared" si="16"/>
        <v>53.332000000000001</v>
      </c>
      <c r="AF29">
        <f t="shared" si="17"/>
        <v>10.746</v>
      </c>
      <c r="AG29">
        <f t="shared" si="18"/>
        <v>0</v>
      </c>
      <c r="AH29">
        <f t="shared" si="19"/>
        <v>0</v>
      </c>
      <c r="AI29">
        <f t="shared" si="20"/>
        <v>7.1639999999999997</v>
      </c>
      <c r="AJ29">
        <f t="shared" si="21"/>
        <v>0</v>
      </c>
      <c r="AK29">
        <f t="shared" si="22"/>
        <v>195.61699999999999</v>
      </c>
    </row>
    <row r="30" spans="1:37" x14ac:dyDescent="0.25">
      <c r="A30" t="s">
        <v>1433</v>
      </c>
      <c r="B30" t="s">
        <v>1431</v>
      </c>
      <c r="C30" t="s">
        <v>1432</v>
      </c>
      <c r="E30" t="s">
        <v>1434</v>
      </c>
      <c r="G30" t="s">
        <v>1435</v>
      </c>
      <c r="H30">
        <v>67</v>
      </c>
      <c r="I30">
        <f t="shared" ref="I30:T30" si="29">(I10*$F10)</f>
        <v>6.633</v>
      </c>
      <c r="J30">
        <f t="shared" si="29"/>
        <v>18.893999999999998</v>
      </c>
      <c r="K30">
        <f t="shared" si="29"/>
        <v>0</v>
      </c>
      <c r="L30">
        <f t="shared" si="29"/>
        <v>4.6900000000000004</v>
      </c>
      <c r="M30">
        <f t="shared" si="29"/>
        <v>1.8760000000000001</v>
      </c>
      <c r="N30">
        <f t="shared" si="29"/>
        <v>2.8140000000000001</v>
      </c>
      <c r="O30">
        <f t="shared" si="29"/>
        <v>0</v>
      </c>
      <c r="P30">
        <f t="shared" si="29"/>
        <v>17.956</v>
      </c>
      <c r="Q30">
        <f t="shared" si="29"/>
        <v>0</v>
      </c>
      <c r="R30">
        <f t="shared" si="29"/>
        <v>0</v>
      </c>
      <c r="S30">
        <f t="shared" si="29"/>
        <v>8.5090000000000003</v>
      </c>
      <c r="T30">
        <f t="shared" si="29"/>
        <v>5.6950000000000003</v>
      </c>
      <c r="U30">
        <f t="shared" si="6"/>
        <v>67.067000000000007</v>
      </c>
      <c r="V30">
        <f t="shared" si="7"/>
        <v>0</v>
      </c>
      <c r="W30">
        <f t="shared" si="8"/>
        <v>1.8760000000000001</v>
      </c>
      <c r="X30">
        <f t="shared" si="9"/>
        <v>0</v>
      </c>
      <c r="Y30">
        <f t="shared" si="10"/>
        <v>37.720999999999997</v>
      </c>
      <c r="Z30">
        <f t="shared" si="11"/>
        <v>0</v>
      </c>
      <c r="AA30">
        <f t="shared" si="12"/>
        <v>0</v>
      </c>
      <c r="AB30">
        <f t="shared" si="13"/>
        <v>0</v>
      </c>
      <c r="AC30">
        <f t="shared" si="14"/>
        <v>0</v>
      </c>
      <c r="AD30">
        <f t="shared" si="15"/>
        <v>0</v>
      </c>
      <c r="AE30">
        <f t="shared" si="16"/>
        <v>5.6950000000000003</v>
      </c>
      <c r="AF30">
        <f t="shared" si="17"/>
        <v>7.5710000000000006</v>
      </c>
      <c r="AG30">
        <f t="shared" si="18"/>
        <v>0</v>
      </c>
      <c r="AH30">
        <f t="shared" si="19"/>
        <v>7.5710000000000006</v>
      </c>
      <c r="AI30">
        <f t="shared" si="20"/>
        <v>5.6950000000000003</v>
      </c>
      <c r="AJ30">
        <f t="shared" si="21"/>
        <v>0.93800000000000006</v>
      </c>
      <c r="AK30">
        <f t="shared" si="22"/>
        <v>67.066999999999993</v>
      </c>
    </row>
    <row r="31" spans="1:37" x14ac:dyDescent="0.25">
      <c r="A31" t="s">
        <v>1437</v>
      </c>
      <c r="B31" t="s">
        <v>1435</v>
      </c>
      <c r="C31" t="s">
        <v>1436</v>
      </c>
      <c r="E31" t="s">
        <v>1434</v>
      </c>
      <c r="G31" t="s">
        <v>1465</v>
      </c>
      <c r="H31">
        <v>95</v>
      </c>
      <c r="I31">
        <f t="shared" ref="I31:T31" si="30">(I11*$F11)</f>
        <v>0</v>
      </c>
      <c r="J31">
        <f t="shared" si="30"/>
        <v>22.23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58.615000000000002</v>
      </c>
      <c r="P31">
        <f t="shared" si="30"/>
        <v>14.154999999999999</v>
      </c>
      <c r="Q31">
        <f t="shared" si="30"/>
        <v>0</v>
      </c>
      <c r="R31">
        <f t="shared" si="30"/>
        <v>0</v>
      </c>
      <c r="S31">
        <f t="shared" si="30"/>
        <v>0</v>
      </c>
      <c r="T31">
        <f t="shared" si="30"/>
        <v>0</v>
      </c>
      <c r="U31">
        <f t="shared" si="6"/>
        <v>95</v>
      </c>
      <c r="V31">
        <f t="shared" si="7"/>
        <v>0</v>
      </c>
      <c r="W31">
        <f t="shared" si="8"/>
        <v>0</v>
      </c>
      <c r="X31">
        <f t="shared" si="9"/>
        <v>0</v>
      </c>
      <c r="Y31">
        <f t="shared" si="10"/>
        <v>42.465000000000003</v>
      </c>
      <c r="Z31">
        <f t="shared" si="11"/>
        <v>0</v>
      </c>
      <c r="AA31">
        <f t="shared" si="12"/>
        <v>0</v>
      </c>
      <c r="AB31">
        <f t="shared" si="13"/>
        <v>0</v>
      </c>
      <c r="AC31">
        <f t="shared" si="14"/>
        <v>1.9950000000000001</v>
      </c>
      <c r="AD31">
        <f t="shared" si="15"/>
        <v>0</v>
      </c>
      <c r="AE31">
        <f t="shared" si="16"/>
        <v>0</v>
      </c>
      <c r="AF31">
        <f t="shared" si="17"/>
        <v>50.540000000000006</v>
      </c>
      <c r="AG31">
        <f t="shared" si="18"/>
        <v>0</v>
      </c>
      <c r="AH31">
        <f t="shared" si="19"/>
        <v>0</v>
      </c>
      <c r="AI31">
        <f t="shared" si="20"/>
        <v>0</v>
      </c>
      <c r="AJ31">
        <f t="shared" si="21"/>
        <v>0</v>
      </c>
      <c r="AK31">
        <f t="shared" si="22"/>
        <v>95</v>
      </c>
    </row>
    <row r="32" spans="1:37" x14ac:dyDescent="0.25">
      <c r="A32" t="s">
        <v>1440</v>
      </c>
      <c r="B32" t="s">
        <v>1438</v>
      </c>
      <c r="C32" t="s">
        <v>1439</v>
      </c>
      <c r="E32" t="s">
        <v>1434</v>
      </c>
      <c r="G32" t="s">
        <v>1438</v>
      </c>
      <c r="H32">
        <v>61</v>
      </c>
      <c r="I32">
        <f t="shared" ref="I32:T32" si="31">(I12*$F12)</f>
        <v>0</v>
      </c>
      <c r="J32">
        <f t="shared" si="31"/>
        <v>0.91499999999999992</v>
      </c>
      <c r="K32">
        <f t="shared" si="31"/>
        <v>0</v>
      </c>
      <c r="L32">
        <f t="shared" si="31"/>
        <v>45.994</v>
      </c>
      <c r="M32">
        <f t="shared" si="31"/>
        <v>2.806</v>
      </c>
      <c r="N32">
        <f t="shared" si="31"/>
        <v>2.806</v>
      </c>
      <c r="O32">
        <f t="shared" si="31"/>
        <v>0</v>
      </c>
      <c r="P32">
        <f t="shared" si="31"/>
        <v>8.479000000000001</v>
      </c>
      <c r="Q32">
        <f t="shared" si="31"/>
        <v>0</v>
      </c>
      <c r="R32">
        <f t="shared" si="31"/>
        <v>0</v>
      </c>
      <c r="S32">
        <f t="shared" si="31"/>
        <v>0</v>
      </c>
      <c r="T32">
        <f t="shared" si="31"/>
        <v>0</v>
      </c>
      <c r="U32">
        <f t="shared" si="6"/>
        <v>60.999999999999993</v>
      </c>
      <c r="V32">
        <f t="shared" si="7"/>
        <v>0.91499999999999992</v>
      </c>
      <c r="W32">
        <f t="shared" si="8"/>
        <v>0</v>
      </c>
      <c r="X32">
        <f t="shared" si="9"/>
        <v>0.91499999999999992</v>
      </c>
      <c r="Y32">
        <f t="shared" si="10"/>
        <v>4.6970000000000001</v>
      </c>
      <c r="Z32">
        <f t="shared" si="11"/>
        <v>0</v>
      </c>
      <c r="AA32">
        <f t="shared" si="12"/>
        <v>0.91499999999999992</v>
      </c>
      <c r="AB32">
        <f t="shared" si="13"/>
        <v>1.891</v>
      </c>
      <c r="AC32">
        <f t="shared" si="14"/>
        <v>0</v>
      </c>
      <c r="AD32">
        <f t="shared" si="15"/>
        <v>0</v>
      </c>
      <c r="AE32">
        <f t="shared" si="16"/>
        <v>41.297000000000004</v>
      </c>
      <c r="AF32">
        <f t="shared" si="17"/>
        <v>2.806</v>
      </c>
      <c r="AG32">
        <f t="shared" si="18"/>
        <v>7.5030000000000001</v>
      </c>
      <c r="AH32">
        <f t="shared" si="19"/>
        <v>0</v>
      </c>
      <c r="AI32">
        <f t="shared" si="20"/>
        <v>0</v>
      </c>
      <c r="AJ32">
        <f t="shared" si="21"/>
        <v>0</v>
      </c>
      <c r="AK32">
        <f t="shared" si="22"/>
        <v>60.939</v>
      </c>
    </row>
    <row r="33" spans="1:37" x14ac:dyDescent="0.25">
      <c r="A33" t="s">
        <v>1443</v>
      </c>
      <c r="B33" t="s">
        <v>1441</v>
      </c>
      <c r="C33" t="s">
        <v>1442</v>
      </c>
      <c r="E33" t="s">
        <v>1434</v>
      </c>
      <c r="G33" t="s">
        <v>1444</v>
      </c>
      <c r="H33">
        <v>139</v>
      </c>
      <c r="I33">
        <f t="shared" ref="I33:T33" si="32">(I13*$F13)</f>
        <v>3.8919999999999999</v>
      </c>
      <c r="J33">
        <f t="shared" si="32"/>
        <v>19.321000000000002</v>
      </c>
      <c r="K33">
        <f t="shared" si="32"/>
        <v>0</v>
      </c>
      <c r="L33">
        <f t="shared" si="32"/>
        <v>21.266999999999999</v>
      </c>
      <c r="M33">
        <f t="shared" si="32"/>
        <v>48.232999999999997</v>
      </c>
      <c r="N33">
        <f t="shared" si="32"/>
        <v>3.8919999999999999</v>
      </c>
      <c r="O33">
        <f t="shared" si="32"/>
        <v>3.8919999999999999</v>
      </c>
      <c r="P33">
        <f t="shared" si="32"/>
        <v>13.483000000000001</v>
      </c>
      <c r="Q33">
        <f t="shared" si="32"/>
        <v>1.946</v>
      </c>
      <c r="R33">
        <f t="shared" si="32"/>
        <v>13.483000000000001</v>
      </c>
      <c r="S33">
        <f t="shared" si="32"/>
        <v>9.5910000000000011</v>
      </c>
      <c r="T33">
        <f t="shared" si="32"/>
        <v>0</v>
      </c>
      <c r="U33">
        <f t="shared" si="6"/>
        <v>139</v>
      </c>
      <c r="V33">
        <f t="shared" si="7"/>
        <v>3.8919999999999999</v>
      </c>
      <c r="W33">
        <f t="shared" si="8"/>
        <v>3.8919999999999999</v>
      </c>
      <c r="X33">
        <f t="shared" si="9"/>
        <v>0</v>
      </c>
      <c r="Y33">
        <f t="shared" si="10"/>
        <v>52.125</v>
      </c>
      <c r="Z33">
        <f t="shared" si="11"/>
        <v>0</v>
      </c>
      <c r="AA33">
        <f t="shared" si="12"/>
        <v>3.8919999999999999</v>
      </c>
      <c r="AB33">
        <f t="shared" si="13"/>
        <v>1.946</v>
      </c>
      <c r="AC33">
        <f t="shared" si="14"/>
        <v>0</v>
      </c>
      <c r="AD33">
        <f t="shared" si="15"/>
        <v>0</v>
      </c>
      <c r="AE33">
        <f t="shared" si="16"/>
        <v>56.017000000000003</v>
      </c>
      <c r="AF33">
        <f t="shared" si="17"/>
        <v>11.537000000000001</v>
      </c>
      <c r="AG33">
        <f t="shared" si="18"/>
        <v>1.946</v>
      </c>
      <c r="AH33">
        <f t="shared" si="19"/>
        <v>0</v>
      </c>
      <c r="AI33">
        <f t="shared" si="20"/>
        <v>3.8919999999999999</v>
      </c>
      <c r="AJ33">
        <f t="shared" si="21"/>
        <v>0</v>
      </c>
      <c r="AK33">
        <f t="shared" si="22"/>
        <v>139.13900000000001</v>
      </c>
    </row>
    <row r="34" spans="1:37" x14ac:dyDescent="0.25">
      <c r="A34" t="s">
        <v>1446</v>
      </c>
      <c r="B34" t="s">
        <v>1444</v>
      </c>
      <c r="C34" t="s">
        <v>1445</v>
      </c>
      <c r="E34" t="s">
        <v>1434</v>
      </c>
      <c r="G34" t="s">
        <v>1357</v>
      </c>
      <c r="H34">
        <v>79</v>
      </c>
      <c r="I34">
        <f t="shared" ref="I34:T34" si="33">(I14*$F14)</f>
        <v>0</v>
      </c>
      <c r="J34">
        <f t="shared" si="33"/>
        <v>18.96</v>
      </c>
      <c r="K34">
        <f t="shared" si="33"/>
        <v>22.12</v>
      </c>
      <c r="L34">
        <f t="shared" si="33"/>
        <v>0</v>
      </c>
      <c r="M34">
        <f t="shared" si="33"/>
        <v>3.95</v>
      </c>
      <c r="N34">
        <f t="shared" si="33"/>
        <v>0</v>
      </c>
      <c r="O34">
        <f t="shared" si="33"/>
        <v>0</v>
      </c>
      <c r="P34">
        <f t="shared" si="33"/>
        <v>0.79</v>
      </c>
      <c r="Q34">
        <f t="shared" si="33"/>
        <v>0</v>
      </c>
      <c r="R34">
        <f t="shared" si="33"/>
        <v>0</v>
      </c>
      <c r="S34">
        <f t="shared" si="33"/>
        <v>30.02</v>
      </c>
      <c r="T34">
        <f t="shared" si="33"/>
        <v>0</v>
      </c>
      <c r="U34">
        <f t="shared" si="6"/>
        <v>75.84</v>
      </c>
      <c r="V34">
        <f t="shared" si="7"/>
        <v>3.16</v>
      </c>
      <c r="W34">
        <f t="shared" si="8"/>
        <v>0</v>
      </c>
      <c r="X34">
        <f t="shared" si="9"/>
        <v>0</v>
      </c>
      <c r="Y34">
        <f t="shared" si="10"/>
        <v>0</v>
      </c>
      <c r="Z34">
        <f t="shared" si="11"/>
        <v>13.430000000000001</v>
      </c>
      <c r="AA34">
        <f t="shared" si="12"/>
        <v>0</v>
      </c>
      <c r="AB34">
        <f t="shared" si="13"/>
        <v>0</v>
      </c>
      <c r="AC34">
        <f t="shared" si="14"/>
        <v>0</v>
      </c>
      <c r="AD34">
        <f t="shared" si="15"/>
        <v>8.69</v>
      </c>
      <c r="AE34">
        <f t="shared" si="16"/>
        <v>47.4</v>
      </c>
      <c r="AF34">
        <f t="shared" si="17"/>
        <v>0</v>
      </c>
      <c r="AG34">
        <f t="shared" si="18"/>
        <v>0</v>
      </c>
      <c r="AH34">
        <f t="shared" si="19"/>
        <v>0</v>
      </c>
      <c r="AI34">
        <f t="shared" si="20"/>
        <v>0</v>
      </c>
      <c r="AJ34">
        <f t="shared" si="21"/>
        <v>0</v>
      </c>
      <c r="AK34">
        <f t="shared" si="22"/>
        <v>72.680000000000007</v>
      </c>
    </row>
    <row r="35" spans="1:37" x14ac:dyDescent="0.25">
      <c r="A35" t="s">
        <v>1449</v>
      </c>
      <c r="B35" t="s">
        <v>1447</v>
      </c>
      <c r="C35" t="s">
        <v>1448</v>
      </c>
      <c r="E35" t="s">
        <v>1434</v>
      </c>
      <c r="G35" t="s">
        <v>1408</v>
      </c>
      <c r="H35">
        <v>301</v>
      </c>
      <c r="I35">
        <f t="shared" ref="I35:T35" si="34">(I15*$F15)</f>
        <v>8.1270000000000007</v>
      </c>
      <c r="J35">
        <f t="shared" si="34"/>
        <v>55.384</v>
      </c>
      <c r="K35">
        <f t="shared" si="34"/>
        <v>0</v>
      </c>
      <c r="L35">
        <f t="shared" si="34"/>
        <v>0</v>
      </c>
      <c r="M35">
        <f t="shared" si="34"/>
        <v>0</v>
      </c>
      <c r="N35">
        <f t="shared" si="34"/>
        <v>0</v>
      </c>
      <c r="O35">
        <f t="shared" si="34"/>
        <v>0</v>
      </c>
      <c r="P35">
        <f t="shared" si="34"/>
        <v>227.255</v>
      </c>
      <c r="Q35">
        <f t="shared" si="34"/>
        <v>0</v>
      </c>
      <c r="R35">
        <f t="shared" si="34"/>
        <v>0</v>
      </c>
      <c r="S35">
        <f t="shared" si="34"/>
        <v>6.0200000000000005</v>
      </c>
      <c r="T35">
        <f t="shared" si="34"/>
        <v>0</v>
      </c>
      <c r="U35">
        <f t="shared" si="6"/>
        <v>296.786</v>
      </c>
      <c r="V35">
        <f t="shared" si="7"/>
        <v>0</v>
      </c>
      <c r="W35">
        <f t="shared" si="8"/>
        <v>7.5250000000000004</v>
      </c>
      <c r="X35">
        <f t="shared" si="9"/>
        <v>0</v>
      </c>
      <c r="Y35">
        <f t="shared" si="10"/>
        <v>152.30600000000001</v>
      </c>
      <c r="Z35">
        <f t="shared" si="11"/>
        <v>0</v>
      </c>
      <c r="AA35">
        <f t="shared" si="12"/>
        <v>7.5250000000000004</v>
      </c>
      <c r="AB35">
        <f t="shared" si="13"/>
        <v>0</v>
      </c>
      <c r="AC35">
        <f t="shared" si="14"/>
        <v>0</v>
      </c>
      <c r="AD35">
        <f t="shared" si="15"/>
        <v>0</v>
      </c>
      <c r="AE35">
        <f t="shared" si="16"/>
        <v>0</v>
      </c>
      <c r="AF35">
        <f t="shared" si="17"/>
        <v>35.818999999999996</v>
      </c>
      <c r="AG35">
        <f t="shared" si="18"/>
        <v>0</v>
      </c>
      <c r="AH35">
        <f t="shared" si="19"/>
        <v>0</v>
      </c>
      <c r="AI35">
        <f t="shared" si="20"/>
        <v>92.105999999999995</v>
      </c>
      <c r="AJ35">
        <f t="shared" si="21"/>
        <v>1.806</v>
      </c>
      <c r="AK35">
        <f t="shared" si="22"/>
        <v>297.08699999999999</v>
      </c>
    </row>
    <row r="36" spans="1:37" x14ac:dyDescent="0.25">
      <c r="A36" t="s">
        <v>1452</v>
      </c>
      <c r="B36" t="s">
        <v>1450</v>
      </c>
      <c r="C36" t="s">
        <v>1451</v>
      </c>
      <c r="E36" t="s">
        <v>1434</v>
      </c>
      <c r="G36" t="s">
        <v>1377</v>
      </c>
      <c r="H36">
        <v>42</v>
      </c>
      <c r="I36">
        <f t="shared" ref="I36:T36" si="35">(I16*$F16)</f>
        <v>1.3860000000000001</v>
      </c>
      <c r="J36">
        <f t="shared" si="35"/>
        <v>7.0140000000000002</v>
      </c>
      <c r="K36">
        <f t="shared" si="35"/>
        <v>0</v>
      </c>
      <c r="L36">
        <f t="shared" si="35"/>
        <v>0</v>
      </c>
      <c r="M36">
        <f t="shared" si="35"/>
        <v>4.2</v>
      </c>
      <c r="N36">
        <f t="shared" si="35"/>
        <v>0</v>
      </c>
      <c r="O36">
        <f t="shared" si="35"/>
        <v>0</v>
      </c>
      <c r="P36">
        <f t="shared" si="35"/>
        <v>26.585999999999999</v>
      </c>
      <c r="Q36">
        <f t="shared" si="35"/>
        <v>0</v>
      </c>
      <c r="R36">
        <f t="shared" si="35"/>
        <v>0</v>
      </c>
      <c r="S36">
        <f t="shared" si="35"/>
        <v>0</v>
      </c>
      <c r="T36">
        <f t="shared" si="35"/>
        <v>2.8140000000000001</v>
      </c>
      <c r="U36">
        <f t="shared" si="6"/>
        <v>42</v>
      </c>
      <c r="V36">
        <f t="shared" si="7"/>
        <v>0</v>
      </c>
      <c r="W36">
        <f t="shared" si="8"/>
        <v>1.3860000000000001</v>
      </c>
      <c r="X36">
        <f t="shared" si="9"/>
        <v>0</v>
      </c>
      <c r="Y36">
        <f t="shared" si="10"/>
        <v>22.386000000000003</v>
      </c>
      <c r="Z36">
        <f t="shared" si="11"/>
        <v>0</v>
      </c>
      <c r="AA36">
        <f t="shared" si="12"/>
        <v>4.2</v>
      </c>
      <c r="AB36">
        <f t="shared" si="13"/>
        <v>0</v>
      </c>
      <c r="AC36">
        <f t="shared" si="14"/>
        <v>0</v>
      </c>
      <c r="AD36">
        <f t="shared" si="15"/>
        <v>0</v>
      </c>
      <c r="AE36">
        <f t="shared" si="16"/>
        <v>0</v>
      </c>
      <c r="AF36">
        <f t="shared" si="17"/>
        <v>5.5860000000000003</v>
      </c>
      <c r="AG36">
        <f t="shared" si="18"/>
        <v>0</v>
      </c>
      <c r="AH36">
        <f t="shared" si="19"/>
        <v>2.8140000000000001</v>
      </c>
      <c r="AI36">
        <f t="shared" si="20"/>
        <v>1.3860000000000001</v>
      </c>
      <c r="AJ36">
        <f t="shared" si="21"/>
        <v>4.2</v>
      </c>
      <c r="AK36">
        <f t="shared" si="22"/>
        <v>41.958000000000006</v>
      </c>
    </row>
    <row r="37" spans="1:37" x14ac:dyDescent="0.25">
      <c r="A37" t="s">
        <v>1455</v>
      </c>
      <c r="B37" t="s">
        <v>1453</v>
      </c>
      <c r="C37" t="s">
        <v>1454</v>
      </c>
      <c r="E37" t="s">
        <v>1434</v>
      </c>
      <c r="G37" t="s">
        <v>1361</v>
      </c>
      <c r="H37">
        <v>39</v>
      </c>
      <c r="I37">
        <f t="shared" ref="I37:T37" si="36">(I17*$F17)</f>
        <v>0</v>
      </c>
      <c r="J37">
        <f t="shared" si="36"/>
        <v>0</v>
      </c>
      <c r="K37">
        <f t="shared" si="36"/>
        <v>0</v>
      </c>
      <c r="L37">
        <f t="shared" si="36"/>
        <v>0</v>
      </c>
      <c r="M37">
        <f t="shared" si="36"/>
        <v>0</v>
      </c>
      <c r="N37">
        <f t="shared" si="36"/>
        <v>0</v>
      </c>
      <c r="O37">
        <f t="shared" si="36"/>
        <v>0</v>
      </c>
      <c r="P37">
        <f t="shared" si="36"/>
        <v>0</v>
      </c>
      <c r="Q37">
        <f t="shared" si="36"/>
        <v>0</v>
      </c>
      <c r="R37">
        <f t="shared" si="36"/>
        <v>0</v>
      </c>
      <c r="S37">
        <f t="shared" si="36"/>
        <v>35.685000000000002</v>
      </c>
      <c r="T37">
        <f t="shared" si="36"/>
        <v>3.3150000000000004</v>
      </c>
      <c r="U37">
        <f t="shared" si="6"/>
        <v>39</v>
      </c>
      <c r="V37">
        <f t="shared" si="7"/>
        <v>0</v>
      </c>
      <c r="W37">
        <f t="shared" si="8"/>
        <v>0</v>
      </c>
      <c r="X37">
        <f t="shared" si="9"/>
        <v>0</v>
      </c>
      <c r="Y37">
        <f t="shared" si="10"/>
        <v>0.81900000000000006</v>
      </c>
      <c r="Z37">
        <f t="shared" si="11"/>
        <v>29.874000000000002</v>
      </c>
      <c r="AA37">
        <f t="shared" si="12"/>
        <v>0</v>
      </c>
      <c r="AB37">
        <f t="shared" si="13"/>
        <v>0</v>
      </c>
      <c r="AC37">
        <f t="shared" si="14"/>
        <v>0</v>
      </c>
      <c r="AD37">
        <f t="shared" si="15"/>
        <v>0</v>
      </c>
      <c r="AE37">
        <f t="shared" si="16"/>
        <v>8.3070000000000004</v>
      </c>
      <c r="AF37">
        <f t="shared" si="17"/>
        <v>0</v>
      </c>
      <c r="AG37">
        <f t="shared" si="18"/>
        <v>0</v>
      </c>
      <c r="AH37">
        <f t="shared" si="19"/>
        <v>0</v>
      </c>
      <c r="AI37">
        <f t="shared" si="20"/>
        <v>0</v>
      </c>
      <c r="AJ37">
        <f t="shared" si="21"/>
        <v>0</v>
      </c>
      <c r="AK37">
        <f t="shared" si="22"/>
        <v>39</v>
      </c>
    </row>
    <row r="38" spans="1:37" x14ac:dyDescent="0.25">
      <c r="A38" t="s">
        <v>1458</v>
      </c>
      <c r="B38" t="s">
        <v>1456</v>
      </c>
      <c r="C38" t="s">
        <v>1457</v>
      </c>
      <c r="E38" t="s">
        <v>1434</v>
      </c>
      <c r="G38" t="s">
        <v>1453</v>
      </c>
      <c r="H38">
        <v>70</v>
      </c>
      <c r="I38">
        <f t="shared" ref="I38:T38" si="37">(I18*$F18)</f>
        <v>1.05</v>
      </c>
      <c r="J38">
        <f t="shared" si="37"/>
        <v>6.09</v>
      </c>
      <c r="K38">
        <f t="shared" si="37"/>
        <v>2.0300000000000002</v>
      </c>
      <c r="L38">
        <f t="shared" si="37"/>
        <v>25.34</v>
      </c>
      <c r="M38">
        <f t="shared" si="37"/>
        <v>15.19</v>
      </c>
      <c r="N38">
        <f t="shared" si="37"/>
        <v>1.05</v>
      </c>
      <c r="O38">
        <f t="shared" si="37"/>
        <v>0</v>
      </c>
      <c r="P38">
        <f t="shared" si="37"/>
        <v>1.05</v>
      </c>
      <c r="Q38">
        <f t="shared" si="37"/>
        <v>8.120000000000001</v>
      </c>
      <c r="R38">
        <f t="shared" si="37"/>
        <v>3.0799999999999996</v>
      </c>
      <c r="S38">
        <f t="shared" si="37"/>
        <v>4.0600000000000005</v>
      </c>
      <c r="T38">
        <f t="shared" si="37"/>
        <v>3.0799999999999996</v>
      </c>
      <c r="U38">
        <f t="shared" si="6"/>
        <v>70.139999999999986</v>
      </c>
      <c r="V38">
        <f t="shared" si="7"/>
        <v>0</v>
      </c>
      <c r="W38">
        <f t="shared" si="8"/>
        <v>1.05</v>
      </c>
      <c r="X38">
        <f t="shared" si="9"/>
        <v>0</v>
      </c>
      <c r="Y38">
        <f t="shared" si="10"/>
        <v>10.149999999999999</v>
      </c>
      <c r="Z38">
        <f t="shared" si="11"/>
        <v>0</v>
      </c>
      <c r="AA38">
        <f t="shared" si="12"/>
        <v>2.0300000000000002</v>
      </c>
      <c r="AB38">
        <f t="shared" si="13"/>
        <v>1.05</v>
      </c>
      <c r="AC38">
        <f t="shared" si="14"/>
        <v>0</v>
      </c>
      <c r="AD38">
        <f t="shared" si="15"/>
        <v>0</v>
      </c>
      <c r="AE38">
        <f t="shared" si="16"/>
        <v>47.67</v>
      </c>
      <c r="AF38">
        <f t="shared" si="17"/>
        <v>3.0799999999999996</v>
      </c>
      <c r="AG38">
        <f t="shared" si="18"/>
        <v>4.0600000000000005</v>
      </c>
      <c r="AH38">
        <f t="shared" si="19"/>
        <v>0</v>
      </c>
      <c r="AI38">
        <f t="shared" si="20"/>
        <v>0</v>
      </c>
      <c r="AJ38">
        <f t="shared" si="21"/>
        <v>0</v>
      </c>
      <c r="AK38">
        <f t="shared" si="22"/>
        <v>69.09</v>
      </c>
    </row>
    <row r="39" spans="1:37" x14ac:dyDescent="0.25">
      <c r="A39" t="s">
        <v>1461</v>
      </c>
      <c r="B39" t="s">
        <v>1459</v>
      </c>
      <c r="C39" t="s">
        <v>1460</v>
      </c>
      <c r="E39" t="s">
        <v>1434</v>
      </c>
      <c r="I39" t="s">
        <v>236</v>
      </c>
      <c r="J39" t="s">
        <v>183</v>
      </c>
      <c r="K39" t="s">
        <v>183</v>
      </c>
      <c r="L39" t="s">
        <v>184</v>
      </c>
      <c r="M39" t="s">
        <v>185</v>
      </c>
      <c r="N39" t="s">
        <v>185</v>
      </c>
      <c r="O39" t="s">
        <v>186</v>
      </c>
      <c r="P39" t="s">
        <v>1501</v>
      </c>
      <c r="Q39" t="s">
        <v>185</v>
      </c>
      <c r="R39" t="s">
        <v>185</v>
      </c>
      <c r="S39" t="s">
        <v>183</v>
      </c>
      <c r="T39" t="s">
        <v>185</v>
      </c>
      <c r="V39" t="s">
        <v>275</v>
      </c>
      <c r="W39" s="78" t="s">
        <v>1504</v>
      </c>
      <c r="X39" t="s">
        <v>320</v>
      </c>
      <c r="Y39" t="s">
        <v>275</v>
      </c>
      <c r="Z39" t="s">
        <v>320</v>
      </c>
      <c r="AA39" t="s">
        <v>275</v>
      </c>
      <c r="AB39" t="s">
        <v>320</v>
      </c>
      <c r="AC39" t="s">
        <v>363</v>
      </c>
      <c r="AD39" t="s">
        <v>275</v>
      </c>
      <c r="AE39" t="s">
        <v>320</v>
      </c>
      <c r="AF39" t="s">
        <v>275</v>
      </c>
      <c r="AG39" t="s">
        <v>320</v>
      </c>
      <c r="AH39" t="s">
        <v>276</v>
      </c>
      <c r="AI39" t="s">
        <v>363</v>
      </c>
      <c r="AJ39" t="s">
        <v>319</v>
      </c>
    </row>
    <row r="40" spans="1:37" x14ac:dyDescent="0.25">
      <c r="A40" t="s">
        <v>1464</v>
      </c>
      <c r="B40" t="s">
        <v>1462</v>
      </c>
      <c r="C40" t="s">
        <v>1463</v>
      </c>
      <c r="E40" t="s">
        <v>1434</v>
      </c>
      <c r="G40" s="78" t="s">
        <v>1502</v>
      </c>
      <c r="H40" t="s">
        <v>1503</v>
      </c>
    </row>
    <row r="41" spans="1:37" x14ac:dyDescent="0.25">
      <c r="A41" t="s">
        <v>1467</v>
      </c>
      <c r="B41" t="s">
        <v>1465</v>
      </c>
      <c r="C41" t="s">
        <v>1466</v>
      </c>
      <c r="E41" t="s">
        <v>1468</v>
      </c>
    </row>
    <row r="42" spans="1:37" x14ac:dyDescent="0.25">
      <c r="A42" t="s">
        <v>1471</v>
      </c>
      <c r="B42" t="s">
        <v>1469</v>
      </c>
      <c r="C42" t="s">
        <v>1470</v>
      </c>
      <c r="E42" t="s">
        <v>1472</v>
      </c>
      <c r="G42" s="73" t="s">
        <v>239</v>
      </c>
      <c r="H42" s="73" t="s">
        <v>277</v>
      </c>
      <c r="I42" s="73" t="s">
        <v>81</v>
      </c>
      <c r="J42" s="74" t="s">
        <v>93</v>
      </c>
      <c r="K42" s="74" t="s">
        <v>193</v>
      </c>
      <c r="L42" s="74" t="s">
        <v>194</v>
      </c>
      <c r="M42" s="74" t="s">
        <v>195</v>
      </c>
      <c r="N42" s="74" t="s">
        <v>196</v>
      </c>
      <c r="O42" s="74" t="s">
        <v>197</v>
      </c>
      <c r="P42" s="75" t="s">
        <v>198</v>
      </c>
      <c r="Q42" s="76" t="s">
        <v>188</v>
      </c>
      <c r="R42" s="76" t="s">
        <v>189</v>
      </c>
      <c r="S42" s="76" t="s">
        <v>84</v>
      </c>
      <c r="T42" s="76" t="s">
        <v>190</v>
      </c>
      <c r="U42" s="76" t="s">
        <v>88</v>
      </c>
      <c r="V42" s="76" t="s">
        <v>191</v>
      </c>
      <c r="W42" s="75" t="s">
        <v>192</v>
      </c>
    </row>
    <row r="43" spans="1:37" x14ac:dyDescent="0.25">
      <c r="A43" t="s">
        <v>1475</v>
      </c>
      <c r="B43" t="s">
        <v>1473</v>
      </c>
      <c r="C43" t="s">
        <v>1474</v>
      </c>
      <c r="E43" t="s">
        <v>1472</v>
      </c>
      <c r="G43" t="s">
        <v>1431</v>
      </c>
      <c r="H43" t="str">
        <f>VLOOKUP(G43,[1]Sheet1!$C$5866:$D$11139,2,FALSE)</f>
        <v>Mniotilta varia</v>
      </c>
      <c r="I43">
        <v>114</v>
      </c>
      <c r="J43">
        <v>2.052</v>
      </c>
      <c r="K43">
        <f>J22+K22+S22</f>
        <v>99.977999999999994</v>
      </c>
      <c r="L43">
        <v>0</v>
      </c>
      <c r="M43">
        <v>0</v>
      </c>
      <c r="N43">
        <f>L22+P22</f>
        <v>0.68400000000000005</v>
      </c>
      <c r="O43">
        <f>M22+N22+Q22+R22+T22</f>
        <v>11.286</v>
      </c>
      <c r="P43">
        <f>SUM(J43:O43)</f>
        <v>114</v>
      </c>
      <c r="Q43">
        <f>AH22</f>
        <v>0</v>
      </c>
      <c r="R43">
        <f>SUM(V22+Y22+AA22+AD22+AF22)</f>
        <v>93.594000000000008</v>
      </c>
      <c r="S43">
        <f>AC22+AI22</f>
        <v>0.68400000000000005</v>
      </c>
      <c r="T43">
        <f>AJ22</f>
        <v>0.68400000000000005</v>
      </c>
      <c r="U43">
        <f>X22+Z22+AB22+AE22+AG22</f>
        <v>16.757999999999999</v>
      </c>
      <c r="V43">
        <v>0</v>
      </c>
      <c r="W43">
        <f>SUM(Q43:V43)</f>
        <v>111.72</v>
      </c>
    </row>
    <row r="44" spans="1:37" x14ac:dyDescent="0.25">
      <c r="A44" t="s">
        <v>1478</v>
      </c>
      <c r="B44" t="s">
        <v>1476</v>
      </c>
      <c r="C44" t="s">
        <v>1477</v>
      </c>
      <c r="E44" t="s">
        <v>1472</v>
      </c>
      <c r="G44" t="s">
        <v>1405</v>
      </c>
      <c r="H44" t="s">
        <v>472</v>
      </c>
      <c r="I44">
        <v>249</v>
      </c>
      <c r="J44">
        <v>44.570999999999998</v>
      </c>
      <c r="K44">
        <f t="shared" ref="K44:K59" si="38">J23+K23+S23</f>
        <v>60.506999999999998</v>
      </c>
      <c r="L44">
        <v>0</v>
      </c>
      <c r="M44">
        <v>0</v>
      </c>
      <c r="N44">
        <f t="shared" ref="N44:N59" si="39">L23+P23</f>
        <v>123.255</v>
      </c>
      <c r="O44">
        <f t="shared" ref="O44:O59" si="40">M23+N23+Q23+R23+T23</f>
        <v>20.916</v>
      </c>
      <c r="P44">
        <f t="shared" ref="P44:P59" si="41">SUM(J44:O44)</f>
        <v>249.249</v>
      </c>
      <c r="Q44">
        <f t="shared" ref="Q44:Q59" si="42">AH23</f>
        <v>4.9800000000000004</v>
      </c>
      <c r="R44">
        <f t="shared" ref="R44:R59" si="43">SUM(V23+Y23+AA23+AD23+AF23)</f>
        <v>148.90199999999999</v>
      </c>
      <c r="S44">
        <f t="shared" ref="S44:S59" si="44">AC23+AI23</f>
        <v>44.073</v>
      </c>
      <c r="T44">
        <f t="shared" ref="T44:T59" si="45">AJ23</f>
        <v>7.2210000000000001</v>
      </c>
      <c r="U44">
        <f t="shared" ref="U44:U59" si="46">X23+Z23+AB23+AE23+AG23</f>
        <v>2.4900000000000002</v>
      </c>
      <c r="V44">
        <v>0</v>
      </c>
      <c r="W44">
        <f t="shared" ref="W44:W59" si="47">SUM(Q44:V44)</f>
        <v>207.666</v>
      </c>
    </row>
    <row r="45" spans="1:37" x14ac:dyDescent="0.25">
      <c r="A45" t="s">
        <v>1480</v>
      </c>
      <c r="B45" t="s">
        <v>1479</v>
      </c>
      <c r="C45" t="s">
        <v>453</v>
      </c>
      <c r="E45" t="s">
        <v>1481</v>
      </c>
      <c r="G45" t="s">
        <v>1381</v>
      </c>
      <c r="H45" t="str">
        <f>VLOOKUP(G45,[1]Sheet1!$C$5866:$D$11139,2,FALSE)</f>
        <v>Vireo solitarius</v>
      </c>
      <c r="I45">
        <v>106</v>
      </c>
      <c r="J45">
        <v>2.6500000000000004</v>
      </c>
      <c r="K45">
        <f t="shared" si="38"/>
        <v>74.942000000000007</v>
      </c>
      <c r="L45">
        <v>0</v>
      </c>
      <c r="M45">
        <v>0</v>
      </c>
      <c r="N45">
        <f t="shared" si="39"/>
        <v>10.388</v>
      </c>
      <c r="O45">
        <f t="shared" si="40"/>
        <v>18.126000000000001</v>
      </c>
      <c r="P45">
        <f t="shared" si="41"/>
        <v>106.10600000000002</v>
      </c>
      <c r="Q45">
        <f t="shared" si="42"/>
        <v>2.544</v>
      </c>
      <c r="R45">
        <f t="shared" si="43"/>
        <v>52.999999999999993</v>
      </c>
      <c r="S45">
        <f t="shared" si="44"/>
        <v>30.315999999999999</v>
      </c>
      <c r="T45">
        <f t="shared" si="45"/>
        <v>15.157999999999999</v>
      </c>
      <c r="U45">
        <f t="shared" si="46"/>
        <v>2.544</v>
      </c>
      <c r="V45">
        <v>0</v>
      </c>
      <c r="W45">
        <f t="shared" si="47"/>
        <v>103.56199999999998</v>
      </c>
    </row>
    <row r="46" spans="1:37" x14ac:dyDescent="0.25">
      <c r="A46" t="s">
        <v>1484</v>
      </c>
      <c r="B46" t="s">
        <v>1482</v>
      </c>
      <c r="C46" t="s">
        <v>1483</v>
      </c>
      <c r="E46" t="s">
        <v>1481</v>
      </c>
      <c r="G46" t="s">
        <v>1391</v>
      </c>
      <c r="H46" t="str">
        <f>VLOOKUP(G46,[1]Sheet1!$C$5866:$D$11139,2,FALSE)</f>
        <v>Parus carolinensis</v>
      </c>
      <c r="I46">
        <v>144</v>
      </c>
      <c r="J46">
        <v>0</v>
      </c>
      <c r="K46">
        <f t="shared" si="38"/>
        <v>119.952</v>
      </c>
      <c r="L46">
        <v>0</v>
      </c>
      <c r="M46">
        <v>0</v>
      </c>
      <c r="N46">
        <f t="shared" si="39"/>
        <v>20.591999999999999</v>
      </c>
      <c r="O46">
        <f t="shared" si="40"/>
        <v>3.456</v>
      </c>
      <c r="P46">
        <f t="shared" si="41"/>
        <v>143.99999999999997</v>
      </c>
      <c r="Q46">
        <f t="shared" si="42"/>
        <v>0</v>
      </c>
      <c r="R46">
        <f t="shared" si="43"/>
        <v>99.360000000000014</v>
      </c>
      <c r="S46">
        <f t="shared" si="44"/>
        <v>0</v>
      </c>
      <c r="T46">
        <f t="shared" si="45"/>
        <v>0</v>
      </c>
      <c r="U46">
        <f t="shared" si="46"/>
        <v>34.416000000000004</v>
      </c>
      <c r="V46">
        <v>0</v>
      </c>
      <c r="W46">
        <f t="shared" si="47"/>
        <v>133.77600000000001</v>
      </c>
    </row>
    <row r="47" spans="1:37" x14ac:dyDescent="0.25">
      <c r="G47" t="s">
        <v>1398</v>
      </c>
      <c r="H47" t="str">
        <f>VLOOKUP(G47,[1]Sheet1!$C$5866:$D$11139,2,FALSE)</f>
        <v>Thryothorus ludovicianus</v>
      </c>
      <c r="I47">
        <v>50</v>
      </c>
      <c r="J47">
        <v>0</v>
      </c>
      <c r="K47">
        <f t="shared" si="38"/>
        <v>11.15</v>
      </c>
      <c r="L47">
        <v>0</v>
      </c>
      <c r="M47">
        <v>0</v>
      </c>
      <c r="N47">
        <f t="shared" si="39"/>
        <v>33.35</v>
      </c>
      <c r="O47">
        <f t="shared" si="40"/>
        <v>5.6000000000000005</v>
      </c>
      <c r="P47">
        <f t="shared" si="41"/>
        <v>50.1</v>
      </c>
      <c r="Q47">
        <f t="shared" si="42"/>
        <v>0</v>
      </c>
      <c r="R47">
        <f t="shared" si="43"/>
        <v>22.200000000000003</v>
      </c>
      <c r="S47">
        <f t="shared" si="44"/>
        <v>0</v>
      </c>
      <c r="T47">
        <f t="shared" si="45"/>
        <v>0</v>
      </c>
      <c r="U47">
        <f t="shared" si="46"/>
        <v>27.85</v>
      </c>
      <c r="V47">
        <v>0</v>
      </c>
      <c r="W47">
        <f t="shared" si="47"/>
        <v>50.050000000000004</v>
      </c>
    </row>
    <row r="48" spans="1:37" x14ac:dyDescent="0.25">
      <c r="A48" t="s">
        <v>1499</v>
      </c>
      <c r="B48" t="s">
        <v>1500</v>
      </c>
      <c r="G48" t="s">
        <v>1364</v>
      </c>
      <c r="H48" t="s">
        <v>1365</v>
      </c>
      <c r="I48">
        <v>75</v>
      </c>
      <c r="J48">
        <v>0</v>
      </c>
      <c r="K48">
        <f t="shared" si="38"/>
        <v>70.125</v>
      </c>
      <c r="L48">
        <v>0</v>
      </c>
      <c r="M48">
        <v>0</v>
      </c>
      <c r="N48">
        <f t="shared" si="39"/>
        <v>0</v>
      </c>
      <c r="O48">
        <f t="shared" si="40"/>
        <v>4.95</v>
      </c>
      <c r="P48">
        <f t="shared" si="41"/>
        <v>75.075000000000003</v>
      </c>
      <c r="Q48">
        <f t="shared" si="42"/>
        <v>0</v>
      </c>
      <c r="R48">
        <f t="shared" si="43"/>
        <v>19.649999999999999</v>
      </c>
      <c r="S48">
        <f t="shared" si="44"/>
        <v>0</v>
      </c>
      <c r="T48">
        <f t="shared" si="45"/>
        <v>0</v>
      </c>
      <c r="U48">
        <f t="shared" si="46"/>
        <v>55.349999999999994</v>
      </c>
      <c r="V48">
        <v>0</v>
      </c>
      <c r="W48">
        <f t="shared" si="47"/>
        <v>75</v>
      </c>
    </row>
    <row r="49" spans="1:23" x14ac:dyDescent="0.25">
      <c r="A49" t="s">
        <v>1337</v>
      </c>
      <c r="B49">
        <v>31</v>
      </c>
      <c r="G49" t="s">
        <v>1373</v>
      </c>
      <c r="H49" t="s">
        <v>1374</v>
      </c>
      <c r="I49">
        <v>57</v>
      </c>
      <c r="J49">
        <v>11.684999999999999</v>
      </c>
      <c r="K49">
        <f t="shared" si="38"/>
        <v>23.427</v>
      </c>
      <c r="L49">
        <v>0</v>
      </c>
      <c r="M49">
        <v>3.363</v>
      </c>
      <c r="N49">
        <f t="shared" si="39"/>
        <v>16.757999999999999</v>
      </c>
      <c r="O49">
        <f t="shared" si="40"/>
        <v>1.653</v>
      </c>
      <c r="P49">
        <f t="shared" si="41"/>
        <v>56.885999999999989</v>
      </c>
      <c r="Q49">
        <f t="shared" si="42"/>
        <v>33.515999999999998</v>
      </c>
      <c r="R49">
        <f t="shared" si="43"/>
        <v>5.016</v>
      </c>
      <c r="S49">
        <f t="shared" si="44"/>
        <v>11.741999999999999</v>
      </c>
      <c r="T49">
        <f t="shared" si="45"/>
        <v>6.726</v>
      </c>
      <c r="U49">
        <f t="shared" si="46"/>
        <v>0</v>
      </c>
      <c r="V49">
        <v>0</v>
      </c>
      <c r="W49">
        <f t="shared" si="47"/>
        <v>56.999999999999993</v>
      </c>
    </row>
    <row r="50" spans="1:23" x14ac:dyDescent="0.25">
      <c r="A50" t="s">
        <v>1341</v>
      </c>
      <c r="B50">
        <v>5</v>
      </c>
      <c r="G50" t="s">
        <v>1395</v>
      </c>
      <c r="H50" t="str">
        <f>VLOOKUP(G50,[1]Sheet1!$C$5866:$D$11139,2,FALSE)</f>
        <v>Baeolophus bicolor</v>
      </c>
      <c r="I50">
        <v>199</v>
      </c>
      <c r="J50">
        <v>0</v>
      </c>
      <c r="K50">
        <f t="shared" si="38"/>
        <v>99.5</v>
      </c>
      <c r="L50">
        <v>0</v>
      </c>
      <c r="M50">
        <v>0</v>
      </c>
      <c r="N50">
        <f t="shared" si="39"/>
        <v>63.878999999999998</v>
      </c>
      <c r="O50">
        <f t="shared" si="40"/>
        <v>35.621000000000002</v>
      </c>
      <c r="P50">
        <f t="shared" si="41"/>
        <v>199</v>
      </c>
      <c r="Q50">
        <f t="shared" si="42"/>
        <v>0</v>
      </c>
      <c r="R50">
        <f t="shared" si="43"/>
        <v>113.82799999999999</v>
      </c>
      <c r="S50">
        <f t="shared" si="44"/>
        <v>7.1639999999999997</v>
      </c>
      <c r="T50">
        <f t="shared" si="45"/>
        <v>0</v>
      </c>
      <c r="U50">
        <f t="shared" si="46"/>
        <v>74.625</v>
      </c>
      <c r="V50">
        <v>0</v>
      </c>
      <c r="W50">
        <f t="shared" si="47"/>
        <v>195.61699999999999</v>
      </c>
    </row>
    <row r="51" spans="1:23" x14ac:dyDescent="0.25">
      <c r="A51" t="s">
        <v>1345</v>
      </c>
      <c r="B51">
        <v>1</v>
      </c>
      <c r="G51" t="s">
        <v>1435</v>
      </c>
      <c r="H51" t="str">
        <f>VLOOKUP(G51,[1]Sheet1!$C$5866:$D$11139,2,FALSE)</f>
        <v>Dendroica coronata</v>
      </c>
      <c r="I51">
        <v>67</v>
      </c>
      <c r="J51">
        <v>6.633</v>
      </c>
      <c r="K51">
        <f t="shared" si="38"/>
        <v>27.402999999999999</v>
      </c>
      <c r="L51">
        <v>0</v>
      </c>
      <c r="M51">
        <v>0</v>
      </c>
      <c r="N51">
        <f t="shared" si="39"/>
        <v>22.646000000000001</v>
      </c>
      <c r="O51">
        <f t="shared" si="40"/>
        <v>10.385000000000002</v>
      </c>
      <c r="P51">
        <f t="shared" si="41"/>
        <v>67.067000000000007</v>
      </c>
      <c r="Q51">
        <f t="shared" si="42"/>
        <v>7.5710000000000006</v>
      </c>
      <c r="R51">
        <f t="shared" si="43"/>
        <v>45.291999999999994</v>
      </c>
      <c r="S51">
        <f t="shared" si="44"/>
        <v>5.6950000000000003</v>
      </c>
      <c r="T51">
        <f t="shared" si="45"/>
        <v>0.93800000000000006</v>
      </c>
      <c r="U51">
        <f t="shared" si="46"/>
        <v>5.6950000000000003</v>
      </c>
      <c r="V51">
        <v>0</v>
      </c>
      <c r="W51">
        <f t="shared" si="47"/>
        <v>65.191000000000003</v>
      </c>
    </row>
    <row r="52" spans="1:23" x14ac:dyDescent="0.25">
      <c r="A52" t="s">
        <v>1348</v>
      </c>
      <c r="B52">
        <v>1</v>
      </c>
      <c r="G52" t="s">
        <v>1465</v>
      </c>
      <c r="H52" t="str">
        <f>VLOOKUP(G52,[1]Sheet1!$C$5866:$D$11139,2,FALSE)</f>
        <v>Cardinalis cardinalis</v>
      </c>
      <c r="I52">
        <v>95</v>
      </c>
      <c r="J52">
        <v>0</v>
      </c>
      <c r="K52">
        <f t="shared" si="38"/>
        <v>22.23</v>
      </c>
      <c r="L52">
        <v>0</v>
      </c>
      <c r="M52">
        <v>58.615000000000002</v>
      </c>
      <c r="N52">
        <f t="shared" si="39"/>
        <v>14.154999999999999</v>
      </c>
      <c r="O52">
        <f t="shared" si="40"/>
        <v>0</v>
      </c>
      <c r="P52">
        <f t="shared" si="41"/>
        <v>95</v>
      </c>
      <c r="Q52">
        <f t="shared" si="42"/>
        <v>0</v>
      </c>
      <c r="R52">
        <f t="shared" si="43"/>
        <v>93.00500000000001</v>
      </c>
      <c r="S52">
        <f t="shared" si="44"/>
        <v>1.9950000000000001</v>
      </c>
      <c r="T52">
        <f t="shared" si="45"/>
        <v>0</v>
      </c>
      <c r="U52">
        <f t="shared" si="46"/>
        <v>0</v>
      </c>
      <c r="V52">
        <v>0</v>
      </c>
      <c r="W52">
        <f t="shared" si="47"/>
        <v>95.000000000000014</v>
      </c>
    </row>
    <row r="53" spans="1:23" x14ac:dyDescent="0.25">
      <c r="A53" t="s">
        <v>1351</v>
      </c>
      <c r="B53">
        <v>3</v>
      </c>
      <c r="G53" t="s">
        <v>1438</v>
      </c>
      <c r="H53" t="str">
        <f>VLOOKUP(G53,[1]Sheet1!$C$5866:$D$11139,2,FALSE)</f>
        <v>Vermivora celata</v>
      </c>
      <c r="I53">
        <v>61</v>
      </c>
      <c r="J53">
        <v>0</v>
      </c>
      <c r="K53">
        <f t="shared" si="38"/>
        <v>0.91499999999999992</v>
      </c>
      <c r="L53">
        <v>0</v>
      </c>
      <c r="M53">
        <v>0</v>
      </c>
      <c r="N53">
        <f t="shared" si="39"/>
        <v>54.472999999999999</v>
      </c>
      <c r="O53">
        <f t="shared" si="40"/>
        <v>5.6120000000000001</v>
      </c>
      <c r="P53">
        <f t="shared" si="41"/>
        <v>61</v>
      </c>
      <c r="Q53">
        <f t="shared" si="42"/>
        <v>0</v>
      </c>
      <c r="R53">
        <f t="shared" si="43"/>
        <v>9.3330000000000002</v>
      </c>
      <c r="S53">
        <f t="shared" si="44"/>
        <v>0</v>
      </c>
      <c r="T53">
        <f t="shared" si="45"/>
        <v>0</v>
      </c>
      <c r="U53">
        <f t="shared" si="46"/>
        <v>51.606000000000002</v>
      </c>
      <c r="V53">
        <v>0</v>
      </c>
      <c r="W53">
        <f t="shared" si="47"/>
        <v>60.939</v>
      </c>
    </row>
    <row r="54" spans="1:23" x14ac:dyDescent="0.25">
      <c r="A54" t="s">
        <v>1355</v>
      </c>
      <c r="B54">
        <v>2</v>
      </c>
      <c r="G54" t="s">
        <v>1444</v>
      </c>
      <c r="H54" t="str">
        <f>VLOOKUP(G54,[1]Sheet1!$C$5866:$D$11139,2,FALSE)</f>
        <v>Dendroica pinus</v>
      </c>
      <c r="I54">
        <v>139</v>
      </c>
      <c r="J54">
        <v>3.8919999999999999</v>
      </c>
      <c r="K54">
        <f t="shared" si="38"/>
        <v>28.912000000000003</v>
      </c>
      <c r="L54">
        <v>0</v>
      </c>
      <c r="M54">
        <v>3.8919999999999999</v>
      </c>
      <c r="N54">
        <f t="shared" si="39"/>
        <v>34.75</v>
      </c>
      <c r="O54">
        <f t="shared" si="40"/>
        <v>67.554000000000002</v>
      </c>
      <c r="P54">
        <f t="shared" si="41"/>
        <v>139</v>
      </c>
      <c r="Q54">
        <f t="shared" si="42"/>
        <v>0</v>
      </c>
      <c r="R54">
        <f t="shared" si="43"/>
        <v>71.446000000000012</v>
      </c>
      <c r="S54">
        <f t="shared" si="44"/>
        <v>3.8919999999999999</v>
      </c>
      <c r="T54">
        <f t="shared" si="45"/>
        <v>0</v>
      </c>
      <c r="U54">
        <f t="shared" si="46"/>
        <v>59.908999999999999</v>
      </c>
      <c r="V54">
        <v>0</v>
      </c>
      <c r="W54">
        <f t="shared" si="47"/>
        <v>135.24700000000001</v>
      </c>
    </row>
    <row r="55" spans="1:23" x14ac:dyDescent="0.25">
      <c r="A55" t="s">
        <v>1359</v>
      </c>
      <c r="B55">
        <v>79</v>
      </c>
      <c r="G55" t="s">
        <v>1357</v>
      </c>
      <c r="H55" t="s">
        <v>1358</v>
      </c>
      <c r="I55">
        <v>79</v>
      </c>
      <c r="J55">
        <v>0</v>
      </c>
      <c r="K55">
        <f t="shared" si="38"/>
        <v>71.099999999999994</v>
      </c>
      <c r="L55">
        <v>0</v>
      </c>
      <c r="M55">
        <v>0</v>
      </c>
      <c r="N55">
        <f t="shared" si="39"/>
        <v>0.79</v>
      </c>
      <c r="O55">
        <f t="shared" si="40"/>
        <v>3.95</v>
      </c>
      <c r="P55">
        <f t="shared" si="41"/>
        <v>75.84</v>
      </c>
      <c r="Q55">
        <f t="shared" si="42"/>
        <v>0</v>
      </c>
      <c r="R55">
        <f t="shared" si="43"/>
        <v>11.85</v>
      </c>
      <c r="S55">
        <f t="shared" si="44"/>
        <v>0</v>
      </c>
      <c r="T55">
        <f t="shared" si="45"/>
        <v>0</v>
      </c>
      <c r="U55">
        <f t="shared" si="46"/>
        <v>60.83</v>
      </c>
      <c r="V55">
        <v>0</v>
      </c>
      <c r="W55">
        <f t="shared" si="47"/>
        <v>72.679999999999993</v>
      </c>
    </row>
    <row r="56" spans="1:23" x14ac:dyDescent="0.25">
      <c r="A56" t="s">
        <v>1363</v>
      </c>
      <c r="B56">
        <v>39</v>
      </c>
      <c r="G56" t="s">
        <v>1408</v>
      </c>
      <c r="H56" t="str">
        <f>VLOOKUP(G56,[1]Sheet1!$C$5866:$D$11139,2,FALSE)</f>
        <v>Regulus calendula</v>
      </c>
      <c r="I56">
        <v>301</v>
      </c>
      <c r="J56">
        <v>8.1270000000000007</v>
      </c>
      <c r="K56">
        <f t="shared" si="38"/>
        <v>61.404000000000003</v>
      </c>
      <c r="L56">
        <v>0</v>
      </c>
      <c r="M56">
        <v>0</v>
      </c>
      <c r="N56">
        <f t="shared" si="39"/>
        <v>227.255</v>
      </c>
      <c r="O56">
        <f t="shared" si="40"/>
        <v>0</v>
      </c>
      <c r="P56">
        <f t="shared" si="41"/>
        <v>296.786</v>
      </c>
      <c r="Q56">
        <f t="shared" si="42"/>
        <v>0</v>
      </c>
      <c r="R56">
        <f t="shared" si="43"/>
        <v>195.65</v>
      </c>
      <c r="S56">
        <f t="shared" si="44"/>
        <v>92.105999999999995</v>
      </c>
      <c r="T56">
        <f t="shared" si="45"/>
        <v>1.806</v>
      </c>
      <c r="U56">
        <f t="shared" si="46"/>
        <v>0</v>
      </c>
      <c r="V56">
        <v>0</v>
      </c>
      <c r="W56">
        <f t="shared" si="47"/>
        <v>289.56199999999995</v>
      </c>
    </row>
    <row r="57" spans="1:23" x14ac:dyDescent="0.25">
      <c r="A57" t="s">
        <v>1366</v>
      </c>
      <c r="B57">
        <v>75</v>
      </c>
      <c r="G57" t="s">
        <v>1377</v>
      </c>
      <c r="H57" t="str">
        <f>VLOOKUP(G57,[1]Sheet1!$C$5866:$D$11139,2,FALSE)</f>
        <v>Vireo griseus</v>
      </c>
      <c r="I57">
        <v>42</v>
      </c>
      <c r="J57">
        <v>1.3860000000000001</v>
      </c>
      <c r="K57">
        <f t="shared" si="38"/>
        <v>7.0140000000000002</v>
      </c>
      <c r="L57">
        <v>0</v>
      </c>
      <c r="M57">
        <v>0</v>
      </c>
      <c r="N57">
        <f t="shared" si="39"/>
        <v>26.585999999999999</v>
      </c>
      <c r="O57">
        <f t="shared" si="40"/>
        <v>7.0140000000000002</v>
      </c>
      <c r="P57">
        <f t="shared" si="41"/>
        <v>42</v>
      </c>
      <c r="Q57">
        <f t="shared" si="42"/>
        <v>2.8140000000000001</v>
      </c>
      <c r="R57">
        <f t="shared" si="43"/>
        <v>32.172000000000004</v>
      </c>
      <c r="S57">
        <f t="shared" si="44"/>
        <v>1.3860000000000001</v>
      </c>
      <c r="T57">
        <f t="shared" si="45"/>
        <v>4.2</v>
      </c>
      <c r="U57">
        <f t="shared" si="46"/>
        <v>0</v>
      </c>
      <c r="V57">
        <v>0</v>
      </c>
      <c r="W57">
        <f t="shared" si="47"/>
        <v>40.57200000000001</v>
      </c>
    </row>
    <row r="58" spans="1:23" x14ac:dyDescent="0.25">
      <c r="A58" t="s">
        <v>1369</v>
      </c>
      <c r="B58">
        <v>14</v>
      </c>
      <c r="G58" t="s">
        <v>1361</v>
      </c>
      <c r="H58" t="s">
        <v>1362</v>
      </c>
      <c r="I58">
        <v>39</v>
      </c>
      <c r="J58">
        <v>0</v>
      </c>
      <c r="K58">
        <f t="shared" si="38"/>
        <v>35.685000000000002</v>
      </c>
      <c r="L58">
        <v>0</v>
      </c>
      <c r="M58">
        <v>0</v>
      </c>
      <c r="N58">
        <f t="shared" si="39"/>
        <v>0</v>
      </c>
      <c r="O58">
        <f t="shared" si="40"/>
        <v>3.3150000000000004</v>
      </c>
      <c r="P58">
        <f t="shared" si="41"/>
        <v>39</v>
      </c>
      <c r="Q58">
        <f t="shared" si="42"/>
        <v>0</v>
      </c>
      <c r="R58">
        <f t="shared" si="43"/>
        <v>0.81900000000000006</v>
      </c>
      <c r="S58">
        <f t="shared" si="44"/>
        <v>0</v>
      </c>
      <c r="T58">
        <f t="shared" si="45"/>
        <v>0</v>
      </c>
      <c r="U58">
        <f t="shared" si="46"/>
        <v>38.181000000000004</v>
      </c>
      <c r="V58">
        <v>0</v>
      </c>
      <c r="W58">
        <f t="shared" si="47"/>
        <v>39.000000000000007</v>
      </c>
    </row>
    <row r="59" spans="1:23" x14ac:dyDescent="0.25">
      <c r="A59" t="s">
        <v>1372</v>
      </c>
      <c r="B59">
        <v>16</v>
      </c>
      <c r="G59" t="s">
        <v>1453</v>
      </c>
      <c r="H59" t="str">
        <f>VLOOKUP(G59,[1]Sheet1!$C$5866:$D$11139,2,FALSE)</f>
        <v>Dendroica dominica</v>
      </c>
      <c r="I59">
        <v>70</v>
      </c>
      <c r="J59">
        <v>1.05</v>
      </c>
      <c r="K59">
        <f t="shared" si="38"/>
        <v>12.180000000000001</v>
      </c>
      <c r="L59">
        <v>0</v>
      </c>
      <c r="M59">
        <v>0</v>
      </c>
      <c r="N59">
        <f t="shared" si="39"/>
        <v>26.39</v>
      </c>
      <c r="O59">
        <f t="shared" si="40"/>
        <v>30.519999999999996</v>
      </c>
      <c r="P59">
        <f t="shared" si="41"/>
        <v>70.14</v>
      </c>
      <c r="Q59">
        <f t="shared" si="42"/>
        <v>0</v>
      </c>
      <c r="R59">
        <f t="shared" si="43"/>
        <v>15.26</v>
      </c>
      <c r="S59">
        <f t="shared" si="44"/>
        <v>0</v>
      </c>
      <c r="T59">
        <f t="shared" si="45"/>
        <v>0</v>
      </c>
      <c r="U59">
        <f t="shared" si="46"/>
        <v>52.78</v>
      </c>
      <c r="V59">
        <v>0</v>
      </c>
      <c r="W59">
        <f t="shared" si="47"/>
        <v>68.040000000000006</v>
      </c>
    </row>
    <row r="60" spans="1:23" x14ac:dyDescent="0.25">
      <c r="A60" t="s">
        <v>1375</v>
      </c>
      <c r="B60">
        <v>57</v>
      </c>
    </row>
    <row r="61" spans="1:23" x14ac:dyDescent="0.25">
      <c r="A61" t="s">
        <v>1379</v>
      </c>
      <c r="B61">
        <v>42</v>
      </c>
    </row>
    <row r="62" spans="1:23" x14ac:dyDescent="0.25">
      <c r="A62" t="s">
        <v>1383</v>
      </c>
      <c r="B62">
        <v>106</v>
      </c>
    </row>
    <row r="63" spans="1:23" x14ac:dyDescent="0.25">
      <c r="A63" t="s">
        <v>1386</v>
      </c>
      <c r="B63">
        <v>15</v>
      </c>
    </row>
    <row r="64" spans="1:23" x14ac:dyDescent="0.25">
      <c r="A64" t="s">
        <v>1390</v>
      </c>
      <c r="B64">
        <v>19</v>
      </c>
    </row>
    <row r="65" spans="1:2" x14ac:dyDescent="0.25">
      <c r="A65" t="s">
        <v>1393</v>
      </c>
      <c r="B65">
        <v>144</v>
      </c>
    </row>
    <row r="66" spans="1:2" x14ac:dyDescent="0.25">
      <c r="A66" t="s">
        <v>1397</v>
      </c>
      <c r="B66">
        <v>199</v>
      </c>
    </row>
    <row r="67" spans="1:2" x14ac:dyDescent="0.25">
      <c r="A67" t="s">
        <v>1400</v>
      </c>
      <c r="B67">
        <v>50</v>
      </c>
    </row>
    <row r="68" spans="1:2" x14ac:dyDescent="0.25">
      <c r="A68" t="s">
        <v>1404</v>
      </c>
      <c r="B68">
        <v>1</v>
      </c>
    </row>
    <row r="69" spans="1:2" x14ac:dyDescent="0.25">
      <c r="A69" t="s">
        <v>1406</v>
      </c>
      <c r="B69">
        <v>249</v>
      </c>
    </row>
    <row r="70" spans="1:2" x14ac:dyDescent="0.25">
      <c r="A70" t="s">
        <v>1410</v>
      </c>
      <c r="B70">
        <v>301</v>
      </c>
    </row>
    <row r="71" spans="1:2" x14ac:dyDescent="0.25">
      <c r="A71" t="s">
        <v>1414</v>
      </c>
      <c r="B71">
        <v>1</v>
      </c>
    </row>
    <row r="72" spans="1:2" x14ac:dyDescent="0.25">
      <c r="A72" t="s">
        <v>1417</v>
      </c>
      <c r="B72">
        <v>5</v>
      </c>
    </row>
    <row r="73" spans="1:2" x14ac:dyDescent="0.25">
      <c r="A73" t="s">
        <v>1419</v>
      </c>
      <c r="B73">
        <v>3</v>
      </c>
    </row>
    <row r="74" spans="1:2" x14ac:dyDescent="0.25">
      <c r="A74" t="s">
        <v>1422</v>
      </c>
      <c r="B74">
        <v>63</v>
      </c>
    </row>
    <row r="75" spans="1:2" x14ac:dyDescent="0.25">
      <c r="A75" t="s">
        <v>1425</v>
      </c>
      <c r="B75">
        <v>2</v>
      </c>
    </row>
    <row r="76" spans="1:2" x14ac:dyDescent="0.25">
      <c r="A76" t="s">
        <v>1429</v>
      </c>
      <c r="B76">
        <v>72</v>
      </c>
    </row>
    <row r="77" spans="1:2" x14ac:dyDescent="0.25">
      <c r="A77" t="s">
        <v>1433</v>
      </c>
      <c r="B77">
        <v>114</v>
      </c>
    </row>
    <row r="78" spans="1:2" x14ac:dyDescent="0.25">
      <c r="A78" t="s">
        <v>1437</v>
      </c>
      <c r="B78">
        <v>67</v>
      </c>
    </row>
    <row r="79" spans="1:2" x14ac:dyDescent="0.25">
      <c r="A79" t="s">
        <v>1440</v>
      </c>
      <c r="B79">
        <v>61</v>
      </c>
    </row>
    <row r="80" spans="1:2" x14ac:dyDescent="0.25">
      <c r="A80" t="s">
        <v>1443</v>
      </c>
      <c r="B80">
        <v>3</v>
      </c>
    </row>
    <row r="81" spans="1:2" x14ac:dyDescent="0.25">
      <c r="A81" t="s">
        <v>1446</v>
      </c>
      <c r="B81">
        <v>139</v>
      </c>
    </row>
    <row r="82" spans="1:2" x14ac:dyDescent="0.25">
      <c r="A82" t="s">
        <v>1449</v>
      </c>
      <c r="B82">
        <v>1</v>
      </c>
    </row>
    <row r="83" spans="1:2" x14ac:dyDescent="0.25">
      <c r="A83" t="s">
        <v>1452</v>
      </c>
      <c r="B83">
        <v>16</v>
      </c>
    </row>
    <row r="84" spans="1:2" x14ac:dyDescent="0.25">
      <c r="A84" t="s">
        <v>1455</v>
      </c>
      <c r="B84">
        <v>70</v>
      </c>
    </row>
    <row r="85" spans="1:2" x14ac:dyDescent="0.25">
      <c r="A85" t="s">
        <v>1458</v>
      </c>
      <c r="B85">
        <v>3</v>
      </c>
    </row>
    <row r="86" spans="1:2" x14ac:dyDescent="0.25">
      <c r="A86" t="s">
        <v>1461</v>
      </c>
      <c r="B86">
        <v>2</v>
      </c>
    </row>
    <row r="87" spans="1:2" x14ac:dyDescent="0.25">
      <c r="A87" t="s">
        <v>1464</v>
      </c>
      <c r="B87">
        <v>1</v>
      </c>
    </row>
    <row r="88" spans="1:2" x14ac:dyDescent="0.25">
      <c r="A88" t="s">
        <v>1467</v>
      </c>
      <c r="B88">
        <v>95</v>
      </c>
    </row>
    <row r="89" spans="1:2" x14ac:dyDescent="0.25">
      <c r="A89" t="s">
        <v>1471</v>
      </c>
      <c r="B89">
        <v>126</v>
      </c>
    </row>
    <row r="90" spans="1:2" x14ac:dyDescent="0.25">
      <c r="A90" t="s">
        <v>1475</v>
      </c>
      <c r="B90">
        <v>12</v>
      </c>
    </row>
    <row r="91" spans="1:2" x14ac:dyDescent="0.25">
      <c r="A91" t="s">
        <v>1478</v>
      </c>
      <c r="B91">
        <v>1</v>
      </c>
    </row>
    <row r="92" spans="1:2" x14ac:dyDescent="0.25">
      <c r="A92" t="s">
        <v>1480</v>
      </c>
      <c r="B92">
        <v>2</v>
      </c>
    </row>
    <row r="93" spans="1:2" x14ac:dyDescent="0.25">
      <c r="A93" t="s">
        <v>1484</v>
      </c>
      <c r="B93">
        <v>60</v>
      </c>
    </row>
  </sheetData>
  <dataConsolidate link="1"/>
  <conditionalFormatting sqref="G42:H42">
    <cfRule type="duplicateValues" dxfId="5" priority="1"/>
  </conditionalFormatting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E676-2AF2-4644-881A-5C5D91A78711}">
  <dimension ref="B1:C6"/>
  <sheetViews>
    <sheetView workbookViewId="0">
      <selection activeCell="J13" sqref="J13"/>
    </sheetView>
  </sheetViews>
  <sheetFormatPr defaultRowHeight="15" x14ac:dyDescent="0.25"/>
  <cols>
    <col min="2" max="2" width="19.28515625" customWidth="1"/>
  </cols>
  <sheetData>
    <row r="1" spans="2:3" x14ac:dyDescent="0.25">
      <c r="B1" t="s">
        <v>239</v>
      </c>
      <c r="C1" t="s">
        <v>81</v>
      </c>
    </row>
    <row r="2" spans="2:3" x14ac:dyDescent="0.25">
      <c r="B2" t="s">
        <v>672</v>
      </c>
      <c r="C2">
        <v>81</v>
      </c>
    </row>
    <row r="3" spans="2:3" x14ac:dyDescent="0.25">
      <c r="B3" t="s">
        <v>2476</v>
      </c>
      <c r="C3">
        <v>324</v>
      </c>
    </row>
    <row r="4" spans="2:3" x14ac:dyDescent="0.25">
      <c r="B4" t="s">
        <v>2451</v>
      </c>
      <c r="C4">
        <v>107</v>
      </c>
    </row>
    <row r="5" spans="2:3" x14ac:dyDescent="0.25">
      <c r="B5" t="s">
        <v>2477</v>
      </c>
      <c r="C5">
        <v>154</v>
      </c>
    </row>
    <row r="6" spans="2:3" x14ac:dyDescent="0.25">
      <c r="B6" t="s">
        <v>2452</v>
      </c>
      <c r="C6">
        <v>75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66F60-5055-4B7B-A1FD-B8B2A8210DEB}">
  <dimension ref="A1:Q61"/>
  <sheetViews>
    <sheetView topLeftCell="A29" workbookViewId="0">
      <selection activeCell="P9" sqref="P9"/>
    </sheetView>
  </sheetViews>
  <sheetFormatPr defaultRowHeight="15" x14ac:dyDescent="0.25"/>
  <cols>
    <col min="1" max="1" width="31.42578125" customWidth="1"/>
  </cols>
  <sheetData>
    <row r="1" spans="1:14" x14ac:dyDescent="0.25">
      <c r="A1" t="s">
        <v>2434</v>
      </c>
      <c r="B1" t="s">
        <v>425</v>
      </c>
      <c r="C1" t="s">
        <v>2435</v>
      </c>
      <c r="D1" t="s">
        <v>2436</v>
      </c>
      <c r="E1" t="s">
        <v>426</v>
      </c>
      <c r="F1" t="s">
        <v>2437</v>
      </c>
      <c r="G1" t="s">
        <v>2438</v>
      </c>
      <c r="H1" t="s">
        <v>2439</v>
      </c>
      <c r="I1" t="s">
        <v>2440</v>
      </c>
      <c r="J1" t="s">
        <v>2441</v>
      </c>
      <c r="K1" t="s">
        <v>2442</v>
      </c>
      <c r="L1" t="s">
        <v>2443</v>
      </c>
      <c r="M1" t="s">
        <v>2444</v>
      </c>
      <c r="N1" t="s">
        <v>961</v>
      </c>
    </row>
    <row r="2" spans="1:14" x14ac:dyDescent="0.25">
      <c r="A2" t="s">
        <v>680</v>
      </c>
      <c r="B2">
        <v>15</v>
      </c>
      <c r="C2">
        <v>5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13</v>
      </c>
      <c r="K2">
        <v>8</v>
      </c>
      <c r="L2">
        <v>0</v>
      </c>
      <c r="M2">
        <v>0</v>
      </c>
      <c r="N2">
        <v>0</v>
      </c>
    </row>
    <row r="3" spans="1:14" x14ac:dyDescent="0.25">
      <c r="A3" t="s">
        <v>695</v>
      </c>
      <c r="B3">
        <v>0</v>
      </c>
      <c r="C3">
        <v>0</v>
      </c>
      <c r="D3">
        <v>0</v>
      </c>
      <c r="E3">
        <v>5</v>
      </c>
      <c r="F3">
        <v>0</v>
      </c>
      <c r="G3">
        <v>0</v>
      </c>
      <c r="H3">
        <v>0</v>
      </c>
      <c r="I3">
        <v>0</v>
      </c>
      <c r="J3">
        <v>5</v>
      </c>
      <c r="K3">
        <v>0</v>
      </c>
      <c r="L3">
        <v>0</v>
      </c>
      <c r="M3">
        <v>0</v>
      </c>
      <c r="N3">
        <v>0</v>
      </c>
    </row>
    <row r="4" spans="1:14" x14ac:dyDescent="0.25">
      <c r="A4" t="s">
        <v>2445</v>
      </c>
      <c r="B4">
        <v>5</v>
      </c>
      <c r="C4">
        <v>2</v>
      </c>
      <c r="D4">
        <v>0</v>
      </c>
      <c r="E4">
        <v>157</v>
      </c>
      <c r="F4">
        <v>0</v>
      </c>
      <c r="G4">
        <v>0</v>
      </c>
      <c r="H4">
        <v>0</v>
      </c>
      <c r="I4">
        <v>0</v>
      </c>
      <c r="J4">
        <v>164</v>
      </c>
      <c r="K4">
        <v>0</v>
      </c>
      <c r="L4">
        <v>0</v>
      </c>
      <c r="M4">
        <v>0</v>
      </c>
      <c r="N4">
        <v>0</v>
      </c>
    </row>
    <row r="5" spans="1:14" x14ac:dyDescent="0.25">
      <c r="A5" t="s">
        <v>2446</v>
      </c>
      <c r="B5">
        <v>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15</v>
      </c>
      <c r="L5">
        <v>0</v>
      </c>
      <c r="M5">
        <v>0</v>
      </c>
      <c r="N5">
        <v>0</v>
      </c>
    </row>
    <row r="6" spans="1:14" x14ac:dyDescent="0.25">
      <c r="A6" t="s">
        <v>2447</v>
      </c>
      <c r="B6">
        <v>81</v>
      </c>
      <c r="C6">
        <v>0</v>
      </c>
      <c r="D6">
        <v>2</v>
      </c>
      <c r="E6">
        <v>0</v>
      </c>
      <c r="F6">
        <v>0</v>
      </c>
      <c r="G6">
        <v>0</v>
      </c>
      <c r="H6">
        <v>0</v>
      </c>
      <c r="I6">
        <v>0</v>
      </c>
      <c r="J6">
        <v>15</v>
      </c>
      <c r="K6">
        <v>63</v>
      </c>
      <c r="L6">
        <v>5</v>
      </c>
      <c r="M6">
        <v>0</v>
      </c>
      <c r="N6">
        <v>0</v>
      </c>
    </row>
    <row r="7" spans="1:14" x14ac:dyDescent="0.25">
      <c r="A7" t="s">
        <v>2448</v>
      </c>
      <c r="B7">
        <v>276</v>
      </c>
      <c r="C7">
        <v>212</v>
      </c>
      <c r="D7">
        <v>11</v>
      </c>
      <c r="E7">
        <v>0</v>
      </c>
      <c r="F7">
        <v>6</v>
      </c>
      <c r="G7">
        <v>0</v>
      </c>
      <c r="H7">
        <v>0</v>
      </c>
      <c r="I7">
        <v>0</v>
      </c>
      <c r="J7">
        <v>226</v>
      </c>
      <c r="K7">
        <v>270</v>
      </c>
      <c r="L7">
        <v>8</v>
      </c>
      <c r="M7">
        <v>1</v>
      </c>
      <c r="N7">
        <v>0</v>
      </c>
    </row>
    <row r="8" spans="1:14" x14ac:dyDescent="0.25">
      <c r="A8" t="s">
        <v>704</v>
      </c>
      <c r="B8">
        <v>21</v>
      </c>
      <c r="C8">
        <v>0</v>
      </c>
      <c r="D8">
        <v>0</v>
      </c>
      <c r="E8">
        <v>55</v>
      </c>
      <c r="F8">
        <v>0</v>
      </c>
      <c r="G8">
        <v>12</v>
      </c>
      <c r="H8">
        <v>0</v>
      </c>
      <c r="I8">
        <v>0</v>
      </c>
      <c r="J8">
        <v>58</v>
      </c>
      <c r="K8">
        <v>8</v>
      </c>
      <c r="L8">
        <v>22</v>
      </c>
      <c r="M8">
        <v>0</v>
      </c>
      <c r="N8">
        <v>0</v>
      </c>
    </row>
    <row r="9" spans="1:14" x14ac:dyDescent="0.25">
      <c r="A9" t="s">
        <v>2449</v>
      </c>
      <c r="B9">
        <v>0</v>
      </c>
      <c r="C9">
        <v>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  <c r="L9">
        <v>0</v>
      </c>
      <c r="M9">
        <v>0</v>
      </c>
      <c r="N9">
        <v>0</v>
      </c>
    </row>
    <row r="10" spans="1:14" x14ac:dyDescent="0.25">
      <c r="A10" t="s">
        <v>2450</v>
      </c>
      <c r="B10">
        <v>0</v>
      </c>
      <c r="C10">
        <v>0</v>
      </c>
      <c r="D10">
        <v>0</v>
      </c>
      <c r="E10">
        <v>25</v>
      </c>
      <c r="F10">
        <v>0</v>
      </c>
      <c r="G10">
        <v>0</v>
      </c>
      <c r="H10">
        <v>0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</row>
    <row r="11" spans="1:14" x14ac:dyDescent="0.25">
      <c r="A11" t="s">
        <v>672</v>
      </c>
      <c r="B11">
        <v>25</v>
      </c>
      <c r="C11">
        <v>0</v>
      </c>
      <c r="D11">
        <v>9</v>
      </c>
      <c r="E11">
        <v>0</v>
      </c>
      <c r="F11">
        <v>6</v>
      </c>
      <c r="G11">
        <v>0</v>
      </c>
      <c r="H11">
        <v>9</v>
      </c>
      <c r="I11">
        <v>2</v>
      </c>
      <c r="J11">
        <v>9</v>
      </c>
      <c r="K11">
        <v>25</v>
      </c>
      <c r="L11">
        <v>8</v>
      </c>
      <c r="M11">
        <v>0</v>
      </c>
      <c r="N11">
        <v>9</v>
      </c>
    </row>
    <row r="12" spans="1:14" x14ac:dyDescent="0.25">
      <c r="A12" t="s">
        <v>2451</v>
      </c>
      <c r="B12">
        <v>10</v>
      </c>
      <c r="C12">
        <v>0</v>
      </c>
      <c r="D12">
        <v>13</v>
      </c>
      <c r="E12">
        <v>0</v>
      </c>
      <c r="F12">
        <v>14</v>
      </c>
      <c r="G12">
        <v>0</v>
      </c>
      <c r="H12">
        <v>15</v>
      </c>
      <c r="I12">
        <v>0</v>
      </c>
      <c r="J12">
        <v>6</v>
      </c>
      <c r="K12">
        <v>30</v>
      </c>
      <c r="L12">
        <v>1</v>
      </c>
      <c r="M12">
        <v>0</v>
      </c>
      <c r="N12">
        <v>15</v>
      </c>
    </row>
    <row r="13" spans="1:14" x14ac:dyDescent="0.25">
      <c r="A13" t="s">
        <v>668</v>
      </c>
      <c r="B13">
        <v>1</v>
      </c>
      <c r="C13">
        <v>0</v>
      </c>
      <c r="D13">
        <v>3</v>
      </c>
      <c r="E13">
        <v>0</v>
      </c>
      <c r="F13">
        <v>0</v>
      </c>
      <c r="G13">
        <v>0</v>
      </c>
      <c r="H13">
        <v>2</v>
      </c>
      <c r="I13">
        <v>1</v>
      </c>
      <c r="J13">
        <v>4</v>
      </c>
      <c r="K13">
        <v>0</v>
      </c>
      <c r="L13">
        <v>1</v>
      </c>
      <c r="M13">
        <v>0</v>
      </c>
      <c r="N13">
        <v>2</v>
      </c>
    </row>
    <row r="14" spans="1:14" x14ac:dyDescent="0.25">
      <c r="A14" t="s">
        <v>699</v>
      </c>
      <c r="B14">
        <v>130</v>
      </c>
      <c r="C14">
        <v>3</v>
      </c>
      <c r="D14">
        <v>48</v>
      </c>
      <c r="E14">
        <v>0</v>
      </c>
      <c r="F14">
        <v>6</v>
      </c>
      <c r="G14">
        <v>0</v>
      </c>
      <c r="H14">
        <v>2</v>
      </c>
      <c r="I14">
        <v>0</v>
      </c>
      <c r="J14">
        <v>89</v>
      </c>
      <c r="K14">
        <v>89</v>
      </c>
      <c r="L14">
        <v>9</v>
      </c>
      <c r="M14">
        <v>0</v>
      </c>
      <c r="N14">
        <v>2</v>
      </c>
    </row>
    <row r="15" spans="1:14" x14ac:dyDescent="0.25">
      <c r="A15" t="s">
        <v>2452</v>
      </c>
      <c r="B15">
        <v>0</v>
      </c>
      <c r="C15">
        <v>0</v>
      </c>
      <c r="D15">
        <v>0</v>
      </c>
      <c r="E15">
        <v>0</v>
      </c>
      <c r="F15">
        <v>4</v>
      </c>
      <c r="G15">
        <v>0</v>
      </c>
      <c r="H15">
        <v>22</v>
      </c>
      <c r="I15">
        <v>0</v>
      </c>
      <c r="J15">
        <v>0</v>
      </c>
      <c r="K15">
        <v>4</v>
      </c>
      <c r="L15">
        <v>0</v>
      </c>
      <c r="M15">
        <v>0</v>
      </c>
      <c r="N15">
        <v>22</v>
      </c>
    </row>
    <row r="16" spans="1:14" x14ac:dyDescent="0.25">
      <c r="A16" t="s">
        <v>2453</v>
      </c>
      <c r="B16">
        <v>10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10</v>
      </c>
      <c r="L16">
        <v>0</v>
      </c>
      <c r="M16">
        <v>0</v>
      </c>
      <c r="N16">
        <v>0</v>
      </c>
    </row>
    <row r="17" spans="1:14" x14ac:dyDescent="0.25">
      <c r="A17" t="s">
        <v>688</v>
      </c>
      <c r="B17">
        <v>447</v>
      </c>
      <c r="C17">
        <v>53</v>
      </c>
      <c r="D17">
        <v>22</v>
      </c>
      <c r="E17">
        <v>0</v>
      </c>
      <c r="F17">
        <v>4</v>
      </c>
      <c r="G17">
        <v>5</v>
      </c>
      <c r="H17">
        <v>2</v>
      </c>
      <c r="I17">
        <v>0</v>
      </c>
      <c r="J17">
        <v>236</v>
      </c>
      <c r="K17">
        <v>239</v>
      </c>
      <c r="L17">
        <v>54</v>
      </c>
      <c r="M17">
        <v>2</v>
      </c>
      <c r="N17">
        <v>2</v>
      </c>
    </row>
    <row r="18" spans="1:14" x14ac:dyDescent="0.25">
      <c r="A18" t="s">
        <v>2454</v>
      </c>
      <c r="B18">
        <v>2</v>
      </c>
      <c r="C18">
        <v>0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5</v>
      </c>
      <c r="L18">
        <v>0</v>
      </c>
      <c r="M18">
        <v>0</v>
      </c>
      <c r="N18">
        <v>0</v>
      </c>
    </row>
    <row r="19" spans="1:14" x14ac:dyDescent="0.25">
      <c r="A19" t="s">
        <v>708</v>
      </c>
      <c r="B19">
        <v>57</v>
      </c>
      <c r="C19">
        <v>5</v>
      </c>
      <c r="D19">
        <v>11</v>
      </c>
      <c r="E19">
        <v>0</v>
      </c>
      <c r="F19">
        <v>3</v>
      </c>
      <c r="G19">
        <v>0</v>
      </c>
      <c r="H19">
        <v>0</v>
      </c>
      <c r="I19">
        <v>0</v>
      </c>
      <c r="J19">
        <v>29</v>
      </c>
      <c r="K19">
        <v>44</v>
      </c>
      <c r="L19">
        <v>1</v>
      </c>
      <c r="M19">
        <v>2</v>
      </c>
      <c r="N19">
        <v>0</v>
      </c>
    </row>
    <row r="20" spans="1:14" x14ac:dyDescent="0.25">
      <c r="A20" t="s">
        <v>2455</v>
      </c>
      <c r="B20">
        <v>51</v>
      </c>
      <c r="C20">
        <v>0</v>
      </c>
      <c r="D20">
        <v>17</v>
      </c>
      <c r="E20">
        <v>0</v>
      </c>
      <c r="F20">
        <v>5</v>
      </c>
      <c r="G20">
        <v>0</v>
      </c>
      <c r="H20">
        <v>0</v>
      </c>
      <c r="I20">
        <v>0</v>
      </c>
      <c r="J20">
        <v>32</v>
      </c>
      <c r="K20">
        <v>40</v>
      </c>
      <c r="L20">
        <v>1</v>
      </c>
      <c r="M20">
        <v>0</v>
      </c>
      <c r="N20">
        <v>0</v>
      </c>
    </row>
    <row r="21" spans="1:14" x14ac:dyDescent="0.25">
      <c r="A21" t="s">
        <v>2456</v>
      </c>
      <c r="B21">
        <v>45</v>
      </c>
      <c r="C21">
        <v>26</v>
      </c>
      <c r="D21">
        <v>5</v>
      </c>
      <c r="E21">
        <v>0</v>
      </c>
      <c r="F21">
        <v>4</v>
      </c>
      <c r="G21">
        <v>0</v>
      </c>
      <c r="H21">
        <v>0</v>
      </c>
      <c r="I21">
        <v>0</v>
      </c>
      <c r="J21">
        <v>44</v>
      </c>
      <c r="K21">
        <v>36</v>
      </c>
      <c r="L21">
        <v>0</v>
      </c>
      <c r="M21">
        <v>0</v>
      </c>
      <c r="N21">
        <v>0</v>
      </c>
    </row>
    <row r="22" spans="1:14" x14ac:dyDescent="0.25">
      <c r="A22" t="s">
        <v>692</v>
      </c>
      <c r="B22">
        <v>142</v>
      </c>
      <c r="C22">
        <v>10</v>
      </c>
      <c r="D22">
        <v>3</v>
      </c>
      <c r="E22">
        <v>339</v>
      </c>
      <c r="F22">
        <v>1</v>
      </c>
      <c r="G22">
        <v>3</v>
      </c>
      <c r="H22">
        <v>1</v>
      </c>
      <c r="I22">
        <v>0</v>
      </c>
      <c r="J22">
        <v>428</v>
      </c>
      <c r="K22">
        <v>59</v>
      </c>
      <c r="L22">
        <v>3</v>
      </c>
      <c r="M22">
        <v>8</v>
      </c>
      <c r="N22">
        <v>1</v>
      </c>
    </row>
    <row r="23" spans="1:14" x14ac:dyDescent="0.25">
      <c r="A23" t="s">
        <v>2457</v>
      </c>
      <c r="B23">
        <v>7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7</v>
      </c>
      <c r="K23">
        <v>0</v>
      </c>
      <c r="L23">
        <v>0</v>
      </c>
      <c r="M23">
        <v>0</v>
      </c>
      <c r="N23">
        <v>0</v>
      </c>
    </row>
    <row r="24" spans="1:14" x14ac:dyDescent="0.25">
      <c r="A24" t="s">
        <v>658</v>
      </c>
      <c r="B24">
        <v>103</v>
      </c>
      <c r="C24">
        <v>3</v>
      </c>
      <c r="D24">
        <v>7</v>
      </c>
      <c r="E24">
        <v>0</v>
      </c>
      <c r="F24">
        <v>5</v>
      </c>
      <c r="G24">
        <v>0</v>
      </c>
      <c r="H24">
        <v>0</v>
      </c>
      <c r="I24">
        <v>0</v>
      </c>
      <c r="J24">
        <v>31</v>
      </c>
      <c r="K24">
        <v>87</v>
      </c>
      <c r="L24">
        <v>0</v>
      </c>
      <c r="M24">
        <v>0</v>
      </c>
      <c r="N24">
        <v>0</v>
      </c>
    </row>
    <row r="25" spans="1:14" x14ac:dyDescent="0.25">
      <c r="A25" t="s">
        <v>654</v>
      </c>
      <c r="B25">
        <v>7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7</v>
      </c>
      <c r="L25">
        <v>0</v>
      </c>
      <c r="M25">
        <v>0</v>
      </c>
      <c r="N25">
        <v>0</v>
      </c>
    </row>
    <row r="26" spans="1:14" x14ac:dyDescent="0.25">
      <c r="A26" t="s">
        <v>252</v>
      </c>
      <c r="B26">
        <v>47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34</v>
      </c>
      <c r="K26">
        <v>4</v>
      </c>
      <c r="L26">
        <v>9</v>
      </c>
      <c r="M26">
        <v>0</v>
      </c>
      <c r="N26">
        <v>0</v>
      </c>
    </row>
    <row r="27" spans="1:14" x14ac:dyDescent="0.25">
      <c r="A27" t="s">
        <v>676</v>
      </c>
      <c r="B27">
        <v>38</v>
      </c>
      <c r="C27">
        <v>0</v>
      </c>
      <c r="D27">
        <v>0</v>
      </c>
      <c r="E27">
        <v>0</v>
      </c>
      <c r="F27">
        <v>0</v>
      </c>
      <c r="G27">
        <v>201</v>
      </c>
      <c r="H27">
        <v>0</v>
      </c>
      <c r="I27">
        <v>0</v>
      </c>
      <c r="J27">
        <v>10</v>
      </c>
      <c r="K27">
        <v>1</v>
      </c>
      <c r="L27">
        <v>228</v>
      </c>
      <c r="M27">
        <v>0</v>
      </c>
      <c r="N27">
        <v>0</v>
      </c>
    </row>
    <row r="28" spans="1:14" x14ac:dyDescent="0.25">
      <c r="A28" t="s">
        <v>718</v>
      </c>
      <c r="B28">
        <v>19</v>
      </c>
      <c r="C28">
        <v>0</v>
      </c>
      <c r="D28">
        <v>0</v>
      </c>
      <c r="E28">
        <v>0</v>
      </c>
      <c r="F28">
        <v>0</v>
      </c>
      <c r="G28">
        <v>15</v>
      </c>
      <c r="H28">
        <v>0</v>
      </c>
      <c r="I28">
        <v>0</v>
      </c>
      <c r="J28">
        <v>2</v>
      </c>
      <c r="K28">
        <v>0</v>
      </c>
      <c r="L28">
        <v>32</v>
      </c>
      <c r="M28">
        <v>0</v>
      </c>
      <c r="N28">
        <v>0</v>
      </c>
    </row>
    <row r="29" spans="1:14" x14ac:dyDescent="0.25">
      <c r="A29" t="s">
        <v>721</v>
      </c>
      <c r="B29">
        <v>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2</v>
      </c>
      <c r="K29">
        <v>3</v>
      </c>
      <c r="L29">
        <v>0</v>
      </c>
      <c r="M29">
        <v>0</v>
      </c>
      <c r="N29">
        <v>0</v>
      </c>
    </row>
    <row r="30" spans="1:14" x14ac:dyDescent="0.25">
      <c r="B30" t="s">
        <v>275</v>
      </c>
      <c r="C30" t="s">
        <v>275</v>
      </c>
      <c r="D30" t="s">
        <v>363</v>
      </c>
      <c r="E30" t="s">
        <v>320</v>
      </c>
      <c r="F30" t="s">
        <v>321</v>
      </c>
      <c r="G30" t="s">
        <v>275</v>
      </c>
      <c r="H30" t="s">
        <v>276</v>
      </c>
      <c r="I30" t="s">
        <v>319</v>
      </c>
      <c r="J30" t="s">
        <v>183</v>
      </c>
      <c r="K30" t="s">
        <v>184</v>
      </c>
      <c r="L30" t="s">
        <v>186</v>
      </c>
      <c r="M30" t="s">
        <v>185</v>
      </c>
      <c r="N30" t="s">
        <v>236</v>
      </c>
    </row>
    <row r="33" spans="1:17" x14ac:dyDescent="0.25">
      <c r="A33" s="87" t="s">
        <v>78</v>
      </c>
      <c r="B33" s="64" t="s">
        <v>2458</v>
      </c>
      <c r="C33" s="85" t="s">
        <v>188</v>
      </c>
      <c r="D33" s="85" t="s">
        <v>189</v>
      </c>
      <c r="E33" s="85" t="s">
        <v>84</v>
      </c>
      <c r="F33" s="85" t="s">
        <v>190</v>
      </c>
      <c r="G33" s="85" t="s">
        <v>88</v>
      </c>
      <c r="H33" s="85" t="s">
        <v>191</v>
      </c>
      <c r="I33" s="88" t="s">
        <v>93</v>
      </c>
      <c r="J33" s="88" t="s">
        <v>193</v>
      </c>
      <c r="K33" s="88" t="s">
        <v>194</v>
      </c>
      <c r="L33" s="88" t="s">
        <v>195</v>
      </c>
      <c r="M33" s="88" t="s">
        <v>196</v>
      </c>
      <c r="N33" s="88" t="s">
        <v>197</v>
      </c>
      <c r="O33" s="85" t="s">
        <v>2459</v>
      </c>
      <c r="P33" s="88" t="s">
        <v>2460</v>
      </c>
      <c r="Q33" s="78" t="s">
        <v>2461</v>
      </c>
    </row>
    <row r="34" spans="1:17" x14ac:dyDescent="0.25">
      <c r="A34" t="s">
        <v>680</v>
      </c>
      <c r="B34" t="s">
        <v>2462</v>
      </c>
      <c r="C34">
        <v>0</v>
      </c>
      <c r="D34">
        <f>(B2+C2+G2)</f>
        <v>20</v>
      </c>
      <c r="E34">
        <v>1</v>
      </c>
      <c r="F34">
        <v>0</v>
      </c>
      <c r="G34">
        <v>0</v>
      </c>
      <c r="H34">
        <v>0</v>
      </c>
      <c r="I34">
        <v>0</v>
      </c>
      <c r="J34">
        <v>13</v>
      </c>
      <c r="K34">
        <v>0</v>
      </c>
      <c r="L34">
        <v>0</v>
      </c>
      <c r="M34">
        <v>8</v>
      </c>
      <c r="N34">
        <v>0</v>
      </c>
      <c r="O34">
        <f>SUM(C34:H34)</f>
        <v>21</v>
      </c>
      <c r="P34">
        <f>SUM(I34:N34)</f>
        <v>21</v>
      </c>
      <c r="Q34" t="s">
        <v>2463</v>
      </c>
    </row>
    <row r="35" spans="1:17" x14ac:dyDescent="0.25">
      <c r="A35" t="s">
        <v>695</v>
      </c>
      <c r="B35" t="s">
        <v>2462</v>
      </c>
      <c r="C35">
        <v>0</v>
      </c>
      <c r="D35">
        <f t="shared" ref="D35:D61" si="0">(B3+C3+G3)</f>
        <v>0</v>
      </c>
      <c r="E35">
        <v>0</v>
      </c>
      <c r="F35">
        <v>0</v>
      </c>
      <c r="G35">
        <v>5</v>
      </c>
      <c r="H35">
        <v>0</v>
      </c>
      <c r="I35">
        <v>0</v>
      </c>
      <c r="J35">
        <v>5</v>
      </c>
      <c r="K35">
        <v>0</v>
      </c>
      <c r="L35">
        <v>0</v>
      </c>
      <c r="M35">
        <v>0</v>
      </c>
      <c r="N35">
        <v>0</v>
      </c>
      <c r="O35">
        <f t="shared" ref="O35:O61" si="1">SUM(C35:H35)</f>
        <v>5</v>
      </c>
      <c r="P35">
        <f t="shared" ref="P35:P61" si="2">SUM(I35:N35)</f>
        <v>5</v>
      </c>
      <c r="Q35" t="s">
        <v>2463</v>
      </c>
    </row>
    <row r="36" spans="1:17" x14ac:dyDescent="0.25">
      <c r="A36" t="s">
        <v>2445</v>
      </c>
      <c r="B36" t="s">
        <v>2462</v>
      </c>
      <c r="C36">
        <v>0</v>
      </c>
      <c r="D36">
        <f t="shared" si="0"/>
        <v>7</v>
      </c>
      <c r="E36">
        <v>0</v>
      </c>
      <c r="F36">
        <v>0</v>
      </c>
      <c r="G36">
        <v>157</v>
      </c>
      <c r="H36">
        <v>0</v>
      </c>
      <c r="I36">
        <v>0</v>
      </c>
      <c r="J36">
        <v>164</v>
      </c>
      <c r="K36">
        <v>0</v>
      </c>
      <c r="L36">
        <v>0</v>
      </c>
      <c r="M36">
        <v>0</v>
      </c>
      <c r="N36">
        <v>0</v>
      </c>
      <c r="O36">
        <f t="shared" si="1"/>
        <v>164</v>
      </c>
      <c r="P36">
        <f t="shared" si="2"/>
        <v>164</v>
      </c>
      <c r="Q36" t="s">
        <v>2463</v>
      </c>
    </row>
    <row r="37" spans="1:17" x14ac:dyDescent="0.25">
      <c r="A37" t="s">
        <v>2464</v>
      </c>
      <c r="B37" t="s">
        <v>2462</v>
      </c>
      <c r="C37">
        <v>0</v>
      </c>
      <c r="D37">
        <f t="shared" si="0"/>
        <v>15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15</v>
      </c>
      <c r="N37">
        <v>0</v>
      </c>
      <c r="O37">
        <f t="shared" si="1"/>
        <v>15</v>
      </c>
      <c r="P37">
        <f t="shared" si="2"/>
        <v>15</v>
      </c>
      <c r="Q37" t="s">
        <v>2463</v>
      </c>
    </row>
    <row r="38" spans="1:17" x14ac:dyDescent="0.25">
      <c r="A38" t="s">
        <v>2447</v>
      </c>
      <c r="B38" t="s">
        <v>2462</v>
      </c>
      <c r="C38">
        <v>0</v>
      </c>
      <c r="D38">
        <f t="shared" si="0"/>
        <v>81</v>
      </c>
      <c r="E38">
        <v>2</v>
      </c>
      <c r="F38">
        <v>0</v>
      </c>
      <c r="G38">
        <v>0</v>
      </c>
      <c r="H38">
        <v>0</v>
      </c>
      <c r="I38">
        <v>0</v>
      </c>
      <c r="J38">
        <v>15</v>
      </c>
      <c r="K38">
        <v>0</v>
      </c>
      <c r="L38">
        <v>5</v>
      </c>
      <c r="M38">
        <v>63</v>
      </c>
      <c r="N38">
        <v>0</v>
      </c>
      <c r="O38">
        <f t="shared" si="1"/>
        <v>83</v>
      </c>
      <c r="P38">
        <f t="shared" si="2"/>
        <v>83</v>
      </c>
      <c r="Q38" t="s">
        <v>2463</v>
      </c>
    </row>
    <row r="39" spans="1:17" x14ac:dyDescent="0.25">
      <c r="A39" t="s">
        <v>684</v>
      </c>
      <c r="B39" t="s">
        <v>2462</v>
      </c>
      <c r="C39">
        <v>0</v>
      </c>
      <c r="D39">
        <f t="shared" si="0"/>
        <v>488</v>
      </c>
      <c r="E39">
        <v>11</v>
      </c>
      <c r="F39">
        <v>0</v>
      </c>
      <c r="G39">
        <v>0</v>
      </c>
      <c r="H39">
        <v>6</v>
      </c>
      <c r="I39">
        <v>0</v>
      </c>
      <c r="J39">
        <v>226</v>
      </c>
      <c r="K39">
        <v>0</v>
      </c>
      <c r="L39">
        <v>8</v>
      </c>
      <c r="M39">
        <v>270</v>
      </c>
      <c r="N39">
        <v>1</v>
      </c>
      <c r="O39">
        <f t="shared" si="1"/>
        <v>505</v>
      </c>
      <c r="P39">
        <f t="shared" si="2"/>
        <v>505</v>
      </c>
      <c r="Q39" t="s">
        <v>2463</v>
      </c>
    </row>
    <row r="40" spans="1:17" x14ac:dyDescent="0.25">
      <c r="A40" t="s">
        <v>704</v>
      </c>
      <c r="B40" t="s">
        <v>2462</v>
      </c>
      <c r="C40">
        <v>0</v>
      </c>
      <c r="D40">
        <f t="shared" si="0"/>
        <v>33</v>
      </c>
      <c r="E40">
        <v>0</v>
      </c>
      <c r="F40">
        <v>0</v>
      </c>
      <c r="G40">
        <v>55</v>
      </c>
      <c r="H40">
        <v>0</v>
      </c>
      <c r="I40">
        <v>0</v>
      </c>
      <c r="J40">
        <v>58</v>
      </c>
      <c r="K40">
        <v>0</v>
      </c>
      <c r="L40">
        <v>22</v>
      </c>
      <c r="M40">
        <v>8</v>
      </c>
      <c r="N40">
        <v>0</v>
      </c>
      <c r="O40">
        <f t="shared" si="1"/>
        <v>88</v>
      </c>
      <c r="P40">
        <f t="shared" si="2"/>
        <v>88</v>
      </c>
      <c r="Q40" t="s">
        <v>2463</v>
      </c>
    </row>
    <row r="41" spans="1:17" x14ac:dyDescent="0.25">
      <c r="A41" t="s">
        <v>2449</v>
      </c>
      <c r="B41" t="s">
        <v>2462</v>
      </c>
      <c r="C41">
        <v>0</v>
      </c>
      <c r="D41">
        <f t="shared" si="0"/>
        <v>0</v>
      </c>
      <c r="E41">
        <v>0</v>
      </c>
      <c r="F41">
        <v>0</v>
      </c>
      <c r="G41">
        <v>5</v>
      </c>
      <c r="H41">
        <v>0</v>
      </c>
      <c r="I41">
        <v>0</v>
      </c>
      <c r="J41">
        <v>5</v>
      </c>
      <c r="K41">
        <v>0</v>
      </c>
      <c r="L41">
        <v>0</v>
      </c>
      <c r="M41">
        <v>0</v>
      </c>
      <c r="N41">
        <v>0</v>
      </c>
      <c r="O41">
        <f t="shared" si="1"/>
        <v>5</v>
      </c>
      <c r="P41">
        <f t="shared" si="2"/>
        <v>5</v>
      </c>
      <c r="Q41" t="s">
        <v>2463</v>
      </c>
    </row>
    <row r="42" spans="1:17" x14ac:dyDescent="0.25">
      <c r="A42" t="s">
        <v>2465</v>
      </c>
      <c r="B42" t="s">
        <v>2462</v>
      </c>
      <c r="C42">
        <v>0</v>
      </c>
      <c r="D42">
        <f t="shared" si="0"/>
        <v>0</v>
      </c>
      <c r="E42">
        <v>0</v>
      </c>
      <c r="F42">
        <v>0</v>
      </c>
      <c r="G42">
        <v>25</v>
      </c>
      <c r="H42">
        <v>0</v>
      </c>
      <c r="I42">
        <v>0</v>
      </c>
      <c r="J42">
        <v>25</v>
      </c>
      <c r="K42">
        <v>0</v>
      </c>
      <c r="L42">
        <v>0</v>
      </c>
      <c r="M42">
        <v>0</v>
      </c>
      <c r="N42">
        <v>0</v>
      </c>
      <c r="O42">
        <f t="shared" si="1"/>
        <v>25</v>
      </c>
      <c r="P42">
        <f t="shared" si="2"/>
        <v>25</v>
      </c>
      <c r="Q42" t="s">
        <v>2463</v>
      </c>
    </row>
    <row r="43" spans="1:17" x14ac:dyDescent="0.25">
      <c r="A43" t="s">
        <v>672</v>
      </c>
      <c r="B43" t="s">
        <v>2462</v>
      </c>
      <c r="C43">
        <v>9</v>
      </c>
      <c r="D43">
        <f t="shared" si="0"/>
        <v>25</v>
      </c>
      <c r="E43">
        <v>9</v>
      </c>
      <c r="F43">
        <v>2</v>
      </c>
      <c r="G43">
        <v>0</v>
      </c>
      <c r="H43">
        <v>6</v>
      </c>
      <c r="I43">
        <v>9</v>
      </c>
      <c r="J43">
        <v>9</v>
      </c>
      <c r="K43">
        <v>0</v>
      </c>
      <c r="L43">
        <v>8</v>
      </c>
      <c r="M43">
        <v>25</v>
      </c>
      <c r="N43">
        <v>0</v>
      </c>
      <c r="O43">
        <f t="shared" si="1"/>
        <v>51</v>
      </c>
      <c r="P43">
        <f t="shared" si="2"/>
        <v>51</v>
      </c>
      <c r="Q43" t="s">
        <v>2463</v>
      </c>
    </row>
    <row r="44" spans="1:17" x14ac:dyDescent="0.25">
      <c r="A44" t="s">
        <v>2451</v>
      </c>
      <c r="B44" t="s">
        <v>2462</v>
      </c>
      <c r="C44">
        <v>15</v>
      </c>
      <c r="D44">
        <f t="shared" si="0"/>
        <v>10</v>
      </c>
      <c r="E44">
        <v>13</v>
      </c>
      <c r="F44">
        <v>0</v>
      </c>
      <c r="G44">
        <v>0</v>
      </c>
      <c r="H44">
        <v>14</v>
      </c>
      <c r="I44">
        <v>15</v>
      </c>
      <c r="J44">
        <v>6</v>
      </c>
      <c r="K44">
        <v>0</v>
      </c>
      <c r="L44">
        <v>1</v>
      </c>
      <c r="M44">
        <v>30</v>
      </c>
      <c r="N44">
        <v>0</v>
      </c>
      <c r="O44">
        <f t="shared" si="1"/>
        <v>52</v>
      </c>
      <c r="P44">
        <f t="shared" si="2"/>
        <v>52</v>
      </c>
      <c r="Q44" t="s">
        <v>2463</v>
      </c>
    </row>
    <row r="45" spans="1:17" x14ac:dyDescent="0.25">
      <c r="A45" t="s">
        <v>668</v>
      </c>
      <c r="B45" t="s">
        <v>2462</v>
      </c>
      <c r="C45">
        <v>2</v>
      </c>
      <c r="D45">
        <f t="shared" si="0"/>
        <v>1</v>
      </c>
      <c r="E45">
        <v>3</v>
      </c>
      <c r="F45">
        <v>1</v>
      </c>
      <c r="G45">
        <v>0</v>
      </c>
      <c r="H45">
        <v>0</v>
      </c>
      <c r="I45">
        <v>2</v>
      </c>
      <c r="J45">
        <v>4</v>
      </c>
      <c r="K45">
        <v>0</v>
      </c>
      <c r="L45">
        <v>1</v>
      </c>
      <c r="M45">
        <v>0</v>
      </c>
      <c r="N45">
        <v>0</v>
      </c>
      <c r="O45">
        <f t="shared" si="1"/>
        <v>7</v>
      </c>
      <c r="P45">
        <f t="shared" si="2"/>
        <v>7</v>
      </c>
      <c r="Q45" t="s">
        <v>2463</v>
      </c>
    </row>
    <row r="46" spans="1:17" x14ac:dyDescent="0.25">
      <c r="A46" t="s">
        <v>699</v>
      </c>
      <c r="B46" t="s">
        <v>2462</v>
      </c>
      <c r="C46">
        <v>2</v>
      </c>
      <c r="D46">
        <f t="shared" si="0"/>
        <v>133</v>
      </c>
      <c r="E46">
        <v>48</v>
      </c>
      <c r="F46">
        <v>0</v>
      </c>
      <c r="G46">
        <v>0</v>
      </c>
      <c r="H46">
        <v>6</v>
      </c>
      <c r="I46">
        <v>2</v>
      </c>
      <c r="J46">
        <v>89</v>
      </c>
      <c r="K46">
        <v>0</v>
      </c>
      <c r="L46">
        <v>9</v>
      </c>
      <c r="M46">
        <v>89</v>
      </c>
      <c r="N46">
        <v>0</v>
      </c>
      <c r="O46">
        <f t="shared" si="1"/>
        <v>189</v>
      </c>
      <c r="P46">
        <f t="shared" si="2"/>
        <v>189</v>
      </c>
      <c r="Q46" t="s">
        <v>2463</v>
      </c>
    </row>
    <row r="47" spans="1:17" x14ac:dyDescent="0.25">
      <c r="A47" t="s">
        <v>2452</v>
      </c>
      <c r="B47" t="s">
        <v>2462</v>
      </c>
      <c r="C47">
        <v>22</v>
      </c>
      <c r="D47">
        <f t="shared" si="0"/>
        <v>0</v>
      </c>
      <c r="E47">
        <v>0</v>
      </c>
      <c r="F47">
        <v>0</v>
      </c>
      <c r="G47">
        <v>0</v>
      </c>
      <c r="H47">
        <v>4</v>
      </c>
      <c r="I47">
        <v>22</v>
      </c>
      <c r="J47">
        <v>0</v>
      </c>
      <c r="K47">
        <v>0</v>
      </c>
      <c r="L47">
        <v>0</v>
      </c>
      <c r="M47">
        <v>4</v>
      </c>
      <c r="N47">
        <v>0</v>
      </c>
      <c r="O47">
        <f t="shared" si="1"/>
        <v>26</v>
      </c>
      <c r="P47">
        <f t="shared" si="2"/>
        <v>26</v>
      </c>
      <c r="Q47" t="s">
        <v>2463</v>
      </c>
    </row>
    <row r="48" spans="1:17" x14ac:dyDescent="0.25">
      <c r="A48" t="s">
        <v>2453</v>
      </c>
      <c r="B48" t="s">
        <v>2462</v>
      </c>
      <c r="C48">
        <v>0</v>
      </c>
      <c r="D48">
        <f t="shared" si="0"/>
        <v>10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10</v>
      </c>
      <c r="N48">
        <v>0</v>
      </c>
      <c r="O48">
        <f t="shared" si="1"/>
        <v>10</v>
      </c>
      <c r="P48">
        <f t="shared" si="2"/>
        <v>10</v>
      </c>
      <c r="Q48" t="s">
        <v>2463</v>
      </c>
    </row>
    <row r="49" spans="1:17" x14ac:dyDescent="0.25">
      <c r="A49" t="s">
        <v>688</v>
      </c>
      <c r="B49" t="s">
        <v>2462</v>
      </c>
      <c r="C49">
        <v>2</v>
      </c>
      <c r="D49">
        <f t="shared" si="0"/>
        <v>505</v>
      </c>
      <c r="E49">
        <v>22</v>
      </c>
      <c r="F49">
        <v>0</v>
      </c>
      <c r="G49">
        <v>0</v>
      </c>
      <c r="H49">
        <v>4</v>
      </c>
      <c r="I49">
        <v>2</v>
      </c>
      <c r="J49">
        <v>236</v>
      </c>
      <c r="K49">
        <v>0</v>
      </c>
      <c r="L49">
        <v>54</v>
      </c>
      <c r="M49">
        <v>239</v>
      </c>
      <c r="N49">
        <v>2</v>
      </c>
      <c r="O49">
        <f t="shared" si="1"/>
        <v>533</v>
      </c>
      <c r="P49">
        <f t="shared" si="2"/>
        <v>533</v>
      </c>
      <c r="Q49" t="s">
        <v>2463</v>
      </c>
    </row>
    <row r="50" spans="1:17" x14ac:dyDescent="0.25">
      <c r="A50" t="s">
        <v>2466</v>
      </c>
      <c r="B50" t="s">
        <v>2462</v>
      </c>
      <c r="C50">
        <v>0</v>
      </c>
      <c r="D50">
        <f t="shared" si="0"/>
        <v>2</v>
      </c>
      <c r="E50">
        <v>3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5</v>
      </c>
      <c r="N50">
        <v>0</v>
      </c>
      <c r="O50">
        <f t="shared" si="1"/>
        <v>5</v>
      </c>
      <c r="P50">
        <f t="shared" si="2"/>
        <v>5</v>
      </c>
      <c r="Q50" t="s">
        <v>2463</v>
      </c>
    </row>
    <row r="51" spans="1:17" x14ac:dyDescent="0.25">
      <c r="A51" t="s">
        <v>708</v>
      </c>
      <c r="B51" t="s">
        <v>2462</v>
      </c>
      <c r="C51">
        <v>0</v>
      </c>
      <c r="D51">
        <f t="shared" si="0"/>
        <v>62</v>
      </c>
      <c r="E51">
        <v>11</v>
      </c>
      <c r="F51">
        <v>0</v>
      </c>
      <c r="G51">
        <v>0</v>
      </c>
      <c r="H51">
        <v>3</v>
      </c>
      <c r="I51">
        <v>0</v>
      </c>
      <c r="J51">
        <v>29</v>
      </c>
      <c r="K51">
        <v>0</v>
      </c>
      <c r="L51">
        <v>1</v>
      </c>
      <c r="M51">
        <v>44</v>
      </c>
      <c r="N51">
        <v>2</v>
      </c>
      <c r="O51">
        <f t="shared" si="1"/>
        <v>76</v>
      </c>
      <c r="P51">
        <f t="shared" si="2"/>
        <v>76</v>
      </c>
      <c r="Q51" t="s">
        <v>2463</v>
      </c>
    </row>
    <row r="52" spans="1:17" x14ac:dyDescent="0.25">
      <c r="A52" t="s">
        <v>2455</v>
      </c>
      <c r="B52" t="s">
        <v>2462</v>
      </c>
      <c r="C52">
        <v>0</v>
      </c>
      <c r="D52">
        <f t="shared" si="0"/>
        <v>51</v>
      </c>
      <c r="E52">
        <v>17</v>
      </c>
      <c r="F52">
        <v>0</v>
      </c>
      <c r="G52">
        <v>0</v>
      </c>
      <c r="H52">
        <v>5</v>
      </c>
      <c r="I52">
        <v>0</v>
      </c>
      <c r="J52">
        <v>32</v>
      </c>
      <c r="K52">
        <v>0</v>
      </c>
      <c r="L52">
        <v>1</v>
      </c>
      <c r="M52">
        <v>40</v>
      </c>
      <c r="N52">
        <v>0</v>
      </c>
      <c r="O52">
        <f t="shared" si="1"/>
        <v>73</v>
      </c>
      <c r="P52">
        <f t="shared" si="2"/>
        <v>73</v>
      </c>
      <c r="Q52" t="s">
        <v>2463</v>
      </c>
    </row>
    <row r="53" spans="1:17" x14ac:dyDescent="0.25">
      <c r="A53" t="s">
        <v>2467</v>
      </c>
      <c r="B53" t="s">
        <v>2462</v>
      </c>
      <c r="C53">
        <v>0</v>
      </c>
      <c r="D53">
        <f t="shared" si="0"/>
        <v>71</v>
      </c>
      <c r="E53">
        <v>5</v>
      </c>
      <c r="F53">
        <v>0</v>
      </c>
      <c r="G53">
        <v>0</v>
      </c>
      <c r="H53">
        <v>4</v>
      </c>
      <c r="I53">
        <v>0</v>
      </c>
      <c r="J53">
        <v>44</v>
      </c>
      <c r="K53">
        <v>0</v>
      </c>
      <c r="L53">
        <v>0</v>
      </c>
      <c r="M53">
        <v>36</v>
      </c>
      <c r="N53">
        <v>0</v>
      </c>
      <c r="O53">
        <f t="shared" si="1"/>
        <v>80</v>
      </c>
      <c r="P53">
        <f t="shared" si="2"/>
        <v>80</v>
      </c>
      <c r="Q53" t="s">
        <v>2463</v>
      </c>
    </row>
    <row r="54" spans="1:17" x14ac:dyDescent="0.25">
      <c r="A54" t="s">
        <v>692</v>
      </c>
      <c r="B54" t="s">
        <v>2462</v>
      </c>
      <c r="C54">
        <v>1</v>
      </c>
      <c r="D54">
        <f t="shared" si="0"/>
        <v>155</v>
      </c>
      <c r="E54">
        <v>3</v>
      </c>
      <c r="F54">
        <v>0</v>
      </c>
      <c r="G54">
        <v>339</v>
      </c>
      <c r="H54">
        <v>1</v>
      </c>
      <c r="I54">
        <v>1</v>
      </c>
      <c r="J54">
        <v>428</v>
      </c>
      <c r="K54">
        <v>0</v>
      </c>
      <c r="L54">
        <v>3</v>
      </c>
      <c r="M54">
        <v>59</v>
      </c>
      <c r="N54">
        <v>8</v>
      </c>
      <c r="O54">
        <f t="shared" si="1"/>
        <v>499</v>
      </c>
      <c r="P54">
        <f t="shared" si="2"/>
        <v>499</v>
      </c>
      <c r="Q54" t="s">
        <v>2463</v>
      </c>
    </row>
    <row r="55" spans="1:17" x14ac:dyDescent="0.25">
      <c r="A55" t="s">
        <v>2457</v>
      </c>
      <c r="B55" t="s">
        <v>2462</v>
      </c>
      <c r="C55">
        <v>0</v>
      </c>
      <c r="D55">
        <f t="shared" si="0"/>
        <v>7</v>
      </c>
      <c r="E55">
        <v>0</v>
      </c>
      <c r="F55">
        <v>0</v>
      </c>
      <c r="G55">
        <v>0</v>
      </c>
      <c r="H55">
        <v>0</v>
      </c>
      <c r="I55">
        <v>0</v>
      </c>
      <c r="J55">
        <v>7</v>
      </c>
      <c r="K55">
        <v>0</v>
      </c>
      <c r="L55">
        <v>0</v>
      </c>
      <c r="M55">
        <v>0</v>
      </c>
      <c r="N55">
        <v>0</v>
      </c>
      <c r="O55">
        <f t="shared" si="1"/>
        <v>7</v>
      </c>
      <c r="P55">
        <f t="shared" si="2"/>
        <v>7</v>
      </c>
      <c r="Q55" t="s">
        <v>2463</v>
      </c>
    </row>
    <row r="56" spans="1:17" x14ac:dyDescent="0.25">
      <c r="A56" t="s">
        <v>658</v>
      </c>
      <c r="B56" t="s">
        <v>2462</v>
      </c>
      <c r="C56">
        <v>0</v>
      </c>
      <c r="D56">
        <f t="shared" si="0"/>
        <v>106</v>
      </c>
      <c r="E56">
        <v>7</v>
      </c>
      <c r="F56">
        <v>0</v>
      </c>
      <c r="G56">
        <v>0</v>
      </c>
      <c r="H56">
        <v>5</v>
      </c>
      <c r="I56">
        <v>0</v>
      </c>
      <c r="J56">
        <v>31</v>
      </c>
      <c r="K56">
        <v>0</v>
      </c>
      <c r="L56">
        <v>0</v>
      </c>
      <c r="M56">
        <v>87</v>
      </c>
      <c r="N56">
        <v>0</v>
      </c>
      <c r="O56">
        <f t="shared" si="1"/>
        <v>118</v>
      </c>
      <c r="P56">
        <f t="shared" si="2"/>
        <v>118</v>
      </c>
      <c r="Q56" t="s">
        <v>2463</v>
      </c>
    </row>
    <row r="57" spans="1:17" x14ac:dyDescent="0.25">
      <c r="A57" t="s">
        <v>654</v>
      </c>
      <c r="B57" t="s">
        <v>2462</v>
      </c>
      <c r="C57">
        <v>0</v>
      </c>
      <c r="D57">
        <f t="shared" si="0"/>
        <v>7</v>
      </c>
      <c r="E57">
        <v>0</v>
      </c>
      <c r="F57">
        <v>0</v>
      </c>
      <c r="G57">
        <v>0</v>
      </c>
      <c r="H57">
        <v>1</v>
      </c>
      <c r="I57">
        <v>0</v>
      </c>
      <c r="J57">
        <v>1</v>
      </c>
      <c r="K57">
        <v>0</v>
      </c>
      <c r="L57">
        <v>0</v>
      </c>
      <c r="M57">
        <v>7</v>
      </c>
      <c r="N57">
        <v>0</v>
      </c>
      <c r="O57">
        <f t="shared" si="1"/>
        <v>8</v>
      </c>
      <c r="P57">
        <f t="shared" si="2"/>
        <v>8</v>
      </c>
      <c r="Q57" t="s">
        <v>2463</v>
      </c>
    </row>
    <row r="58" spans="1:17" x14ac:dyDescent="0.25">
      <c r="A58" t="s">
        <v>252</v>
      </c>
      <c r="B58" t="s">
        <v>2462</v>
      </c>
      <c r="C58">
        <v>0</v>
      </c>
      <c r="D58">
        <f t="shared" si="0"/>
        <v>47</v>
      </c>
      <c r="E58">
        <v>0</v>
      </c>
      <c r="F58">
        <v>0</v>
      </c>
      <c r="G58">
        <v>0</v>
      </c>
      <c r="H58">
        <v>0</v>
      </c>
      <c r="I58">
        <v>0</v>
      </c>
      <c r="J58">
        <v>34</v>
      </c>
      <c r="K58">
        <v>0</v>
      </c>
      <c r="L58">
        <v>9</v>
      </c>
      <c r="M58">
        <v>4</v>
      </c>
      <c r="N58">
        <v>0</v>
      </c>
      <c r="O58">
        <f t="shared" si="1"/>
        <v>47</v>
      </c>
      <c r="P58">
        <f t="shared" si="2"/>
        <v>47</v>
      </c>
      <c r="Q58" t="s">
        <v>2463</v>
      </c>
    </row>
    <row r="59" spans="1:17" x14ac:dyDescent="0.25">
      <c r="A59" t="s">
        <v>676</v>
      </c>
      <c r="B59" t="s">
        <v>2462</v>
      </c>
      <c r="C59">
        <v>0</v>
      </c>
      <c r="D59">
        <f t="shared" si="0"/>
        <v>239</v>
      </c>
      <c r="E59">
        <v>0</v>
      </c>
      <c r="F59">
        <v>0</v>
      </c>
      <c r="G59">
        <v>0</v>
      </c>
      <c r="H59">
        <v>0</v>
      </c>
      <c r="I59">
        <v>0</v>
      </c>
      <c r="J59">
        <v>10</v>
      </c>
      <c r="K59">
        <v>0</v>
      </c>
      <c r="L59">
        <v>228</v>
      </c>
      <c r="M59">
        <v>1</v>
      </c>
      <c r="N59">
        <v>0</v>
      </c>
      <c r="O59">
        <f t="shared" si="1"/>
        <v>239</v>
      </c>
      <c r="P59">
        <f t="shared" si="2"/>
        <v>239</v>
      </c>
      <c r="Q59" t="s">
        <v>2463</v>
      </c>
    </row>
    <row r="60" spans="1:17" x14ac:dyDescent="0.25">
      <c r="A60" t="s">
        <v>718</v>
      </c>
      <c r="B60" t="s">
        <v>2462</v>
      </c>
      <c r="C60">
        <v>0</v>
      </c>
      <c r="D60">
        <f t="shared" si="0"/>
        <v>34</v>
      </c>
      <c r="E60">
        <v>0</v>
      </c>
      <c r="F60">
        <v>0</v>
      </c>
      <c r="G60">
        <v>0</v>
      </c>
      <c r="H60">
        <v>0</v>
      </c>
      <c r="I60">
        <v>0</v>
      </c>
      <c r="J60">
        <v>2</v>
      </c>
      <c r="K60">
        <v>0</v>
      </c>
      <c r="L60">
        <v>32</v>
      </c>
      <c r="M60">
        <v>0</v>
      </c>
      <c r="N60">
        <v>0</v>
      </c>
      <c r="O60">
        <f t="shared" si="1"/>
        <v>34</v>
      </c>
      <c r="P60">
        <f t="shared" si="2"/>
        <v>34</v>
      </c>
      <c r="Q60" t="s">
        <v>2463</v>
      </c>
    </row>
    <row r="61" spans="1:17" x14ac:dyDescent="0.25">
      <c r="A61" t="s">
        <v>721</v>
      </c>
      <c r="B61" t="s">
        <v>2462</v>
      </c>
      <c r="C61">
        <v>0</v>
      </c>
      <c r="D61">
        <f t="shared" si="0"/>
        <v>5</v>
      </c>
      <c r="E61">
        <v>0</v>
      </c>
      <c r="F61">
        <v>0</v>
      </c>
      <c r="G61">
        <v>0</v>
      </c>
      <c r="H61">
        <v>0</v>
      </c>
      <c r="I61">
        <v>0</v>
      </c>
      <c r="J61">
        <v>2</v>
      </c>
      <c r="K61">
        <v>0</v>
      </c>
      <c r="L61">
        <v>0</v>
      </c>
      <c r="M61">
        <v>3</v>
      </c>
      <c r="N61">
        <v>0</v>
      </c>
      <c r="O61">
        <f t="shared" si="1"/>
        <v>5</v>
      </c>
      <c r="P61">
        <f t="shared" si="2"/>
        <v>5</v>
      </c>
      <c r="Q61" t="s">
        <v>2463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D58A-46F0-45D2-B5FC-2A423D214E43}">
  <dimension ref="A1:M130"/>
  <sheetViews>
    <sheetView workbookViewId="0">
      <selection activeCell="H28" sqref="H28"/>
    </sheetView>
  </sheetViews>
  <sheetFormatPr defaultRowHeight="15" x14ac:dyDescent="0.25"/>
  <cols>
    <col min="1" max="1" width="24" bestFit="1" customWidth="1"/>
    <col min="2" max="2" width="16" bestFit="1" customWidth="1"/>
    <col min="3" max="4" width="10.7109375" bestFit="1" customWidth="1"/>
    <col min="5" max="5" width="14.28515625" bestFit="1" customWidth="1"/>
    <col min="6" max="6" width="13.7109375" bestFit="1" customWidth="1"/>
    <col min="7" max="7" width="13.28515625" bestFit="1" customWidth="1"/>
    <col min="8" max="9" width="10.7109375" bestFit="1" customWidth="1"/>
    <col min="10" max="13" width="11.7109375" bestFit="1" customWidth="1"/>
  </cols>
  <sheetData>
    <row r="1" spans="1:13" x14ac:dyDescent="0.25">
      <c r="A1" t="s">
        <v>1302</v>
      </c>
      <c r="B1" t="s">
        <v>2003</v>
      </c>
      <c r="C1" t="s">
        <v>2004</v>
      </c>
      <c r="D1" t="s">
        <v>2005</v>
      </c>
      <c r="E1" t="s">
        <v>2006</v>
      </c>
      <c r="F1" t="s">
        <v>2007</v>
      </c>
      <c r="G1" t="s">
        <v>2008</v>
      </c>
      <c r="H1" t="s">
        <v>2009</v>
      </c>
      <c r="I1" t="s">
        <v>2010</v>
      </c>
      <c r="J1" t="s">
        <v>2011</v>
      </c>
      <c r="K1" t="s">
        <v>2012</v>
      </c>
      <c r="L1" t="s">
        <v>2013</v>
      </c>
      <c r="M1" t="s">
        <v>2014</v>
      </c>
    </row>
    <row r="2" spans="1:13" x14ac:dyDescent="0.25">
      <c r="B2" t="s">
        <v>1907</v>
      </c>
      <c r="H2" t="s">
        <v>1908</v>
      </c>
    </row>
    <row r="3" spans="1:13" x14ac:dyDescent="0.25">
      <c r="A3" t="s">
        <v>508</v>
      </c>
      <c r="B3" t="s">
        <v>1909</v>
      </c>
      <c r="C3" t="s">
        <v>1910</v>
      </c>
      <c r="D3" t="s">
        <v>1911</v>
      </c>
      <c r="E3" t="s">
        <v>1912</v>
      </c>
      <c r="F3" t="s">
        <v>1913</v>
      </c>
      <c r="G3" t="s">
        <v>1914</v>
      </c>
      <c r="H3" t="s">
        <v>241</v>
      </c>
      <c r="I3" t="s">
        <v>1915</v>
      </c>
      <c r="J3" t="s">
        <v>242</v>
      </c>
      <c r="K3" t="s">
        <v>1159</v>
      </c>
      <c r="L3" t="s">
        <v>240</v>
      </c>
      <c r="M3" t="s">
        <v>369</v>
      </c>
    </row>
    <row r="4" spans="1:13" x14ac:dyDescent="0.25">
      <c r="A4" t="s">
        <v>1916</v>
      </c>
      <c r="B4" t="s">
        <v>1917</v>
      </c>
      <c r="C4" t="s">
        <v>1918</v>
      </c>
      <c r="D4" t="s">
        <v>1919</v>
      </c>
      <c r="E4" t="s">
        <v>1919</v>
      </c>
      <c r="F4" t="s">
        <v>1919</v>
      </c>
      <c r="G4" t="s">
        <v>1919</v>
      </c>
      <c r="H4" t="s">
        <v>1920</v>
      </c>
      <c r="I4" t="s">
        <v>1919</v>
      </c>
      <c r="J4" t="s">
        <v>1919</v>
      </c>
      <c r="K4" t="s">
        <v>1919</v>
      </c>
      <c r="L4" t="s">
        <v>1919</v>
      </c>
      <c r="M4" t="s">
        <v>1919</v>
      </c>
    </row>
    <row r="5" spans="1:13" x14ac:dyDescent="0.25">
      <c r="A5" t="s">
        <v>1921</v>
      </c>
      <c r="B5" t="s">
        <v>1950</v>
      </c>
      <c r="C5" t="s">
        <v>1922</v>
      </c>
      <c r="D5" t="s">
        <v>1950</v>
      </c>
      <c r="E5" t="s">
        <v>1919</v>
      </c>
      <c r="F5" t="s">
        <v>1919</v>
      </c>
      <c r="G5" t="s">
        <v>1919</v>
      </c>
      <c r="H5" t="s">
        <v>1923</v>
      </c>
      <c r="I5" t="s">
        <v>1924</v>
      </c>
      <c r="J5" t="s">
        <v>1919</v>
      </c>
      <c r="K5" t="s">
        <v>1919</v>
      </c>
      <c r="L5" t="s">
        <v>1919</v>
      </c>
      <c r="M5" t="s">
        <v>1951</v>
      </c>
    </row>
    <row r="6" spans="1:13" x14ac:dyDescent="0.25">
      <c r="A6" t="s">
        <v>1925</v>
      </c>
      <c r="B6" t="s">
        <v>1926</v>
      </c>
      <c r="C6" t="s">
        <v>1927</v>
      </c>
      <c r="D6" t="s">
        <v>1919</v>
      </c>
      <c r="E6" t="s">
        <v>1919</v>
      </c>
      <c r="F6" t="s">
        <v>1919</v>
      </c>
      <c r="G6" t="s">
        <v>1919</v>
      </c>
      <c r="H6" t="s">
        <v>1920</v>
      </c>
      <c r="I6" t="s">
        <v>1919</v>
      </c>
      <c r="J6" t="s">
        <v>1919</v>
      </c>
      <c r="K6" t="s">
        <v>1919</v>
      </c>
      <c r="L6" t="s">
        <v>1919</v>
      </c>
      <c r="M6" t="s">
        <v>1919</v>
      </c>
    </row>
    <row r="7" spans="1:13" x14ac:dyDescent="0.25">
      <c r="A7" t="s">
        <v>1928</v>
      </c>
      <c r="B7" t="s">
        <v>1919</v>
      </c>
      <c r="C7" t="s">
        <v>1952</v>
      </c>
      <c r="D7" t="s">
        <v>1929</v>
      </c>
      <c r="E7" t="s">
        <v>1953</v>
      </c>
      <c r="F7" t="s">
        <v>1953</v>
      </c>
      <c r="G7" t="s">
        <v>1952</v>
      </c>
      <c r="H7" t="s">
        <v>1930</v>
      </c>
      <c r="I7" t="s">
        <v>1931</v>
      </c>
      <c r="J7" t="s">
        <v>1919</v>
      </c>
      <c r="K7" t="s">
        <v>1954</v>
      </c>
      <c r="L7" t="s">
        <v>1955</v>
      </c>
      <c r="M7" t="s">
        <v>1956</v>
      </c>
    </row>
    <row r="8" spans="1:13" x14ac:dyDescent="0.25">
      <c r="A8" t="s">
        <v>1932</v>
      </c>
      <c r="B8" t="s">
        <v>1919</v>
      </c>
      <c r="C8" t="s">
        <v>1957</v>
      </c>
      <c r="D8" t="s">
        <v>1950</v>
      </c>
      <c r="E8" t="s">
        <v>1933</v>
      </c>
      <c r="F8" t="s">
        <v>1926</v>
      </c>
      <c r="G8" t="s">
        <v>1957</v>
      </c>
      <c r="H8" t="s">
        <v>1934</v>
      </c>
      <c r="I8" t="s">
        <v>1935</v>
      </c>
      <c r="J8" t="s">
        <v>1958</v>
      </c>
      <c r="K8" t="s">
        <v>1959</v>
      </c>
      <c r="L8" t="s">
        <v>1960</v>
      </c>
      <c r="M8" t="s">
        <v>1919</v>
      </c>
    </row>
    <row r="9" spans="1:13" x14ac:dyDescent="0.25">
      <c r="A9" t="s">
        <v>1619</v>
      </c>
      <c r="B9" t="s">
        <v>1919</v>
      </c>
      <c r="C9" t="s">
        <v>1920</v>
      </c>
      <c r="D9" t="s">
        <v>1919</v>
      </c>
      <c r="E9" t="s">
        <v>1919</v>
      </c>
      <c r="F9" t="s">
        <v>1919</v>
      </c>
      <c r="G9" t="s">
        <v>1919</v>
      </c>
      <c r="H9" t="s">
        <v>1918</v>
      </c>
      <c r="I9" t="s">
        <v>1918</v>
      </c>
      <c r="J9" t="s">
        <v>1919</v>
      </c>
      <c r="K9" t="s">
        <v>1961</v>
      </c>
      <c r="L9" t="s">
        <v>1919</v>
      </c>
      <c r="M9" t="s">
        <v>1919</v>
      </c>
    </row>
    <row r="10" spans="1:13" x14ac:dyDescent="0.25">
      <c r="A10" t="s">
        <v>1936</v>
      </c>
      <c r="B10" t="s">
        <v>1919</v>
      </c>
      <c r="C10" t="s">
        <v>1937</v>
      </c>
      <c r="D10" t="s">
        <v>1938</v>
      </c>
      <c r="E10" t="s">
        <v>1919</v>
      </c>
      <c r="F10" t="s">
        <v>1919</v>
      </c>
      <c r="G10" t="s">
        <v>1919</v>
      </c>
      <c r="H10" t="s">
        <v>1939</v>
      </c>
      <c r="I10" t="s">
        <v>1940</v>
      </c>
      <c r="J10" t="s">
        <v>1962</v>
      </c>
      <c r="K10" t="s">
        <v>1919</v>
      </c>
      <c r="L10" t="s">
        <v>1919</v>
      </c>
      <c r="M10" t="s">
        <v>1919</v>
      </c>
    </row>
    <row r="11" spans="1:13" x14ac:dyDescent="0.25">
      <c r="A11" t="s">
        <v>1941</v>
      </c>
      <c r="B11" t="s">
        <v>1919</v>
      </c>
      <c r="C11" t="s">
        <v>1942</v>
      </c>
      <c r="D11" t="s">
        <v>1942</v>
      </c>
      <c r="E11" t="s">
        <v>1963</v>
      </c>
      <c r="F11" t="s">
        <v>1943</v>
      </c>
      <c r="G11" t="s">
        <v>1942</v>
      </c>
      <c r="H11" t="s">
        <v>1943</v>
      </c>
      <c r="I11" t="s">
        <v>1964</v>
      </c>
      <c r="J11" t="s">
        <v>1944</v>
      </c>
      <c r="K11" t="s">
        <v>1942</v>
      </c>
      <c r="L11" t="s">
        <v>1919</v>
      </c>
      <c r="M11" t="s">
        <v>1919</v>
      </c>
    </row>
    <row r="12" spans="1:13" x14ac:dyDescent="0.25">
      <c r="A12" t="s">
        <v>1945</v>
      </c>
      <c r="B12" t="s">
        <v>1919</v>
      </c>
      <c r="C12" t="s">
        <v>1946</v>
      </c>
      <c r="D12" t="s">
        <v>1947</v>
      </c>
      <c r="E12" t="s">
        <v>1965</v>
      </c>
      <c r="F12" t="s">
        <v>1966</v>
      </c>
      <c r="G12" t="s">
        <v>1919</v>
      </c>
      <c r="H12" t="s">
        <v>1948</v>
      </c>
      <c r="I12" t="s">
        <v>1949</v>
      </c>
      <c r="J12" t="s">
        <v>1967</v>
      </c>
      <c r="K12" t="s">
        <v>1968</v>
      </c>
      <c r="L12" t="s">
        <v>1919</v>
      </c>
      <c r="M12" t="s">
        <v>1919</v>
      </c>
    </row>
    <row r="14" spans="1:13" x14ac:dyDescent="0.25">
      <c r="A14" t="s">
        <v>1302</v>
      </c>
      <c r="B14" t="s">
        <v>2003</v>
      </c>
      <c r="C14" t="s">
        <v>2004</v>
      </c>
      <c r="D14" t="s">
        <v>2005</v>
      </c>
      <c r="E14" t="s">
        <v>2006</v>
      </c>
      <c r="F14" t="s">
        <v>2007</v>
      </c>
      <c r="G14" t="s">
        <v>2008</v>
      </c>
      <c r="H14" t="s">
        <v>2009</v>
      </c>
      <c r="I14" t="s">
        <v>2010</v>
      </c>
      <c r="J14" t="s">
        <v>2011</v>
      </c>
      <c r="K14" t="s">
        <v>2012</v>
      </c>
    </row>
    <row r="15" spans="1:13" x14ac:dyDescent="0.25">
      <c r="B15" t="s">
        <v>1969</v>
      </c>
      <c r="G15" t="s">
        <v>1970</v>
      </c>
    </row>
    <row r="16" spans="1:13" x14ac:dyDescent="0.25">
      <c r="B16" t="s">
        <v>1971</v>
      </c>
      <c r="D16" t="s">
        <v>245</v>
      </c>
      <c r="E16" t="s">
        <v>1972</v>
      </c>
      <c r="F16" t="s">
        <v>1973</v>
      </c>
      <c r="G16" t="s">
        <v>1974</v>
      </c>
      <c r="H16" t="s">
        <v>1975</v>
      </c>
      <c r="I16" t="s">
        <v>1976</v>
      </c>
      <c r="J16" t="s">
        <v>1977</v>
      </c>
      <c r="K16" t="s">
        <v>1978</v>
      </c>
    </row>
    <row r="17" spans="1:11" x14ac:dyDescent="0.25">
      <c r="A17" t="s">
        <v>508</v>
      </c>
      <c r="B17" t="s">
        <v>1979</v>
      </c>
      <c r="C17" t="s">
        <v>1980</v>
      </c>
      <c r="D17" t="s">
        <v>1981</v>
      </c>
      <c r="E17" t="s">
        <v>1981</v>
      </c>
      <c r="F17" t="s">
        <v>1981</v>
      </c>
      <c r="G17" t="s">
        <v>1981</v>
      </c>
      <c r="H17" t="s">
        <v>1981</v>
      </c>
      <c r="I17" t="s">
        <v>1981</v>
      </c>
      <c r="J17" t="s">
        <v>1981</v>
      </c>
      <c r="K17" t="s">
        <v>1981</v>
      </c>
    </row>
    <row r="18" spans="1:11" x14ac:dyDescent="0.25">
      <c r="A18" t="s">
        <v>1916</v>
      </c>
      <c r="B18" t="s">
        <v>450</v>
      </c>
      <c r="C18" t="s">
        <v>1961</v>
      </c>
      <c r="D18" t="s">
        <v>450</v>
      </c>
      <c r="E18" t="s">
        <v>1918</v>
      </c>
      <c r="F18" t="s">
        <v>1918</v>
      </c>
      <c r="G18" t="s">
        <v>1961</v>
      </c>
      <c r="H18" t="s">
        <v>1926</v>
      </c>
      <c r="I18" t="s">
        <v>1926</v>
      </c>
      <c r="J18" t="s">
        <v>1982</v>
      </c>
      <c r="K18" t="s">
        <v>450</v>
      </c>
    </row>
    <row r="19" spans="1:11" x14ac:dyDescent="0.25">
      <c r="A19" t="s">
        <v>1921</v>
      </c>
      <c r="B19" t="s">
        <v>1933</v>
      </c>
      <c r="C19" t="s">
        <v>1983</v>
      </c>
      <c r="D19" t="s">
        <v>450</v>
      </c>
      <c r="E19" t="s">
        <v>1923</v>
      </c>
      <c r="F19" t="s">
        <v>450</v>
      </c>
      <c r="G19" t="s">
        <v>1983</v>
      </c>
      <c r="H19" t="s">
        <v>1950</v>
      </c>
      <c r="I19" t="s">
        <v>1924</v>
      </c>
      <c r="J19" t="s">
        <v>1923</v>
      </c>
      <c r="K19" t="s">
        <v>450</v>
      </c>
    </row>
    <row r="20" spans="1:11" x14ac:dyDescent="0.25">
      <c r="A20" t="s">
        <v>1925</v>
      </c>
      <c r="B20" t="s">
        <v>1984</v>
      </c>
      <c r="C20" t="s">
        <v>1985</v>
      </c>
      <c r="D20" t="s">
        <v>450</v>
      </c>
      <c r="E20" t="s">
        <v>1065</v>
      </c>
      <c r="F20" t="s">
        <v>1986</v>
      </c>
      <c r="G20" t="s">
        <v>450</v>
      </c>
      <c r="H20" t="s">
        <v>1065</v>
      </c>
      <c r="I20" t="s">
        <v>1984</v>
      </c>
      <c r="J20" t="s">
        <v>1926</v>
      </c>
      <c r="K20" t="s">
        <v>450</v>
      </c>
    </row>
    <row r="21" spans="1:11" x14ac:dyDescent="0.25">
      <c r="A21" t="s">
        <v>1928</v>
      </c>
      <c r="B21" t="s">
        <v>1987</v>
      </c>
      <c r="C21" t="s">
        <v>1065</v>
      </c>
      <c r="D21" t="s">
        <v>450</v>
      </c>
      <c r="E21" t="s">
        <v>1988</v>
      </c>
      <c r="F21" t="s">
        <v>450</v>
      </c>
      <c r="G21" t="s">
        <v>1954</v>
      </c>
      <c r="H21" t="s">
        <v>1989</v>
      </c>
      <c r="I21" t="s">
        <v>1990</v>
      </c>
      <c r="J21" t="s">
        <v>1953</v>
      </c>
      <c r="K21" t="s">
        <v>1955</v>
      </c>
    </row>
    <row r="22" spans="1:11" x14ac:dyDescent="0.25">
      <c r="A22" t="s">
        <v>1932</v>
      </c>
      <c r="B22" t="s">
        <v>1983</v>
      </c>
      <c r="C22" t="s">
        <v>1893</v>
      </c>
      <c r="D22" t="s">
        <v>450</v>
      </c>
      <c r="E22" t="s">
        <v>1991</v>
      </c>
      <c r="F22" t="s">
        <v>450</v>
      </c>
      <c r="G22" t="s">
        <v>1950</v>
      </c>
      <c r="H22" t="s">
        <v>1992</v>
      </c>
      <c r="I22" t="s">
        <v>1993</v>
      </c>
      <c r="J22" t="s">
        <v>1957</v>
      </c>
      <c r="K22" t="s">
        <v>1960</v>
      </c>
    </row>
    <row r="23" spans="1:11" x14ac:dyDescent="0.25">
      <c r="A23" t="s">
        <v>1619</v>
      </c>
      <c r="B23" t="s">
        <v>1982</v>
      </c>
      <c r="C23" t="s">
        <v>1926</v>
      </c>
      <c r="D23" t="s">
        <v>450</v>
      </c>
      <c r="E23" t="s">
        <v>1918</v>
      </c>
      <c r="F23" t="s">
        <v>450</v>
      </c>
      <c r="G23" t="s">
        <v>450</v>
      </c>
      <c r="H23" t="s">
        <v>450</v>
      </c>
      <c r="I23" t="s">
        <v>450</v>
      </c>
      <c r="J23" t="s">
        <v>1994</v>
      </c>
      <c r="K23" t="s">
        <v>1982</v>
      </c>
    </row>
    <row r="24" spans="1:11" x14ac:dyDescent="0.25">
      <c r="A24" t="s">
        <v>1936</v>
      </c>
      <c r="B24" t="s">
        <v>450</v>
      </c>
      <c r="C24" t="s">
        <v>1995</v>
      </c>
      <c r="D24" t="s">
        <v>1962</v>
      </c>
      <c r="E24" t="s">
        <v>1937</v>
      </c>
      <c r="F24" t="s">
        <v>450</v>
      </c>
      <c r="G24" t="s">
        <v>450</v>
      </c>
      <c r="H24" t="s">
        <v>450</v>
      </c>
      <c r="I24" t="s">
        <v>1996</v>
      </c>
      <c r="J24" t="s">
        <v>1940</v>
      </c>
      <c r="K24" t="s">
        <v>450</v>
      </c>
    </row>
    <row r="25" spans="1:11" x14ac:dyDescent="0.25">
      <c r="A25" t="s">
        <v>1941</v>
      </c>
      <c r="B25" t="s">
        <v>450</v>
      </c>
      <c r="C25" t="s">
        <v>450</v>
      </c>
      <c r="D25" t="s">
        <v>1997</v>
      </c>
      <c r="E25" t="s">
        <v>1998</v>
      </c>
      <c r="F25" t="s">
        <v>450</v>
      </c>
      <c r="G25" t="s">
        <v>1942</v>
      </c>
      <c r="H25" t="s">
        <v>450</v>
      </c>
      <c r="I25" t="s">
        <v>1998</v>
      </c>
      <c r="J25" t="s">
        <v>1942</v>
      </c>
      <c r="K25" t="s">
        <v>450</v>
      </c>
    </row>
    <row r="26" spans="1:11" x14ac:dyDescent="0.25">
      <c r="A26" t="s">
        <v>1945</v>
      </c>
      <c r="B26" t="s">
        <v>1967</v>
      </c>
      <c r="C26" t="s">
        <v>1999</v>
      </c>
      <c r="D26" t="s">
        <v>450</v>
      </c>
      <c r="E26" t="s">
        <v>2000</v>
      </c>
      <c r="F26" t="s">
        <v>450</v>
      </c>
      <c r="G26" t="s">
        <v>1999</v>
      </c>
      <c r="H26" t="s">
        <v>1967</v>
      </c>
      <c r="I26" t="s">
        <v>2001</v>
      </c>
      <c r="J26" t="s">
        <v>2002</v>
      </c>
      <c r="K26" t="s">
        <v>1999</v>
      </c>
    </row>
    <row r="30" spans="1:11" x14ac:dyDescent="0.25">
      <c r="A30" s="79"/>
    </row>
    <row r="32" spans="1:11" x14ac:dyDescent="0.25">
      <c r="A32" s="79"/>
    </row>
    <row r="41" spans="1:1" x14ac:dyDescent="0.25">
      <c r="A41" s="80"/>
    </row>
    <row r="57" spans="1:1" x14ac:dyDescent="0.25">
      <c r="A57" s="79"/>
    </row>
    <row r="59" spans="1:1" x14ac:dyDescent="0.25">
      <c r="A59" s="80"/>
    </row>
    <row r="60" spans="1:1" x14ac:dyDescent="0.25">
      <c r="A60" s="80"/>
    </row>
    <row r="61" spans="1:1" x14ac:dyDescent="0.25">
      <c r="A61" s="79"/>
    </row>
    <row r="65" spans="1:1" x14ac:dyDescent="0.25">
      <c r="A65" s="79"/>
    </row>
    <row r="66" spans="1:1" x14ac:dyDescent="0.25">
      <c r="A66" s="79"/>
    </row>
    <row r="67" spans="1:1" x14ac:dyDescent="0.25">
      <c r="A67" s="79"/>
    </row>
    <row r="70" spans="1:1" x14ac:dyDescent="0.25">
      <c r="A70" s="79"/>
    </row>
    <row r="71" spans="1:1" x14ac:dyDescent="0.25">
      <c r="A71" s="79"/>
    </row>
    <row r="74" spans="1:1" x14ac:dyDescent="0.25">
      <c r="A74" s="79"/>
    </row>
    <row r="77" spans="1:1" x14ac:dyDescent="0.25">
      <c r="A77" s="79"/>
    </row>
    <row r="78" spans="1:1" x14ac:dyDescent="0.25">
      <c r="A78" s="79"/>
    </row>
    <row r="79" spans="1:1" x14ac:dyDescent="0.25">
      <c r="A79" s="79"/>
    </row>
    <row r="91" spans="1:1" x14ac:dyDescent="0.25">
      <c r="A91" s="80"/>
    </row>
    <row r="103" spans="1:1" x14ac:dyDescent="0.25">
      <c r="A103" s="80"/>
    </row>
    <row r="111" spans="1:1" x14ac:dyDescent="0.25">
      <c r="A111" s="79"/>
    </row>
    <row r="115" spans="1:1" x14ac:dyDescent="0.25">
      <c r="A115" s="79"/>
    </row>
    <row r="124" spans="1:1" x14ac:dyDescent="0.25">
      <c r="A124" s="79"/>
    </row>
    <row r="125" spans="1:1" x14ac:dyDescent="0.25">
      <c r="A125" s="79"/>
    </row>
    <row r="129" spans="1:1" x14ac:dyDescent="0.25">
      <c r="A129" s="79"/>
    </row>
    <row r="130" spans="1:1" x14ac:dyDescent="0.25">
      <c r="A130" s="79"/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8573B-C1D0-43FB-A1DA-0347D82AFB13}">
  <dimension ref="A1:BA65"/>
  <sheetViews>
    <sheetView topLeftCell="E28" workbookViewId="0">
      <selection activeCell="U21" sqref="U21"/>
    </sheetView>
  </sheetViews>
  <sheetFormatPr defaultRowHeight="15" x14ac:dyDescent="0.25"/>
  <cols>
    <col min="1" max="1" width="12.140625" customWidth="1"/>
    <col min="2" max="2" width="26.5703125" customWidth="1"/>
    <col min="4" max="5" width="17.7109375" customWidth="1"/>
    <col min="6" max="6" width="19.140625" customWidth="1"/>
    <col min="9" max="9" width="19.85546875" customWidth="1"/>
    <col min="16" max="16" width="15.5703125" customWidth="1"/>
  </cols>
  <sheetData>
    <row r="1" spans="1:53" x14ac:dyDescent="0.25">
      <c r="A1" t="s">
        <v>1517</v>
      </c>
      <c r="B1" t="s">
        <v>277</v>
      </c>
      <c r="C1" t="s">
        <v>1516</v>
      </c>
      <c r="E1" t="s">
        <v>1517</v>
      </c>
      <c r="F1" t="s">
        <v>1515</v>
      </c>
      <c r="G1" t="s">
        <v>1516</v>
      </c>
      <c r="I1" t="s">
        <v>1518</v>
      </c>
      <c r="J1" t="s">
        <v>1519</v>
      </c>
      <c r="K1" t="s">
        <v>1520</v>
      </c>
      <c r="L1" t="s">
        <v>1521</v>
      </c>
      <c r="M1" t="s">
        <v>1522</v>
      </c>
      <c r="N1" t="s">
        <v>1523</v>
      </c>
      <c r="O1" t="s">
        <v>1524</v>
      </c>
      <c r="P1" t="s">
        <v>1525</v>
      </c>
      <c r="Q1" t="s">
        <v>1526</v>
      </c>
      <c r="R1" t="s">
        <v>1527</v>
      </c>
      <c r="S1" t="s">
        <v>1528</v>
      </c>
      <c r="T1" t="s">
        <v>1529</v>
      </c>
      <c r="U1" t="s">
        <v>1530</v>
      </c>
      <c r="V1" t="s">
        <v>1531</v>
      </c>
      <c r="W1" t="s">
        <v>1532</v>
      </c>
      <c r="X1" t="s">
        <v>1533</v>
      </c>
      <c r="Y1" t="s">
        <v>1693</v>
      </c>
      <c r="Z1" t="s">
        <v>1710</v>
      </c>
      <c r="AA1" t="s">
        <v>1727</v>
      </c>
      <c r="AB1" t="s">
        <v>1731</v>
      </c>
      <c r="AC1" t="s">
        <v>1734</v>
      </c>
      <c r="AD1" t="s">
        <v>1736</v>
      </c>
      <c r="AE1" t="s">
        <v>1737</v>
      </c>
      <c r="AF1" t="s">
        <v>1536</v>
      </c>
      <c r="AG1" t="s">
        <v>1553</v>
      </c>
      <c r="AH1" t="s">
        <v>1568</v>
      </c>
      <c r="AI1" t="s">
        <v>1575</v>
      </c>
      <c r="AJ1" t="s">
        <v>1582</v>
      </c>
      <c r="AK1" t="s">
        <v>1590</v>
      </c>
      <c r="AL1" t="s">
        <v>1604</v>
      </c>
      <c r="AM1" t="s">
        <v>1620</v>
      </c>
      <c r="AN1" t="s">
        <v>1635</v>
      </c>
      <c r="AO1" t="s">
        <v>1644</v>
      </c>
      <c r="AP1" t="s">
        <v>1649</v>
      </c>
      <c r="AQ1" t="s">
        <v>1655</v>
      </c>
      <c r="AR1" t="s">
        <v>1659</v>
      </c>
      <c r="AS1" t="s">
        <v>1667</v>
      </c>
      <c r="AT1" t="s">
        <v>1678</v>
      </c>
      <c r="AU1" t="s">
        <v>1694</v>
      </c>
      <c r="AV1" t="s">
        <v>1712</v>
      </c>
      <c r="AW1" t="s">
        <v>1729</v>
      </c>
      <c r="AX1" t="s">
        <v>1732</v>
      </c>
      <c r="AY1" t="s">
        <v>1735</v>
      </c>
      <c r="AZ1" t="s">
        <v>1740</v>
      </c>
      <c r="BA1" t="s">
        <v>1754</v>
      </c>
    </row>
    <row r="2" spans="1:53" x14ac:dyDescent="0.25">
      <c r="A2" t="s">
        <v>1519</v>
      </c>
      <c r="B2" t="str">
        <f>VLOOKUP(C2,[1]Sheet1!$D$1:$D$65536,1,FALSE)</f>
        <v>Lophura nycthemera</v>
      </c>
      <c r="C2" t="s">
        <v>1534</v>
      </c>
      <c r="E2" t="s">
        <v>1536</v>
      </c>
      <c r="F2" t="str">
        <f>VLOOKUP(G2,[1]Sheet1!$D$1:$D$65536,1,FALSE)</f>
        <v>Niltava davidi</v>
      </c>
      <c r="G2" t="s">
        <v>1535</v>
      </c>
      <c r="I2" t="s">
        <v>1537</v>
      </c>
      <c r="J2" t="s">
        <v>1538</v>
      </c>
      <c r="K2" t="s">
        <v>1539</v>
      </c>
      <c r="L2" t="s">
        <v>1540</v>
      </c>
      <c r="M2" t="s">
        <v>1541</v>
      </c>
      <c r="N2" t="s">
        <v>1542</v>
      </c>
      <c r="O2" t="s">
        <v>1543</v>
      </c>
      <c r="P2" t="s">
        <v>1544</v>
      </c>
      <c r="Q2" t="s">
        <v>1545</v>
      </c>
      <c r="R2" t="s">
        <v>1546</v>
      </c>
      <c r="S2" t="s">
        <v>1547</v>
      </c>
      <c r="T2" t="s">
        <v>1540</v>
      </c>
      <c r="U2" t="s">
        <v>1548</v>
      </c>
      <c r="V2" t="s">
        <v>1549</v>
      </c>
      <c r="W2" t="s">
        <v>1550</v>
      </c>
      <c r="X2" t="s">
        <v>1551</v>
      </c>
      <c r="Y2" t="s">
        <v>1741</v>
      </c>
      <c r="Z2" t="s">
        <v>1742</v>
      </c>
      <c r="AA2" t="s">
        <v>1743</v>
      </c>
      <c r="AB2" t="s">
        <v>1744</v>
      </c>
      <c r="AC2" t="s">
        <v>1745</v>
      </c>
      <c r="AD2" t="s">
        <v>1717</v>
      </c>
      <c r="AE2" t="s">
        <v>1714</v>
      </c>
      <c r="AF2" t="s">
        <v>1611</v>
      </c>
      <c r="AG2" t="s">
        <v>1746</v>
      </c>
      <c r="AH2" t="s">
        <v>1747</v>
      </c>
      <c r="AI2" t="s">
        <v>1748</v>
      </c>
      <c r="AJ2" t="s">
        <v>1749</v>
      </c>
      <c r="AK2" t="s">
        <v>1750</v>
      </c>
      <c r="AL2" t="s">
        <v>1751</v>
      </c>
      <c r="AM2" t="s">
        <v>1741</v>
      </c>
      <c r="AN2" t="s">
        <v>1848</v>
      </c>
      <c r="AO2" t="s">
        <v>1849</v>
      </c>
      <c r="AP2" t="s">
        <v>1850</v>
      </c>
      <c r="AQ2" t="s">
        <v>1851</v>
      </c>
      <c r="AR2" t="s">
        <v>1852</v>
      </c>
      <c r="AS2" t="s">
        <v>1751</v>
      </c>
      <c r="AT2" t="s">
        <v>1851</v>
      </c>
      <c r="AU2" t="s">
        <v>1646</v>
      </c>
      <c r="AV2" t="s">
        <v>1853</v>
      </c>
      <c r="AW2" t="s">
        <v>1854</v>
      </c>
      <c r="AX2" t="s">
        <v>1855</v>
      </c>
      <c r="AY2" t="s">
        <v>1856</v>
      </c>
      <c r="AZ2" t="s">
        <v>1857</v>
      </c>
      <c r="BA2" t="s">
        <v>1858</v>
      </c>
    </row>
    <row r="3" spans="1:53" x14ac:dyDescent="0.25">
      <c r="A3" t="s">
        <v>1520</v>
      </c>
      <c r="B3" t="str">
        <f>VLOOKUP(C3,[1]Sheet1!$D$1:$D$65536,1,FALSE)</f>
        <v>Gallus gallus</v>
      </c>
      <c r="C3" t="s">
        <v>1552</v>
      </c>
      <c r="E3" t="s">
        <v>1553</v>
      </c>
      <c r="F3" t="str">
        <f>VLOOKUP(G3,[1]Sheet1!$D$1:$D$65536,1,FALSE)</f>
        <v>Culicicapa ceylonensis</v>
      </c>
      <c r="G3" t="s">
        <v>1312</v>
      </c>
      <c r="I3" t="s">
        <v>1554</v>
      </c>
      <c r="J3" t="s">
        <v>1555</v>
      </c>
      <c r="K3" t="s">
        <v>1556</v>
      </c>
      <c r="L3" t="s">
        <v>1557</v>
      </c>
      <c r="M3" t="s">
        <v>1558</v>
      </c>
      <c r="N3" t="s">
        <v>1559</v>
      </c>
      <c r="O3" t="s">
        <v>1560</v>
      </c>
      <c r="P3" t="s">
        <v>1561</v>
      </c>
      <c r="Q3" t="s">
        <v>1562</v>
      </c>
      <c r="R3" t="s">
        <v>1563</v>
      </c>
      <c r="S3" t="s">
        <v>1564</v>
      </c>
      <c r="T3" t="s">
        <v>1564</v>
      </c>
      <c r="U3" t="s">
        <v>1557</v>
      </c>
      <c r="V3" t="s">
        <v>1564</v>
      </c>
      <c r="W3" t="s">
        <v>1564</v>
      </c>
      <c r="X3" t="s">
        <v>1565</v>
      </c>
      <c r="Y3" t="s">
        <v>1564</v>
      </c>
      <c r="Z3" t="s">
        <v>1662</v>
      </c>
      <c r="AA3" t="s">
        <v>1755</v>
      </c>
      <c r="AB3" t="s">
        <v>1756</v>
      </c>
      <c r="AC3" t="s">
        <v>1579</v>
      </c>
      <c r="AD3" t="s">
        <v>1717</v>
      </c>
      <c r="AE3" t="s">
        <v>1606</v>
      </c>
      <c r="AF3" t="s">
        <v>1757</v>
      </c>
      <c r="AG3" t="s">
        <v>1572</v>
      </c>
      <c r="AH3" t="s">
        <v>1758</v>
      </c>
      <c r="AI3" t="s">
        <v>1759</v>
      </c>
      <c r="AJ3" t="s">
        <v>1760</v>
      </c>
      <c r="AK3" t="s">
        <v>1761</v>
      </c>
      <c r="AL3" t="s">
        <v>1762</v>
      </c>
      <c r="AM3" t="s">
        <v>1763</v>
      </c>
      <c r="AN3" t="s">
        <v>1859</v>
      </c>
      <c r="AO3" t="s">
        <v>1860</v>
      </c>
      <c r="AP3" t="s">
        <v>1791</v>
      </c>
      <c r="AQ3" t="s">
        <v>1861</v>
      </c>
      <c r="AR3" t="s">
        <v>1785</v>
      </c>
      <c r="AS3" t="s">
        <v>1762</v>
      </c>
      <c r="AT3" t="s">
        <v>1861</v>
      </c>
      <c r="AU3" t="s">
        <v>1564</v>
      </c>
      <c r="AV3" t="s">
        <v>1768</v>
      </c>
      <c r="AW3" t="s">
        <v>1862</v>
      </c>
      <c r="AX3" t="s">
        <v>1863</v>
      </c>
      <c r="AY3" t="s">
        <v>1564</v>
      </c>
      <c r="AZ3" t="s">
        <v>1564</v>
      </c>
      <c r="BA3" t="s">
        <v>1564</v>
      </c>
    </row>
    <row r="4" spans="1:53" x14ac:dyDescent="0.25">
      <c r="A4" t="s">
        <v>1521</v>
      </c>
      <c r="B4" t="str">
        <f>VLOOKUP(C4,[1]Sheet1!$D$1:$D$65536,1,FALSE)</f>
        <v>Chalcophaps indica</v>
      </c>
      <c r="C4" t="s">
        <v>1566</v>
      </c>
      <c r="E4" t="s">
        <v>1568</v>
      </c>
      <c r="F4" t="str">
        <f>VLOOKUP(G4,[1]Sheet1!$D$1:$D$65536,1,FALSE)</f>
        <v>Rhipidura albicollis</v>
      </c>
      <c r="G4" t="s">
        <v>1567</v>
      </c>
      <c r="I4" t="s">
        <v>1569</v>
      </c>
      <c r="J4" t="s">
        <v>1564</v>
      </c>
      <c r="K4" t="s">
        <v>1564</v>
      </c>
      <c r="L4" t="s">
        <v>1564</v>
      </c>
      <c r="M4" t="s">
        <v>1564</v>
      </c>
      <c r="N4" t="s">
        <v>1564</v>
      </c>
      <c r="O4" t="s">
        <v>1564</v>
      </c>
      <c r="P4" t="s">
        <v>1564</v>
      </c>
      <c r="Q4" t="s">
        <v>1564</v>
      </c>
      <c r="R4" t="s">
        <v>1564</v>
      </c>
      <c r="S4" t="s">
        <v>1570</v>
      </c>
      <c r="T4" t="s">
        <v>1571</v>
      </c>
      <c r="U4" t="s">
        <v>1564</v>
      </c>
      <c r="V4" t="s">
        <v>1564</v>
      </c>
      <c r="W4" t="s">
        <v>1564</v>
      </c>
      <c r="X4" t="s">
        <v>1572</v>
      </c>
      <c r="Y4" t="s">
        <v>1564</v>
      </c>
      <c r="Z4" t="s">
        <v>1564</v>
      </c>
      <c r="AA4" t="s">
        <v>1564</v>
      </c>
      <c r="AB4" t="s">
        <v>1564</v>
      </c>
      <c r="AC4" t="s">
        <v>1764</v>
      </c>
      <c r="AD4" t="s">
        <v>1765</v>
      </c>
      <c r="AE4" t="s">
        <v>1766</v>
      </c>
      <c r="AF4" t="s">
        <v>1767</v>
      </c>
      <c r="AG4" t="s">
        <v>1542</v>
      </c>
      <c r="AH4" t="s">
        <v>1564</v>
      </c>
      <c r="AI4" t="s">
        <v>1564</v>
      </c>
      <c r="AJ4" t="s">
        <v>1564</v>
      </c>
      <c r="AK4" t="s">
        <v>1564</v>
      </c>
      <c r="AL4" t="s">
        <v>1564</v>
      </c>
      <c r="AM4" t="s">
        <v>1564</v>
      </c>
      <c r="AN4" t="s">
        <v>1564</v>
      </c>
      <c r="AO4" t="s">
        <v>1564</v>
      </c>
      <c r="AP4" t="s">
        <v>1564</v>
      </c>
      <c r="AQ4" t="s">
        <v>1564</v>
      </c>
      <c r="AR4" t="s">
        <v>1564</v>
      </c>
      <c r="AS4" t="s">
        <v>1564</v>
      </c>
      <c r="AT4" t="s">
        <v>1564</v>
      </c>
      <c r="AU4" t="s">
        <v>1564</v>
      </c>
      <c r="AV4" t="s">
        <v>1564</v>
      </c>
      <c r="AW4" t="s">
        <v>1564</v>
      </c>
      <c r="AX4" t="s">
        <v>1564</v>
      </c>
      <c r="AY4" t="s">
        <v>1564</v>
      </c>
      <c r="AZ4" t="s">
        <v>1564</v>
      </c>
      <c r="BA4" t="s">
        <v>1564</v>
      </c>
    </row>
    <row r="5" spans="1:53" x14ac:dyDescent="0.25">
      <c r="A5" t="s">
        <v>1522</v>
      </c>
      <c r="B5" t="str">
        <f>VLOOKUP(C5,[1]Sheet1!$D$1:$D$65536,1,FALSE)</f>
        <v>Harpactes erythrocephalus</v>
      </c>
      <c r="C5" t="s">
        <v>1573</v>
      </c>
      <c r="E5" t="s">
        <v>1575</v>
      </c>
      <c r="F5" t="str">
        <f>VLOOKUP(G5,[1]Sheet1!$D$1:$D$65536,1,FALSE)</f>
        <v>Garrulax canorus</v>
      </c>
      <c r="G5" t="s">
        <v>1574</v>
      </c>
      <c r="I5" t="s">
        <v>1576</v>
      </c>
      <c r="J5" t="s">
        <v>1564</v>
      </c>
      <c r="K5" t="s">
        <v>1564</v>
      </c>
      <c r="L5" t="s">
        <v>1564</v>
      </c>
      <c r="M5" t="s">
        <v>1564</v>
      </c>
      <c r="N5" t="s">
        <v>1564</v>
      </c>
      <c r="O5" t="s">
        <v>1564</v>
      </c>
      <c r="P5" t="s">
        <v>1564</v>
      </c>
      <c r="Q5" t="s">
        <v>1564</v>
      </c>
      <c r="R5" t="s">
        <v>1564</v>
      </c>
      <c r="S5" t="s">
        <v>1564</v>
      </c>
      <c r="T5" t="s">
        <v>1564</v>
      </c>
      <c r="U5" t="s">
        <v>1577</v>
      </c>
      <c r="V5" t="s">
        <v>1578</v>
      </c>
      <c r="W5" t="s">
        <v>1579</v>
      </c>
      <c r="X5" t="s">
        <v>1580</v>
      </c>
      <c r="Y5" t="s">
        <v>1763</v>
      </c>
      <c r="Z5" t="s">
        <v>1768</v>
      </c>
      <c r="AA5" t="s">
        <v>1757</v>
      </c>
      <c r="AB5" t="s">
        <v>1564</v>
      </c>
      <c r="AC5" t="s">
        <v>1757</v>
      </c>
      <c r="AD5" t="s">
        <v>1585</v>
      </c>
      <c r="AE5" t="s">
        <v>1584</v>
      </c>
      <c r="AF5" t="s">
        <v>1564</v>
      </c>
      <c r="AG5" t="s">
        <v>1769</v>
      </c>
      <c r="AH5" t="s">
        <v>1564</v>
      </c>
      <c r="AI5" t="s">
        <v>1564</v>
      </c>
      <c r="AJ5" t="s">
        <v>1564</v>
      </c>
      <c r="AK5" t="s">
        <v>1564</v>
      </c>
      <c r="AL5" t="s">
        <v>1564</v>
      </c>
      <c r="AM5" t="s">
        <v>1564</v>
      </c>
      <c r="AN5" t="s">
        <v>1564</v>
      </c>
      <c r="AO5" t="s">
        <v>1564</v>
      </c>
      <c r="AP5" t="s">
        <v>1564</v>
      </c>
      <c r="AQ5" t="s">
        <v>1564</v>
      </c>
      <c r="AR5" t="s">
        <v>1564</v>
      </c>
      <c r="AS5" t="s">
        <v>1564</v>
      </c>
      <c r="AT5" t="s">
        <v>1564</v>
      </c>
      <c r="AU5" t="s">
        <v>1564</v>
      </c>
      <c r="AV5" t="s">
        <v>1564</v>
      </c>
      <c r="AW5" t="s">
        <v>1564</v>
      </c>
      <c r="AX5" t="s">
        <v>1564</v>
      </c>
      <c r="AY5" t="s">
        <v>1864</v>
      </c>
      <c r="AZ5" t="s">
        <v>1865</v>
      </c>
      <c r="BA5" t="s">
        <v>1866</v>
      </c>
    </row>
    <row r="6" spans="1:53" x14ac:dyDescent="0.25">
      <c r="A6" t="s">
        <v>1523</v>
      </c>
      <c r="B6" t="str">
        <f>VLOOKUP(C6,[1]Sheet1!$D$1:$D$65536,1,FALSE)</f>
        <v>Megalaima virens</v>
      </c>
      <c r="C6" t="s">
        <v>1309</v>
      </c>
      <c r="E6" t="s">
        <v>1582</v>
      </c>
      <c r="F6" t="str">
        <f>VLOOKUP(G6,[1]Sheet1!$D$1:$D$65536,1,FALSE)</f>
        <v>Pellorneum tickelli</v>
      </c>
      <c r="G6" t="s">
        <v>1581</v>
      </c>
      <c r="I6" t="s">
        <v>1583</v>
      </c>
      <c r="J6" t="s">
        <v>1584</v>
      </c>
      <c r="K6" t="s">
        <v>1585</v>
      </c>
      <c r="L6" t="s">
        <v>1564</v>
      </c>
      <c r="M6" t="s">
        <v>1564</v>
      </c>
      <c r="N6" t="s">
        <v>1564</v>
      </c>
      <c r="O6" t="s">
        <v>1564</v>
      </c>
      <c r="P6" t="s">
        <v>1564</v>
      </c>
      <c r="Q6" t="s">
        <v>1564</v>
      </c>
      <c r="R6" t="s">
        <v>1564</v>
      </c>
      <c r="S6" t="s">
        <v>1586</v>
      </c>
      <c r="T6" t="s">
        <v>1587</v>
      </c>
      <c r="U6" t="s">
        <v>1564</v>
      </c>
      <c r="V6" t="s">
        <v>1564</v>
      </c>
      <c r="W6" t="s">
        <v>1564</v>
      </c>
      <c r="X6" t="s">
        <v>1564</v>
      </c>
      <c r="Y6" t="s">
        <v>1564</v>
      </c>
      <c r="Z6" t="s">
        <v>1564</v>
      </c>
      <c r="AA6" t="s">
        <v>1564</v>
      </c>
      <c r="AB6" t="s">
        <v>1564</v>
      </c>
      <c r="AC6" t="s">
        <v>1564</v>
      </c>
      <c r="AD6" t="s">
        <v>1564</v>
      </c>
      <c r="AE6" t="s">
        <v>1564</v>
      </c>
      <c r="AF6" t="s">
        <v>1564</v>
      </c>
      <c r="AG6" t="s">
        <v>1564</v>
      </c>
      <c r="AH6" t="s">
        <v>1762</v>
      </c>
      <c r="AI6" t="s">
        <v>1564</v>
      </c>
      <c r="AJ6" t="s">
        <v>1564</v>
      </c>
      <c r="AK6" t="s">
        <v>1564</v>
      </c>
      <c r="AL6" t="s">
        <v>1564</v>
      </c>
      <c r="AM6" t="s">
        <v>1564</v>
      </c>
      <c r="AN6" t="s">
        <v>1564</v>
      </c>
      <c r="AO6" t="s">
        <v>1564</v>
      </c>
      <c r="AP6" t="s">
        <v>1564</v>
      </c>
      <c r="AQ6" t="s">
        <v>1564</v>
      </c>
      <c r="AR6" t="s">
        <v>1564</v>
      </c>
      <c r="AS6" t="s">
        <v>1564</v>
      </c>
      <c r="AT6" t="s">
        <v>1564</v>
      </c>
      <c r="AU6" t="s">
        <v>1564</v>
      </c>
      <c r="AV6" t="s">
        <v>1564</v>
      </c>
      <c r="AW6" t="s">
        <v>1564</v>
      </c>
      <c r="AX6" t="s">
        <v>1564</v>
      </c>
      <c r="AY6" t="s">
        <v>1564</v>
      </c>
      <c r="AZ6" t="s">
        <v>1564</v>
      </c>
      <c r="BA6" t="s">
        <v>1564</v>
      </c>
    </row>
    <row r="7" spans="1:53" x14ac:dyDescent="0.25">
      <c r="A7" t="s">
        <v>1524</v>
      </c>
      <c r="B7" t="str">
        <f>VLOOKUP(C7,[1]Sheet1!$D$1:$D$65536,1,FALSE)</f>
        <v>Sasia ochracea</v>
      </c>
      <c r="C7" t="s">
        <v>1588</v>
      </c>
      <c r="E7" t="s">
        <v>1590</v>
      </c>
      <c r="F7" t="str">
        <f>VLOOKUP(G7,[1]Sheet1!$D$1:$D$65536,1,FALSE)</f>
        <v>Pomatorhinus ruficollis</v>
      </c>
      <c r="G7" t="s">
        <v>1589</v>
      </c>
      <c r="I7" t="s">
        <v>1591</v>
      </c>
      <c r="J7" t="s">
        <v>1564</v>
      </c>
      <c r="K7" t="s">
        <v>1564</v>
      </c>
      <c r="L7" t="s">
        <v>1564</v>
      </c>
      <c r="M7" t="s">
        <v>1592</v>
      </c>
      <c r="N7" t="s">
        <v>1593</v>
      </c>
      <c r="O7" t="s">
        <v>1594</v>
      </c>
      <c r="P7" t="s">
        <v>1595</v>
      </c>
      <c r="Q7" t="s">
        <v>1596</v>
      </c>
      <c r="R7" t="s">
        <v>1597</v>
      </c>
      <c r="S7" t="s">
        <v>1563</v>
      </c>
      <c r="T7" t="s">
        <v>1598</v>
      </c>
      <c r="U7" t="s">
        <v>1599</v>
      </c>
      <c r="V7" t="s">
        <v>1600</v>
      </c>
      <c r="W7" t="s">
        <v>1601</v>
      </c>
      <c r="X7" t="s">
        <v>1602</v>
      </c>
      <c r="Y7" t="s">
        <v>1770</v>
      </c>
      <c r="Z7" t="s">
        <v>1771</v>
      </c>
      <c r="AA7" t="s">
        <v>1772</v>
      </c>
      <c r="AB7" t="s">
        <v>1773</v>
      </c>
      <c r="AC7" t="s">
        <v>1774</v>
      </c>
      <c r="AD7" t="s">
        <v>1768</v>
      </c>
      <c r="AE7" t="s">
        <v>1775</v>
      </c>
      <c r="AF7" t="s">
        <v>1776</v>
      </c>
      <c r="AG7" t="s">
        <v>1717</v>
      </c>
      <c r="AH7" t="s">
        <v>1777</v>
      </c>
      <c r="AI7" t="s">
        <v>1714</v>
      </c>
      <c r="AJ7" t="s">
        <v>1766</v>
      </c>
      <c r="AK7" t="s">
        <v>1717</v>
      </c>
      <c r="AL7" t="s">
        <v>1778</v>
      </c>
      <c r="AM7" t="s">
        <v>1779</v>
      </c>
      <c r="AN7" t="s">
        <v>1564</v>
      </c>
      <c r="AO7" t="s">
        <v>1867</v>
      </c>
      <c r="AP7" t="s">
        <v>1868</v>
      </c>
      <c r="AQ7" t="s">
        <v>1741</v>
      </c>
      <c r="AR7" t="s">
        <v>1869</v>
      </c>
      <c r="AS7" t="s">
        <v>1870</v>
      </c>
      <c r="AT7" t="s">
        <v>1564</v>
      </c>
      <c r="AU7" t="s">
        <v>1871</v>
      </c>
      <c r="AV7" t="s">
        <v>1797</v>
      </c>
      <c r="AW7" t="s">
        <v>1802</v>
      </c>
      <c r="AX7" t="s">
        <v>1564</v>
      </c>
      <c r="AY7" t="s">
        <v>1872</v>
      </c>
      <c r="AZ7" t="s">
        <v>1873</v>
      </c>
      <c r="BA7" t="s">
        <v>1874</v>
      </c>
    </row>
    <row r="8" spans="1:53" x14ac:dyDescent="0.25">
      <c r="A8" t="s">
        <v>1525</v>
      </c>
      <c r="B8" t="str">
        <f>VLOOKUP(C8,[1]Sheet1!$D$1:$D$65536,1,FALSE)</f>
        <v>Celeus brachyurus</v>
      </c>
      <c r="C8" t="s">
        <v>1603</v>
      </c>
      <c r="E8" t="s">
        <v>1604</v>
      </c>
      <c r="F8" t="str">
        <f>VLOOKUP(G8,[1]Sheet1!$D$1:$D$65536,1,FALSE)</f>
        <v>Stachyris ruficeps</v>
      </c>
      <c r="G8" t="s">
        <v>1198</v>
      </c>
      <c r="I8" t="s">
        <v>1605</v>
      </c>
      <c r="J8" t="s">
        <v>1564</v>
      </c>
      <c r="K8" t="s">
        <v>1564</v>
      </c>
      <c r="L8" t="s">
        <v>1606</v>
      </c>
      <c r="M8" t="s">
        <v>1607</v>
      </c>
      <c r="N8" t="s">
        <v>1608</v>
      </c>
      <c r="O8" t="s">
        <v>1609</v>
      </c>
      <c r="P8" t="s">
        <v>1610</v>
      </c>
      <c r="Q8" t="s">
        <v>1611</v>
      </c>
      <c r="R8" t="s">
        <v>1612</v>
      </c>
      <c r="S8" t="s">
        <v>1613</v>
      </c>
      <c r="T8" t="s">
        <v>1614</v>
      </c>
      <c r="U8" t="s">
        <v>1544</v>
      </c>
      <c r="V8" t="s">
        <v>1615</v>
      </c>
      <c r="W8" t="s">
        <v>1616</v>
      </c>
      <c r="X8" t="s">
        <v>1617</v>
      </c>
      <c r="Y8" t="s">
        <v>1780</v>
      </c>
      <c r="Z8" t="s">
        <v>1781</v>
      </c>
      <c r="AA8" t="s">
        <v>1608</v>
      </c>
      <c r="AB8" t="s">
        <v>1782</v>
      </c>
      <c r="AC8" t="s">
        <v>1637</v>
      </c>
      <c r="AD8" t="s">
        <v>1783</v>
      </c>
      <c r="AE8" t="s">
        <v>1572</v>
      </c>
      <c r="AF8" t="s">
        <v>1784</v>
      </c>
      <c r="AG8" t="s">
        <v>1785</v>
      </c>
      <c r="AH8" t="s">
        <v>1786</v>
      </c>
      <c r="AI8" t="s">
        <v>1787</v>
      </c>
      <c r="AJ8" t="s">
        <v>1788</v>
      </c>
      <c r="AK8" t="s">
        <v>1577</v>
      </c>
      <c r="AL8" t="s">
        <v>1789</v>
      </c>
      <c r="AM8" t="s">
        <v>1689</v>
      </c>
      <c r="AN8" t="s">
        <v>1564</v>
      </c>
      <c r="AO8" t="s">
        <v>1875</v>
      </c>
      <c r="AP8" t="s">
        <v>1746</v>
      </c>
      <c r="AQ8" t="s">
        <v>1763</v>
      </c>
      <c r="AR8" t="s">
        <v>1756</v>
      </c>
      <c r="AS8" t="s">
        <v>1686</v>
      </c>
      <c r="AT8" t="s">
        <v>1791</v>
      </c>
      <c r="AU8" t="s">
        <v>1876</v>
      </c>
      <c r="AV8" t="s">
        <v>1877</v>
      </c>
      <c r="AW8" t="s">
        <v>1628</v>
      </c>
      <c r="AX8" t="s">
        <v>1768</v>
      </c>
      <c r="AY8" t="s">
        <v>1878</v>
      </c>
      <c r="AZ8" t="s">
        <v>1672</v>
      </c>
      <c r="BA8" t="s">
        <v>1579</v>
      </c>
    </row>
    <row r="9" spans="1:53" x14ac:dyDescent="0.25">
      <c r="A9" t="s">
        <v>1526</v>
      </c>
      <c r="B9" t="str">
        <f>VLOOKUP(C9,[1]Sheet1!$D$1:$D$65536,1,FALSE)</f>
        <v>Blythipicus pyrrhotis</v>
      </c>
      <c r="C9" t="s">
        <v>1618</v>
      </c>
      <c r="E9" t="s">
        <v>1620</v>
      </c>
      <c r="F9" t="str">
        <f>VLOOKUP(G9,[1]Sheet1!$D$1:$D$65536,1,FALSE)</f>
        <v>Stachyris nigriceps</v>
      </c>
      <c r="G9" t="s">
        <v>1619</v>
      </c>
      <c r="I9" t="s">
        <v>1621</v>
      </c>
      <c r="J9" t="s">
        <v>1564</v>
      </c>
      <c r="K9" t="s">
        <v>1564</v>
      </c>
      <c r="L9" t="s">
        <v>1622</v>
      </c>
      <c r="M9" t="s">
        <v>1611</v>
      </c>
      <c r="N9" t="s">
        <v>1623</v>
      </c>
      <c r="O9" t="s">
        <v>1624</v>
      </c>
      <c r="P9" t="s">
        <v>1625</v>
      </c>
      <c r="Q9" t="s">
        <v>1626</v>
      </c>
      <c r="R9" t="s">
        <v>1585</v>
      </c>
      <c r="S9" t="s">
        <v>1627</v>
      </c>
      <c r="T9" t="s">
        <v>1628</v>
      </c>
      <c r="U9" t="s">
        <v>1629</v>
      </c>
      <c r="V9" t="s">
        <v>1630</v>
      </c>
      <c r="W9" t="s">
        <v>1631</v>
      </c>
      <c r="X9" t="s">
        <v>1632</v>
      </c>
      <c r="Y9" t="s">
        <v>1790</v>
      </c>
      <c r="Z9" t="s">
        <v>1791</v>
      </c>
      <c r="AA9" t="s">
        <v>1746</v>
      </c>
      <c r="AB9" t="s">
        <v>1577</v>
      </c>
      <c r="AC9" t="s">
        <v>1564</v>
      </c>
      <c r="AD9" t="s">
        <v>1580</v>
      </c>
      <c r="AE9" t="s">
        <v>1564</v>
      </c>
      <c r="AF9" t="s">
        <v>1564</v>
      </c>
      <c r="AG9" t="s">
        <v>1564</v>
      </c>
      <c r="AH9" t="s">
        <v>1792</v>
      </c>
      <c r="AI9" t="s">
        <v>1755</v>
      </c>
      <c r="AJ9" t="s">
        <v>1793</v>
      </c>
      <c r="AK9" t="s">
        <v>1794</v>
      </c>
      <c r="AL9" t="s">
        <v>1762</v>
      </c>
      <c r="AM9" t="s">
        <v>1564</v>
      </c>
      <c r="AN9" t="s">
        <v>1564</v>
      </c>
      <c r="AO9" t="s">
        <v>1564</v>
      </c>
      <c r="AP9" t="s">
        <v>1564</v>
      </c>
      <c r="AQ9" t="s">
        <v>1564</v>
      </c>
      <c r="AR9" t="s">
        <v>1716</v>
      </c>
      <c r="AS9" t="s">
        <v>1879</v>
      </c>
      <c r="AT9" t="s">
        <v>1564</v>
      </c>
      <c r="AU9" t="s">
        <v>1745</v>
      </c>
      <c r="AV9" t="s">
        <v>1701</v>
      </c>
      <c r="AW9" t="s">
        <v>1564</v>
      </c>
      <c r="AX9" t="s">
        <v>1880</v>
      </c>
      <c r="AY9" t="s">
        <v>1637</v>
      </c>
      <c r="AZ9" t="s">
        <v>1881</v>
      </c>
      <c r="BA9" t="s">
        <v>1784</v>
      </c>
    </row>
    <row r="10" spans="1:53" x14ac:dyDescent="0.25">
      <c r="A10" t="s">
        <v>1527</v>
      </c>
      <c r="B10" t="str">
        <f>VLOOKUP(C10,[1]Sheet1!$D$1:$D$65536,1,FALSE)</f>
        <v>Psarisomus dalhousiae</v>
      </c>
      <c r="C10" t="s">
        <v>1633</v>
      </c>
      <c r="E10" t="s">
        <v>1635</v>
      </c>
      <c r="F10" t="str">
        <f>VLOOKUP(G10,[1]Sheet1!$D$1:$D$65536,1,FALSE)</f>
        <v>Stachyris nonggangensis</v>
      </c>
      <c r="G10" t="s">
        <v>1634</v>
      </c>
      <c r="I10" t="s">
        <v>1636</v>
      </c>
      <c r="J10" t="s">
        <v>1564</v>
      </c>
      <c r="K10" t="s">
        <v>1564</v>
      </c>
      <c r="L10" t="s">
        <v>1637</v>
      </c>
      <c r="M10" t="s">
        <v>1564</v>
      </c>
      <c r="N10" t="s">
        <v>1638</v>
      </c>
      <c r="O10" t="s">
        <v>1639</v>
      </c>
      <c r="P10" t="s">
        <v>1640</v>
      </c>
      <c r="Q10" t="s">
        <v>1641</v>
      </c>
      <c r="R10" t="s">
        <v>1564</v>
      </c>
      <c r="S10" t="s">
        <v>1564</v>
      </c>
      <c r="T10" t="s">
        <v>1564</v>
      </c>
      <c r="U10" t="s">
        <v>1564</v>
      </c>
      <c r="V10" t="s">
        <v>1564</v>
      </c>
      <c r="W10" t="s">
        <v>1564</v>
      </c>
      <c r="X10" t="s">
        <v>1564</v>
      </c>
      <c r="Y10" t="s">
        <v>1564</v>
      </c>
      <c r="Z10" t="s">
        <v>1564</v>
      </c>
      <c r="AA10" t="s">
        <v>1564</v>
      </c>
      <c r="AB10" t="s">
        <v>1564</v>
      </c>
      <c r="AC10" t="s">
        <v>1564</v>
      </c>
      <c r="AD10" t="s">
        <v>1564</v>
      </c>
      <c r="AE10" t="s">
        <v>1564</v>
      </c>
      <c r="AF10" t="s">
        <v>1564</v>
      </c>
      <c r="AG10" t="s">
        <v>1564</v>
      </c>
      <c r="AH10" t="s">
        <v>1564</v>
      </c>
      <c r="AI10" t="s">
        <v>1774</v>
      </c>
      <c r="AJ10" t="s">
        <v>1564</v>
      </c>
      <c r="AK10" t="s">
        <v>1795</v>
      </c>
      <c r="AL10" t="s">
        <v>1564</v>
      </c>
      <c r="AM10" t="s">
        <v>1564</v>
      </c>
      <c r="AN10" t="s">
        <v>1564</v>
      </c>
      <c r="AO10" t="s">
        <v>1564</v>
      </c>
      <c r="AP10" t="s">
        <v>1564</v>
      </c>
      <c r="AQ10" t="s">
        <v>1564</v>
      </c>
      <c r="AR10" t="s">
        <v>1564</v>
      </c>
      <c r="AS10" t="s">
        <v>1564</v>
      </c>
      <c r="AT10" t="s">
        <v>1564</v>
      </c>
      <c r="AU10" t="s">
        <v>1564</v>
      </c>
      <c r="AV10" t="s">
        <v>1579</v>
      </c>
      <c r="AW10" t="s">
        <v>1564</v>
      </c>
      <c r="AX10" t="s">
        <v>1882</v>
      </c>
      <c r="AY10" t="s">
        <v>1564</v>
      </c>
      <c r="AZ10" t="s">
        <v>1564</v>
      </c>
      <c r="BA10" t="s">
        <v>1564</v>
      </c>
    </row>
    <row r="11" spans="1:53" x14ac:dyDescent="0.25">
      <c r="A11" t="s">
        <v>1528</v>
      </c>
      <c r="B11" t="str">
        <f>VLOOKUP(C11,[1]Sheet1!$D$1:$D$65536,1,FALSE)</f>
        <v>Pericrocotus flammeus</v>
      </c>
      <c r="C11" t="s">
        <v>1642</v>
      </c>
      <c r="E11" t="s">
        <v>1644</v>
      </c>
      <c r="F11" t="str">
        <f>VLOOKUP(G11,[1]Sheet1!$D$1:$D$65536,1,FALSE)</f>
        <v>Macronous gularis</v>
      </c>
      <c r="G11" t="s">
        <v>1643</v>
      </c>
      <c r="I11" t="s">
        <v>1645</v>
      </c>
      <c r="J11" t="s">
        <v>1646</v>
      </c>
      <c r="K11" t="s">
        <v>1646</v>
      </c>
      <c r="L11" t="s">
        <v>1647</v>
      </c>
      <c r="M11" t="s">
        <v>1564</v>
      </c>
      <c r="N11" t="s">
        <v>1564</v>
      </c>
      <c r="O11" t="s">
        <v>1564</v>
      </c>
      <c r="P11" t="s">
        <v>1564</v>
      </c>
      <c r="Q11" t="s">
        <v>1564</v>
      </c>
      <c r="R11" t="s">
        <v>1564</v>
      </c>
      <c r="S11" t="s">
        <v>1564</v>
      </c>
      <c r="T11" t="s">
        <v>1564</v>
      </c>
      <c r="U11" t="s">
        <v>1564</v>
      </c>
      <c r="V11" t="s">
        <v>1564</v>
      </c>
      <c r="W11" t="s">
        <v>1564</v>
      </c>
      <c r="X11" t="s">
        <v>1564</v>
      </c>
      <c r="Y11" t="s">
        <v>1564</v>
      </c>
      <c r="Z11" t="s">
        <v>1564</v>
      </c>
      <c r="AA11" t="s">
        <v>1564</v>
      </c>
      <c r="AB11" t="s">
        <v>1796</v>
      </c>
      <c r="AC11" t="s">
        <v>1564</v>
      </c>
      <c r="AD11" t="s">
        <v>1564</v>
      </c>
      <c r="AE11" t="s">
        <v>1564</v>
      </c>
      <c r="AF11" t="s">
        <v>1564</v>
      </c>
      <c r="AG11" t="s">
        <v>1564</v>
      </c>
      <c r="AH11" t="s">
        <v>1564</v>
      </c>
      <c r="AI11" t="s">
        <v>1797</v>
      </c>
      <c r="AJ11" t="s">
        <v>1564</v>
      </c>
      <c r="AK11" t="s">
        <v>1798</v>
      </c>
      <c r="AL11" t="s">
        <v>1564</v>
      </c>
      <c r="AM11" t="s">
        <v>1564</v>
      </c>
      <c r="AN11" t="s">
        <v>1646</v>
      </c>
      <c r="AO11" t="s">
        <v>1564</v>
      </c>
      <c r="AP11" t="s">
        <v>1564</v>
      </c>
      <c r="AQ11" t="s">
        <v>1564</v>
      </c>
      <c r="AR11" t="s">
        <v>1564</v>
      </c>
      <c r="AS11" t="s">
        <v>1564</v>
      </c>
      <c r="AT11" t="s">
        <v>1850</v>
      </c>
      <c r="AU11" t="s">
        <v>1564</v>
      </c>
      <c r="AV11" t="s">
        <v>1564</v>
      </c>
      <c r="AW11" t="s">
        <v>1564</v>
      </c>
      <c r="AX11" t="s">
        <v>1564</v>
      </c>
      <c r="AY11" t="s">
        <v>1564</v>
      </c>
      <c r="AZ11" t="s">
        <v>1564</v>
      </c>
      <c r="BA11" t="s">
        <v>1564</v>
      </c>
    </row>
    <row r="12" spans="1:53" x14ac:dyDescent="0.25">
      <c r="A12" t="s">
        <v>1529</v>
      </c>
      <c r="B12" t="str">
        <f>VLOOKUP(C12,[1]Sheet1!$D$1:$D$65536,1,FALSE)</f>
        <v>Pericrocotus solaris</v>
      </c>
      <c r="C12" t="s">
        <v>1648</v>
      </c>
      <c r="E12" t="s">
        <v>1649</v>
      </c>
      <c r="F12" t="str">
        <f>VLOOKUP(G12,[1]Sheet1!$D$1:$D$65536,1,FALSE)</f>
        <v>Leiothrix lutea</v>
      </c>
      <c r="G12" t="s">
        <v>1317</v>
      </c>
      <c r="I12" t="s">
        <v>1650</v>
      </c>
      <c r="J12" t="s">
        <v>1564</v>
      </c>
      <c r="K12" t="s">
        <v>1564</v>
      </c>
      <c r="L12" t="s">
        <v>1564</v>
      </c>
      <c r="M12" t="s">
        <v>1564</v>
      </c>
      <c r="N12" t="s">
        <v>1564</v>
      </c>
      <c r="O12" t="s">
        <v>1564</v>
      </c>
      <c r="P12" t="s">
        <v>1564</v>
      </c>
      <c r="Q12" t="s">
        <v>1564</v>
      </c>
      <c r="R12" t="s">
        <v>1564</v>
      </c>
      <c r="S12" t="s">
        <v>1651</v>
      </c>
      <c r="T12" t="s">
        <v>1652</v>
      </c>
      <c r="U12" t="s">
        <v>1564</v>
      </c>
      <c r="V12" t="s">
        <v>1564</v>
      </c>
      <c r="W12" t="s">
        <v>1564</v>
      </c>
      <c r="X12" t="s">
        <v>1653</v>
      </c>
      <c r="Y12" t="s">
        <v>1564</v>
      </c>
      <c r="Z12" t="s">
        <v>1564</v>
      </c>
      <c r="AA12" t="s">
        <v>1564</v>
      </c>
      <c r="AB12" t="s">
        <v>1564</v>
      </c>
      <c r="AC12" t="s">
        <v>1799</v>
      </c>
      <c r="AD12" t="s">
        <v>1800</v>
      </c>
      <c r="AE12" t="s">
        <v>1801</v>
      </c>
      <c r="AF12" t="s">
        <v>1802</v>
      </c>
      <c r="AG12" t="s">
        <v>1803</v>
      </c>
      <c r="AH12" t="s">
        <v>1564</v>
      </c>
      <c r="AI12" t="s">
        <v>1564</v>
      </c>
      <c r="AJ12" t="s">
        <v>1564</v>
      </c>
      <c r="AK12" t="s">
        <v>1564</v>
      </c>
      <c r="AL12" t="s">
        <v>1564</v>
      </c>
      <c r="AM12" t="s">
        <v>1564</v>
      </c>
      <c r="AN12" t="s">
        <v>1564</v>
      </c>
      <c r="AO12" t="s">
        <v>1564</v>
      </c>
      <c r="AP12" t="s">
        <v>1564</v>
      </c>
      <c r="AQ12" t="s">
        <v>1564</v>
      </c>
      <c r="AR12" t="s">
        <v>1564</v>
      </c>
      <c r="AS12" t="s">
        <v>1564</v>
      </c>
      <c r="AT12" t="s">
        <v>1564</v>
      </c>
      <c r="AU12" t="s">
        <v>1564</v>
      </c>
      <c r="AV12" t="s">
        <v>1564</v>
      </c>
      <c r="AW12" t="s">
        <v>1564</v>
      </c>
      <c r="AX12" t="s">
        <v>1564</v>
      </c>
      <c r="AY12" t="s">
        <v>1564</v>
      </c>
      <c r="AZ12" t="s">
        <v>1564</v>
      </c>
      <c r="BA12" t="s">
        <v>1564</v>
      </c>
    </row>
    <row r="13" spans="1:53" x14ac:dyDescent="0.25">
      <c r="A13" t="s">
        <v>1530</v>
      </c>
      <c r="B13" t="str">
        <f>VLOOKUP(C13,[1]Sheet1!$D$1:$D$65536,1,FALSE)</f>
        <v>Alophoixus pallidus</v>
      </c>
      <c r="C13" t="s">
        <v>1654</v>
      </c>
      <c r="E13" t="s">
        <v>1655</v>
      </c>
      <c r="F13" t="str">
        <f>VLOOKUP(G13,[1]Sheet1!$D$1:$D$65536,1,FALSE)</f>
        <v>Alcippe morrisonia</v>
      </c>
      <c r="G13" t="s">
        <v>1203</v>
      </c>
      <c r="I13" t="s">
        <v>1656</v>
      </c>
      <c r="J13" t="s">
        <v>1646</v>
      </c>
      <c r="K13" t="s">
        <v>1646</v>
      </c>
      <c r="L13" t="s">
        <v>1546</v>
      </c>
      <c r="M13" t="s">
        <v>1564</v>
      </c>
      <c r="N13" t="s">
        <v>1564</v>
      </c>
      <c r="O13" t="s">
        <v>1564</v>
      </c>
      <c r="P13" t="s">
        <v>1564</v>
      </c>
      <c r="Q13" t="s">
        <v>1564</v>
      </c>
      <c r="R13" t="s">
        <v>1564</v>
      </c>
      <c r="S13" t="s">
        <v>1564</v>
      </c>
      <c r="T13" t="s">
        <v>1564</v>
      </c>
      <c r="U13" t="s">
        <v>1564</v>
      </c>
      <c r="V13" t="s">
        <v>1564</v>
      </c>
      <c r="W13" t="s">
        <v>1564</v>
      </c>
      <c r="X13" t="s">
        <v>1564</v>
      </c>
      <c r="Y13" t="s">
        <v>1564</v>
      </c>
      <c r="Z13" t="s">
        <v>1564</v>
      </c>
      <c r="AA13" t="s">
        <v>1564</v>
      </c>
      <c r="AB13" t="s">
        <v>1755</v>
      </c>
      <c r="AC13" t="s">
        <v>1564</v>
      </c>
      <c r="AD13" t="s">
        <v>1564</v>
      </c>
      <c r="AE13" t="s">
        <v>1564</v>
      </c>
      <c r="AF13" t="s">
        <v>1564</v>
      </c>
      <c r="AG13" t="s">
        <v>1564</v>
      </c>
      <c r="AH13" t="s">
        <v>1564</v>
      </c>
      <c r="AI13" t="s">
        <v>1804</v>
      </c>
      <c r="AJ13" t="s">
        <v>1805</v>
      </c>
      <c r="AK13" t="s">
        <v>1806</v>
      </c>
      <c r="AL13" t="s">
        <v>1807</v>
      </c>
      <c r="AM13" t="s">
        <v>1808</v>
      </c>
      <c r="AN13" t="s">
        <v>1646</v>
      </c>
      <c r="AO13" t="s">
        <v>1564</v>
      </c>
      <c r="AP13" t="s">
        <v>1564</v>
      </c>
      <c r="AQ13" t="s">
        <v>1723</v>
      </c>
      <c r="AR13" t="s">
        <v>1769</v>
      </c>
      <c r="AS13" t="s">
        <v>1793</v>
      </c>
      <c r="AT13" t="s">
        <v>1646</v>
      </c>
      <c r="AU13" t="s">
        <v>1564</v>
      </c>
      <c r="AV13" t="s">
        <v>1564</v>
      </c>
      <c r="AW13" t="s">
        <v>1564</v>
      </c>
      <c r="AX13" t="s">
        <v>1564</v>
      </c>
      <c r="AY13" t="s">
        <v>1564</v>
      </c>
      <c r="AZ13" t="s">
        <v>1564</v>
      </c>
      <c r="BA13" t="s">
        <v>1564</v>
      </c>
    </row>
    <row r="14" spans="1:53" x14ac:dyDescent="0.25">
      <c r="A14" t="s">
        <v>1531</v>
      </c>
      <c r="B14" t="str">
        <f>VLOOKUP(C14,[1]Sheet1!$D$1:$D$65536,1,FALSE)</f>
        <v>Hemixos castanonotus</v>
      </c>
      <c r="C14" t="s">
        <v>1657</v>
      </c>
      <c r="E14" t="s">
        <v>1659</v>
      </c>
      <c r="F14" t="str">
        <f>VLOOKUP(G14,[1]Sheet1!$D$1:$D$65536,1,FALSE)</f>
        <v>Yuhina castaniceps</v>
      </c>
      <c r="G14" t="s">
        <v>1658</v>
      </c>
      <c r="I14" t="s">
        <v>1660</v>
      </c>
      <c r="J14" t="s">
        <v>1564</v>
      </c>
      <c r="K14" t="s">
        <v>1564</v>
      </c>
      <c r="L14" t="s">
        <v>1564</v>
      </c>
      <c r="M14" t="s">
        <v>1630</v>
      </c>
      <c r="N14" t="s">
        <v>1564</v>
      </c>
      <c r="O14" t="s">
        <v>1629</v>
      </c>
      <c r="P14" t="s">
        <v>1611</v>
      </c>
      <c r="Q14" t="s">
        <v>1661</v>
      </c>
      <c r="R14" t="s">
        <v>1662</v>
      </c>
      <c r="S14" t="s">
        <v>1564</v>
      </c>
      <c r="T14" t="s">
        <v>1564</v>
      </c>
      <c r="U14" t="s">
        <v>1663</v>
      </c>
      <c r="V14" t="s">
        <v>1572</v>
      </c>
      <c r="W14" t="s">
        <v>1564</v>
      </c>
      <c r="X14" t="s">
        <v>1664</v>
      </c>
      <c r="Y14" t="s">
        <v>1564</v>
      </c>
      <c r="Z14" t="s">
        <v>1681</v>
      </c>
      <c r="AA14" t="s">
        <v>1564</v>
      </c>
      <c r="AB14" t="s">
        <v>1809</v>
      </c>
      <c r="AC14" t="s">
        <v>1564</v>
      </c>
      <c r="AD14" t="s">
        <v>1785</v>
      </c>
      <c r="AE14" t="s">
        <v>1810</v>
      </c>
      <c r="AF14" t="s">
        <v>1811</v>
      </c>
      <c r="AG14" t="s">
        <v>1812</v>
      </c>
      <c r="AH14" t="s">
        <v>1806</v>
      </c>
      <c r="AI14" t="s">
        <v>1616</v>
      </c>
      <c r="AJ14" t="s">
        <v>1813</v>
      </c>
      <c r="AK14" t="s">
        <v>1814</v>
      </c>
      <c r="AL14" t="s">
        <v>1815</v>
      </c>
      <c r="AM14" t="s">
        <v>1816</v>
      </c>
      <c r="AN14" t="s">
        <v>1564</v>
      </c>
      <c r="AO14" t="s">
        <v>1883</v>
      </c>
      <c r="AP14" t="s">
        <v>1884</v>
      </c>
      <c r="AQ14" t="s">
        <v>1885</v>
      </c>
      <c r="AR14" t="s">
        <v>1611</v>
      </c>
      <c r="AS14" t="s">
        <v>1886</v>
      </c>
      <c r="AT14" t="s">
        <v>1564</v>
      </c>
      <c r="AU14" t="s">
        <v>1564</v>
      </c>
      <c r="AV14" t="s">
        <v>1564</v>
      </c>
      <c r="AW14" t="s">
        <v>1564</v>
      </c>
      <c r="AX14" t="s">
        <v>1564</v>
      </c>
      <c r="AY14" t="s">
        <v>1564</v>
      </c>
      <c r="AZ14" t="s">
        <v>1577</v>
      </c>
      <c r="BA14" t="s">
        <v>1714</v>
      </c>
    </row>
    <row r="15" spans="1:53" x14ac:dyDescent="0.25">
      <c r="A15" t="s">
        <v>1532</v>
      </c>
      <c r="B15" t="str">
        <f>VLOOKUP(C15,[1]Sheet1!$D$1:$D$65536,1,FALSE)</f>
        <v>Hypsipetes mcclellandii</v>
      </c>
      <c r="C15" t="s">
        <v>1665</v>
      </c>
      <c r="E15" t="s">
        <v>1667</v>
      </c>
      <c r="F15" t="str">
        <f>VLOOKUP(G15,[1]Sheet1!$D$1:$D$65536,1,FALSE)</f>
        <v>Erpornis zantholeuca</v>
      </c>
      <c r="G15" t="s">
        <v>1666</v>
      </c>
      <c r="I15" t="s">
        <v>1668</v>
      </c>
      <c r="J15" t="s">
        <v>1564</v>
      </c>
      <c r="K15" t="s">
        <v>1564</v>
      </c>
      <c r="L15" t="s">
        <v>1564</v>
      </c>
      <c r="M15" t="s">
        <v>1669</v>
      </c>
      <c r="N15" t="s">
        <v>1564</v>
      </c>
      <c r="O15" t="s">
        <v>1670</v>
      </c>
      <c r="P15" t="s">
        <v>1671</v>
      </c>
      <c r="Q15" t="s">
        <v>1639</v>
      </c>
      <c r="R15" t="s">
        <v>1626</v>
      </c>
      <c r="S15" t="s">
        <v>1564</v>
      </c>
      <c r="T15" t="s">
        <v>1672</v>
      </c>
      <c r="U15" t="s">
        <v>1673</v>
      </c>
      <c r="V15" t="s">
        <v>1674</v>
      </c>
      <c r="W15" t="s">
        <v>1675</v>
      </c>
      <c r="X15" t="s">
        <v>1676</v>
      </c>
      <c r="Y15" t="s">
        <v>1817</v>
      </c>
      <c r="Z15" t="s">
        <v>1781</v>
      </c>
      <c r="AA15" t="s">
        <v>1627</v>
      </c>
      <c r="AB15" t="s">
        <v>1818</v>
      </c>
      <c r="AC15" t="s">
        <v>1586</v>
      </c>
      <c r="AD15" t="s">
        <v>1817</v>
      </c>
      <c r="AE15" t="s">
        <v>1819</v>
      </c>
      <c r="AF15" t="s">
        <v>1820</v>
      </c>
      <c r="AG15" t="s">
        <v>1821</v>
      </c>
      <c r="AH15" t="s">
        <v>1822</v>
      </c>
      <c r="AI15" t="s">
        <v>1792</v>
      </c>
      <c r="AJ15" t="s">
        <v>1823</v>
      </c>
      <c r="AK15" t="s">
        <v>1617</v>
      </c>
      <c r="AL15" t="s">
        <v>1824</v>
      </c>
      <c r="AM15" t="s">
        <v>1825</v>
      </c>
      <c r="AN15" t="s">
        <v>1564</v>
      </c>
      <c r="AO15" t="s">
        <v>1887</v>
      </c>
      <c r="AP15" t="s">
        <v>1888</v>
      </c>
      <c r="AQ15" t="s">
        <v>1889</v>
      </c>
      <c r="AR15" t="s">
        <v>1680</v>
      </c>
      <c r="AS15" t="s">
        <v>1890</v>
      </c>
      <c r="AT15" t="s">
        <v>1564</v>
      </c>
      <c r="AU15" t="s">
        <v>1835</v>
      </c>
      <c r="AV15" t="s">
        <v>1792</v>
      </c>
      <c r="AW15" t="s">
        <v>1543</v>
      </c>
      <c r="AX15" t="s">
        <v>1564</v>
      </c>
      <c r="AY15" t="s">
        <v>1628</v>
      </c>
      <c r="AZ15" t="s">
        <v>1822</v>
      </c>
      <c r="BA15" t="s">
        <v>1891</v>
      </c>
    </row>
    <row r="16" spans="1:53" x14ac:dyDescent="0.25">
      <c r="A16" t="s">
        <v>1533</v>
      </c>
      <c r="B16" t="str">
        <f>VLOOKUP(C16,[1]Sheet1!$D$1:$D$65536,1,FALSE)</f>
        <v>Hypsipetes leucocephalus</v>
      </c>
      <c r="C16" t="s">
        <v>535</v>
      </c>
      <c r="E16" t="s">
        <v>1678</v>
      </c>
      <c r="F16" t="str">
        <f>VLOOKUP(G16,[1]Sheet1!$D$1:$D$65536,1,FALSE)</f>
        <v>Napothera brevicaudata</v>
      </c>
      <c r="G16" t="s">
        <v>1677</v>
      </c>
      <c r="I16" t="s">
        <v>1679</v>
      </c>
      <c r="J16" t="s">
        <v>1564</v>
      </c>
      <c r="K16" t="s">
        <v>1564</v>
      </c>
      <c r="L16" t="s">
        <v>1680</v>
      </c>
      <c r="M16" t="s">
        <v>1681</v>
      </c>
      <c r="N16" t="s">
        <v>1682</v>
      </c>
      <c r="O16" t="s">
        <v>1683</v>
      </c>
      <c r="P16" t="s">
        <v>1684</v>
      </c>
      <c r="Q16" t="s">
        <v>1685</v>
      </c>
      <c r="R16" t="s">
        <v>1686</v>
      </c>
      <c r="S16" t="s">
        <v>1687</v>
      </c>
      <c r="T16" t="s">
        <v>1688</v>
      </c>
      <c r="U16" t="s">
        <v>1689</v>
      </c>
      <c r="V16" t="s">
        <v>1570</v>
      </c>
      <c r="W16" t="s">
        <v>1690</v>
      </c>
      <c r="X16" t="s">
        <v>1691</v>
      </c>
      <c r="Y16" t="s">
        <v>1826</v>
      </c>
      <c r="Z16" t="s">
        <v>1827</v>
      </c>
      <c r="AA16" t="s">
        <v>1828</v>
      </c>
      <c r="AB16" t="s">
        <v>1829</v>
      </c>
      <c r="AC16" t="s">
        <v>1830</v>
      </c>
      <c r="AD16" t="s">
        <v>1831</v>
      </c>
      <c r="AE16" t="s">
        <v>1790</v>
      </c>
      <c r="AF16" t="s">
        <v>1832</v>
      </c>
      <c r="AG16" t="s">
        <v>1833</v>
      </c>
      <c r="AH16" t="s">
        <v>1834</v>
      </c>
      <c r="AI16" t="s">
        <v>1564</v>
      </c>
      <c r="AJ16" t="s">
        <v>1564</v>
      </c>
      <c r="AK16" t="s">
        <v>1835</v>
      </c>
      <c r="AL16" t="s">
        <v>1564</v>
      </c>
      <c r="AM16" t="s">
        <v>1564</v>
      </c>
      <c r="AN16" t="s">
        <v>1564</v>
      </c>
      <c r="AO16" t="s">
        <v>1832</v>
      </c>
      <c r="AP16" t="s">
        <v>1892</v>
      </c>
      <c r="AQ16" t="s">
        <v>1564</v>
      </c>
      <c r="AR16" t="s">
        <v>1893</v>
      </c>
      <c r="AS16" t="s">
        <v>1894</v>
      </c>
      <c r="AT16" t="s">
        <v>1564</v>
      </c>
      <c r="AU16" t="s">
        <v>1616</v>
      </c>
      <c r="AV16" t="s">
        <v>1669</v>
      </c>
      <c r="AW16" t="s">
        <v>1895</v>
      </c>
      <c r="AX16" t="s">
        <v>1896</v>
      </c>
      <c r="AY16" t="s">
        <v>1724</v>
      </c>
      <c r="AZ16" t="s">
        <v>1897</v>
      </c>
      <c r="BA16" t="s">
        <v>1898</v>
      </c>
    </row>
    <row r="17" spans="1:53" x14ac:dyDescent="0.25">
      <c r="A17" t="s">
        <v>1693</v>
      </c>
      <c r="B17" t="str">
        <f>VLOOKUP(C17,[1]Sheet1!$D$1:$D$65536,1,FALSE)</f>
        <v>Chloropsis hardwickii</v>
      </c>
      <c r="C17" t="s">
        <v>1692</v>
      </c>
      <c r="E17" t="s">
        <v>1694</v>
      </c>
      <c r="F17" t="str">
        <f>VLOOKUP(G17,[1]Sheet1!$D$1:$D$65536,1,FALSE)</f>
        <v>Parus major</v>
      </c>
      <c r="G17" t="s">
        <v>689</v>
      </c>
      <c r="I17" t="s">
        <v>1695</v>
      </c>
      <c r="J17" t="s">
        <v>1564</v>
      </c>
      <c r="K17" t="s">
        <v>1564</v>
      </c>
      <c r="L17" t="s">
        <v>1696</v>
      </c>
      <c r="M17" t="s">
        <v>1697</v>
      </c>
      <c r="N17" t="s">
        <v>1698</v>
      </c>
      <c r="O17" t="s">
        <v>1699</v>
      </c>
      <c r="P17" t="s">
        <v>1700</v>
      </c>
      <c r="Q17" t="s">
        <v>1701</v>
      </c>
      <c r="R17" t="s">
        <v>1702</v>
      </c>
      <c r="S17" t="s">
        <v>1703</v>
      </c>
      <c r="T17" t="s">
        <v>1704</v>
      </c>
      <c r="U17" t="s">
        <v>1705</v>
      </c>
      <c r="V17" t="s">
        <v>1706</v>
      </c>
      <c r="W17" t="s">
        <v>1707</v>
      </c>
      <c r="X17" t="s">
        <v>1708</v>
      </c>
      <c r="Y17" t="s">
        <v>1836</v>
      </c>
      <c r="Z17" t="s">
        <v>1637</v>
      </c>
      <c r="AA17" t="s">
        <v>1837</v>
      </c>
      <c r="AB17" t="s">
        <v>1564</v>
      </c>
      <c r="AC17" t="s">
        <v>1838</v>
      </c>
      <c r="AD17" t="s">
        <v>1839</v>
      </c>
      <c r="AE17" t="s">
        <v>1840</v>
      </c>
      <c r="AF17" t="s">
        <v>1696</v>
      </c>
      <c r="AG17" t="s">
        <v>1564</v>
      </c>
      <c r="AH17" t="s">
        <v>1841</v>
      </c>
      <c r="AI17" t="s">
        <v>1564</v>
      </c>
      <c r="AJ17" t="s">
        <v>1564</v>
      </c>
      <c r="AK17" t="s">
        <v>1842</v>
      </c>
      <c r="AL17" t="s">
        <v>1564</v>
      </c>
      <c r="AM17" t="s">
        <v>1564</v>
      </c>
      <c r="AN17" t="s">
        <v>1564</v>
      </c>
      <c r="AO17" t="s">
        <v>1899</v>
      </c>
      <c r="AP17" t="s">
        <v>1564</v>
      </c>
      <c r="AQ17" t="s">
        <v>1564</v>
      </c>
      <c r="AR17" t="s">
        <v>1900</v>
      </c>
      <c r="AS17" t="s">
        <v>1616</v>
      </c>
      <c r="AT17" t="s">
        <v>1564</v>
      </c>
      <c r="AU17" t="s">
        <v>1901</v>
      </c>
      <c r="AV17" t="s">
        <v>1902</v>
      </c>
      <c r="AW17" t="s">
        <v>1903</v>
      </c>
      <c r="AX17" t="s">
        <v>1904</v>
      </c>
      <c r="AY17" t="s">
        <v>1905</v>
      </c>
      <c r="AZ17" t="s">
        <v>1906</v>
      </c>
      <c r="BA17" t="s">
        <v>1812</v>
      </c>
    </row>
    <row r="18" spans="1:53" x14ac:dyDescent="0.25">
      <c r="A18" t="s">
        <v>1710</v>
      </c>
      <c r="B18" t="str">
        <f>VLOOKUP(C18,[1]Sheet1!$D$1:$D$65536,1,FALSE)</f>
        <v>Tephrodornis gularis</v>
      </c>
      <c r="C18" t="s">
        <v>1709</v>
      </c>
      <c r="E18" t="s">
        <v>1712</v>
      </c>
      <c r="F18" t="str">
        <f>VLOOKUP(G18,[1]Sheet1!$D$1:$D$65536,1,FALSE)</f>
        <v>Parus spilonotus</v>
      </c>
      <c r="G18" t="s">
        <v>1711</v>
      </c>
      <c r="I18" t="s">
        <v>1713</v>
      </c>
      <c r="J18" t="s">
        <v>1564</v>
      </c>
      <c r="K18" t="s">
        <v>1564</v>
      </c>
      <c r="L18" t="s">
        <v>1564</v>
      </c>
      <c r="M18" t="s">
        <v>1714</v>
      </c>
      <c r="N18" t="s">
        <v>1715</v>
      </c>
      <c r="O18" t="s">
        <v>1716</v>
      </c>
      <c r="P18" t="s">
        <v>1717</v>
      </c>
      <c r="Q18" t="s">
        <v>1718</v>
      </c>
      <c r="R18" t="s">
        <v>1719</v>
      </c>
      <c r="S18" t="s">
        <v>1720</v>
      </c>
      <c r="T18" t="s">
        <v>1721</v>
      </c>
      <c r="U18" t="s">
        <v>1722</v>
      </c>
      <c r="V18" t="s">
        <v>1723</v>
      </c>
      <c r="W18" t="s">
        <v>1724</v>
      </c>
      <c r="X18" t="s">
        <v>1725</v>
      </c>
      <c r="Y18" t="s">
        <v>1843</v>
      </c>
      <c r="Z18" t="s">
        <v>1783</v>
      </c>
      <c r="AA18" t="s">
        <v>1844</v>
      </c>
      <c r="AB18" t="s">
        <v>1564</v>
      </c>
      <c r="AC18" t="s">
        <v>1845</v>
      </c>
      <c r="AD18" t="s">
        <v>1846</v>
      </c>
      <c r="AE18" t="s">
        <v>1719</v>
      </c>
      <c r="AF18" t="s">
        <v>1847</v>
      </c>
      <c r="AG18" t="s">
        <v>1564</v>
      </c>
      <c r="AH18" t="s">
        <v>1564</v>
      </c>
      <c r="AI18" t="s">
        <v>1564</v>
      </c>
      <c r="AJ18" t="s">
        <v>1564</v>
      </c>
      <c r="AK18" t="s">
        <v>1674</v>
      </c>
      <c r="AL18" t="s">
        <v>1564</v>
      </c>
      <c r="AM18" t="s">
        <v>1564</v>
      </c>
    </row>
    <row r="19" spans="1:53" x14ac:dyDescent="0.25">
      <c r="A19" t="s">
        <v>1727</v>
      </c>
      <c r="B19" t="str">
        <f>VLOOKUP(C19,[1]Sheet1!$D$1:$D$65536,1,FALSE)</f>
        <v>Urocissa whiteheadi</v>
      </c>
      <c r="C19" t="s">
        <v>1726</v>
      </c>
      <c r="E19" t="s">
        <v>1729</v>
      </c>
      <c r="F19" t="str">
        <f>VLOOKUP(G19,[1]Sheet1!$D$1:$D$65536,1,FALSE)</f>
        <v>Melanochlora sultanea</v>
      </c>
      <c r="G19" t="s">
        <v>1728</v>
      </c>
      <c r="J19" t="str">
        <f>VLOOKUP(J1,$A$2:$B$23,2,FALSE)</f>
        <v>Lophura nycthemera</v>
      </c>
      <c r="K19" t="str">
        <f t="shared" ref="K19:AE19" si="0">VLOOKUP(K1,$A$2:$B$23,2,FALSE)</f>
        <v>Gallus gallus</v>
      </c>
      <c r="L19" t="str">
        <f t="shared" si="0"/>
        <v>Chalcophaps indica</v>
      </c>
      <c r="M19" t="str">
        <f t="shared" si="0"/>
        <v>Harpactes erythrocephalus</v>
      </c>
      <c r="N19" t="str">
        <f t="shared" si="0"/>
        <v>Megalaima virens</v>
      </c>
      <c r="O19" t="str">
        <f t="shared" si="0"/>
        <v>Sasia ochracea</v>
      </c>
      <c r="P19" t="str">
        <f t="shared" si="0"/>
        <v>Celeus brachyurus</v>
      </c>
      <c r="Q19" t="str">
        <f t="shared" si="0"/>
        <v>Blythipicus pyrrhotis</v>
      </c>
      <c r="R19" t="str">
        <f t="shared" si="0"/>
        <v>Psarisomus dalhousiae</v>
      </c>
      <c r="S19" t="str">
        <f t="shared" si="0"/>
        <v>Pericrocotus flammeus</v>
      </c>
      <c r="T19" t="str">
        <f t="shared" si="0"/>
        <v>Pericrocotus solaris</v>
      </c>
      <c r="U19" t="str">
        <f t="shared" si="0"/>
        <v>Alophoixus pallidus</v>
      </c>
      <c r="V19" t="str">
        <f t="shared" si="0"/>
        <v>Hemixos castanonotus</v>
      </c>
      <c r="W19" t="str">
        <f t="shared" si="0"/>
        <v>Hypsipetes mcclellandii</v>
      </c>
      <c r="X19" t="str">
        <f t="shared" si="0"/>
        <v>Hypsipetes leucocephalus</v>
      </c>
      <c r="Y19" t="str">
        <f t="shared" si="0"/>
        <v>Chloropsis hardwickii</v>
      </c>
      <c r="Z19" t="str">
        <f t="shared" si="0"/>
        <v>Tephrodornis gularis</v>
      </c>
      <c r="AA19" t="str">
        <f t="shared" si="0"/>
        <v>Urocissa whiteheadi</v>
      </c>
      <c r="AB19" t="str">
        <f t="shared" si="0"/>
        <v>Cinclidium leucurum</v>
      </c>
      <c r="AC19" t="str">
        <f t="shared" si="0"/>
        <v>Ficedula hodgsonii</v>
      </c>
      <c r="AD19" t="str">
        <f t="shared" si="0"/>
        <v>Eumyias thalassinus</v>
      </c>
      <c r="AE19" t="str">
        <f t="shared" si="0"/>
        <v>Niltava macgrigoriae</v>
      </c>
      <c r="AF19" t="str">
        <f>VLOOKUP(AF1,$E$2:$F$23,2,FALSE)</f>
        <v>Niltava davidi</v>
      </c>
      <c r="AG19" t="str">
        <f t="shared" ref="AG19:BA19" si="1">VLOOKUP(AG1,$E$2:$F$23,2,FALSE)</f>
        <v>Culicicapa ceylonensis</v>
      </c>
      <c r="AH19" t="str">
        <f t="shared" si="1"/>
        <v>Rhipidura albicollis</v>
      </c>
      <c r="AI19" t="str">
        <f t="shared" si="1"/>
        <v>Garrulax canorus</v>
      </c>
      <c r="AJ19" t="str">
        <f t="shared" si="1"/>
        <v>Pellorneum tickelli</v>
      </c>
      <c r="AK19" t="str">
        <f t="shared" si="1"/>
        <v>Pomatorhinus ruficollis</v>
      </c>
      <c r="AL19" t="str">
        <f t="shared" si="1"/>
        <v>Stachyris ruficeps</v>
      </c>
      <c r="AM19" t="str">
        <f t="shared" si="1"/>
        <v>Stachyris nigriceps</v>
      </c>
      <c r="AN19" t="str">
        <f t="shared" si="1"/>
        <v>Stachyris nonggangensis</v>
      </c>
      <c r="AO19" t="str">
        <f t="shared" si="1"/>
        <v>Macronous gularis</v>
      </c>
      <c r="AP19" t="str">
        <f t="shared" si="1"/>
        <v>Leiothrix lutea</v>
      </c>
      <c r="AQ19" t="str">
        <f t="shared" si="1"/>
        <v>Alcippe morrisonia</v>
      </c>
      <c r="AR19" t="str">
        <f t="shared" si="1"/>
        <v>Yuhina castaniceps</v>
      </c>
      <c r="AS19" t="str">
        <f t="shared" si="1"/>
        <v>Erpornis zantholeuca</v>
      </c>
      <c r="AT19" t="str">
        <f t="shared" si="1"/>
        <v>Napothera brevicaudata</v>
      </c>
      <c r="AU19" t="str">
        <f t="shared" si="1"/>
        <v>Parus major</v>
      </c>
      <c r="AV19" t="str">
        <f t="shared" si="1"/>
        <v>Parus spilonotus</v>
      </c>
      <c r="AW19" t="str">
        <f t="shared" si="1"/>
        <v>Melanochlora sultanea</v>
      </c>
      <c r="AX19" t="str">
        <f t="shared" si="1"/>
        <v>Sitta frontalis</v>
      </c>
      <c r="AY19" t="str">
        <f t="shared" si="1"/>
        <v>Dicaeum concolor</v>
      </c>
      <c r="AZ19" t="str">
        <f t="shared" si="1"/>
        <v>Nectarinia jugularis</v>
      </c>
      <c r="BA19" t="str">
        <f t="shared" si="1"/>
        <v>Aethopyga christinae</v>
      </c>
    </row>
    <row r="20" spans="1:53" x14ac:dyDescent="0.25">
      <c r="A20" t="s">
        <v>1731</v>
      </c>
      <c r="B20" t="str">
        <f>VLOOKUP(C20,[1]Sheet1!$D$1:$D$65536,1,FALSE)</f>
        <v>Cinclidium leucurum</v>
      </c>
      <c r="C20" t="s">
        <v>1730</v>
      </c>
      <c r="E20" t="s">
        <v>1732</v>
      </c>
      <c r="F20" t="str">
        <f>VLOOKUP(G20,[1]Sheet1!$D$1:$D$65536,1,FALSE)</f>
        <v>Sitta frontalis</v>
      </c>
      <c r="G20" t="s">
        <v>1323</v>
      </c>
    </row>
    <row r="21" spans="1:53" x14ac:dyDescent="0.25">
      <c r="A21" t="s">
        <v>1734</v>
      </c>
      <c r="B21" t="str">
        <f>VLOOKUP(C21,[1]Sheet1!$D$1:$D$65536,1,FALSE)</f>
        <v>Ficedula hodgsonii</v>
      </c>
      <c r="C21" t="s">
        <v>1733</v>
      </c>
      <c r="E21" t="s">
        <v>1735</v>
      </c>
      <c r="F21" t="str">
        <f>VLOOKUP(G21,[1]Sheet1!$D$1:$D$65536,1,FALSE)</f>
        <v>Dicaeum concolor</v>
      </c>
      <c r="G21" t="s">
        <v>584</v>
      </c>
      <c r="I21" t="s">
        <v>277</v>
      </c>
      <c r="J21" t="s">
        <v>1518</v>
      </c>
      <c r="K21" t="s">
        <v>2418</v>
      </c>
      <c r="L21" t="s">
        <v>242</v>
      </c>
      <c r="M21" t="s">
        <v>2419</v>
      </c>
      <c r="N21" t="s">
        <v>240</v>
      </c>
      <c r="O21" t="s">
        <v>2420</v>
      </c>
      <c r="P21" t="s">
        <v>2421</v>
      </c>
      <c r="Q21" t="s">
        <v>2422</v>
      </c>
      <c r="R21" t="s">
        <v>2423</v>
      </c>
      <c r="S21" t="s">
        <v>247</v>
      </c>
      <c r="T21" t="s">
        <v>195</v>
      </c>
      <c r="U21" t="s">
        <v>93</v>
      </c>
      <c r="V21" t="s">
        <v>1656</v>
      </c>
      <c r="W21" t="s">
        <v>1660</v>
      </c>
      <c r="X21" t="s">
        <v>1668</v>
      </c>
      <c r="Y21" t="s">
        <v>1679</v>
      </c>
      <c r="Z21" t="s">
        <v>1695</v>
      </c>
      <c r="AA21" t="s">
        <v>1713</v>
      </c>
    </row>
    <row r="22" spans="1:53" x14ac:dyDescent="0.25">
      <c r="A22" t="s">
        <v>1736</v>
      </c>
      <c r="B22" t="s">
        <v>2416</v>
      </c>
      <c r="C22" t="s">
        <v>1738</v>
      </c>
      <c r="E22" t="s">
        <v>1740</v>
      </c>
      <c r="F22" t="s">
        <v>2417</v>
      </c>
      <c r="G22" t="s">
        <v>1739</v>
      </c>
      <c r="I22" t="str">
        <f t="shared" ref="I22:I43" si="2">VLOOKUP(J22,$A$2:$B$23,2,FALSE)</f>
        <v>Lophura nycthemera</v>
      </c>
      <c r="J22" t="s">
        <v>1519</v>
      </c>
      <c r="K22" t="s">
        <v>1538</v>
      </c>
      <c r="L22" t="s">
        <v>1555</v>
      </c>
      <c r="M22" t="s">
        <v>1564</v>
      </c>
      <c r="N22" t="s">
        <v>1564</v>
      </c>
      <c r="O22" t="s">
        <v>1584</v>
      </c>
      <c r="P22" t="s">
        <v>1564</v>
      </c>
      <c r="Q22" t="s">
        <v>1564</v>
      </c>
      <c r="R22" t="s">
        <v>1564</v>
      </c>
      <c r="S22" t="s">
        <v>1564</v>
      </c>
      <c r="T22" t="s">
        <v>1646</v>
      </c>
      <c r="U22" t="s">
        <v>1564</v>
      </c>
      <c r="V22" t="s">
        <v>1646</v>
      </c>
      <c r="W22" t="s">
        <v>1564</v>
      </c>
      <c r="X22" t="s">
        <v>1564</v>
      </c>
      <c r="Y22" t="s">
        <v>1564</v>
      </c>
      <c r="Z22" t="s">
        <v>1564</v>
      </c>
      <c r="AA22" t="s">
        <v>1564</v>
      </c>
    </row>
    <row r="23" spans="1:53" x14ac:dyDescent="0.25">
      <c r="A23" t="s">
        <v>1737</v>
      </c>
      <c r="B23" t="str">
        <f>VLOOKUP(C23,[1]Sheet1!$D$1:$D$65536,1,FALSE)</f>
        <v>Niltava macgrigoriae</v>
      </c>
      <c r="C23" t="s">
        <v>1752</v>
      </c>
      <c r="E23" t="s">
        <v>1754</v>
      </c>
      <c r="F23" t="str">
        <f>VLOOKUP(G23,[1]Sheet1!$D$1:$D$65536,1,FALSE)</f>
        <v>Aethopyga christinae</v>
      </c>
      <c r="G23" t="s">
        <v>1753</v>
      </c>
      <c r="I23" t="str">
        <f t="shared" si="2"/>
        <v>Gallus gallus</v>
      </c>
      <c r="J23" t="s">
        <v>1520</v>
      </c>
      <c r="K23" t="s">
        <v>1539</v>
      </c>
      <c r="L23" t="s">
        <v>1556</v>
      </c>
      <c r="M23" t="s">
        <v>1564</v>
      </c>
      <c r="N23" t="s">
        <v>1564</v>
      </c>
      <c r="O23" t="s">
        <v>1585</v>
      </c>
      <c r="P23" t="s">
        <v>1564</v>
      </c>
      <c r="Q23" t="s">
        <v>1564</v>
      </c>
      <c r="R23" t="s">
        <v>1564</v>
      </c>
      <c r="S23" t="s">
        <v>1564</v>
      </c>
      <c r="T23" t="s">
        <v>1646</v>
      </c>
      <c r="U23" t="s">
        <v>1564</v>
      </c>
      <c r="V23" t="s">
        <v>1646</v>
      </c>
      <c r="W23" t="s">
        <v>1564</v>
      </c>
      <c r="X23" t="s">
        <v>1564</v>
      </c>
      <c r="Y23" t="s">
        <v>1564</v>
      </c>
      <c r="Z23" t="s">
        <v>1564</v>
      </c>
      <c r="AA23" t="s">
        <v>1564</v>
      </c>
    </row>
    <row r="24" spans="1:53" x14ac:dyDescent="0.25">
      <c r="I24" t="str">
        <f t="shared" si="2"/>
        <v>Chalcophaps indica</v>
      </c>
      <c r="J24" t="s">
        <v>1521</v>
      </c>
      <c r="K24" t="s">
        <v>1540</v>
      </c>
      <c r="L24" t="s">
        <v>1557</v>
      </c>
      <c r="M24" t="s">
        <v>1564</v>
      </c>
      <c r="N24" t="s">
        <v>1564</v>
      </c>
      <c r="O24" t="s">
        <v>1564</v>
      </c>
      <c r="P24" t="s">
        <v>1564</v>
      </c>
      <c r="Q24" t="s">
        <v>1606</v>
      </c>
      <c r="R24" t="s">
        <v>1622</v>
      </c>
      <c r="S24" t="s">
        <v>1637</v>
      </c>
      <c r="T24" t="s">
        <v>1647</v>
      </c>
      <c r="U24" t="s">
        <v>1564</v>
      </c>
      <c r="V24" t="s">
        <v>1546</v>
      </c>
      <c r="W24" t="s">
        <v>1564</v>
      </c>
      <c r="X24" t="s">
        <v>1564</v>
      </c>
      <c r="Y24" t="s">
        <v>1680</v>
      </c>
      <c r="Z24" t="s">
        <v>1696</v>
      </c>
      <c r="AA24" t="s">
        <v>1564</v>
      </c>
    </row>
    <row r="25" spans="1:53" x14ac:dyDescent="0.25">
      <c r="I25" t="str">
        <f t="shared" si="2"/>
        <v>Harpactes erythrocephalus</v>
      </c>
      <c r="J25" t="s">
        <v>1522</v>
      </c>
      <c r="K25" t="s">
        <v>1541</v>
      </c>
      <c r="L25" t="s">
        <v>1558</v>
      </c>
      <c r="M25" t="s">
        <v>1564</v>
      </c>
      <c r="N25" t="s">
        <v>1564</v>
      </c>
      <c r="O25" t="s">
        <v>1564</v>
      </c>
      <c r="P25" t="s">
        <v>1592</v>
      </c>
      <c r="Q25" t="s">
        <v>1607</v>
      </c>
      <c r="R25" t="s">
        <v>1611</v>
      </c>
      <c r="S25" t="s">
        <v>1564</v>
      </c>
      <c r="T25" t="s">
        <v>1564</v>
      </c>
      <c r="U25" t="s">
        <v>1564</v>
      </c>
      <c r="V25" t="s">
        <v>1564</v>
      </c>
      <c r="W25" t="s">
        <v>1630</v>
      </c>
      <c r="X25" t="s">
        <v>1669</v>
      </c>
      <c r="Y25" t="s">
        <v>1681</v>
      </c>
      <c r="Z25" t="s">
        <v>1697</v>
      </c>
      <c r="AA25" t="s">
        <v>1714</v>
      </c>
    </row>
    <row r="26" spans="1:53" x14ac:dyDescent="0.25">
      <c r="I26" t="str">
        <f t="shared" si="2"/>
        <v>Megalaima virens</v>
      </c>
      <c r="J26" t="s">
        <v>1523</v>
      </c>
      <c r="K26" t="s">
        <v>1542</v>
      </c>
      <c r="L26" t="s">
        <v>1559</v>
      </c>
      <c r="M26" t="s">
        <v>1564</v>
      </c>
      <c r="N26" t="s">
        <v>1564</v>
      </c>
      <c r="O26" t="s">
        <v>1564</v>
      </c>
      <c r="P26" t="s">
        <v>1593</v>
      </c>
      <c r="Q26" t="s">
        <v>1608</v>
      </c>
      <c r="R26" t="s">
        <v>1623</v>
      </c>
      <c r="S26" t="s">
        <v>1638</v>
      </c>
      <c r="T26" t="s">
        <v>1564</v>
      </c>
      <c r="U26" t="s">
        <v>1564</v>
      </c>
      <c r="V26" t="s">
        <v>1564</v>
      </c>
      <c r="W26" t="s">
        <v>1564</v>
      </c>
      <c r="X26" t="s">
        <v>1564</v>
      </c>
      <c r="Y26" t="s">
        <v>1682</v>
      </c>
      <c r="Z26" t="s">
        <v>1698</v>
      </c>
      <c r="AA26" t="s">
        <v>1715</v>
      </c>
    </row>
    <row r="27" spans="1:53" x14ac:dyDescent="0.25">
      <c r="I27" t="str">
        <f t="shared" si="2"/>
        <v>Sasia ochracea</v>
      </c>
      <c r="J27" t="s">
        <v>1524</v>
      </c>
      <c r="K27" t="s">
        <v>1543</v>
      </c>
      <c r="L27" t="s">
        <v>1560</v>
      </c>
      <c r="M27" t="s">
        <v>1564</v>
      </c>
      <c r="N27" t="s">
        <v>1564</v>
      </c>
      <c r="O27" t="s">
        <v>1564</v>
      </c>
      <c r="P27" t="s">
        <v>1594</v>
      </c>
      <c r="Q27" t="s">
        <v>1609</v>
      </c>
      <c r="R27" t="s">
        <v>1624</v>
      </c>
      <c r="S27" t="s">
        <v>1639</v>
      </c>
      <c r="T27" t="s">
        <v>1564</v>
      </c>
      <c r="U27" t="s">
        <v>1564</v>
      </c>
      <c r="V27" t="s">
        <v>1564</v>
      </c>
      <c r="W27" t="s">
        <v>1629</v>
      </c>
      <c r="X27" t="s">
        <v>1670</v>
      </c>
      <c r="Y27" t="s">
        <v>1683</v>
      </c>
      <c r="Z27" t="s">
        <v>1699</v>
      </c>
      <c r="AA27" t="s">
        <v>1716</v>
      </c>
    </row>
    <row r="28" spans="1:53" x14ac:dyDescent="0.25">
      <c r="I28" t="str">
        <f t="shared" si="2"/>
        <v>Celeus brachyurus</v>
      </c>
      <c r="J28" t="s">
        <v>1525</v>
      </c>
      <c r="K28" t="s">
        <v>1544</v>
      </c>
      <c r="L28" t="s">
        <v>1561</v>
      </c>
      <c r="M28" t="s">
        <v>1564</v>
      </c>
      <c r="N28" t="s">
        <v>1564</v>
      </c>
      <c r="O28" t="s">
        <v>1564</v>
      </c>
      <c r="P28" t="s">
        <v>1595</v>
      </c>
      <c r="Q28" t="s">
        <v>1610</v>
      </c>
      <c r="R28" t="s">
        <v>1625</v>
      </c>
      <c r="S28" t="s">
        <v>1640</v>
      </c>
      <c r="T28" t="s">
        <v>1564</v>
      </c>
      <c r="U28" t="s">
        <v>1564</v>
      </c>
      <c r="V28" t="s">
        <v>1564</v>
      </c>
      <c r="W28" t="s">
        <v>1611</v>
      </c>
      <c r="X28" t="s">
        <v>1671</v>
      </c>
      <c r="Y28" t="s">
        <v>1684</v>
      </c>
      <c r="Z28" t="s">
        <v>1700</v>
      </c>
      <c r="AA28" t="s">
        <v>1717</v>
      </c>
    </row>
    <row r="29" spans="1:53" x14ac:dyDescent="0.25">
      <c r="I29" t="str">
        <f t="shared" si="2"/>
        <v>Blythipicus pyrrhotis</v>
      </c>
      <c r="J29" t="s">
        <v>1526</v>
      </c>
      <c r="K29" t="s">
        <v>1545</v>
      </c>
      <c r="L29" t="s">
        <v>1562</v>
      </c>
      <c r="M29" t="s">
        <v>1564</v>
      </c>
      <c r="N29" t="s">
        <v>1564</v>
      </c>
      <c r="O29" t="s">
        <v>1564</v>
      </c>
      <c r="P29" t="s">
        <v>1596</v>
      </c>
      <c r="Q29" t="s">
        <v>1611</v>
      </c>
      <c r="R29" t="s">
        <v>1626</v>
      </c>
      <c r="S29" t="s">
        <v>1641</v>
      </c>
      <c r="T29" t="s">
        <v>1564</v>
      </c>
      <c r="U29" t="s">
        <v>1564</v>
      </c>
      <c r="V29" t="s">
        <v>1564</v>
      </c>
      <c r="W29" t="s">
        <v>1661</v>
      </c>
      <c r="X29" t="s">
        <v>1639</v>
      </c>
      <c r="Y29" t="s">
        <v>1685</v>
      </c>
      <c r="Z29" t="s">
        <v>1701</v>
      </c>
      <c r="AA29" t="s">
        <v>1718</v>
      </c>
    </row>
    <row r="30" spans="1:53" x14ac:dyDescent="0.25">
      <c r="I30" t="str">
        <f t="shared" si="2"/>
        <v>Psarisomus dalhousiae</v>
      </c>
      <c r="J30" t="s">
        <v>1527</v>
      </c>
      <c r="K30" t="s">
        <v>1546</v>
      </c>
      <c r="L30" t="s">
        <v>1563</v>
      </c>
      <c r="M30" t="s">
        <v>1564</v>
      </c>
      <c r="N30" t="s">
        <v>1564</v>
      </c>
      <c r="O30" t="s">
        <v>1564</v>
      </c>
      <c r="P30" t="s">
        <v>1597</v>
      </c>
      <c r="Q30" t="s">
        <v>1612</v>
      </c>
      <c r="R30" t="s">
        <v>1585</v>
      </c>
      <c r="S30" t="s">
        <v>1564</v>
      </c>
      <c r="T30" t="s">
        <v>1564</v>
      </c>
      <c r="U30" t="s">
        <v>1564</v>
      </c>
      <c r="V30" t="s">
        <v>1564</v>
      </c>
      <c r="W30" t="s">
        <v>1662</v>
      </c>
      <c r="X30" t="s">
        <v>1626</v>
      </c>
      <c r="Y30" t="s">
        <v>1686</v>
      </c>
      <c r="Z30" t="s">
        <v>1702</v>
      </c>
      <c r="AA30" t="s">
        <v>1719</v>
      </c>
    </row>
    <row r="31" spans="1:53" x14ac:dyDescent="0.25">
      <c r="I31" t="str">
        <f t="shared" si="2"/>
        <v>Pericrocotus flammeus</v>
      </c>
      <c r="J31" t="s">
        <v>1528</v>
      </c>
      <c r="K31" t="s">
        <v>1547</v>
      </c>
      <c r="L31" t="s">
        <v>1564</v>
      </c>
      <c r="M31" t="s">
        <v>1570</v>
      </c>
      <c r="N31" t="s">
        <v>1564</v>
      </c>
      <c r="O31" t="s">
        <v>1586</v>
      </c>
      <c r="P31" t="s">
        <v>1563</v>
      </c>
      <c r="Q31" t="s">
        <v>1613</v>
      </c>
      <c r="R31" t="s">
        <v>1627</v>
      </c>
      <c r="S31" t="s">
        <v>1564</v>
      </c>
      <c r="T31" t="s">
        <v>1564</v>
      </c>
      <c r="U31" t="s">
        <v>1651</v>
      </c>
      <c r="V31" t="s">
        <v>1564</v>
      </c>
      <c r="W31" t="s">
        <v>1564</v>
      </c>
      <c r="X31" t="s">
        <v>1564</v>
      </c>
      <c r="Y31" t="s">
        <v>1687</v>
      </c>
      <c r="Z31" t="s">
        <v>1703</v>
      </c>
      <c r="AA31" t="s">
        <v>1720</v>
      </c>
    </row>
    <row r="32" spans="1:53" x14ac:dyDescent="0.25">
      <c r="I32" t="str">
        <f t="shared" si="2"/>
        <v>Pericrocotus solaris</v>
      </c>
      <c r="J32" t="s">
        <v>1529</v>
      </c>
      <c r="K32" t="s">
        <v>1540</v>
      </c>
      <c r="L32" t="s">
        <v>1564</v>
      </c>
      <c r="M32" t="s">
        <v>1571</v>
      </c>
      <c r="N32" t="s">
        <v>1564</v>
      </c>
      <c r="O32" t="s">
        <v>1587</v>
      </c>
      <c r="P32" t="s">
        <v>1598</v>
      </c>
      <c r="Q32" t="s">
        <v>1614</v>
      </c>
      <c r="R32" t="s">
        <v>1628</v>
      </c>
      <c r="S32" t="s">
        <v>1564</v>
      </c>
      <c r="T32" t="s">
        <v>1564</v>
      </c>
      <c r="U32" t="s">
        <v>1652</v>
      </c>
      <c r="V32" t="s">
        <v>1564</v>
      </c>
      <c r="W32" t="s">
        <v>1564</v>
      </c>
      <c r="X32" t="s">
        <v>1672</v>
      </c>
      <c r="Y32" t="s">
        <v>1688</v>
      </c>
      <c r="Z32" t="s">
        <v>1704</v>
      </c>
      <c r="AA32" t="s">
        <v>1721</v>
      </c>
    </row>
    <row r="33" spans="9:27" x14ac:dyDescent="0.25">
      <c r="I33" t="str">
        <f t="shared" si="2"/>
        <v>Alophoixus pallidus</v>
      </c>
      <c r="J33" t="s">
        <v>1530</v>
      </c>
      <c r="K33" t="s">
        <v>1548</v>
      </c>
      <c r="L33" t="s">
        <v>1557</v>
      </c>
      <c r="M33" t="s">
        <v>1564</v>
      </c>
      <c r="N33" t="s">
        <v>1577</v>
      </c>
      <c r="O33" t="s">
        <v>1564</v>
      </c>
      <c r="P33" t="s">
        <v>1599</v>
      </c>
      <c r="Q33" t="s">
        <v>1544</v>
      </c>
      <c r="R33" t="s">
        <v>1629</v>
      </c>
      <c r="S33" t="s">
        <v>1564</v>
      </c>
      <c r="T33" t="s">
        <v>1564</v>
      </c>
      <c r="U33" t="s">
        <v>1564</v>
      </c>
      <c r="V33" t="s">
        <v>1564</v>
      </c>
      <c r="W33" t="s">
        <v>1663</v>
      </c>
      <c r="X33" t="s">
        <v>1673</v>
      </c>
      <c r="Y33" t="s">
        <v>1689</v>
      </c>
      <c r="Z33" t="s">
        <v>1705</v>
      </c>
      <c r="AA33" t="s">
        <v>1722</v>
      </c>
    </row>
    <row r="34" spans="9:27" x14ac:dyDescent="0.25">
      <c r="I34" t="str">
        <f t="shared" si="2"/>
        <v>Hemixos castanonotus</v>
      </c>
      <c r="J34" t="s">
        <v>1531</v>
      </c>
      <c r="K34" t="s">
        <v>1549</v>
      </c>
      <c r="L34" t="s">
        <v>1564</v>
      </c>
      <c r="M34" t="s">
        <v>1564</v>
      </c>
      <c r="N34" t="s">
        <v>1578</v>
      </c>
      <c r="O34" t="s">
        <v>1564</v>
      </c>
      <c r="P34" t="s">
        <v>1600</v>
      </c>
      <c r="Q34" t="s">
        <v>1615</v>
      </c>
      <c r="R34" t="s">
        <v>1630</v>
      </c>
      <c r="S34" t="s">
        <v>1564</v>
      </c>
      <c r="T34" t="s">
        <v>1564</v>
      </c>
      <c r="U34" t="s">
        <v>1564</v>
      </c>
      <c r="V34" t="s">
        <v>1564</v>
      </c>
      <c r="W34" t="s">
        <v>1572</v>
      </c>
      <c r="X34" t="s">
        <v>1674</v>
      </c>
      <c r="Y34" t="s">
        <v>1570</v>
      </c>
      <c r="Z34" t="s">
        <v>1706</v>
      </c>
      <c r="AA34" t="s">
        <v>1723</v>
      </c>
    </row>
    <row r="35" spans="9:27" x14ac:dyDescent="0.25">
      <c r="I35" t="str">
        <f t="shared" si="2"/>
        <v>Hypsipetes mcclellandii</v>
      </c>
      <c r="J35" t="s">
        <v>1532</v>
      </c>
      <c r="K35" t="s">
        <v>1550</v>
      </c>
      <c r="L35" t="s">
        <v>1564</v>
      </c>
      <c r="M35" t="s">
        <v>1564</v>
      </c>
      <c r="N35" t="s">
        <v>1579</v>
      </c>
      <c r="O35" t="s">
        <v>1564</v>
      </c>
      <c r="P35" t="s">
        <v>1601</v>
      </c>
      <c r="Q35" t="s">
        <v>1616</v>
      </c>
      <c r="R35" t="s">
        <v>1631</v>
      </c>
      <c r="S35" t="s">
        <v>1564</v>
      </c>
      <c r="T35" t="s">
        <v>1564</v>
      </c>
      <c r="U35" t="s">
        <v>1564</v>
      </c>
      <c r="V35" t="s">
        <v>1564</v>
      </c>
      <c r="W35" t="s">
        <v>1564</v>
      </c>
      <c r="X35" t="s">
        <v>1675</v>
      </c>
      <c r="Y35" t="s">
        <v>1690</v>
      </c>
      <c r="Z35" t="s">
        <v>1707</v>
      </c>
      <c r="AA35" t="s">
        <v>1724</v>
      </c>
    </row>
    <row r="36" spans="9:27" x14ac:dyDescent="0.25">
      <c r="I36" t="str">
        <f t="shared" si="2"/>
        <v>Hypsipetes leucocephalus</v>
      </c>
      <c r="J36" t="s">
        <v>1533</v>
      </c>
      <c r="K36" t="s">
        <v>1551</v>
      </c>
      <c r="L36" t="s">
        <v>1565</v>
      </c>
      <c r="M36" t="s">
        <v>1572</v>
      </c>
      <c r="N36" t="s">
        <v>1580</v>
      </c>
      <c r="O36" t="s">
        <v>1564</v>
      </c>
      <c r="P36" t="s">
        <v>1602</v>
      </c>
      <c r="Q36" t="s">
        <v>1617</v>
      </c>
      <c r="R36" t="s">
        <v>1632</v>
      </c>
      <c r="S36" t="s">
        <v>1564</v>
      </c>
      <c r="T36" t="s">
        <v>1564</v>
      </c>
      <c r="U36" t="s">
        <v>1653</v>
      </c>
      <c r="V36" t="s">
        <v>1564</v>
      </c>
      <c r="W36" t="s">
        <v>1664</v>
      </c>
      <c r="X36" t="s">
        <v>1676</v>
      </c>
      <c r="Y36" t="s">
        <v>1691</v>
      </c>
      <c r="Z36" t="s">
        <v>1708</v>
      </c>
      <c r="AA36" t="s">
        <v>1725</v>
      </c>
    </row>
    <row r="37" spans="9:27" x14ac:dyDescent="0.25">
      <c r="I37" t="str">
        <f t="shared" si="2"/>
        <v>Chloropsis hardwickii</v>
      </c>
      <c r="J37" t="s">
        <v>1693</v>
      </c>
      <c r="K37" t="s">
        <v>1741</v>
      </c>
      <c r="L37" t="s">
        <v>1564</v>
      </c>
      <c r="M37" t="s">
        <v>1564</v>
      </c>
      <c r="N37" t="s">
        <v>1763</v>
      </c>
      <c r="O37" t="s">
        <v>1564</v>
      </c>
      <c r="P37" t="s">
        <v>1770</v>
      </c>
      <c r="Q37" t="s">
        <v>1780</v>
      </c>
      <c r="R37" t="s">
        <v>1790</v>
      </c>
      <c r="S37" t="s">
        <v>1564</v>
      </c>
      <c r="T37" t="s">
        <v>1564</v>
      </c>
      <c r="U37" t="s">
        <v>1564</v>
      </c>
      <c r="V37" t="s">
        <v>1564</v>
      </c>
      <c r="W37" t="s">
        <v>1564</v>
      </c>
      <c r="X37" t="s">
        <v>1817</v>
      </c>
      <c r="Y37" t="s">
        <v>1826</v>
      </c>
      <c r="Z37" t="s">
        <v>1836</v>
      </c>
      <c r="AA37" t="s">
        <v>1843</v>
      </c>
    </row>
    <row r="38" spans="9:27" x14ac:dyDescent="0.25">
      <c r="I38" t="str">
        <f t="shared" si="2"/>
        <v>Tephrodornis gularis</v>
      </c>
      <c r="J38" t="s">
        <v>1710</v>
      </c>
      <c r="K38" t="s">
        <v>1742</v>
      </c>
      <c r="L38" t="s">
        <v>1662</v>
      </c>
      <c r="M38" t="s">
        <v>1564</v>
      </c>
      <c r="N38" t="s">
        <v>1768</v>
      </c>
      <c r="O38" t="s">
        <v>1564</v>
      </c>
      <c r="P38" t="s">
        <v>1771</v>
      </c>
      <c r="Q38" t="s">
        <v>1781</v>
      </c>
      <c r="R38" t="s">
        <v>1791</v>
      </c>
      <c r="S38" t="s">
        <v>1564</v>
      </c>
      <c r="T38" t="s">
        <v>1564</v>
      </c>
      <c r="U38" t="s">
        <v>1564</v>
      </c>
      <c r="V38" t="s">
        <v>1564</v>
      </c>
      <c r="W38" t="s">
        <v>1681</v>
      </c>
      <c r="X38" t="s">
        <v>1781</v>
      </c>
      <c r="Y38" t="s">
        <v>1827</v>
      </c>
      <c r="Z38" t="s">
        <v>1637</v>
      </c>
      <c r="AA38" t="s">
        <v>1783</v>
      </c>
    </row>
    <row r="39" spans="9:27" x14ac:dyDescent="0.25">
      <c r="I39" t="str">
        <f t="shared" si="2"/>
        <v>Urocissa whiteheadi</v>
      </c>
      <c r="J39" t="s">
        <v>1727</v>
      </c>
      <c r="K39" t="s">
        <v>1743</v>
      </c>
      <c r="L39" t="s">
        <v>1755</v>
      </c>
      <c r="M39" t="s">
        <v>1564</v>
      </c>
      <c r="N39" t="s">
        <v>1757</v>
      </c>
      <c r="O39" t="s">
        <v>1564</v>
      </c>
      <c r="P39" t="s">
        <v>1772</v>
      </c>
      <c r="Q39" t="s">
        <v>1608</v>
      </c>
      <c r="R39" t="s">
        <v>1746</v>
      </c>
      <c r="S39" t="s">
        <v>1564</v>
      </c>
      <c r="T39" t="s">
        <v>1564</v>
      </c>
      <c r="U39" t="s">
        <v>1564</v>
      </c>
      <c r="V39" t="s">
        <v>1564</v>
      </c>
      <c r="W39" t="s">
        <v>1564</v>
      </c>
      <c r="X39" t="s">
        <v>1627</v>
      </c>
      <c r="Y39" t="s">
        <v>1828</v>
      </c>
      <c r="Z39" t="s">
        <v>1837</v>
      </c>
      <c r="AA39" t="s">
        <v>1844</v>
      </c>
    </row>
    <row r="40" spans="9:27" x14ac:dyDescent="0.25">
      <c r="I40" t="str">
        <f t="shared" si="2"/>
        <v>Cinclidium leucurum</v>
      </c>
      <c r="J40" t="s">
        <v>1731</v>
      </c>
      <c r="K40" t="s">
        <v>1744</v>
      </c>
      <c r="L40" t="s">
        <v>1756</v>
      </c>
      <c r="M40" t="s">
        <v>1564</v>
      </c>
      <c r="N40" t="s">
        <v>1564</v>
      </c>
      <c r="O40" t="s">
        <v>1564</v>
      </c>
      <c r="P40" t="s">
        <v>1773</v>
      </c>
      <c r="Q40" t="s">
        <v>1782</v>
      </c>
      <c r="R40" t="s">
        <v>1577</v>
      </c>
      <c r="S40" t="s">
        <v>1564</v>
      </c>
      <c r="T40" t="s">
        <v>1796</v>
      </c>
      <c r="U40" t="s">
        <v>1564</v>
      </c>
      <c r="V40" t="s">
        <v>1755</v>
      </c>
      <c r="W40" t="s">
        <v>1809</v>
      </c>
      <c r="X40" t="s">
        <v>1818</v>
      </c>
      <c r="Y40" t="s">
        <v>1829</v>
      </c>
      <c r="Z40" t="s">
        <v>1564</v>
      </c>
      <c r="AA40" t="s">
        <v>1564</v>
      </c>
    </row>
    <row r="41" spans="9:27" x14ac:dyDescent="0.25">
      <c r="I41" t="str">
        <f t="shared" si="2"/>
        <v>Ficedula hodgsonii</v>
      </c>
      <c r="J41" t="s">
        <v>1734</v>
      </c>
      <c r="K41" t="s">
        <v>1745</v>
      </c>
      <c r="L41" t="s">
        <v>1579</v>
      </c>
      <c r="M41" t="s">
        <v>1764</v>
      </c>
      <c r="N41" t="s">
        <v>1757</v>
      </c>
      <c r="O41" t="s">
        <v>1564</v>
      </c>
      <c r="P41" t="s">
        <v>1774</v>
      </c>
      <c r="Q41" t="s">
        <v>1637</v>
      </c>
      <c r="R41" t="s">
        <v>1564</v>
      </c>
      <c r="S41" t="s">
        <v>1564</v>
      </c>
      <c r="T41" t="s">
        <v>1564</v>
      </c>
      <c r="U41" t="s">
        <v>1799</v>
      </c>
      <c r="V41" t="s">
        <v>1564</v>
      </c>
      <c r="W41" t="s">
        <v>1564</v>
      </c>
      <c r="X41" t="s">
        <v>1586</v>
      </c>
      <c r="Y41" t="s">
        <v>1830</v>
      </c>
      <c r="Z41" t="s">
        <v>1838</v>
      </c>
      <c r="AA41" t="s">
        <v>1845</v>
      </c>
    </row>
    <row r="42" spans="9:27" x14ac:dyDescent="0.25">
      <c r="I42" t="str">
        <f t="shared" si="2"/>
        <v>Eumyias thalassinus</v>
      </c>
      <c r="J42" t="s">
        <v>1736</v>
      </c>
      <c r="K42" t="s">
        <v>1717</v>
      </c>
      <c r="L42" t="s">
        <v>1717</v>
      </c>
      <c r="M42" t="s">
        <v>1765</v>
      </c>
      <c r="N42" t="s">
        <v>1585</v>
      </c>
      <c r="O42" t="s">
        <v>1564</v>
      </c>
      <c r="P42" t="s">
        <v>1768</v>
      </c>
      <c r="Q42" t="s">
        <v>1783</v>
      </c>
      <c r="R42" t="s">
        <v>1580</v>
      </c>
      <c r="S42" t="s">
        <v>1564</v>
      </c>
      <c r="T42" t="s">
        <v>1564</v>
      </c>
      <c r="U42" t="s">
        <v>1800</v>
      </c>
      <c r="V42" t="s">
        <v>1564</v>
      </c>
      <c r="W42" t="s">
        <v>1785</v>
      </c>
      <c r="X42" t="s">
        <v>1817</v>
      </c>
      <c r="Y42" t="s">
        <v>1831</v>
      </c>
      <c r="Z42" t="s">
        <v>1839</v>
      </c>
      <c r="AA42" t="s">
        <v>1846</v>
      </c>
    </row>
    <row r="43" spans="9:27" x14ac:dyDescent="0.25">
      <c r="I43" t="str">
        <f t="shared" si="2"/>
        <v>Niltava macgrigoriae</v>
      </c>
      <c r="J43" t="s">
        <v>1737</v>
      </c>
      <c r="K43" t="s">
        <v>1714</v>
      </c>
      <c r="L43" t="s">
        <v>1606</v>
      </c>
      <c r="M43" t="s">
        <v>1766</v>
      </c>
      <c r="N43" t="s">
        <v>1584</v>
      </c>
      <c r="O43" t="s">
        <v>1564</v>
      </c>
      <c r="P43" t="s">
        <v>1775</v>
      </c>
      <c r="Q43" t="s">
        <v>1572</v>
      </c>
      <c r="R43" t="s">
        <v>1564</v>
      </c>
      <c r="S43" t="s">
        <v>1564</v>
      </c>
      <c r="T43" t="s">
        <v>1564</v>
      </c>
      <c r="U43" t="s">
        <v>1801</v>
      </c>
      <c r="V43" t="s">
        <v>1564</v>
      </c>
      <c r="W43" t="s">
        <v>1810</v>
      </c>
      <c r="X43" t="s">
        <v>1819</v>
      </c>
      <c r="Y43" t="s">
        <v>1790</v>
      </c>
      <c r="Z43" t="s">
        <v>1840</v>
      </c>
      <c r="AA43" t="s">
        <v>1719</v>
      </c>
    </row>
    <row r="44" spans="9:27" x14ac:dyDescent="0.25">
      <c r="I44" t="str">
        <f t="shared" ref="I44:I65" si="3">VLOOKUP(J44,$E$2:$F$23,2,FALSE)</f>
        <v>Niltava davidi</v>
      </c>
      <c r="J44" t="s">
        <v>1536</v>
      </c>
      <c r="K44" t="s">
        <v>1611</v>
      </c>
      <c r="L44" t="s">
        <v>1757</v>
      </c>
      <c r="M44" t="s">
        <v>1767</v>
      </c>
      <c r="N44" t="s">
        <v>1564</v>
      </c>
      <c r="O44" t="s">
        <v>1564</v>
      </c>
      <c r="P44" t="s">
        <v>1776</v>
      </c>
      <c r="Q44" t="s">
        <v>1784</v>
      </c>
      <c r="R44" t="s">
        <v>1564</v>
      </c>
      <c r="S44" t="s">
        <v>1564</v>
      </c>
      <c r="T44" t="s">
        <v>1564</v>
      </c>
      <c r="U44" t="s">
        <v>1802</v>
      </c>
      <c r="V44" t="s">
        <v>1564</v>
      </c>
      <c r="W44" t="s">
        <v>1811</v>
      </c>
      <c r="X44" t="s">
        <v>1820</v>
      </c>
      <c r="Y44" t="s">
        <v>1832</v>
      </c>
      <c r="Z44" t="s">
        <v>1696</v>
      </c>
      <c r="AA44" t="s">
        <v>1847</v>
      </c>
    </row>
    <row r="45" spans="9:27" x14ac:dyDescent="0.25">
      <c r="I45" t="str">
        <f t="shared" si="3"/>
        <v>Culicicapa ceylonensis</v>
      </c>
      <c r="J45" t="s">
        <v>1553</v>
      </c>
      <c r="K45" t="s">
        <v>1746</v>
      </c>
      <c r="L45" t="s">
        <v>1572</v>
      </c>
      <c r="M45" t="s">
        <v>1542</v>
      </c>
      <c r="N45" t="s">
        <v>1769</v>
      </c>
      <c r="O45" t="s">
        <v>1564</v>
      </c>
      <c r="P45" t="s">
        <v>1717</v>
      </c>
      <c r="Q45" t="s">
        <v>1785</v>
      </c>
      <c r="R45" t="s">
        <v>1564</v>
      </c>
      <c r="S45" t="s">
        <v>1564</v>
      </c>
      <c r="T45" t="s">
        <v>1564</v>
      </c>
      <c r="U45" t="s">
        <v>1803</v>
      </c>
      <c r="V45" t="s">
        <v>1564</v>
      </c>
      <c r="W45" t="s">
        <v>1812</v>
      </c>
      <c r="X45" t="s">
        <v>1821</v>
      </c>
      <c r="Y45" t="s">
        <v>1833</v>
      </c>
      <c r="Z45" t="s">
        <v>1564</v>
      </c>
      <c r="AA45" t="s">
        <v>1564</v>
      </c>
    </row>
    <row r="46" spans="9:27" x14ac:dyDescent="0.25">
      <c r="I46" t="str">
        <f t="shared" si="3"/>
        <v>Rhipidura albicollis</v>
      </c>
      <c r="J46" t="s">
        <v>1568</v>
      </c>
      <c r="K46" t="s">
        <v>1747</v>
      </c>
      <c r="L46" t="s">
        <v>1758</v>
      </c>
      <c r="M46" t="s">
        <v>1564</v>
      </c>
      <c r="N46" t="s">
        <v>1564</v>
      </c>
      <c r="O46" t="s">
        <v>1762</v>
      </c>
      <c r="P46" t="s">
        <v>1777</v>
      </c>
      <c r="Q46" t="s">
        <v>1786</v>
      </c>
      <c r="R46" t="s">
        <v>1792</v>
      </c>
      <c r="S46" t="s">
        <v>1564</v>
      </c>
      <c r="T46" t="s">
        <v>1564</v>
      </c>
      <c r="U46" t="s">
        <v>1564</v>
      </c>
      <c r="V46" t="s">
        <v>1564</v>
      </c>
      <c r="W46" t="s">
        <v>1806</v>
      </c>
      <c r="X46" t="s">
        <v>1822</v>
      </c>
      <c r="Y46" t="s">
        <v>1834</v>
      </c>
      <c r="Z46" t="s">
        <v>1841</v>
      </c>
      <c r="AA46" t="s">
        <v>1564</v>
      </c>
    </row>
    <row r="47" spans="9:27" x14ac:dyDescent="0.25">
      <c r="I47" t="str">
        <f t="shared" si="3"/>
        <v>Garrulax canorus</v>
      </c>
      <c r="J47" t="s">
        <v>1575</v>
      </c>
      <c r="K47" t="s">
        <v>1748</v>
      </c>
      <c r="L47" t="s">
        <v>1759</v>
      </c>
      <c r="M47" t="s">
        <v>1564</v>
      </c>
      <c r="N47" t="s">
        <v>1564</v>
      </c>
      <c r="O47" t="s">
        <v>1564</v>
      </c>
      <c r="P47" t="s">
        <v>1714</v>
      </c>
      <c r="Q47" t="s">
        <v>1787</v>
      </c>
      <c r="R47" t="s">
        <v>1755</v>
      </c>
      <c r="S47" t="s">
        <v>1774</v>
      </c>
      <c r="T47" t="s">
        <v>1797</v>
      </c>
      <c r="U47" t="s">
        <v>1564</v>
      </c>
      <c r="V47" t="s">
        <v>1804</v>
      </c>
      <c r="W47" t="s">
        <v>1616</v>
      </c>
      <c r="X47" t="s">
        <v>1792</v>
      </c>
      <c r="Y47" t="s">
        <v>1564</v>
      </c>
      <c r="Z47" t="s">
        <v>1564</v>
      </c>
      <c r="AA47" t="s">
        <v>1564</v>
      </c>
    </row>
    <row r="48" spans="9:27" x14ac:dyDescent="0.25">
      <c r="I48" t="str">
        <f t="shared" si="3"/>
        <v>Pellorneum tickelli</v>
      </c>
      <c r="J48" t="s">
        <v>1582</v>
      </c>
      <c r="K48" t="s">
        <v>1749</v>
      </c>
      <c r="L48" t="s">
        <v>1760</v>
      </c>
      <c r="M48" t="s">
        <v>1564</v>
      </c>
      <c r="N48" t="s">
        <v>1564</v>
      </c>
      <c r="O48" t="s">
        <v>1564</v>
      </c>
      <c r="P48" t="s">
        <v>1766</v>
      </c>
      <c r="Q48" t="s">
        <v>1788</v>
      </c>
      <c r="R48" t="s">
        <v>1793</v>
      </c>
      <c r="S48" t="s">
        <v>1564</v>
      </c>
      <c r="T48" t="s">
        <v>1564</v>
      </c>
      <c r="U48" t="s">
        <v>1564</v>
      </c>
      <c r="V48" t="s">
        <v>1805</v>
      </c>
      <c r="W48" t="s">
        <v>1813</v>
      </c>
      <c r="X48" t="s">
        <v>1823</v>
      </c>
      <c r="Y48" t="s">
        <v>1564</v>
      </c>
      <c r="Z48" t="s">
        <v>1564</v>
      </c>
      <c r="AA48" t="s">
        <v>1564</v>
      </c>
    </row>
    <row r="49" spans="9:27" x14ac:dyDescent="0.25">
      <c r="I49" t="str">
        <f t="shared" si="3"/>
        <v>Pomatorhinus ruficollis</v>
      </c>
      <c r="J49" t="s">
        <v>1590</v>
      </c>
      <c r="K49" t="s">
        <v>1750</v>
      </c>
      <c r="L49" t="s">
        <v>1761</v>
      </c>
      <c r="M49" t="s">
        <v>1564</v>
      </c>
      <c r="N49" t="s">
        <v>1564</v>
      </c>
      <c r="O49" t="s">
        <v>1564</v>
      </c>
      <c r="P49" t="s">
        <v>1717</v>
      </c>
      <c r="Q49" t="s">
        <v>1577</v>
      </c>
      <c r="R49" t="s">
        <v>1794</v>
      </c>
      <c r="S49" t="s">
        <v>1795</v>
      </c>
      <c r="T49" t="s">
        <v>1798</v>
      </c>
      <c r="U49" t="s">
        <v>1564</v>
      </c>
      <c r="V49" t="s">
        <v>1806</v>
      </c>
      <c r="W49" t="s">
        <v>1814</v>
      </c>
      <c r="X49" t="s">
        <v>1617</v>
      </c>
      <c r="Y49" t="s">
        <v>1835</v>
      </c>
      <c r="Z49" t="s">
        <v>1842</v>
      </c>
      <c r="AA49" t="s">
        <v>1674</v>
      </c>
    </row>
    <row r="50" spans="9:27" x14ac:dyDescent="0.25">
      <c r="I50" t="str">
        <f t="shared" si="3"/>
        <v>Stachyris ruficeps</v>
      </c>
      <c r="J50" t="s">
        <v>1604</v>
      </c>
      <c r="K50" t="s">
        <v>1751</v>
      </c>
      <c r="L50" t="s">
        <v>1762</v>
      </c>
      <c r="M50" t="s">
        <v>1564</v>
      </c>
      <c r="N50" t="s">
        <v>1564</v>
      </c>
      <c r="O50" t="s">
        <v>1564</v>
      </c>
      <c r="P50" t="s">
        <v>1778</v>
      </c>
      <c r="Q50" t="s">
        <v>1789</v>
      </c>
      <c r="R50" t="s">
        <v>1762</v>
      </c>
      <c r="S50" t="s">
        <v>1564</v>
      </c>
      <c r="T50" t="s">
        <v>1564</v>
      </c>
      <c r="U50" t="s">
        <v>1564</v>
      </c>
      <c r="V50" t="s">
        <v>1807</v>
      </c>
      <c r="W50" t="s">
        <v>1815</v>
      </c>
      <c r="X50" t="s">
        <v>1824</v>
      </c>
      <c r="Y50" t="s">
        <v>1564</v>
      </c>
      <c r="Z50" t="s">
        <v>1564</v>
      </c>
      <c r="AA50" t="s">
        <v>1564</v>
      </c>
    </row>
    <row r="51" spans="9:27" x14ac:dyDescent="0.25">
      <c r="I51" t="str">
        <f t="shared" si="3"/>
        <v>Stachyris nigriceps</v>
      </c>
      <c r="J51" t="s">
        <v>1620</v>
      </c>
      <c r="K51" t="s">
        <v>1741</v>
      </c>
      <c r="L51" t="s">
        <v>1763</v>
      </c>
      <c r="M51" t="s">
        <v>1564</v>
      </c>
      <c r="N51" t="s">
        <v>1564</v>
      </c>
      <c r="O51" t="s">
        <v>1564</v>
      </c>
      <c r="P51" t="s">
        <v>1779</v>
      </c>
      <c r="Q51" t="s">
        <v>1689</v>
      </c>
      <c r="R51" t="s">
        <v>1564</v>
      </c>
      <c r="S51" t="s">
        <v>1564</v>
      </c>
      <c r="T51" t="s">
        <v>1564</v>
      </c>
      <c r="U51" t="s">
        <v>1564</v>
      </c>
      <c r="V51" t="s">
        <v>1808</v>
      </c>
      <c r="W51" t="s">
        <v>1816</v>
      </c>
      <c r="X51" t="s">
        <v>1825</v>
      </c>
      <c r="Y51" t="s">
        <v>1564</v>
      </c>
      <c r="Z51" t="s">
        <v>1564</v>
      </c>
      <c r="AA51" t="s">
        <v>1564</v>
      </c>
    </row>
    <row r="52" spans="9:27" x14ac:dyDescent="0.25">
      <c r="I52" t="str">
        <f t="shared" si="3"/>
        <v>Stachyris nonggangensis</v>
      </c>
      <c r="J52" t="s">
        <v>1635</v>
      </c>
      <c r="K52" t="s">
        <v>1848</v>
      </c>
      <c r="L52" t="s">
        <v>1859</v>
      </c>
      <c r="M52" t="s">
        <v>1564</v>
      </c>
      <c r="N52" t="s">
        <v>1564</v>
      </c>
      <c r="O52" t="s">
        <v>1564</v>
      </c>
      <c r="P52" t="s">
        <v>1564</v>
      </c>
      <c r="Q52" t="s">
        <v>1564</v>
      </c>
      <c r="R52" t="s">
        <v>1564</v>
      </c>
      <c r="S52" t="s">
        <v>1564</v>
      </c>
      <c r="T52" t="s">
        <v>1646</v>
      </c>
      <c r="U52" t="s">
        <v>1564</v>
      </c>
      <c r="V52" t="s">
        <v>1646</v>
      </c>
      <c r="W52" t="s">
        <v>1564</v>
      </c>
      <c r="X52" t="s">
        <v>1564</v>
      </c>
      <c r="Y52" t="s">
        <v>1564</v>
      </c>
      <c r="Z52" t="s">
        <v>1564</v>
      </c>
    </row>
    <row r="53" spans="9:27" x14ac:dyDescent="0.25">
      <c r="I53" t="str">
        <f t="shared" si="3"/>
        <v>Macronous gularis</v>
      </c>
      <c r="J53" t="s">
        <v>1644</v>
      </c>
      <c r="K53" t="s">
        <v>1849</v>
      </c>
      <c r="L53" t="s">
        <v>1860</v>
      </c>
      <c r="M53" t="s">
        <v>1564</v>
      </c>
      <c r="N53" t="s">
        <v>1564</v>
      </c>
      <c r="O53" t="s">
        <v>1564</v>
      </c>
      <c r="P53" t="s">
        <v>1867</v>
      </c>
      <c r="Q53" t="s">
        <v>1875</v>
      </c>
      <c r="R53" t="s">
        <v>1564</v>
      </c>
      <c r="S53" t="s">
        <v>1564</v>
      </c>
      <c r="T53" t="s">
        <v>1564</v>
      </c>
      <c r="U53" t="s">
        <v>1564</v>
      </c>
      <c r="V53" t="s">
        <v>1564</v>
      </c>
      <c r="W53" t="s">
        <v>1883</v>
      </c>
      <c r="X53" t="s">
        <v>1887</v>
      </c>
      <c r="Y53" t="s">
        <v>1832</v>
      </c>
      <c r="Z53" t="s">
        <v>1899</v>
      </c>
    </row>
    <row r="54" spans="9:27" x14ac:dyDescent="0.25">
      <c r="I54" t="str">
        <f t="shared" si="3"/>
        <v>Leiothrix lutea</v>
      </c>
      <c r="J54" t="s">
        <v>1649</v>
      </c>
      <c r="K54" t="s">
        <v>1850</v>
      </c>
      <c r="L54" t="s">
        <v>1791</v>
      </c>
      <c r="M54" t="s">
        <v>1564</v>
      </c>
      <c r="N54" t="s">
        <v>1564</v>
      </c>
      <c r="O54" t="s">
        <v>1564</v>
      </c>
      <c r="P54" t="s">
        <v>1868</v>
      </c>
      <c r="Q54" t="s">
        <v>1746</v>
      </c>
      <c r="R54" t="s">
        <v>1564</v>
      </c>
      <c r="S54" t="s">
        <v>1564</v>
      </c>
      <c r="T54" t="s">
        <v>1564</v>
      </c>
      <c r="U54" t="s">
        <v>1564</v>
      </c>
      <c r="V54" t="s">
        <v>1564</v>
      </c>
      <c r="W54" t="s">
        <v>1884</v>
      </c>
      <c r="X54" t="s">
        <v>1888</v>
      </c>
      <c r="Y54" t="s">
        <v>1892</v>
      </c>
      <c r="Z54" t="s">
        <v>1564</v>
      </c>
    </row>
    <row r="55" spans="9:27" x14ac:dyDescent="0.25">
      <c r="I55" t="str">
        <f t="shared" si="3"/>
        <v>Alcippe morrisonia</v>
      </c>
      <c r="J55" t="s">
        <v>1655</v>
      </c>
      <c r="K55" t="s">
        <v>1851</v>
      </c>
      <c r="L55" t="s">
        <v>1861</v>
      </c>
      <c r="M55" t="s">
        <v>1564</v>
      </c>
      <c r="N55" t="s">
        <v>1564</v>
      </c>
      <c r="O55" t="s">
        <v>1564</v>
      </c>
      <c r="P55" t="s">
        <v>1741</v>
      </c>
      <c r="Q55" t="s">
        <v>1763</v>
      </c>
      <c r="R55" t="s">
        <v>1564</v>
      </c>
      <c r="S55" t="s">
        <v>1564</v>
      </c>
      <c r="T55" t="s">
        <v>1564</v>
      </c>
      <c r="U55" t="s">
        <v>1564</v>
      </c>
      <c r="V55" t="s">
        <v>1723</v>
      </c>
      <c r="W55" t="s">
        <v>1885</v>
      </c>
      <c r="X55" t="s">
        <v>1889</v>
      </c>
      <c r="Y55" t="s">
        <v>1564</v>
      </c>
      <c r="Z55" t="s">
        <v>1564</v>
      </c>
    </row>
    <row r="56" spans="9:27" x14ac:dyDescent="0.25">
      <c r="I56" t="str">
        <f t="shared" si="3"/>
        <v>Yuhina castaniceps</v>
      </c>
      <c r="J56" t="s">
        <v>1659</v>
      </c>
      <c r="K56" t="s">
        <v>1852</v>
      </c>
      <c r="L56" t="s">
        <v>1785</v>
      </c>
      <c r="M56" t="s">
        <v>1564</v>
      </c>
      <c r="N56" t="s">
        <v>1564</v>
      </c>
      <c r="O56" t="s">
        <v>1564</v>
      </c>
      <c r="P56" t="s">
        <v>1869</v>
      </c>
      <c r="Q56" t="s">
        <v>1756</v>
      </c>
      <c r="R56" t="s">
        <v>1716</v>
      </c>
      <c r="S56" t="s">
        <v>1564</v>
      </c>
      <c r="T56" t="s">
        <v>1564</v>
      </c>
      <c r="U56" t="s">
        <v>1564</v>
      </c>
      <c r="V56" t="s">
        <v>1769</v>
      </c>
      <c r="W56" t="s">
        <v>1611</v>
      </c>
      <c r="X56" t="s">
        <v>1680</v>
      </c>
      <c r="Y56" t="s">
        <v>1893</v>
      </c>
      <c r="Z56" t="s">
        <v>1900</v>
      </c>
    </row>
    <row r="57" spans="9:27" x14ac:dyDescent="0.25">
      <c r="I57" t="str">
        <f t="shared" si="3"/>
        <v>Erpornis zantholeuca</v>
      </c>
      <c r="J57" t="s">
        <v>1667</v>
      </c>
      <c r="K57" t="s">
        <v>1751</v>
      </c>
      <c r="L57" t="s">
        <v>1762</v>
      </c>
      <c r="M57" t="s">
        <v>1564</v>
      </c>
      <c r="N57" t="s">
        <v>1564</v>
      </c>
      <c r="O57" t="s">
        <v>1564</v>
      </c>
      <c r="P57" t="s">
        <v>1870</v>
      </c>
      <c r="Q57" t="s">
        <v>1686</v>
      </c>
      <c r="R57" t="s">
        <v>1879</v>
      </c>
      <c r="S57" t="s">
        <v>1564</v>
      </c>
      <c r="T57" t="s">
        <v>1564</v>
      </c>
      <c r="U57" t="s">
        <v>1564</v>
      </c>
      <c r="V57" t="s">
        <v>1793</v>
      </c>
      <c r="W57" t="s">
        <v>1886</v>
      </c>
      <c r="X57" t="s">
        <v>1890</v>
      </c>
      <c r="Y57" t="s">
        <v>1894</v>
      </c>
      <c r="Z57" t="s">
        <v>1616</v>
      </c>
    </row>
    <row r="58" spans="9:27" x14ac:dyDescent="0.25">
      <c r="I58" t="str">
        <f t="shared" si="3"/>
        <v>Napothera brevicaudata</v>
      </c>
      <c r="J58" t="s">
        <v>1678</v>
      </c>
      <c r="K58" t="s">
        <v>1851</v>
      </c>
      <c r="L58" t="s">
        <v>1861</v>
      </c>
      <c r="M58" t="s">
        <v>1564</v>
      </c>
      <c r="N58" t="s">
        <v>1564</v>
      </c>
      <c r="O58" t="s">
        <v>1564</v>
      </c>
      <c r="P58" t="s">
        <v>1564</v>
      </c>
      <c r="Q58" t="s">
        <v>1791</v>
      </c>
      <c r="R58" t="s">
        <v>1564</v>
      </c>
      <c r="S58" t="s">
        <v>1564</v>
      </c>
      <c r="T58" t="s">
        <v>1850</v>
      </c>
      <c r="U58" t="s">
        <v>1564</v>
      </c>
      <c r="V58" t="s">
        <v>1646</v>
      </c>
      <c r="W58" t="s">
        <v>1564</v>
      </c>
      <c r="X58" t="s">
        <v>1564</v>
      </c>
      <c r="Y58" t="s">
        <v>1564</v>
      </c>
      <c r="Z58" t="s">
        <v>1564</v>
      </c>
    </row>
    <row r="59" spans="9:27" x14ac:dyDescent="0.25">
      <c r="I59" t="str">
        <f t="shared" si="3"/>
        <v>Parus major</v>
      </c>
      <c r="J59" t="s">
        <v>1694</v>
      </c>
      <c r="K59" t="s">
        <v>1646</v>
      </c>
      <c r="L59" t="s">
        <v>1564</v>
      </c>
      <c r="M59" t="s">
        <v>1564</v>
      </c>
      <c r="N59" t="s">
        <v>1564</v>
      </c>
      <c r="O59" t="s">
        <v>1564</v>
      </c>
      <c r="P59" t="s">
        <v>1871</v>
      </c>
      <c r="Q59" t="s">
        <v>1876</v>
      </c>
      <c r="R59" t="s">
        <v>1745</v>
      </c>
      <c r="S59" t="s">
        <v>1564</v>
      </c>
      <c r="T59" t="s">
        <v>1564</v>
      </c>
      <c r="U59" t="s">
        <v>1564</v>
      </c>
      <c r="V59" t="s">
        <v>1564</v>
      </c>
      <c r="W59" t="s">
        <v>1564</v>
      </c>
      <c r="X59" t="s">
        <v>1835</v>
      </c>
      <c r="Y59" t="s">
        <v>1616</v>
      </c>
      <c r="Z59" t="s">
        <v>1901</v>
      </c>
    </row>
    <row r="60" spans="9:27" x14ac:dyDescent="0.25">
      <c r="I60" t="str">
        <f t="shared" si="3"/>
        <v>Parus spilonotus</v>
      </c>
      <c r="J60" t="s">
        <v>1712</v>
      </c>
      <c r="K60" t="s">
        <v>1853</v>
      </c>
      <c r="L60" t="s">
        <v>1768</v>
      </c>
      <c r="M60" t="s">
        <v>1564</v>
      </c>
      <c r="N60" t="s">
        <v>1564</v>
      </c>
      <c r="O60" t="s">
        <v>1564</v>
      </c>
      <c r="P60" t="s">
        <v>1797</v>
      </c>
      <c r="Q60" t="s">
        <v>1877</v>
      </c>
      <c r="R60" t="s">
        <v>1701</v>
      </c>
      <c r="S60" t="s">
        <v>1579</v>
      </c>
      <c r="T60" t="s">
        <v>1564</v>
      </c>
      <c r="U60" t="s">
        <v>1564</v>
      </c>
      <c r="V60" t="s">
        <v>1564</v>
      </c>
      <c r="W60" t="s">
        <v>1564</v>
      </c>
      <c r="X60" t="s">
        <v>1792</v>
      </c>
      <c r="Y60" t="s">
        <v>1669</v>
      </c>
      <c r="Z60" t="s">
        <v>1902</v>
      </c>
    </row>
    <row r="61" spans="9:27" x14ac:dyDescent="0.25">
      <c r="I61" t="str">
        <f t="shared" si="3"/>
        <v>Melanochlora sultanea</v>
      </c>
      <c r="J61" t="s">
        <v>1729</v>
      </c>
      <c r="K61" t="s">
        <v>1854</v>
      </c>
      <c r="L61" t="s">
        <v>1862</v>
      </c>
      <c r="M61" t="s">
        <v>1564</v>
      </c>
      <c r="N61" t="s">
        <v>1564</v>
      </c>
      <c r="O61" t="s">
        <v>1564</v>
      </c>
      <c r="P61" t="s">
        <v>1802</v>
      </c>
      <c r="Q61" t="s">
        <v>1628</v>
      </c>
      <c r="R61" t="s">
        <v>1564</v>
      </c>
      <c r="S61" t="s">
        <v>1564</v>
      </c>
      <c r="T61" t="s">
        <v>1564</v>
      </c>
      <c r="U61" t="s">
        <v>1564</v>
      </c>
      <c r="V61" t="s">
        <v>1564</v>
      </c>
      <c r="W61" t="s">
        <v>1564</v>
      </c>
      <c r="X61" t="s">
        <v>1543</v>
      </c>
      <c r="Y61" t="s">
        <v>1895</v>
      </c>
      <c r="Z61" t="s">
        <v>1903</v>
      </c>
    </row>
    <row r="62" spans="9:27" x14ac:dyDescent="0.25">
      <c r="I62" t="str">
        <f t="shared" si="3"/>
        <v>Sitta frontalis</v>
      </c>
      <c r="J62" t="s">
        <v>1732</v>
      </c>
      <c r="K62" t="s">
        <v>1855</v>
      </c>
      <c r="L62" t="s">
        <v>1863</v>
      </c>
      <c r="M62" t="s">
        <v>1564</v>
      </c>
      <c r="N62" t="s">
        <v>1564</v>
      </c>
      <c r="O62" t="s">
        <v>1564</v>
      </c>
      <c r="P62" t="s">
        <v>1564</v>
      </c>
      <c r="Q62" t="s">
        <v>1768</v>
      </c>
      <c r="R62" t="s">
        <v>1880</v>
      </c>
      <c r="S62" t="s">
        <v>1882</v>
      </c>
      <c r="T62" t="s">
        <v>1564</v>
      </c>
      <c r="U62" t="s">
        <v>1564</v>
      </c>
      <c r="V62" t="s">
        <v>1564</v>
      </c>
      <c r="W62" t="s">
        <v>1564</v>
      </c>
      <c r="X62" t="s">
        <v>1564</v>
      </c>
      <c r="Y62" t="s">
        <v>1896</v>
      </c>
      <c r="Z62" t="s">
        <v>1904</v>
      </c>
    </row>
    <row r="63" spans="9:27" x14ac:dyDescent="0.25">
      <c r="I63" t="str">
        <f t="shared" si="3"/>
        <v>Dicaeum concolor</v>
      </c>
      <c r="J63" t="s">
        <v>1735</v>
      </c>
      <c r="K63" t="s">
        <v>1856</v>
      </c>
      <c r="L63" t="s">
        <v>1564</v>
      </c>
      <c r="M63" t="s">
        <v>1564</v>
      </c>
      <c r="N63" t="s">
        <v>1864</v>
      </c>
      <c r="O63" t="s">
        <v>1564</v>
      </c>
      <c r="P63" t="s">
        <v>1872</v>
      </c>
      <c r="Q63" t="s">
        <v>1878</v>
      </c>
      <c r="R63" t="s">
        <v>1637</v>
      </c>
      <c r="S63" t="s">
        <v>1564</v>
      </c>
      <c r="T63" t="s">
        <v>1564</v>
      </c>
      <c r="U63" t="s">
        <v>1564</v>
      </c>
      <c r="V63" t="s">
        <v>1564</v>
      </c>
      <c r="W63" t="s">
        <v>1564</v>
      </c>
      <c r="X63" t="s">
        <v>1628</v>
      </c>
      <c r="Y63" t="s">
        <v>1724</v>
      </c>
      <c r="Z63" t="s">
        <v>1905</v>
      </c>
    </row>
    <row r="64" spans="9:27" x14ac:dyDescent="0.25">
      <c r="I64" t="str">
        <f t="shared" si="3"/>
        <v>Nectarinia jugularis</v>
      </c>
      <c r="J64" t="s">
        <v>1740</v>
      </c>
      <c r="K64" t="s">
        <v>1857</v>
      </c>
      <c r="L64" t="s">
        <v>1564</v>
      </c>
      <c r="M64" t="s">
        <v>1564</v>
      </c>
      <c r="N64" t="s">
        <v>1865</v>
      </c>
      <c r="O64" t="s">
        <v>1564</v>
      </c>
      <c r="P64" t="s">
        <v>1873</v>
      </c>
      <c r="Q64" t="s">
        <v>1672</v>
      </c>
      <c r="R64" t="s">
        <v>1881</v>
      </c>
      <c r="S64" t="s">
        <v>1564</v>
      </c>
      <c r="T64" t="s">
        <v>1564</v>
      </c>
      <c r="U64" t="s">
        <v>1564</v>
      </c>
      <c r="V64" t="s">
        <v>1564</v>
      </c>
      <c r="W64" t="s">
        <v>1577</v>
      </c>
      <c r="X64" t="s">
        <v>1822</v>
      </c>
      <c r="Y64" t="s">
        <v>1897</v>
      </c>
      <c r="Z64" t="s">
        <v>1906</v>
      </c>
    </row>
    <row r="65" spans="9:26" x14ac:dyDescent="0.25">
      <c r="I65" t="str">
        <f t="shared" si="3"/>
        <v>Aethopyga christinae</v>
      </c>
      <c r="J65" t="s">
        <v>1754</v>
      </c>
      <c r="K65" t="s">
        <v>1858</v>
      </c>
      <c r="L65" t="s">
        <v>1564</v>
      </c>
      <c r="M65" t="s">
        <v>1564</v>
      </c>
      <c r="N65" t="s">
        <v>1866</v>
      </c>
      <c r="O65" t="s">
        <v>1564</v>
      </c>
      <c r="P65" t="s">
        <v>1874</v>
      </c>
      <c r="Q65" t="s">
        <v>1579</v>
      </c>
      <c r="R65" t="s">
        <v>1784</v>
      </c>
      <c r="S65" t="s">
        <v>1564</v>
      </c>
      <c r="T65" t="s">
        <v>1564</v>
      </c>
      <c r="U65" t="s">
        <v>1564</v>
      </c>
      <c r="V65" t="s">
        <v>1564</v>
      </c>
      <c r="W65" t="s">
        <v>1714</v>
      </c>
      <c r="X65" t="s">
        <v>1891</v>
      </c>
      <c r="Y65" t="s">
        <v>1898</v>
      </c>
      <c r="Z65" t="s">
        <v>1812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A157-8A57-49E7-8B5F-F6F7ACEE2D17}">
  <dimension ref="A1:V46"/>
  <sheetViews>
    <sheetView workbookViewId="0">
      <selection activeCell="T25" sqref="T25"/>
    </sheetView>
  </sheetViews>
  <sheetFormatPr defaultRowHeight="15" x14ac:dyDescent="0.25"/>
  <cols>
    <col min="1" max="1" width="23.85546875" customWidth="1"/>
    <col min="2" max="2" width="19.42578125" customWidth="1"/>
    <col min="3" max="3" width="11.28515625" bestFit="1" customWidth="1"/>
    <col min="11" max="11" width="13.7109375" customWidth="1"/>
    <col min="12" max="12" width="9.7109375" customWidth="1"/>
  </cols>
  <sheetData>
    <row r="1" spans="2:22" x14ac:dyDescent="0.25">
      <c r="B1" t="s">
        <v>508</v>
      </c>
      <c r="C1" t="s">
        <v>241</v>
      </c>
      <c r="D1" t="s">
        <v>240</v>
      </c>
      <c r="E1" t="s">
        <v>1159</v>
      </c>
      <c r="F1" t="s">
        <v>369</v>
      </c>
      <c r="G1" t="s">
        <v>1915</v>
      </c>
      <c r="H1" t="s">
        <v>242</v>
      </c>
      <c r="I1" t="s">
        <v>81</v>
      </c>
      <c r="J1" t="s">
        <v>2071</v>
      </c>
      <c r="K1" t="s">
        <v>2072</v>
      </c>
      <c r="L1" t="s">
        <v>2073</v>
      </c>
      <c r="M1" t="s">
        <v>2074</v>
      </c>
      <c r="N1" t="s">
        <v>2073</v>
      </c>
      <c r="O1" t="s">
        <v>2075</v>
      </c>
      <c r="P1" t="s">
        <v>2073</v>
      </c>
      <c r="Q1" t="s">
        <v>247</v>
      </c>
      <c r="R1" t="s">
        <v>2076</v>
      </c>
      <c r="S1" t="s">
        <v>2077</v>
      </c>
      <c r="T1" t="s">
        <v>2078</v>
      </c>
      <c r="U1" t="s">
        <v>2079</v>
      </c>
    </row>
    <row r="2" spans="2:22" x14ac:dyDescent="0.25">
      <c r="B2" t="s">
        <v>2044</v>
      </c>
      <c r="C2" t="s">
        <v>2045</v>
      </c>
      <c r="D2" t="s">
        <v>2046</v>
      </c>
      <c r="E2" t="s">
        <v>1570</v>
      </c>
      <c r="F2" t="s">
        <v>1860</v>
      </c>
      <c r="G2" t="s">
        <v>1674</v>
      </c>
      <c r="H2" t="s">
        <v>2047</v>
      </c>
      <c r="I2">
        <f>355+189+125+6+11+18+16+9</f>
        <v>729</v>
      </c>
      <c r="J2" t="s">
        <v>2080</v>
      </c>
      <c r="K2" t="s">
        <v>2081</v>
      </c>
      <c r="L2" t="s">
        <v>2082</v>
      </c>
      <c r="M2" t="s">
        <v>2083</v>
      </c>
      <c r="N2" t="s">
        <v>2084</v>
      </c>
      <c r="O2" t="s">
        <v>2085</v>
      </c>
      <c r="P2" t="s">
        <v>2086</v>
      </c>
      <c r="Q2" t="s">
        <v>2086</v>
      </c>
      <c r="R2" t="s">
        <v>2087</v>
      </c>
      <c r="S2" t="s">
        <v>2088</v>
      </c>
      <c r="T2" t="s">
        <v>2089</v>
      </c>
      <c r="U2" t="s">
        <v>2086</v>
      </c>
    </row>
    <row r="3" spans="2:22" x14ac:dyDescent="0.25">
      <c r="B3" t="s">
        <v>2048</v>
      </c>
      <c r="C3" t="s">
        <v>2049</v>
      </c>
      <c r="D3" t="s">
        <v>1745</v>
      </c>
      <c r="E3" t="s">
        <v>2050</v>
      </c>
      <c r="F3" t="s">
        <v>1720</v>
      </c>
      <c r="G3" t="s">
        <v>1662</v>
      </c>
      <c r="H3" t="s">
        <v>1627</v>
      </c>
      <c r="I3">
        <f>190+335+19+51+3+17+33+4+11</f>
        <v>663</v>
      </c>
      <c r="J3" t="s">
        <v>2090</v>
      </c>
      <c r="K3" t="s">
        <v>2091</v>
      </c>
      <c r="L3" t="s">
        <v>2092</v>
      </c>
      <c r="M3" t="s">
        <v>2093</v>
      </c>
      <c r="N3" t="s">
        <v>2094</v>
      </c>
      <c r="O3" t="s">
        <v>2095</v>
      </c>
      <c r="P3" t="s">
        <v>2096</v>
      </c>
      <c r="Q3" t="s">
        <v>2097</v>
      </c>
      <c r="R3" t="s">
        <v>2098</v>
      </c>
      <c r="S3" t="s">
        <v>2099</v>
      </c>
      <c r="T3" t="s">
        <v>2100</v>
      </c>
      <c r="U3" t="s">
        <v>2086</v>
      </c>
    </row>
    <row r="4" spans="2:22" x14ac:dyDescent="0.25">
      <c r="B4" t="s">
        <v>2051</v>
      </c>
      <c r="C4" t="s">
        <v>1571</v>
      </c>
      <c r="D4" t="s">
        <v>1564</v>
      </c>
      <c r="E4" t="s">
        <v>1897</v>
      </c>
      <c r="F4" t="s">
        <v>1564</v>
      </c>
      <c r="G4" t="s">
        <v>2052</v>
      </c>
      <c r="H4" t="s">
        <v>1564</v>
      </c>
      <c r="I4">
        <f>13+12+23+1+10+2+1+4+1+8</f>
        <v>75</v>
      </c>
      <c r="J4" t="s">
        <v>2101</v>
      </c>
      <c r="K4" t="s">
        <v>2102</v>
      </c>
      <c r="L4" t="s">
        <v>2103</v>
      </c>
      <c r="M4" t="s">
        <v>2104</v>
      </c>
      <c r="N4" t="s">
        <v>2105</v>
      </c>
      <c r="O4" t="s">
        <v>2106</v>
      </c>
      <c r="P4" t="s">
        <v>2107</v>
      </c>
      <c r="Q4" t="s">
        <v>2105</v>
      </c>
      <c r="R4" t="s">
        <v>2108</v>
      </c>
      <c r="S4" t="s">
        <v>2105</v>
      </c>
      <c r="T4" t="s">
        <v>2109</v>
      </c>
      <c r="U4" t="s">
        <v>2086</v>
      </c>
    </row>
    <row r="5" spans="2:22" x14ac:dyDescent="0.25">
      <c r="B5" t="s">
        <v>2053</v>
      </c>
      <c r="C5" t="s">
        <v>2054</v>
      </c>
      <c r="D5" t="s">
        <v>1564</v>
      </c>
      <c r="E5" t="s">
        <v>1564</v>
      </c>
      <c r="F5" t="s">
        <v>1564</v>
      </c>
      <c r="G5" t="s">
        <v>1564</v>
      </c>
      <c r="H5" t="s">
        <v>2055</v>
      </c>
      <c r="I5">
        <f>27+17+100+49+56+6+3</f>
        <v>258</v>
      </c>
      <c r="J5" t="s">
        <v>2110</v>
      </c>
      <c r="K5" t="s">
        <v>2086</v>
      </c>
      <c r="L5" t="s">
        <v>2086</v>
      </c>
      <c r="M5" t="s">
        <v>2111</v>
      </c>
      <c r="N5" t="s">
        <v>2112</v>
      </c>
      <c r="O5" t="s">
        <v>2113</v>
      </c>
      <c r="P5" t="s">
        <v>2114</v>
      </c>
      <c r="Q5" t="s">
        <v>2115</v>
      </c>
      <c r="R5" t="s">
        <v>2116</v>
      </c>
      <c r="S5" t="s">
        <v>2086</v>
      </c>
      <c r="T5" t="s">
        <v>2117</v>
      </c>
      <c r="U5" t="s">
        <v>2086</v>
      </c>
    </row>
    <row r="6" spans="2:22" x14ac:dyDescent="0.25">
      <c r="B6" t="s">
        <v>2056</v>
      </c>
      <c r="C6" t="s">
        <v>2057</v>
      </c>
      <c r="D6" t="s">
        <v>1564</v>
      </c>
      <c r="E6" t="s">
        <v>1720</v>
      </c>
      <c r="F6" t="s">
        <v>1564</v>
      </c>
      <c r="G6" t="s">
        <v>2058</v>
      </c>
      <c r="H6" t="s">
        <v>1564</v>
      </c>
      <c r="I6">
        <f>106+62+67+2+6+1+1+1+1+7</f>
        <v>254</v>
      </c>
      <c r="J6" t="s">
        <v>2127</v>
      </c>
      <c r="K6" t="s">
        <v>2128</v>
      </c>
      <c r="L6" t="s">
        <v>2129</v>
      </c>
      <c r="M6" t="s">
        <v>2130</v>
      </c>
      <c r="N6" t="s">
        <v>2131</v>
      </c>
      <c r="O6" t="s">
        <v>2132</v>
      </c>
      <c r="P6" t="s">
        <v>2123</v>
      </c>
      <c r="Q6" t="s">
        <v>2123</v>
      </c>
      <c r="R6" t="s">
        <v>2123</v>
      </c>
      <c r="S6" t="s">
        <v>2123</v>
      </c>
      <c r="T6" t="s">
        <v>2133</v>
      </c>
      <c r="U6" t="s">
        <v>2086</v>
      </c>
    </row>
    <row r="7" spans="2:22" x14ac:dyDescent="0.25">
      <c r="B7" t="s">
        <v>1225</v>
      </c>
      <c r="C7" t="s">
        <v>2059</v>
      </c>
      <c r="D7" t="s">
        <v>2047</v>
      </c>
      <c r="E7" t="s">
        <v>2047</v>
      </c>
      <c r="F7" t="s">
        <v>1663</v>
      </c>
      <c r="G7" t="s">
        <v>2060</v>
      </c>
      <c r="H7" t="s">
        <v>1595</v>
      </c>
      <c r="I7">
        <f>65+60+59+0+6+0+1+8+1+10+27</f>
        <v>237</v>
      </c>
      <c r="J7" t="s">
        <v>2118</v>
      </c>
      <c r="K7" t="s">
        <v>2119</v>
      </c>
      <c r="L7" t="s">
        <v>2120</v>
      </c>
      <c r="M7" t="s">
        <v>2121</v>
      </c>
      <c r="N7" t="s">
        <v>2086</v>
      </c>
      <c r="O7" t="s">
        <v>2122</v>
      </c>
      <c r="P7" t="s">
        <v>2086</v>
      </c>
      <c r="Q7" t="s">
        <v>2123</v>
      </c>
      <c r="R7" t="s">
        <v>2124</v>
      </c>
      <c r="S7" t="s">
        <v>2123</v>
      </c>
      <c r="T7" t="s">
        <v>2125</v>
      </c>
      <c r="U7" t="s">
        <v>2126</v>
      </c>
    </row>
    <row r="8" spans="2:22" x14ac:dyDescent="0.25">
      <c r="B8" t="s">
        <v>2061</v>
      </c>
      <c r="C8" t="s">
        <v>1565</v>
      </c>
      <c r="D8" t="s">
        <v>2062</v>
      </c>
      <c r="E8" t="s">
        <v>1564</v>
      </c>
      <c r="F8" t="s">
        <v>1720</v>
      </c>
      <c r="G8" t="s">
        <v>1564</v>
      </c>
      <c r="H8" t="s">
        <v>1638</v>
      </c>
      <c r="I8">
        <f>13+19+19+0+0+0+0+0+1</f>
        <v>52</v>
      </c>
      <c r="J8" t="s">
        <v>2134</v>
      </c>
      <c r="K8" t="s">
        <v>2135</v>
      </c>
      <c r="L8" t="s">
        <v>2136</v>
      </c>
      <c r="M8" t="s">
        <v>2136</v>
      </c>
      <c r="N8" t="s">
        <v>2086</v>
      </c>
      <c r="O8" t="s">
        <v>2086</v>
      </c>
      <c r="P8" t="s">
        <v>2086</v>
      </c>
      <c r="Q8" t="s">
        <v>2086</v>
      </c>
      <c r="R8" t="s">
        <v>2086</v>
      </c>
      <c r="S8" t="s">
        <v>2086</v>
      </c>
      <c r="T8" t="s">
        <v>2137</v>
      </c>
      <c r="U8" t="s">
        <v>2086</v>
      </c>
    </row>
    <row r="9" spans="2:22" x14ac:dyDescent="0.25">
      <c r="B9" t="s">
        <v>2063</v>
      </c>
      <c r="C9" t="s">
        <v>2064</v>
      </c>
      <c r="D9" t="s">
        <v>2065</v>
      </c>
      <c r="E9" t="s">
        <v>1783</v>
      </c>
      <c r="F9" t="s">
        <v>2066</v>
      </c>
      <c r="G9" t="s">
        <v>1774</v>
      </c>
      <c r="H9" t="s">
        <v>1564</v>
      </c>
      <c r="I9">
        <f>153+124+4+84+1+13+1+7</f>
        <v>387</v>
      </c>
      <c r="J9" t="s">
        <v>2138</v>
      </c>
      <c r="K9" t="s">
        <v>2139</v>
      </c>
      <c r="L9" t="s">
        <v>2140</v>
      </c>
      <c r="M9" t="s">
        <v>2141</v>
      </c>
      <c r="N9" t="s">
        <v>2142</v>
      </c>
      <c r="O9" t="s">
        <v>2143</v>
      </c>
      <c r="P9" t="s">
        <v>2086</v>
      </c>
      <c r="Q9" t="s">
        <v>2086</v>
      </c>
      <c r="R9" t="s">
        <v>2144</v>
      </c>
      <c r="S9" t="s">
        <v>2143</v>
      </c>
      <c r="T9" t="s">
        <v>2145</v>
      </c>
      <c r="U9" t="s">
        <v>2086</v>
      </c>
    </row>
    <row r="10" spans="2:22" x14ac:dyDescent="0.25">
      <c r="B10" t="s">
        <v>2067</v>
      </c>
      <c r="C10" t="s">
        <v>2068</v>
      </c>
      <c r="D10" t="s">
        <v>2069</v>
      </c>
      <c r="E10" t="s">
        <v>1862</v>
      </c>
      <c r="F10" t="s">
        <v>2070</v>
      </c>
      <c r="G10" t="s">
        <v>1564</v>
      </c>
      <c r="H10" t="s">
        <v>1564</v>
      </c>
      <c r="I10">
        <f>94+82+3+18+0+0+1+2+2+7</f>
        <v>209</v>
      </c>
      <c r="J10" t="s">
        <v>2146</v>
      </c>
      <c r="K10" t="s">
        <v>2147</v>
      </c>
      <c r="L10" t="s">
        <v>2148</v>
      </c>
      <c r="M10" t="s">
        <v>2149</v>
      </c>
      <c r="N10" t="s">
        <v>2150</v>
      </c>
      <c r="O10" t="s">
        <v>2086</v>
      </c>
      <c r="P10" t="s">
        <v>2086</v>
      </c>
      <c r="Q10" t="s">
        <v>2151</v>
      </c>
      <c r="R10" t="s">
        <v>2152</v>
      </c>
      <c r="S10" t="s">
        <v>2152</v>
      </c>
      <c r="T10" t="s">
        <v>2153</v>
      </c>
      <c r="U10" t="s">
        <v>2086</v>
      </c>
    </row>
    <row r="12" spans="2:22" x14ac:dyDescent="0.25">
      <c r="B12" t="s">
        <v>508</v>
      </c>
      <c r="C12" t="s">
        <v>241</v>
      </c>
      <c r="D12" t="s">
        <v>240</v>
      </c>
      <c r="E12" t="s">
        <v>1159</v>
      </c>
      <c r="F12" t="s">
        <v>369</v>
      </c>
      <c r="G12" t="s">
        <v>1915</v>
      </c>
      <c r="H12" t="s">
        <v>242</v>
      </c>
      <c r="I12" t="s">
        <v>81</v>
      </c>
      <c r="J12" t="s">
        <v>2071</v>
      </c>
      <c r="K12" t="s">
        <v>2072</v>
      </c>
      <c r="L12" t="s">
        <v>2073</v>
      </c>
      <c r="M12" t="s">
        <v>2074</v>
      </c>
      <c r="N12" t="s">
        <v>2073</v>
      </c>
      <c r="O12" t="s">
        <v>2075</v>
      </c>
      <c r="P12" t="s">
        <v>2073</v>
      </c>
      <c r="Q12" t="s">
        <v>247</v>
      </c>
      <c r="R12" t="s">
        <v>2076</v>
      </c>
      <c r="S12" t="s">
        <v>2077</v>
      </c>
      <c r="T12" t="s">
        <v>2078</v>
      </c>
      <c r="U12" t="s">
        <v>2079</v>
      </c>
      <c r="V12" s="78" t="s">
        <v>2043</v>
      </c>
    </row>
    <row r="13" spans="2:22" x14ac:dyDescent="0.25">
      <c r="B13" t="s">
        <v>2044</v>
      </c>
      <c r="C13">
        <v>43.6</v>
      </c>
      <c r="D13">
        <v>6.1</v>
      </c>
      <c r="E13">
        <v>30.1</v>
      </c>
      <c r="F13">
        <v>4.3</v>
      </c>
      <c r="G13">
        <v>11</v>
      </c>
      <c r="H13">
        <v>4.9000000000000004</v>
      </c>
      <c r="I13">
        <f>355+189+125+6+11+18+16+9</f>
        <v>729</v>
      </c>
      <c r="J13" t="s">
        <v>2080</v>
      </c>
      <c r="K13">
        <v>48.7</v>
      </c>
      <c r="L13">
        <v>25.9</v>
      </c>
      <c r="M13">
        <v>17.100000000000001</v>
      </c>
      <c r="N13">
        <v>0.8</v>
      </c>
      <c r="O13">
        <v>1.5</v>
      </c>
      <c r="P13">
        <v>0</v>
      </c>
      <c r="Q13">
        <v>0</v>
      </c>
      <c r="R13">
        <v>2.5</v>
      </c>
      <c r="S13">
        <v>2.2000000000000002</v>
      </c>
      <c r="T13">
        <v>1.2</v>
      </c>
      <c r="U13">
        <v>0</v>
      </c>
    </row>
    <row r="14" spans="2:22" x14ac:dyDescent="0.25">
      <c r="B14" t="s">
        <v>2048</v>
      </c>
      <c r="C14">
        <v>48.1</v>
      </c>
      <c r="D14">
        <v>3.8</v>
      </c>
      <c r="E14">
        <v>24</v>
      </c>
      <c r="F14">
        <v>12.5</v>
      </c>
      <c r="G14">
        <v>2.9</v>
      </c>
      <c r="H14">
        <v>8.6999999999999993</v>
      </c>
      <c r="I14">
        <f>190+335+19+51+3+17+33+4+11</f>
        <v>663</v>
      </c>
      <c r="J14" t="s">
        <v>2090</v>
      </c>
      <c r="K14">
        <v>24.7</v>
      </c>
      <c r="L14">
        <v>13.7</v>
      </c>
      <c r="M14">
        <v>43.6</v>
      </c>
      <c r="N14">
        <v>2.5</v>
      </c>
      <c r="O14">
        <v>6.6</v>
      </c>
      <c r="P14">
        <v>0.4</v>
      </c>
      <c r="Q14">
        <v>2.2000000000000002</v>
      </c>
      <c r="R14">
        <v>4.3</v>
      </c>
      <c r="S14">
        <v>0.5</v>
      </c>
      <c r="T14">
        <v>1.4</v>
      </c>
      <c r="U14">
        <v>0</v>
      </c>
    </row>
    <row r="15" spans="2:22" x14ac:dyDescent="0.25">
      <c r="B15" t="s">
        <v>2051</v>
      </c>
      <c r="C15">
        <v>35.299999999999997</v>
      </c>
      <c r="D15">
        <v>0</v>
      </c>
      <c r="E15">
        <v>47.1</v>
      </c>
      <c r="F15">
        <v>0</v>
      </c>
      <c r="G15">
        <v>17.600000000000001</v>
      </c>
      <c r="H15">
        <v>0</v>
      </c>
      <c r="I15">
        <f>13+12+23+1+10+2+1+4+1+8</f>
        <v>75</v>
      </c>
      <c r="J15" t="s">
        <v>2101</v>
      </c>
      <c r="K15">
        <v>17.3</v>
      </c>
      <c r="L15">
        <v>16</v>
      </c>
      <c r="M15">
        <v>30.7</v>
      </c>
      <c r="N15">
        <v>1.3</v>
      </c>
      <c r="O15">
        <v>13.3</v>
      </c>
      <c r="P15">
        <v>2.7</v>
      </c>
      <c r="Q15">
        <v>1.3</v>
      </c>
      <c r="R15">
        <v>5.3</v>
      </c>
      <c r="S15">
        <v>1.3</v>
      </c>
      <c r="T15">
        <v>10.7</v>
      </c>
      <c r="U15">
        <v>0</v>
      </c>
    </row>
    <row r="16" spans="2:22" x14ac:dyDescent="0.25">
      <c r="B16" t="s">
        <v>2053</v>
      </c>
      <c r="C16">
        <v>33</v>
      </c>
      <c r="D16">
        <v>0</v>
      </c>
      <c r="E16">
        <v>0</v>
      </c>
      <c r="F16">
        <v>0</v>
      </c>
      <c r="G16">
        <v>0</v>
      </c>
      <c r="H16">
        <v>67</v>
      </c>
      <c r="I16">
        <f>27+17+100+49+56+6+3</f>
        <v>258</v>
      </c>
      <c r="J16" t="s">
        <v>2110</v>
      </c>
      <c r="K16">
        <v>0</v>
      </c>
      <c r="L16">
        <v>0</v>
      </c>
      <c r="M16">
        <v>10.5</v>
      </c>
      <c r="N16">
        <v>6.6</v>
      </c>
      <c r="O16">
        <v>38.799999999999997</v>
      </c>
      <c r="P16">
        <v>19</v>
      </c>
      <c r="Q16">
        <v>21.7</v>
      </c>
      <c r="R16">
        <v>2.2999999999999998</v>
      </c>
      <c r="S16">
        <v>0</v>
      </c>
      <c r="T16">
        <v>1.2</v>
      </c>
      <c r="U16">
        <v>0</v>
      </c>
    </row>
    <row r="17" spans="1:22" x14ac:dyDescent="0.25">
      <c r="B17" t="s">
        <v>2056</v>
      </c>
      <c r="C17">
        <v>80</v>
      </c>
      <c r="D17">
        <v>0</v>
      </c>
      <c r="E17">
        <v>12.5</v>
      </c>
      <c r="F17">
        <v>0</v>
      </c>
      <c r="G17">
        <v>7.5</v>
      </c>
      <c r="H17">
        <v>0</v>
      </c>
      <c r="I17">
        <f>106+62+67+2+6+1+1+1+1+7</f>
        <v>254</v>
      </c>
      <c r="J17" t="s">
        <v>2127</v>
      </c>
      <c r="K17">
        <v>41.7</v>
      </c>
      <c r="L17">
        <v>24.4</v>
      </c>
      <c r="M17">
        <v>26.4</v>
      </c>
      <c r="N17">
        <v>0.8</v>
      </c>
      <c r="O17">
        <v>2.4</v>
      </c>
      <c r="P17">
        <v>0.4</v>
      </c>
      <c r="Q17">
        <v>0.4</v>
      </c>
      <c r="R17">
        <v>0.4</v>
      </c>
      <c r="S17">
        <v>0.4</v>
      </c>
      <c r="T17">
        <v>2.8</v>
      </c>
      <c r="U17">
        <v>0</v>
      </c>
    </row>
    <row r="18" spans="1:22" x14ac:dyDescent="0.25">
      <c r="B18" t="s">
        <v>1225</v>
      </c>
      <c r="C18">
        <v>56.1</v>
      </c>
      <c r="D18">
        <v>4.9000000000000004</v>
      </c>
      <c r="E18">
        <v>4.9000000000000004</v>
      </c>
      <c r="F18">
        <v>2.4</v>
      </c>
      <c r="G18">
        <v>24.4</v>
      </c>
      <c r="H18">
        <v>7.3</v>
      </c>
      <c r="I18">
        <f>65+60+59+0+6+0+1+8+1+10+27</f>
        <v>237</v>
      </c>
      <c r="J18" t="s">
        <v>2118</v>
      </c>
      <c r="K18">
        <v>27.4</v>
      </c>
      <c r="L18">
        <v>25.3</v>
      </c>
      <c r="M18">
        <v>24.9</v>
      </c>
      <c r="N18">
        <v>0</v>
      </c>
      <c r="O18">
        <v>2.5</v>
      </c>
      <c r="P18">
        <v>0</v>
      </c>
      <c r="Q18">
        <v>0.4</v>
      </c>
      <c r="R18">
        <v>3.4</v>
      </c>
      <c r="S18">
        <v>0.4</v>
      </c>
      <c r="T18">
        <v>4.2</v>
      </c>
      <c r="U18">
        <v>11.4</v>
      </c>
    </row>
    <row r="19" spans="1:22" x14ac:dyDescent="0.25">
      <c r="B19" t="s">
        <v>2061</v>
      </c>
      <c r="C19">
        <v>6.3</v>
      </c>
      <c r="D19">
        <v>75</v>
      </c>
      <c r="E19">
        <v>0</v>
      </c>
      <c r="F19">
        <v>12.5</v>
      </c>
      <c r="G19">
        <v>0</v>
      </c>
      <c r="H19">
        <v>6.2</v>
      </c>
      <c r="I19">
        <f>13+19+19+0+0+0+0+0+1</f>
        <v>52</v>
      </c>
      <c r="J19" t="s">
        <v>2134</v>
      </c>
      <c r="K19">
        <v>25</v>
      </c>
      <c r="L19">
        <v>36.5</v>
      </c>
      <c r="M19">
        <v>36.5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1.9</v>
      </c>
      <c r="U19">
        <v>0</v>
      </c>
    </row>
    <row r="20" spans="1:22" x14ac:dyDescent="0.25">
      <c r="B20" t="s">
        <v>2063</v>
      </c>
      <c r="C20">
        <v>52.5</v>
      </c>
      <c r="D20">
        <v>20.8</v>
      </c>
      <c r="E20">
        <v>4.2</v>
      </c>
      <c r="F20">
        <v>19.2</v>
      </c>
      <c r="G20">
        <v>3.3</v>
      </c>
      <c r="H20">
        <v>0</v>
      </c>
      <c r="I20">
        <f>153+124+4+84+1+13+1+7</f>
        <v>387</v>
      </c>
      <c r="J20" t="s">
        <v>2138</v>
      </c>
      <c r="K20">
        <v>39.4</v>
      </c>
      <c r="L20">
        <v>32.1</v>
      </c>
      <c r="M20">
        <v>1</v>
      </c>
      <c r="N20">
        <v>21.8</v>
      </c>
      <c r="O20">
        <v>0.3</v>
      </c>
      <c r="P20">
        <v>0</v>
      </c>
      <c r="Q20">
        <v>0</v>
      </c>
      <c r="R20">
        <v>3.4</v>
      </c>
      <c r="S20">
        <v>0.3</v>
      </c>
      <c r="T20">
        <v>1.8</v>
      </c>
      <c r="U20">
        <v>0</v>
      </c>
    </row>
    <row r="21" spans="1:22" x14ac:dyDescent="0.25">
      <c r="B21" t="s">
        <v>2067</v>
      </c>
      <c r="C21">
        <v>35.200000000000003</v>
      </c>
      <c r="D21">
        <v>41.9</v>
      </c>
      <c r="E21">
        <v>1.9</v>
      </c>
      <c r="F21">
        <v>21.2</v>
      </c>
      <c r="G21">
        <v>0</v>
      </c>
      <c r="H21">
        <v>0</v>
      </c>
      <c r="I21">
        <f>94+82+3+18+0+0+1+2+2+7</f>
        <v>209</v>
      </c>
      <c r="J21" t="s">
        <v>2146</v>
      </c>
      <c r="K21">
        <v>45</v>
      </c>
      <c r="L21">
        <v>39.200000000000003</v>
      </c>
      <c r="M21">
        <v>1.4</v>
      </c>
      <c r="N21">
        <v>8.6</v>
      </c>
      <c r="O21">
        <v>0</v>
      </c>
      <c r="P21">
        <v>0</v>
      </c>
      <c r="Q21">
        <v>0.5</v>
      </c>
      <c r="R21">
        <v>1</v>
      </c>
      <c r="S21">
        <v>1</v>
      </c>
      <c r="T21">
        <v>3.3</v>
      </c>
      <c r="U21">
        <v>0</v>
      </c>
    </row>
    <row r="22" spans="1:22" x14ac:dyDescent="0.25">
      <c r="K22" t="s">
        <v>184</v>
      </c>
      <c r="L22" t="s">
        <v>184</v>
      </c>
      <c r="M22" t="s">
        <v>183</v>
      </c>
      <c r="N22" t="s">
        <v>183</v>
      </c>
      <c r="O22" t="s">
        <v>183</v>
      </c>
      <c r="P22" t="s">
        <v>183</v>
      </c>
      <c r="Q22" t="s">
        <v>183</v>
      </c>
      <c r="R22" t="s">
        <v>185</v>
      </c>
      <c r="S22" t="s">
        <v>608</v>
      </c>
      <c r="T22" t="s">
        <v>2154</v>
      </c>
      <c r="U22" t="s">
        <v>186</v>
      </c>
    </row>
    <row r="25" spans="1:22" x14ac:dyDescent="0.25">
      <c r="A25" t="s">
        <v>239</v>
      </c>
      <c r="B25" t="s">
        <v>277</v>
      </c>
      <c r="C25" t="s">
        <v>241</v>
      </c>
      <c r="D25" t="s">
        <v>240</v>
      </c>
      <c r="E25" t="s">
        <v>1159</v>
      </c>
      <c r="F25" t="s">
        <v>369</v>
      </c>
      <c r="G25" t="s">
        <v>1915</v>
      </c>
      <c r="H25" t="s">
        <v>242</v>
      </c>
      <c r="I25" t="s">
        <v>81</v>
      </c>
      <c r="J25" t="s">
        <v>2071</v>
      </c>
      <c r="K25" t="s">
        <v>2072</v>
      </c>
      <c r="L25" t="s">
        <v>2073</v>
      </c>
      <c r="M25" t="s">
        <v>2074</v>
      </c>
      <c r="N25" t="s">
        <v>2073</v>
      </c>
      <c r="O25" t="s">
        <v>2075</v>
      </c>
      <c r="P25" t="s">
        <v>2073</v>
      </c>
      <c r="Q25" t="s">
        <v>247</v>
      </c>
      <c r="R25" t="s">
        <v>2076</v>
      </c>
      <c r="S25" t="s">
        <v>2077</v>
      </c>
      <c r="T25" t="s">
        <v>2078</v>
      </c>
      <c r="U25" t="s">
        <v>2079</v>
      </c>
      <c r="V25" s="78"/>
    </row>
    <row r="26" spans="1:22" x14ac:dyDescent="0.25">
      <c r="A26" t="s">
        <v>2157</v>
      </c>
      <c r="B26" t="str">
        <f>VLOOKUP(A26,[1]Sheet1!$C$5866:$D$11139,2,FALSE)</f>
        <v>Zosterops japonicus</v>
      </c>
      <c r="C26">
        <f>(C13/100)*$I13</f>
        <v>317.84399999999999</v>
      </c>
      <c r="D26">
        <f t="shared" ref="D26:H26" si="0">(D13/100)*$I13</f>
        <v>44.469000000000001</v>
      </c>
      <c r="E26">
        <f t="shared" si="0"/>
        <v>219.429</v>
      </c>
      <c r="F26">
        <f t="shared" si="0"/>
        <v>31.346999999999998</v>
      </c>
      <c r="G26">
        <f t="shared" si="0"/>
        <v>80.19</v>
      </c>
      <c r="H26">
        <f t="shared" si="0"/>
        <v>35.721000000000004</v>
      </c>
      <c r="I26">
        <f>355+189+125+6+11+18+16+9</f>
        <v>729</v>
      </c>
      <c r="J26" t="s">
        <v>2080</v>
      </c>
      <c r="K26" t="str">
        <f>_xlfn.TEXTBEFORE(K2,"(")</f>
        <v>355</v>
      </c>
      <c r="L26" t="str">
        <f t="shared" ref="L26:U26" si="1">_xlfn.TEXTBEFORE(L2,"(")</f>
        <v>189</v>
      </c>
      <c r="M26" t="str">
        <f t="shared" si="1"/>
        <v>125</v>
      </c>
      <c r="N26" t="str">
        <f t="shared" si="1"/>
        <v>6</v>
      </c>
      <c r="O26" t="str">
        <f t="shared" si="1"/>
        <v>11</v>
      </c>
      <c r="P26" t="str">
        <f t="shared" si="1"/>
        <v>0</v>
      </c>
      <c r="Q26" t="str">
        <f t="shared" si="1"/>
        <v>0</v>
      </c>
      <c r="R26" t="str">
        <f t="shared" si="1"/>
        <v>18</v>
      </c>
      <c r="S26" t="str">
        <f t="shared" si="1"/>
        <v>16</v>
      </c>
      <c r="T26" t="str">
        <f t="shared" si="1"/>
        <v>9</v>
      </c>
      <c r="U26" t="str">
        <f t="shared" si="1"/>
        <v>0</v>
      </c>
    </row>
    <row r="27" spans="1:22" x14ac:dyDescent="0.25">
      <c r="A27" t="s">
        <v>2156</v>
      </c>
      <c r="B27" t="str">
        <f>VLOOKUP(A27,[1]Sheet1!$C$5866:$D$11139,2,FALSE)</f>
        <v>Parus major</v>
      </c>
      <c r="C27">
        <f t="shared" ref="C27:H27" si="2">(C14/100)*$I14</f>
        <v>318.90300000000002</v>
      </c>
      <c r="D27">
        <f t="shared" si="2"/>
        <v>25.193999999999999</v>
      </c>
      <c r="E27">
        <f t="shared" si="2"/>
        <v>159.12</v>
      </c>
      <c r="F27">
        <f t="shared" si="2"/>
        <v>82.875</v>
      </c>
      <c r="G27">
        <f t="shared" si="2"/>
        <v>19.227</v>
      </c>
      <c r="H27">
        <f t="shared" si="2"/>
        <v>57.680999999999997</v>
      </c>
      <c r="I27">
        <f>190+335+19+51+3+17+33+4+11</f>
        <v>663</v>
      </c>
      <c r="J27" t="s">
        <v>2090</v>
      </c>
      <c r="K27" t="str">
        <f t="shared" ref="K27:U27" si="3">_xlfn.TEXTBEFORE(K3,"(")</f>
        <v>190</v>
      </c>
      <c r="L27" t="str">
        <f t="shared" si="3"/>
        <v>105</v>
      </c>
      <c r="M27" t="str">
        <f t="shared" si="3"/>
        <v>335</v>
      </c>
      <c r="N27" t="str">
        <f t="shared" si="3"/>
        <v>19</v>
      </c>
      <c r="O27" t="str">
        <f t="shared" si="3"/>
        <v>51</v>
      </c>
      <c r="P27" t="str">
        <f t="shared" si="3"/>
        <v>3</v>
      </c>
      <c r="Q27" t="str">
        <f t="shared" si="3"/>
        <v>17</v>
      </c>
      <c r="R27" t="str">
        <f t="shared" si="3"/>
        <v>33</v>
      </c>
      <c r="S27" t="str">
        <f t="shared" si="3"/>
        <v>4</v>
      </c>
      <c r="T27" t="str">
        <f t="shared" si="3"/>
        <v>11</v>
      </c>
      <c r="U27" t="str">
        <f t="shared" si="3"/>
        <v>0</v>
      </c>
    </row>
    <row r="28" spans="1:22" x14ac:dyDescent="0.25">
      <c r="A28" t="s">
        <v>2158</v>
      </c>
      <c r="B28" t="str">
        <f>VLOOKUP(A28,[1]Sheet1!$C$5866:$D$11139,2,FALSE)</f>
        <v>Parus spilonotus</v>
      </c>
      <c r="C28">
        <f t="shared" ref="C28:H28" si="4">(C15/100)*$I15</f>
        <v>26.474999999999998</v>
      </c>
      <c r="D28">
        <f t="shared" si="4"/>
        <v>0</v>
      </c>
      <c r="E28">
        <f t="shared" si="4"/>
        <v>35.325000000000003</v>
      </c>
      <c r="F28">
        <f t="shared" si="4"/>
        <v>0</v>
      </c>
      <c r="G28">
        <f t="shared" si="4"/>
        <v>13.200000000000001</v>
      </c>
      <c r="H28">
        <f t="shared" si="4"/>
        <v>0</v>
      </c>
      <c r="I28">
        <f>13+12+23+1+10+2+1+4+1+8</f>
        <v>75</v>
      </c>
      <c r="J28" t="s">
        <v>2101</v>
      </c>
      <c r="K28" t="str">
        <f t="shared" ref="K28:U28" si="5">_xlfn.TEXTBEFORE(K4,"(")</f>
        <v>13</v>
      </c>
      <c r="L28" t="str">
        <f t="shared" si="5"/>
        <v>12</v>
      </c>
      <c r="M28" t="str">
        <f t="shared" si="5"/>
        <v>23</v>
      </c>
      <c r="N28" t="str">
        <f t="shared" si="5"/>
        <v>1</v>
      </c>
      <c r="O28" t="str">
        <f t="shared" si="5"/>
        <v>10</v>
      </c>
      <c r="P28" t="str">
        <f t="shared" si="5"/>
        <v>2</v>
      </c>
      <c r="Q28" t="str">
        <f t="shared" si="5"/>
        <v>1</v>
      </c>
      <c r="R28" t="str">
        <f t="shared" si="5"/>
        <v>4</v>
      </c>
      <c r="S28" t="str">
        <f t="shared" si="5"/>
        <v>1</v>
      </c>
      <c r="T28" t="str">
        <f t="shared" si="5"/>
        <v>8</v>
      </c>
      <c r="U28" t="str">
        <f t="shared" si="5"/>
        <v>0</v>
      </c>
    </row>
    <row r="29" spans="1:22" x14ac:dyDescent="0.25">
      <c r="A29" t="s">
        <v>2159</v>
      </c>
      <c r="B29" t="str">
        <f>VLOOKUP(A29,[1]Sheet1!$C$5866:$D$11139,2,FALSE)</f>
        <v>Sitta frontalis</v>
      </c>
      <c r="C29">
        <f t="shared" ref="C29:H29" si="6">(C16/100)*$I16</f>
        <v>85.14</v>
      </c>
      <c r="D29">
        <f t="shared" si="6"/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172.86</v>
      </c>
      <c r="I29">
        <f>27+17+100+49+56+6+3</f>
        <v>258</v>
      </c>
      <c r="J29" t="s">
        <v>2110</v>
      </c>
      <c r="K29" t="str">
        <f t="shared" ref="K29:U29" si="7">_xlfn.TEXTBEFORE(K5,"(")</f>
        <v>0</v>
      </c>
      <c r="L29" t="str">
        <f t="shared" si="7"/>
        <v>0</v>
      </c>
      <c r="M29" t="str">
        <f t="shared" si="7"/>
        <v>27</v>
      </c>
      <c r="N29" t="str">
        <f t="shared" si="7"/>
        <v>17</v>
      </c>
      <c r="O29" t="str">
        <f t="shared" si="7"/>
        <v>100</v>
      </c>
      <c r="P29" t="str">
        <f t="shared" si="7"/>
        <v>49</v>
      </c>
      <c r="Q29" t="str">
        <f t="shared" si="7"/>
        <v>56</v>
      </c>
      <c r="R29" t="str">
        <f t="shared" si="7"/>
        <v>6</v>
      </c>
      <c r="S29" t="str">
        <f t="shared" si="7"/>
        <v>0</v>
      </c>
      <c r="T29" t="str">
        <f t="shared" si="7"/>
        <v>3</v>
      </c>
      <c r="U29" t="str">
        <f t="shared" si="7"/>
        <v>0</v>
      </c>
    </row>
    <row r="30" spans="1:22" x14ac:dyDescent="0.25">
      <c r="A30" t="s">
        <v>2160</v>
      </c>
      <c r="B30" t="str">
        <f>VLOOKUP(A30,[1]Sheet1!$C$5866:$D$11139,2,FALSE)</f>
        <v>Minla cyanouroptera</v>
      </c>
      <c r="C30">
        <f t="shared" ref="C30:H30" si="8">(C17/100)*$I17</f>
        <v>203.20000000000002</v>
      </c>
      <c r="D30">
        <f t="shared" si="8"/>
        <v>0</v>
      </c>
      <c r="E30">
        <f t="shared" si="8"/>
        <v>31.75</v>
      </c>
      <c r="F30">
        <f t="shared" si="8"/>
        <v>0</v>
      </c>
      <c r="G30">
        <f t="shared" si="8"/>
        <v>19.05</v>
      </c>
      <c r="H30">
        <f t="shared" si="8"/>
        <v>0</v>
      </c>
      <c r="I30">
        <f>106+62+67+2+6+1+1+1+1+7</f>
        <v>254</v>
      </c>
      <c r="J30" t="s">
        <v>2127</v>
      </c>
      <c r="K30" t="str">
        <f t="shared" ref="K30:U30" si="9">_xlfn.TEXTBEFORE(K6,"(")</f>
        <v>106</v>
      </c>
      <c r="L30" t="str">
        <f t="shared" si="9"/>
        <v>62</v>
      </c>
      <c r="M30" t="str">
        <f t="shared" si="9"/>
        <v>67</v>
      </c>
      <c r="N30" t="str">
        <f t="shared" si="9"/>
        <v>2</v>
      </c>
      <c r="O30" t="str">
        <f t="shared" si="9"/>
        <v>6</v>
      </c>
      <c r="P30" t="str">
        <f t="shared" si="9"/>
        <v>1</v>
      </c>
      <c r="Q30" t="str">
        <f t="shared" si="9"/>
        <v>1</v>
      </c>
      <c r="R30" t="str">
        <f t="shared" si="9"/>
        <v>1</v>
      </c>
      <c r="S30" t="str">
        <f t="shared" si="9"/>
        <v>1</v>
      </c>
      <c r="T30" t="str">
        <f t="shared" si="9"/>
        <v>7</v>
      </c>
      <c r="U30" t="str">
        <f t="shared" si="9"/>
        <v>0</v>
      </c>
    </row>
    <row r="31" spans="1:22" x14ac:dyDescent="0.25">
      <c r="A31" t="s">
        <v>2161</v>
      </c>
      <c r="B31" t="str">
        <f>VLOOKUP(A31,[1]Sheet1!$C$5866:$D$11139,2,FALSE)</f>
        <v>Orthotomus sutorius</v>
      </c>
      <c r="C31">
        <f t="shared" ref="C31:H31" si="10">(C18/100)*$I18</f>
        <v>132.95700000000002</v>
      </c>
      <c r="D31">
        <f t="shared" si="10"/>
        <v>11.613000000000001</v>
      </c>
      <c r="E31">
        <f t="shared" si="10"/>
        <v>11.613000000000001</v>
      </c>
      <c r="F31">
        <f t="shared" si="10"/>
        <v>5.6879999999999997</v>
      </c>
      <c r="G31">
        <f t="shared" si="10"/>
        <v>57.827999999999996</v>
      </c>
      <c r="H31">
        <f t="shared" si="10"/>
        <v>17.300999999999998</v>
      </c>
      <c r="I31">
        <f>65+60+59+0+6+0+1+8+1+10+27</f>
        <v>237</v>
      </c>
      <c r="J31" t="s">
        <v>2118</v>
      </c>
      <c r="K31" t="str">
        <f t="shared" ref="K31:U31" si="11">_xlfn.TEXTBEFORE(K7,"(")</f>
        <v>65</v>
      </c>
      <c r="L31" t="str">
        <f t="shared" si="11"/>
        <v>60</v>
      </c>
      <c r="M31" t="str">
        <f t="shared" si="11"/>
        <v>59</v>
      </c>
      <c r="N31" t="str">
        <f t="shared" si="11"/>
        <v>0</v>
      </c>
      <c r="O31" t="str">
        <f t="shared" si="11"/>
        <v>6</v>
      </c>
      <c r="P31" t="str">
        <f t="shared" si="11"/>
        <v>0</v>
      </c>
      <c r="Q31" t="str">
        <f t="shared" si="11"/>
        <v>1</v>
      </c>
      <c r="R31" t="str">
        <f t="shared" si="11"/>
        <v>8</v>
      </c>
      <c r="S31" t="str">
        <f t="shared" si="11"/>
        <v>1</v>
      </c>
      <c r="T31" t="str">
        <f t="shared" si="11"/>
        <v>10</v>
      </c>
      <c r="U31" t="str">
        <f t="shared" si="11"/>
        <v>27</v>
      </c>
    </row>
    <row r="32" spans="1:22" x14ac:dyDescent="0.25">
      <c r="A32" t="s">
        <v>2162</v>
      </c>
      <c r="B32" t="str">
        <f>VLOOKUP(A32,[1]Sheet1!$C$5866:$D$11139,2,FALSE)</f>
        <v>Aethopyga christinae</v>
      </c>
      <c r="C32">
        <f t="shared" ref="C32:H32" si="12">(C19/100)*$I19</f>
        <v>3.2759999999999998</v>
      </c>
      <c r="D32">
        <f t="shared" si="12"/>
        <v>39</v>
      </c>
      <c r="E32">
        <f t="shared" si="12"/>
        <v>0</v>
      </c>
      <c r="F32">
        <f t="shared" si="12"/>
        <v>6.5</v>
      </c>
      <c r="G32">
        <f t="shared" si="12"/>
        <v>0</v>
      </c>
      <c r="H32">
        <f t="shared" si="12"/>
        <v>3.2240000000000002</v>
      </c>
      <c r="I32">
        <f>13+19+19+0+0+0+0+0+1</f>
        <v>52</v>
      </c>
      <c r="J32" t="s">
        <v>2134</v>
      </c>
      <c r="K32" t="str">
        <f t="shared" ref="K32:U32" si="13">_xlfn.TEXTBEFORE(K8,"(")</f>
        <v>13</v>
      </c>
      <c r="L32" t="str">
        <f t="shared" si="13"/>
        <v>19</v>
      </c>
      <c r="M32" t="str">
        <f t="shared" si="13"/>
        <v>19</v>
      </c>
      <c r="N32" t="str">
        <f t="shared" si="13"/>
        <v>0</v>
      </c>
      <c r="O32" t="str">
        <f t="shared" si="13"/>
        <v>0</v>
      </c>
      <c r="P32" t="str">
        <f t="shared" si="13"/>
        <v>0</v>
      </c>
      <c r="Q32" t="str">
        <f t="shared" si="13"/>
        <v>0</v>
      </c>
      <c r="R32" t="str">
        <f t="shared" si="13"/>
        <v>0</v>
      </c>
      <c r="S32" t="str">
        <f t="shared" si="13"/>
        <v>0</v>
      </c>
      <c r="T32" t="str">
        <f t="shared" si="13"/>
        <v>1</v>
      </c>
      <c r="U32" t="str">
        <f t="shared" si="13"/>
        <v>0</v>
      </c>
    </row>
    <row r="33" spans="1:21" x14ac:dyDescent="0.25">
      <c r="A33" t="s">
        <v>2163</v>
      </c>
      <c r="B33" t="s">
        <v>2165</v>
      </c>
      <c r="C33">
        <f t="shared" ref="C33:H33" si="14">(C20/100)*$I20</f>
        <v>203.17500000000001</v>
      </c>
      <c r="D33">
        <f t="shared" si="14"/>
        <v>80.496000000000009</v>
      </c>
      <c r="E33">
        <f t="shared" si="14"/>
        <v>16.254000000000001</v>
      </c>
      <c r="F33">
        <f t="shared" si="14"/>
        <v>74.304000000000002</v>
      </c>
      <c r="G33">
        <f t="shared" si="14"/>
        <v>12.771000000000001</v>
      </c>
      <c r="H33">
        <f t="shared" si="14"/>
        <v>0</v>
      </c>
      <c r="I33">
        <f>153+124+4+84+1+13+1+7</f>
        <v>387</v>
      </c>
      <c r="J33" t="s">
        <v>2138</v>
      </c>
      <c r="K33" t="str">
        <f t="shared" ref="K33:U33" si="15">_xlfn.TEXTBEFORE(K9,"(")</f>
        <v>153</v>
      </c>
      <c r="L33" t="str">
        <f t="shared" si="15"/>
        <v>124</v>
      </c>
      <c r="M33" t="str">
        <f t="shared" si="15"/>
        <v>4</v>
      </c>
      <c r="N33" t="str">
        <f t="shared" si="15"/>
        <v>84</v>
      </c>
      <c r="O33" t="str">
        <f t="shared" si="15"/>
        <v>1</v>
      </c>
      <c r="P33" t="str">
        <f t="shared" si="15"/>
        <v>0</v>
      </c>
      <c r="Q33" t="str">
        <f t="shared" si="15"/>
        <v>0</v>
      </c>
      <c r="R33" t="str">
        <f t="shared" si="15"/>
        <v>13</v>
      </c>
      <c r="S33" t="str">
        <f t="shared" si="15"/>
        <v>1</v>
      </c>
      <c r="T33" t="str">
        <f t="shared" si="15"/>
        <v>7</v>
      </c>
      <c r="U33" t="str">
        <f t="shared" si="15"/>
        <v>0</v>
      </c>
    </row>
    <row r="34" spans="1:21" x14ac:dyDescent="0.25">
      <c r="A34" t="s">
        <v>2164</v>
      </c>
      <c r="B34" t="str">
        <f>VLOOKUP(A34,[1]Sheet1!$C$5866:$D$11139,2,FALSE)</f>
        <v>Phylloscopus proregulus</v>
      </c>
      <c r="C34">
        <f t="shared" ref="C34:H34" si="16">(C21/100)*$I21</f>
        <v>73.568000000000012</v>
      </c>
      <c r="D34">
        <f t="shared" si="16"/>
        <v>87.570999999999998</v>
      </c>
      <c r="E34">
        <f t="shared" si="16"/>
        <v>3.9710000000000001</v>
      </c>
      <c r="F34">
        <f t="shared" si="16"/>
        <v>44.308</v>
      </c>
      <c r="G34">
        <f t="shared" si="16"/>
        <v>0</v>
      </c>
      <c r="H34">
        <f t="shared" si="16"/>
        <v>0</v>
      </c>
      <c r="I34">
        <f>94+82+3+18+0+0+1+2+2+7</f>
        <v>209</v>
      </c>
      <c r="J34" t="s">
        <v>2146</v>
      </c>
      <c r="K34" t="str">
        <f t="shared" ref="K34:U34" si="17">_xlfn.TEXTBEFORE(K10,"(")</f>
        <v>94</v>
      </c>
      <c r="L34" t="str">
        <f t="shared" si="17"/>
        <v>82</v>
      </c>
      <c r="M34" t="str">
        <f t="shared" si="17"/>
        <v>3</v>
      </c>
      <c r="N34" t="str">
        <f t="shared" si="17"/>
        <v>18</v>
      </c>
      <c r="O34" t="str">
        <f t="shared" si="17"/>
        <v>0</v>
      </c>
      <c r="P34" t="str">
        <f t="shared" si="17"/>
        <v>0</v>
      </c>
      <c r="Q34" t="str">
        <f t="shared" si="17"/>
        <v>1</v>
      </c>
      <c r="R34" t="str">
        <f t="shared" si="17"/>
        <v>2</v>
      </c>
      <c r="S34" t="str">
        <f t="shared" si="17"/>
        <v>2</v>
      </c>
      <c r="T34" t="str">
        <f t="shared" si="17"/>
        <v>7</v>
      </c>
      <c r="U34" t="str">
        <f t="shared" si="17"/>
        <v>0</v>
      </c>
    </row>
    <row r="37" spans="1:21" x14ac:dyDescent="0.25">
      <c r="A37" t="s">
        <v>239</v>
      </c>
      <c r="B37" t="s">
        <v>277</v>
      </c>
      <c r="C37" s="73" t="s">
        <v>81</v>
      </c>
      <c r="D37" s="74" t="s">
        <v>93</v>
      </c>
      <c r="E37" s="74" t="s">
        <v>193</v>
      </c>
      <c r="F37" s="74" t="s">
        <v>194</v>
      </c>
      <c r="G37" s="74" t="s">
        <v>195</v>
      </c>
      <c r="H37" s="74" t="s">
        <v>196</v>
      </c>
      <c r="I37" s="74" t="s">
        <v>197</v>
      </c>
      <c r="J37" s="75" t="s">
        <v>198</v>
      </c>
      <c r="K37" s="76" t="s">
        <v>188</v>
      </c>
      <c r="L37" s="76" t="s">
        <v>189</v>
      </c>
      <c r="M37" s="76" t="s">
        <v>84</v>
      </c>
      <c r="N37" s="76" t="s">
        <v>190</v>
      </c>
      <c r="O37" s="76" t="s">
        <v>88</v>
      </c>
      <c r="P37" s="76" t="s">
        <v>191</v>
      </c>
      <c r="Q37" s="75" t="s">
        <v>192</v>
      </c>
    </row>
    <row r="38" spans="1:21" x14ac:dyDescent="0.25">
      <c r="A38" t="s">
        <v>2157</v>
      </c>
      <c r="B38" t="s">
        <v>2166</v>
      </c>
      <c r="C38">
        <f>355+189+125+6+11+18+16+9</f>
        <v>729</v>
      </c>
      <c r="D38" t="s">
        <v>2155</v>
      </c>
      <c r="E38">
        <f>M26+N26+O26+P26+Q26</f>
        <v>142</v>
      </c>
      <c r="F38" t="str">
        <f>S26</f>
        <v>16</v>
      </c>
      <c r="G38" t="str">
        <f>U26</f>
        <v>0</v>
      </c>
      <c r="H38">
        <f>K26+L26</f>
        <v>544</v>
      </c>
      <c r="I38">
        <f>R13</f>
        <v>2.5</v>
      </c>
      <c r="J38" s="66">
        <f>SUM(E38:I38)</f>
        <v>688.5</v>
      </c>
      <c r="K38">
        <f>F26</f>
        <v>31.346999999999998</v>
      </c>
      <c r="L38">
        <f>C26+G26+E26</f>
        <v>617.46299999999997</v>
      </c>
      <c r="M38">
        <f>D26</f>
        <v>44.469000000000001</v>
      </c>
      <c r="N38">
        <v>0</v>
      </c>
      <c r="O38">
        <f>H26</f>
        <v>35.721000000000004</v>
      </c>
      <c r="P38">
        <v>0</v>
      </c>
      <c r="Q38" s="64">
        <f>SUM(K38:P38)</f>
        <v>729</v>
      </c>
    </row>
    <row r="39" spans="1:21" x14ac:dyDescent="0.25">
      <c r="A39" t="s">
        <v>2156</v>
      </c>
      <c r="B39" t="s">
        <v>689</v>
      </c>
      <c r="C39">
        <f>190+335+19+51+3+17+33+4+11</f>
        <v>663</v>
      </c>
      <c r="E39">
        <f t="shared" ref="E39:E46" si="18">M27+N27+O27+P27+Q27</f>
        <v>425</v>
      </c>
      <c r="F39" t="str">
        <f t="shared" ref="F39:F46" si="19">S27</f>
        <v>4</v>
      </c>
      <c r="G39" t="str">
        <f t="shared" ref="G39:G46" si="20">U27</f>
        <v>0</v>
      </c>
      <c r="H39">
        <f t="shared" ref="H39:H46" si="21">K27+L27</f>
        <v>295</v>
      </c>
      <c r="I39">
        <f t="shared" ref="I39:I46" si="22">R14</f>
        <v>4.3</v>
      </c>
      <c r="J39" s="66">
        <f t="shared" ref="J39:J46" si="23">SUM(E39:I39)</f>
        <v>724.3</v>
      </c>
      <c r="K39">
        <f t="shared" ref="K39:K46" si="24">F27</f>
        <v>82.875</v>
      </c>
      <c r="L39">
        <f t="shared" ref="L39:L46" si="25">C27+G27+E27</f>
        <v>497.25</v>
      </c>
      <c r="M39">
        <f t="shared" ref="M39:M46" si="26">D27</f>
        <v>25.193999999999999</v>
      </c>
      <c r="N39">
        <v>0</v>
      </c>
      <c r="O39">
        <f t="shared" ref="O39:O46" si="27">H27</f>
        <v>57.680999999999997</v>
      </c>
      <c r="P39">
        <v>0</v>
      </c>
      <c r="Q39" s="64">
        <f t="shared" ref="Q39:Q46" si="28">SUM(K39:P39)</f>
        <v>663</v>
      </c>
    </row>
    <row r="40" spans="1:21" x14ac:dyDescent="0.25">
      <c r="A40" t="s">
        <v>2158</v>
      </c>
      <c r="B40" t="s">
        <v>1711</v>
      </c>
      <c r="C40">
        <f>13+12+23+1+10+2+1+4+1+8</f>
        <v>75</v>
      </c>
      <c r="E40">
        <f t="shared" si="18"/>
        <v>37</v>
      </c>
      <c r="F40" t="str">
        <f t="shared" si="19"/>
        <v>1</v>
      </c>
      <c r="G40" t="str">
        <f t="shared" si="20"/>
        <v>0</v>
      </c>
      <c r="H40">
        <f t="shared" si="21"/>
        <v>25</v>
      </c>
      <c r="I40">
        <f t="shared" si="22"/>
        <v>5.3</v>
      </c>
      <c r="J40" s="66">
        <f t="shared" si="23"/>
        <v>67.3</v>
      </c>
      <c r="K40">
        <f t="shared" si="24"/>
        <v>0</v>
      </c>
      <c r="L40">
        <f t="shared" si="25"/>
        <v>75</v>
      </c>
      <c r="M40">
        <f t="shared" si="26"/>
        <v>0</v>
      </c>
      <c r="N40">
        <v>0</v>
      </c>
      <c r="O40">
        <f t="shared" si="27"/>
        <v>0</v>
      </c>
      <c r="P40">
        <v>0</v>
      </c>
      <c r="Q40" s="64">
        <f t="shared" si="28"/>
        <v>75</v>
      </c>
    </row>
    <row r="41" spans="1:21" x14ac:dyDescent="0.25">
      <c r="A41" t="s">
        <v>2159</v>
      </c>
      <c r="B41" t="s">
        <v>1323</v>
      </c>
      <c r="C41">
        <f>27+17+100+49+56+6+3</f>
        <v>258</v>
      </c>
      <c r="E41">
        <f t="shared" si="18"/>
        <v>249</v>
      </c>
      <c r="F41" t="str">
        <f t="shared" si="19"/>
        <v>0</v>
      </c>
      <c r="G41" t="str">
        <f t="shared" si="20"/>
        <v>0</v>
      </c>
      <c r="H41">
        <f t="shared" si="21"/>
        <v>0</v>
      </c>
      <c r="I41">
        <f t="shared" si="22"/>
        <v>2.2999999999999998</v>
      </c>
      <c r="J41" s="66">
        <f t="shared" si="23"/>
        <v>251.3</v>
      </c>
      <c r="K41">
        <f t="shared" si="24"/>
        <v>0</v>
      </c>
      <c r="L41">
        <f t="shared" si="25"/>
        <v>85.14</v>
      </c>
      <c r="M41">
        <f t="shared" si="26"/>
        <v>0</v>
      </c>
      <c r="N41">
        <v>0</v>
      </c>
      <c r="O41">
        <f t="shared" si="27"/>
        <v>172.86</v>
      </c>
      <c r="P41">
        <v>0</v>
      </c>
      <c r="Q41" s="64">
        <f t="shared" si="28"/>
        <v>258</v>
      </c>
    </row>
    <row r="42" spans="1:21" x14ac:dyDescent="0.25">
      <c r="A42" t="s">
        <v>2160</v>
      </c>
      <c r="B42" t="s">
        <v>1306</v>
      </c>
      <c r="C42">
        <f>106+62+67+2+6+1+1+1+1+7</f>
        <v>254</v>
      </c>
      <c r="E42">
        <f t="shared" si="18"/>
        <v>77</v>
      </c>
      <c r="F42" t="str">
        <f t="shared" si="19"/>
        <v>1</v>
      </c>
      <c r="G42" t="str">
        <f t="shared" si="20"/>
        <v>0</v>
      </c>
      <c r="H42">
        <f t="shared" si="21"/>
        <v>168</v>
      </c>
      <c r="I42">
        <f t="shared" si="22"/>
        <v>0.4</v>
      </c>
      <c r="J42" s="66">
        <f t="shared" si="23"/>
        <v>245.4</v>
      </c>
      <c r="K42">
        <f t="shared" si="24"/>
        <v>0</v>
      </c>
      <c r="L42">
        <f t="shared" si="25"/>
        <v>254.00000000000003</v>
      </c>
      <c r="M42">
        <f t="shared" si="26"/>
        <v>0</v>
      </c>
      <c r="N42">
        <v>0</v>
      </c>
      <c r="O42">
        <f t="shared" si="27"/>
        <v>0</v>
      </c>
      <c r="P42">
        <v>0</v>
      </c>
      <c r="Q42" s="64">
        <f t="shared" si="28"/>
        <v>254.00000000000003</v>
      </c>
    </row>
    <row r="43" spans="1:21" x14ac:dyDescent="0.25">
      <c r="A43" t="s">
        <v>2161</v>
      </c>
      <c r="B43" t="s">
        <v>560</v>
      </c>
      <c r="C43">
        <f>65+60+59+0+6+0+1+8+1+10+27</f>
        <v>237</v>
      </c>
      <c r="E43">
        <f t="shared" si="18"/>
        <v>66</v>
      </c>
      <c r="F43" t="str">
        <f t="shared" si="19"/>
        <v>1</v>
      </c>
      <c r="G43" t="str">
        <f t="shared" si="20"/>
        <v>27</v>
      </c>
      <c r="H43">
        <f t="shared" si="21"/>
        <v>125</v>
      </c>
      <c r="I43">
        <f t="shared" si="22"/>
        <v>3.4</v>
      </c>
      <c r="J43" s="66">
        <f t="shared" si="23"/>
        <v>194.4</v>
      </c>
      <c r="K43">
        <f t="shared" si="24"/>
        <v>5.6879999999999997</v>
      </c>
      <c r="L43">
        <f t="shared" si="25"/>
        <v>202.39800000000002</v>
      </c>
      <c r="M43">
        <f t="shared" si="26"/>
        <v>11.613000000000001</v>
      </c>
      <c r="N43">
        <v>0</v>
      </c>
      <c r="O43">
        <f t="shared" si="27"/>
        <v>17.300999999999998</v>
      </c>
      <c r="P43">
        <v>0</v>
      </c>
      <c r="Q43" s="64">
        <f t="shared" si="28"/>
        <v>237</v>
      </c>
    </row>
    <row r="44" spans="1:21" x14ac:dyDescent="0.25">
      <c r="A44" t="s">
        <v>2162</v>
      </c>
      <c r="B44" t="s">
        <v>1753</v>
      </c>
      <c r="C44">
        <f>13+19+19+0+0+0+0+0+1</f>
        <v>52</v>
      </c>
      <c r="E44">
        <f t="shared" si="18"/>
        <v>19</v>
      </c>
      <c r="F44" t="str">
        <f t="shared" si="19"/>
        <v>0</v>
      </c>
      <c r="G44" t="str">
        <f t="shared" si="20"/>
        <v>0</v>
      </c>
      <c r="H44">
        <f t="shared" si="21"/>
        <v>32</v>
      </c>
      <c r="I44">
        <f t="shared" si="22"/>
        <v>0</v>
      </c>
      <c r="J44" s="66">
        <f t="shared" si="23"/>
        <v>51</v>
      </c>
      <c r="K44">
        <f t="shared" si="24"/>
        <v>6.5</v>
      </c>
      <c r="L44">
        <f t="shared" si="25"/>
        <v>3.2759999999999998</v>
      </c>
      <c r="M44">
        <f t="shared" si="26"/>
        <v>39</v>
      </c>
      <c r="N44">
        <v>0</v>
      </c>
      <c r="O44">
        <f t="shared" si="27"/>
        <v>3.2240000000000002</v>
      </c>
      <c r="P44">
        <v>0</v>
      </c>
      <c r="Q44" s="64">
        <f t="shared" si="28"/>
        <v>52</v>
      </c>
    </row>
    <row r="45" spans="1:21" x14ac:dyDescent="0.25">
      <c r="A45" t="s">
        <v>2163</v>
      </c>
      <c r="B45" t="s">
        <v>2165</v>
      </c>
      <c r="C45">
        <f>153+124+4+84+1+13+1+7</f>
        <v>387</v>
      </c>
      <c r="E45">
        <f t="shared" si="18"/>
        <v>89</v>
      </c>
      <c r="F45" t="str">
        <f t="shared" si="19"/>
        <v>1</v>
      </c>
      <c r="G45" t="str">
        <f t="shared" si="20"/>
        <v>0</v>
      </c>
      <c r="H45">
        <f t="shared" si="21"/>
        <v>277</v>
      </c>
      <c r="I45">
        <f t="shared" si="22"/>
        <v>3.4</v>
      </c>
      <c r="J45" s="66">
        <f t="shared" si="23"/>
        <v>369.4</v>
      </c>
      <c r="K45">
        <f t="shared" si="24"/>
        <v>74.304000000000002</v>
      </c>
      <c r="L45">
        <f t="shared" si="25"/>
        <v>232.20000000000002</v>
      </c>
      <c r="M45">
        <f t="shared" si="26"/>
        <v>80.496000000000009</v>
      </c>
      <c r="N45">
        <v>0</v>
      </c>
      <c r="O45">
        <f t="shared" si="27"/>
        <v>0</v>
      </c>
      <c r="P45">
        <v>0</v>
      </c>
      <c r="Q45" s="64">
        <f t="shared" si="28"/>
        <v>387</v>
      </c>
    </row>
    <row r="46" spans="1:21" x14ac:dyDescent="0.25">
      <c r="A46" t="s">
        <v>2164</v>
      </c>
      <c r="B46" t="s">
        <v>2167</v>
      </c>
      <c r="C46">
        <f>94+82+3+18+0+0+1+2+2+7</f>
        <v>209</v>
      </c>
      <c r="E46">
        <f t="shared" si="18"/>
        <v>22</v>
      </c>
      <c r="F46" t="str">
        <f t="shared" si="19"/>
        <v>2</v>
      </c>
      <c r="G46" t="str">
        <f t="shared" si="20"/>
        <v>0</v>
      </c>
      <c r="H46">
        <f t="shared" si="21"/>
        <v>176</v>
      </c>
      <c r="I46">
        <f t="shared" si="22"/>
        <v>1</v>
      </c>
      <c r="J46" s="66">
        <f t="shared" si="23"/>
        <v>199</v>
      </c>
      <c r="K46">
        <f t="shared" si="24"/>
        <v>44.308</v>
      </c>
      <c r="L46">
        <f t="shared" si="25"/>
        <v>77.539000000000016</v>
      </c>
      <c r="M46">
        <f t="shared" si="26"/>
        <v>87.570999999999998</v>
      </c>
      <c r="N46">
        <v>0</v>
      </c>
      <c r="O46">
        <f t="shared" si="27"/>
        <v>0</v>
      </c>
      <c r="P46">
        <v>0</v>
      </c>
      <c r="Q46" s="64">
        <f t="shared" si="28"/>
        <v>209.41800000000001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E0CCA-4A8C-403F-BC47-1288D0CAF536}">
  <dimension ref="A1:U38"/>
  <sheetViews>
    <sheetView topLeftCell="A8" workbookViewId="0">
      <selection activeCell="D29" sqref="D29:I38"/>
    </sheetView>
  </sheetViews>
  <sheetFormatPr defaultRowHeight="15" x14ac:dyDescent="0.25"/>
  <cols>
    <col min="1" max="1" width="23.42578125" customWidth="1"/>
    <col min="2" max="2" width="29.7109375" customWidth="1"/>
    <col min="10" max="10" width="8.42578125" customWidth="1"/>
  </cols>
  <sheetData>
    <row r="1" spans="1:21" x14ac:dyDescent="0.25">
      <c r="A1" t="s">
        <v>277</v>
      </c>
      <c r="B1" t="s">
        <v>239</v>
      </c>
      <c r="C1" t="s">
        <v>201</v>
      </c>
      <c r="D1" t="s">
        <v>241</v>
      </c>
      <c r="E1" t="s">
        <v>1915</v>
      </c>
      <c r="F1" t="s">
        <v>240</v>
      </c>
      <c r="G1" t="s">
        <v>369</v>
      </c>
      <c r="H1" t="s">
        <v>1159</v>
      </c>
      <c r="J1" t="s">
        <v>891</v>
      </c>
      <c r="K1" t="s">
        <v>93</v>
      </c>
      <c r="L1" t="s">
        <v>2035</v>
      </c>
      <c r="M1" t="s">
        <v>2036</v>
      </c>
      <c r="N1" t="s">
        <v>527</v>
      </c>
      <c r="O1" t="s">
        <v>247</v>
      </c>
      <c r="P1" t="s">
        <v>2037</v>
      </c>
      <c r="Q1" t="s">
        <v>2038</v>
      </c>
      <c r="R1" t="s">
        <v>2039</v>
      </c>
      <c r="S1" t="s">
        <v>2038</v>
      </c>
      <c r="T1" t="s">
        <v>2040</v>
      </c>
      <c r="U1" t="s">
        <v>2041</v>
      </c>
    </row>
    <row r="2" spans="1:21" x14ac:dyDescent="0.25">
      <c r="A2" t="s">
        <v>2019</v>
      </c>
      <c r="B2" t="s">
        <v>1666</v>
      </c>
      <c r="C2" t="s">
        <v>1224</v>
      </c>
      <c r="D2">
        <v>17.5</v>
      </c>
      <c r="E2">
        <v>12.5</v>
      </c>
      <c r="F2">
        <v>2.5</v>
      </c>
      <c r="G2">
        <v>12.5</v>
      </c>
      <c r="H2">
        <v>55</v>
      </c>
      <c r="J2" t="s">
        <v>2019</v>
      </c>
      <c r="K2">
        <v>0</v>
      </c>
      <c r="L2">
        <v>0</v>
      </c>
      <c r="M2">
        <v>7.5</v>
      </c>
      <c r="N2">
        <v>2.5</v>
      </c>
      <c r="O2">
        <v>0</v>
      </c>
      <c r="P2">
        <v>2.5</v>
      </c>
      <c r="Q2">
        <v>2.5</v>
      </c>
      <c r="R2">
        <v>0</v>
      </c>
      <c r="S2">
        <v>0</v>
      </c>
      <c r="T2">
        <v>57.5</v>
      </c>
      <c r="U2">
        <v>27.5</v>
      </c>
    </row>
    <row r="3" spans="1:21" x14ac:dyDescent="0.25">
      <c r="A3" t="s">
        <v>2020</v>
      </c>
      <c r="B3" t="str">
        <f>VLOOKUP(A3,[1]Sheet1!$C$5866:$D$11139,2,FALSE)</f>
        <v>Terpsiphone paradisi</v>
      </c>
      <c r="C3" t="s">
        <v>2021</v>
      </c>
      <c r="D3">
        <v>0</v>
      </c>
      <c r="E3">
        <v>0</v>
      </c>
      <c r="F3">
        <v>16.07</v>
      </c>
      <c r="G3">
        <v>83.93</v>
      </c>
      <c r="H3">
        <v>0</v>
      </c>
      <c r="J3" t="s">
        <v>2020</v>
      </c>
      <c r="K3">
        <v>62.5</v>
      </c>
      <c r="L3">
        <v>0</v>
      </c>
      <c r="M3">
        <v>0</v>
      </c>
      <c r="N3">
        <v>0</v>
      </c>
      <c r="O3">
        <v>1.79</v>
      </c>
      <c r="P3">
        <v>0</v>
      </c>
      <c r="Q3">
        <v>0</v>
      </c>
      <c r="R3">
        <v>1.79</v>
      </c>
      <c r="S3">
        <v>0</v>
      </c>
      <c r="T3">
        <v>19.64</v>
      </c>
      <c r="U3">
        <v>14.29</v>
      </c>
    </row>
    <row r="4" spans="1:21" x14ac:dyDescent="0.25">
      <c r="A4" t="s">
        <v>2022</v>
      </c>
      <c r="B4" t="str">
        <f>VLOOKUP(A4,[1]Sheet1!$C$5866:$D$11139,2,FALSE)</f>
        <v>Hypothymis azurea</v>
      </c>
      <c r="C4" t="s">
        <v>2023</v>
      </c>
      <c r="D4">
        <v>2.56</v>
      </c>
      <c r="E4">
        <v>2.56</v>
      </c>
      <c r="F4">
        <v>5.13</v>
      </c>
      <c r="G4">
        <v>84.62</v>
      </c>
      <c r="H4">
        <v>5.13</v>
      </c>
      <c r="J4" t="s">
        <v>2022</v>
      </c>
      <c r="K4">
        <v>17.95</v>
      </c>
      <c r="L4">
        <v>0</v>
      </c>
      <c r="M4">
        <v>2.56</v>
      </c>
      <c r="N4">
        <v>5.13</v>
      </c>
      <c r="O4">
        <v>0</v>
      </c>
      <c r="P4">
        <v>2.56</v>
      </c>
      <c r="Q4">
        <v>7.69</v>
      </c>
      <c r="R4">
        <v>0</v>
      </c>
      <c r="S4">
        <v>0</v>
      </c>
      <c r="T4">
        <v>41.03</v>
      </c>
      <c r="U4">
        <v>23.08</v>
      </c>
    </row>
    <row r="5" spans="1:21" x14ac:dyDescent="0.25">
      <c r="A5" t="s">
        <v>2024</v>
      </c>
      <c r="B5" t="str">
        <f>VLOOKUP(A5,[1]Sheet1!$C$5866:$D$11139,2,FALSE)</f>
        <v>Aegithina viridissima</v>
      </c>
      <c r="C5" t="s">
        <v>2025</v>
      </c>
      <c r="D5">
        <v>33.799999999999997</v>
      </c>
      <c r="E5">
        <v>54.93</v>
      </c>
      <c r="F5">
        <v>0</v>
      </c>
      <c r="G5">
        <v>4.2300000000000004</v>
      </c>
      <c r="H5">
        <v>7.04</v>
      </c>
      <c r="J5" t="s">
        <v>2024</v>
      </c>
      <c r="K5">
        <v>0</v>
      </c>
      <c r="L5">
        <v>0</v>
      </c>
      <c r="M5">
        <v>0</v>
      </c>
      <c r="N5">
        <v>14.08</v>
      </c>
      <c r="O5">
        <v>0</v>
      </c>
      <c r="P5">
        <v>0</v>
      </c>
      <c r="Q5">
        <v>0</v>
      </c>
      <c r="R5">
        <v>0</v>
      </c>
      <c r="S5">
        <v>0</v>
      </c>
      <c r="T5">
        <v>50.7</v>
      </c>
      <c r="U5">
        <v>35.21</v>
      </c>
    </row>
    <row r="6" spans="1:21" x14ac:dyDescent="0.25">
      <c r="A6" t="s">
        <v>2026</v>
      </c>
      <c r="B6" t="str">
        <f>VLOOKUP(A6,[1]Sheet1!$C$5866:$D$11139,2,FALSE)</f>
        <v>Muscicapa dauurica</v>
      </c>
      <c r="C6" t="s">
        <v>2027</v>
      </c>
      <c r="D6">
        <v>1.1000000000000001</v>
      </c>
      <c r="E6">
        <v>1.1000000000000001</v>
      </c>
      <c r="F6">
        <v>8.7899999999999991</v>
      </c>
      <c r="G6">
        <v>89.01</v>
      </c>
      <c r="H6">
        <v>0</v>
      </c>
      <c r="J6" t="s">
        <v>2026</v>
      </c>
      <c r="K6">
        <v>46.15</v>
      </c>
      <c r="L6">
        <v>0</v>
      </c>
      <c r="M6">
        <v>1.1000000000000001</v>
      </c>
      <c r="N6">
        <v>4.4000000000000004</v>
      </c>
      <c r="O6">
        <v>1.1000000000000001</v>
      </c>
      <c r="P6">
        <v>1.1000000000000001</v>
      </c>
      <c r="Q6">
        <v>0</v>
      </c>
      <c r="R6">
        <v>0</v>
      </c>
      <c r="S6">
        <v>0</v>
      </c>
      <c r="T6">
        <v>24.18</v>
      </c>
      <c r="U6">
        <v>21.98</v>
      </c>
    </row>
    <row r="7" spans="1:21" x14ac:dyDescent="0.25">
      <c r="A7" t="s">
        <v>2028</v>
      </c>
      <c r="B7" t="str">
        <f>VLOOKUP(A7,[1]Sheet1!$C$5866:$D$11139,2,FALSE)</f>
        <v>Phylloscopus borealis</v>
      </c>
      <c r="C7" t="s">
        <v>1111</v>
      </c>
      <c r="D7">
        <v>12.5</v>
      </c>
      <c r="E7">
        <v>15.91</v>
      </c>
      <c r="F7">
        <v>28.41</v>
      </c>
      <c r="G7">
        <v>39.770000000000003</v>
      </c>
      <c r="H7">
        <v>3.41</v>
      </c>
      <c r="J7" t="s">
        <v>2028</v>
      </c>
      <c r="K7">
        <v>7.95</v>
      </c>
      <c r="L7">
        <v>0</v>
      </c>
      <c r="M7">
        <v>3.41</v>
      </c>
      <c r="N7">
        <v>11.36</v>
      </c>
      <c r="O7">
        <v>0</v>
      </c>
      <c r="P7">
        <v>0</v>
      </c>
      <c r="Q7">
        <v>2.27</v>
      </c>
      <c r="R7">
        <v>1.1399999999999999</v>
      </c>
      <c r="S7">
        <v>2.27</v>
      </c>
      <c r="T7">
        <v>43.18</v>
      </c>
      <c r="U7">
        <v>28.41</v>
      </c>
    </row>
    <row r="8" spans="1:21" x14ac:dyDescent="0.25">
      <c r="A8" t="s">
        <v>2029</v>
      </c>
      <c r="B8" t="str">
        <f>VLOOKUP(A8,[1]Sheet1!$C$5866:$D$11139,2,FALSE)</f>
        <v>Macronous gularis</v>
      </c>
      <c r="C8" t="s">
        <v>1103</v>
      </c>
      <c r="D8">
        <v>36.92</v>
      </c>
      <c r="E8">
        <v>53.85</v>
      </c>
      <c r="F8">
        <v>0</v>
      </c>
      <c r="G8">
        <v>1.54</v>
      </c>
      <c r="H8">
        <v>7.69</v>
      </c>
      <c r="J8" t="s">
        <v>2029</v>
      </c>
      <c r="K8">
        <v>0</v>
      </c>
      <c r="L8">
        <v>0</v>
      </c>
      <c r="M8">
        <v>26.15</v>
      </c>
      <c r="N8">
        <v>3.08</v>
      </c>
      <c r="O8">
        <v>1.54</v>
      </c>
      <c r="P8">
        <v>0</v>
      </c>
      <c r="Q8">
        <v>4.62</v>
      </c>
      <c r="R8">
        <v>3.08</v>
      </c>
      <c r="S8">
        <v>1.54</v>
      </c>
      <c r="T8">
        <v>32.31</v>
      </c>
      <c r="U8">
        <v>27.69</v>
      </c>
    </row>
    <row r="9" spans="1:21" x14ac:dyDescent="0.25">
      <c r="A9" t="s">
        <v>2030</v>
      </c>
      <c r="B9" t="str">
        <f>VLOOKUP(A9,[1]Sheet1!$C$5866:$D$11139,2,FALSE)</f>
        <v>Stachyris erythroptera</v>
      </c>
      <c r="C9" t="s">
        <v>2031</v>
      </c>
      <c r="D9">
        <v>32.32</v>
      </c>
      <c r="E9">
        <v>55.56</v>
      </c>
      <c r="F9">
        <v>0</v>
      </c>
      <c r="G9">
        <v>0</v>
      </c>
      <c r="H9">
        <v>12.12</v>
      </c>
      <c r="J9" t="s">
        <v>2030</v>
      </c>
      <c r="K9">
        <v>0</v>
      </c>
      <c r="L9">
        <v>0</v>
      </c>
      <c r="M9">
        <v>82.83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12.12</v>
      </c>
      <c r="U9">
        <v>5.05</v>
      </c>
    </row>
    <row r="10" spans="1:21" x14ac:dyDescent="0.25">
      <c r="A10" t="s">
        <v>2032</v>
      </c>
      <c r="B10" t="s">
        <v>2042</v>
      </c>
      <c r="C10" t="s">
        <v>2033</v>
      </c>
      <c r="D10">
        <v>70.97</v>
      </c>
      <c r="E10">
        <v>22.58</v>
      </c>
      <c r="F10">
        <v>0</v>
      </c>
      <c r="G10">
        <v>6.45</v>
      </c>
      <c r="H10">
        <v>0</v>
      </c>
      <c r="J10" t="s">
        <v>2032</v>
      </c>
      <c r="K10">
        <v>0</v>
      </c>
      <c r="L10">
        <v>6.45</v>
      </c>
      <c r="M10">
        <v>58.06</v>
      </c>
      <c r="N10">
        <v>6.45</v>
      </c>
      <c r="O10">
        <v>0</v>
      </c>
      <c r="P10">
        <v>0</v>
      </c>
      <c r="Q10">
        <v>6.45</v>
      </c>
      <c r="R10">
        <v>0</v>
      </c>
      <c r="S10">
        <v>0</v>
      </c>
      <c r="T10">
        <v>9.68</v>
      </c>
      <c r="U10">
        <v>12.9</v>
      </c>
    </row>
    <row r="11" spans="1:21" x14ac:dyDescent="0.25">
      <c r="A11" t="s">
        <v>2034</v>
      </c>
      <c r="B11" t="str">
        <f>VLOOKUP(A11,[1]Sheet1!$C$5866:$D$11139,2,FALSE)</f>
        <v>Prinia rufescens</v>
      </c>
      <c r="C11" t="s">
        <v>1071</v>
      </c>
      <c r="D11">
        <v>33.33</v>
      </c>
      <c r="E11">
        <v>51.52</v>
      </c>
      <c r="F11">
        <v>3.03</v>
      </c>
      <c r="G11">
        <v>9.09</v>
      </c>
      <c r="H11">
        <v>3.03</v>
      </c>
      <c r="J11" t="s">
        <v>2034</v>
      </c>
      <c r="K11">
        <v>0</v>
      </c>
      <c r="L11">
        <v>0</v>
      </c>
      <c r="M11">
        <v>3.03</v>
      </c>
      <c r="N11">
        <v>6.06</v>
      </c>
      <c r="O11">
        <v>0</v>
      </c>
      <c r="P11">
        <v>0</v>
      </c>
      <c r="Q11">
        <v>0</v>
      </c>
      <c r="R11">
        <v>0</v>
      </c>
      <c r="S11">
        <v>0</v>
      </c>
      <c r="T11">
        <v>48.48</v>
      </c>
      <c r="U11">
        <v>42.42</v>
      </c>
    </row>
    <row r="12" spans="1:21" x14ac:dyDescent="0.25">
      <c r="D12" t="s">
        <v>275</v>
      </c>
      <c r="E12" t="s">
        <v>275</v>
      </c>
      <c r="F12" t="s">
        <v>363</v>
      </c>
      <c r="G12" t="s">
        <v>276</v>
      </c>
      <c r="H12" t="s">
        <v>275</v>
      </c>
      <c r="K12" t="s">
        <v>236</v>
      </c>
      <c r="L12" t="s">
        <v>186</v>
      </c>
      <c r="M12" t="s">
        <v>185</v>
      </c>
      <c r="N12" t="s">
        <v>183</v>
      </c>
      <c r="O12" t="s">
        <v>183</v>
      </c>
      <c r="P12" t="s">
        <v>183</v>
      </c>
      <c r="Q12" t="s">
        <v>183</v>
      </c>
      <c r="R12" t="s">
        <v>183</v>
      </c>
      <c r="S12" t="s">
        <v>183</v>
      </c>
      <c r="T12" t="s">
        <v>184</v>
      </c>
      <c r="U12" t="s">
        <v>184</v>
      </c>
    </row>
    <row r="14" spans="1:21" x14ac:dyDescent="0.25">
      <c r="Q14" s="78" t="s">
        <v>2043</v>
      </c>
    </row>
    <row r="15" spans="1:21" x14ac:dyDescent="0.25">
      <c r="A15" s="73" t="s">
        <v>239</v>
      </c>
      <c r="B15" s="73" t="s">
        <v>277</v>
      </c>
      <c r="C15" s="73" t="s">
        <v>81</v>
      </c>
      <c r="D15" s="74" t="s">
        <v>93</v>
      </c>
      <c r="E15" s="74" t="s">
        <v>193</v>
      </c>
      <c r="F15" s="74" t="s">
        <v>194</v>
      </c>
      <c r="G15" s="74" t="s">
        <v>195</v>
      </c>
      <c r="H15" s="74" t="s">
        <v>196</v>
      </c>
      <c r="I15" s="74" t="s">
        <v>197</v>
      </c>
      <c r="J15" s="75" t="s">
        <v>198</v>
      </c>
      <c r="K15" s="76" t="s">
        <v>188</v>
      </c>
      <c r="L15" s="76" t="s">
        <v>189</v>
      </c>
      <c r="M15" s="76" t="s">
        <v>84</v>
      </c>
      <c r="N15" s="76" t="s">
        <v>190</v>
      </c>
      <c r="O15" s="76" t="s">
        <v>88</v>
      </c>
      <c r="P15" s="76" t="s">
        <v>191</v>
      </c>
      <c r="Q15" s="75" t="s">
        <v>192</v>
      </c>
    </row>
    <row r="16" spans="1:21" x14ac:dyDescent="0.25">
      <c r="A16" t="s">
        <v>2019</v>
      </c>
      <c r="B16" t="s">
        <v>1666</v>
      </c>
      <c r="C16" t="s">
        <v>1224</v>
      </c>
      <c r="D16">
        <f>K2</f>
        <v>0</v>
      </c>
      <c r="E16">
        <f>N2+O2+P2+Q2+R2+S2</f>
        <v>7.5</v>
      </c>
      <c r="F16">
        <v>0</v>
      </c>
      <c r="G16">
        <f>L2</f>
        <v>0</v>
      </c>
      <c r="H16">
        <f>T2+U2</f>
        <v>85</v>
      </c>
      <c r="I16">
        <f>M2</f>
        <v>7.5</v>
      </c>
      <c r="J16">
        <f>SUM(D16:I16)</f>
        <v>100</v>
      </c>
      <c r="K16">
        <f>G2</f>
        <v>12.5</v>
      </c>
      <c r="L16">
        <f>D2+E2+H2</f>
        <v>85</v>
      </c>
      <c r="M16">
        <f>F2</f>
        <v>2.5</v>
      </c>
      <c r="N16">
        <v>0</v>
      </c>
      <c r="O16">
        <v>0</v>
      </c>
      <c r="P16">
        <v>0</v>
      </c>
      <c r="Q16">
        <f>SUM(K16:P16)</f>
        <v>100</v>
      </c>
    </row>
    <row r="17" spans="1:17" x14ac:dyDescent="0.25">
      <c r="A17" t="s">
        <v>2020</v>
      </c>
      <c r="B17" t="str">
        <f>VLOOKUP(A17,[1]Sheet1!$C$5866:$D$11139,2,FALSE)</f>
        <v>Terpsiphone paradisi</v>
      </c>
      <c r="C17" t="s">
        <v>2021</v>
      </c>
      <c r="D17">
        <f t="shared" ref="D17:D25" si="0">K3</f>
        <v>62.5</v>
      </c>
      <c r="E17">
        <f t="shared" ref="E17:E25" si="1">N3+O3+P3+Q3+R3+S3</f>
        <v>3.58</v>
      </c>
      <c r="F17">
        <v>0</v>
      </c>
      <c r="G17">
        <f t="shared" ref="G17:G25" si="2">L3</f>
        <v>0</v>
      </c>
      <c r="H17">
        <f t="shared" ref="H17:H25" si="3">T3+U3</f>
        <v>33.93</v>
      </c>
      <c r="I17">
        <f t="shared" ref="I17:I25" si="4">M3</f>
        <v>0</v>
      </c>
      <c r="J17">
        <f t="shared" ref="J17:J25" si="5">SUM(D17:I17)</f>
        <v>100.00999999999999</v>
      </c>
      <c r="K17">
        <f t="shared" ref="K17:K25" si="6">G3</f>
        <v>83.93</v>
      </c>
      <c r="L17">
        <f t="shared" ref="L17:L25" si="7">D3+E3+H3</f>
        <v>0</v>
      </c>
      <c r="M17">
        <f t="shared" ref="M17:M25" si="8">F3</f>
        <v>16.07</v>
      </c>
      <c r="N17">
        <v>0</v>
      </c>
      <c r="O17">
        <v>0</v>
      </c>
      <c r="P17">
        <v>0</v>
      </c>
      <c r="Q17">
        <f t="shared" ref="Q17:Q25" si="9">SUM(K17:P17)</f>
        <v>100</v>
      </c>
    </row>
    <row r="18" spans="1:17" x14ac:dyDescent="0.25">
      <c r="A18" t="s">
        <v>2022</v>
      </c>
      <c r="B18" t="str">
        <f>VLOOKUP(A18,[1]Sheet1!$C$5866:$D$11139,2,FALSE)</f>
        <v>Hypothymis azurea</v>
      </c>
      <c r="C18" t="s">
        <v>2023</v>
      </c>
      <c r="D18">
        <f t="shared" si="0"/>
        <v>17.95</v>
      </c>
      <c r="E18">
        <f t="shared" si="1"/>
        <v>15.379999999999999</v>
      </c>
      <c r="F18">
        <v>0</v>
      </c>
      <c r="G18">
        <f t="shared" si="2"/>
        <v>0</v>
      </c>
      <c r="H18">
        <f t="shared" si="3"/>
        <v>64.11</v>
      </c>
      <c r="I18">
        <f t="shared" si="4"/>
        <v>2.56</v>
      </c>
      <c r="J18">
        <f t="shared" si="5"/>
        <v>100</v>
      </c>
      <c r="K18">
        <f t="shared" si="6"/>
        <v>84.62</v>
      </c>
      <c r="L18">
        <f t="shared" si="7"/>
        <v>10.25</v>
      </c>
      <c r="M18">
        <f t="shared" si="8"/>
        <v>5.13</v>
      </c>
      <c r="N18">
        <v>0</v>
      </c>
      <c r="O18">
        <v>0</v>
      </c>
      <c r="P18">
        <v>0</v>
      </c>
      <c r="Q18">
        <f t="shared" si="9"/>
        <v>100</v>
      </c>
    </row>
    <row r="19" spans="1:17" x14ac:dyDescent="0.25">
      <c r="A19" t="s">
        <v>2024</v>
      </c>
      <c r="B19" t="str">
        <f>VLOOKUP(A19,[1]Sheet1!$C$5866:$D$11139,2,FALSE)</f>
        <v>Aegithina viridissima</v>
      </c>
      <c r="C19" t="s">
        <v>2025</v>
      </c>
      <c r="D19">
        <f t="shared" si="0"/>
        <v>0</v>
      </c>
      <c r="E19">
        <f t="shared" si="1"/>
        <v>14.08</v>
      </c>
      <c r="F19">
        <v>0</v>
      </c>
      <c r="G19">
        <f t="shared" si="2"/>
        <v>0</v>
      </c>
      <c r="H19">
        <f t="shared" si="3"/>
        <v>85.91</v>
      </c>
      <c r="I19">
        <f t="shared" si="4"/>
        <v>0</v>
      </c>
      <c r="J19">
        <f t="shared" si="5"/>
        <v>99.99</v>
      </c>
      <c r="K19">
        <f t="shared" si="6"/>
        <v>4.2300000000000004</v>
      </c>
      <c r="L19">
        <f t="shared" si="7"/>
        <v>95.77</v>
      </c>
      <c r="M19">
        <f t="shared" si="8"/>
        <v>0</v>
      </c>
      <c r="N19">
        <v>0</v>
      </c>
      <c r="O19">
        <v>0</v>
      </c>
      <c r="P19">
        <v>0</v>
      </c>
      <c r="Q19">
        <f t="shared" si="9"/>
        <v>100</v>
      </c>
    </row>
    <row r="20" spans="1:17" x14ac:dyDescent="0.25">
      <c r="A20" t="s">
        <v>2026</v>
      </c>
      <c r="B20" t="str">
        <f>VLOOKUP(A20,[1]Sheet1!$C$5866:$D$11139,2,FALSE)</f>
        <v>Muscicapa dauurica</v>
      </c>
      <c r="C20" t="s">
        <v>2027</v>
      </c>
      <c r="D20">
        <f t="shared" si="0"/>
        <v>46.15</v>
      </c>
      <c r="E20">
        <f t="shared" si="1"/>
        <v>6.6</v>
      </c>
      <c r="F20">
        <v>0</v>
      </c>
      <c r="G20">
        <f t="shared" si="2"/>
        <v>0</v>
      </c>
      <c r="H20">
        <f t="shared" si="3"/>
        <v>46.16</v>
      </c>
      <c r="I20">
        <f t="shared" si="4"/>
        <v>1.1000000000000001</v>
      </c>
      <c r="J20">
        <f t="shared" si="5"/>
        <v>100.00999999999999</v>
      </c>
      <c r="K20">
        <f t="shared" si="6"/>
        <v>89.01</v>
      </c>
      <c r="L20">
        <f t="shared" si="7"/>
        <v>2.2000000000000002</v>
      </c>
      <c r="M20">
        <f t="shared" si="8"/>
        <v>8.7899999999999991</v>
      </c>
      <c r="N20">
        <v>0</v>
      </c>
      <c r="O20">
        <v>0</v>
      </c>
      <c r="P20">
        <v>0</v>
      </c>
      <c r="Q20">
        <f t="shared" si="9"/>
        <v>100</v>
      </c>
    </row>
    <row r="21" spans="1:17" x14ac:dyDescent="0.25">
      <c r="A21" t="s">
        <v>2028</v>
      </c>
      <c r="B21" t="str">
        <f>VLOOKUP(A21,[1]Sheet1!$C$5866:$D$11139,2,FALSE)</f>
        <v>Phylloscopus borealis</v>
      </c>
      <c r="C21" t="s">
        <v>1111</v>
      </c>
      <c r="D21">
        <f t="shared" si="0"/>
        <v>7.95</v>
      </c>
      <c r="E21">
        <f t="shared" si="1"/>
        <v>17.04</v>
      </c>
      <c r="F21">
        <v>0</v>
      </c>
      <c r="G21">
        <f t="shared" si="2"/>
        <v>0</v>
      </c>
      <c r="H21">
        <f t="shared" si="3"/>
        <v>71.59</v>
      </c>
      <c r="I21">
        <f t="shared" si="4"/>
        <v>3.41</v>
      </c>
      <c r="J21">
        <f t="shared" si="5"/>
        <v>99.99</v>
      </c>
      <c r="K21">
        <f t="shared" si="6"/>
        <v>39.770000000000003</v>
      </c>
      <c r="L21">
        <f t="shared" si="7"/>
        <v>31.82</v>
      </c>
      <c r="M21">
        <f t="shared" si="8"/>
        <v>28.41</v>
      </c>
      <c r="N21">
        <v>0</v>
      </c>
      <c r="O21">
        <v>0</v>
      </c>
      <c r="P21">
        <v>0</v>
      </c>
      <c r="Q21">
        <f t="shared" si="9"/>
        <v>100</v>
      </c>
    </row>
    <row r="22" spans="1:17" x14ac:dyDescent="0.25">
      <c r="A22" t="s">
        <v>2029</v>
      </c>
      <c r="B22" t="str">
        <f>VLOOKUP(A22,[1]Sheet1!$C$5866:$D$11139,2,FALSE)</f>
        <v>Macronous gularis</v>
      </c>
      <c r="C22" t="s">
        <v>1103</v>
      </c>
      <c r="D22">
        <f t="shared" si="0"/>
        <v>0</v>
      </c>
      <c r="E22">
        <f t="shared" si="1"/>
        <v>13.86</v>
      </c>
      <c r="F22">
        <v>0</v>
      </c>
      <c r="G22">
        <f t="shared" si="2"/>
        <v>0</v>
      </c>
      <c r="H22">
        <f t="shared" si="3"/>
        <v>60</v>
      </c>
      <c r="I22">
        <f t="shared" si="4"/>
        <v>26.15</v>
      </c>
      <c r="J22">
        <f t="shared" si="5"/>
        <v>100.00999999999999</v>
      </c>
      <c r="K22">
        <f t="shared" si="6"/>
        <v>1.54</v>
      </c>
      <c r="L22">
        <f t="shared" si="7"/>
        <v>98.460000000000008</v>
      </c>
      <c r="M22">
        <f t="shared" si="8"/>
        <v>0</v>
      </c>
      <c r="N22">
        <v>0</v>
      </c>
      <c r="O22">
        <v>0</v>
      </c>
      <c r="P22">
        <v>0</v>
      </c>
      <c r="Q22">
        <f t="shared" si="9"/>
        <v>100.00000000000001</v>
      </c>
    </row>
    <row r="23" spans="1:17" x14ac:dyDescent="0.25">
      <c r="A23" t="s">
        <v>2030</v>
      </c>
      <c r="B23" t="str">
        <f>VLOOKUP(A23,[1]Sheet1!$C$5866:$D$11139,2,FALSE)</f>
        <v>Stachyris erythroptera</v>
      </c>
      <c r="C23" t="s">
        <v>2031</v>
      </c>
      <c r="D23">
        <f t="shared" si="0"/>
        <v>0</v>
      </c>
      <c r="E23">
        <f t="shared" si="1"/>
        <v>0</v>
      </c>
      <c r="F23">
        <v>0</v>
      </c>
      <c r="G23">
        <f t="shared" si="2"/>
        <v>0</v>
      </c>
      <c r="H23">
        <f t="shared" si="3"/>
        <v>17.169999999999998</v>
      </c>
      <c r="I23">
        <f t="shared" si="4"/>
        <v>82.83</v>
      </c>
      <c r="J23">
        <f t="shared" si="5"/>
        <v>100</v>
      </c>
      <c r="K23">
        <f t="shared" si="6"/>
        <v>0</v>
      </c>
      <c r="L23">
        <f t="shared" si="7"/>
        <v>100</v>
      </c>
      <c r="M23">
        <f t="shared" si="8"/>
        <v>0</v>
      </c>
      <c r="N23">
        <v>0</v>
      </c>
      <c r="O23">
        <v>0</v>
      </c>
      <c r="P23">
        <v>0</v>
      </c>
      <c r="Q23">
        <f t="shared" si="9"/>
        <v>100</v>
      </c>
    </row>
    <row r="24" spans="1:17" x14ac:dyDescent="0.25">
      <c r="A24" t="s">
        <v>2032</v>
      </c>
      <c r="B24" t="s">
        <v>2042</v>
      </c>
      <c r="C24" t="s">
        <v>2033</v>
      </c>
      <c r="D24">
        <f t="shared" si="0"/>
        <v>0</v>
      </c>
      <c r="E24">
        <f t="shared" si="1"/>
        <v>12.9</v>
      </c>
      <c r="F24">
        <v>0</v>
      </c>
      <c r="G24">
        <f t="shared" si="2"/>
        <v>6.45</v>
      </c>
      <c r="H24">
        <f t="shared" si="3"/>
        <v>22.58</v>
      </c>
      <c r="I24">
        <f t="shared" si="4"/>
        <v>58.06</v>
      </c>
      <c r="J24">
        <f t="shared" si="5"/>
        <v>99.990000000000009</v>
      </c>
      <c r="K24">
        <f t="shared" si="6"/>
        <v>6.45</v>
      </c>
      <c r="L24">
        <f t="shared" si="7"/>
        <v>93.55</v>
      </c>
      <c r="M24">
        <f t="shared" si="8"/>
        <v>0</v>
      </c>
      <c r="N24">
        <v>0</v>
      </c>
      <c r="O24">
        <v>0</v>
      </c>
      <c r="P24">
        <v>0</v>
      </c>
      <c r="Q24">
        <f t="shared" si="9"/>
        <v>100</v>
      </c>
    </row>
    <row r="25" spans="1:17" x14ac:dyDescent="0.25">
      <c r="A25" t="s">
        <v>2034</v>
      </c>
      <c r="B25" t="str">
        <f>VLOOKUP(A25,[1]Sheet1!$C$5866:$D$11139,2,FALSE)</f>
        <v>Prinia rufescens</v>
      </c>
      <c r="C25" t="s">
        <v>1071</v>
      </c>
      <c r="D25">
        <f t="shared" si="0"/>
        <v>0</v>
      </c>
      <c r="E25">
        <f t="shared" si="1"/>
        <v>6.06</v>
      </c>
      <c r="F25">
        <v>0</v>
      </c>
      <c r="G25">
        <f t="shared" si="2"/>
        <v>0</v>
      </c>
      <c r="H25">
        <f t="shared" si="3"/>
        <v>90.9</v>
      </c>
      <c r="I25">
        <f t="shared" si="4"/>
        <v>3.03</v>
      </c>
      <c r="J25">
        <f t="shared" si="5"/>
        <v>99.990000000000009</v>
      </c>
      <c r="K25">
        <f t="shared" si="6"/>
        <v>9.09</v>
      </c>
      <c r="L25">
        <f t="shared" si="7"/>
        <v>87.88</v>
      </c>
      <c r="M25">
        <f t="shared" si="8"/>
        <v>3.03</v>
      </c>
      <c r="N25">
        <v>0</v>
      </c>
      <c r="O25">
        <v>0</v>
      </c>
      <c r="P25">
        <v>0</v>
      </c>
      <c r="Q25">
        <f t="shared" si="9"/>
        <v>100</v>
      </c>
    </row>
    <row r="28" spans="1:17" x14ac:dyDescent="0.25">
      <c r="A28" s="73" t="s">
        <v>239</v>
      </c>
      <c r="B28" s="73" t="s">
        <v>277</v>
      </c>
      <c r="C28" s="73" t="s">
        <v>81</v>
      </c>
      <c r="D28" s="74" t="s">
        <v>93</v>
      </c>
      <c r="E28" s="74" t="s">
        <v>193</v>
      </c>
      <c r="F28" s="74" t="s">
        <v>194</v>
      </c>
      <c r="G28" s="74" t="s">
        <v>195</v>
      </c>
      <c r="H28" s="74" t="s">
        <v>196</v>
      </c>
      <c r="I28" s="74" t="s">
        <v>197</v>
      </c>
      <c r="J28" s="75" t="s">
        <v>198</v>
      </c>
      <c r="K28" s="76" t="s">
        <v>188</v>
      </c>
      <c r="L28" s="76" t="s">
        <v>189</v>
      </c>
      <c r="M28" s="76" t="s">
        <v>84</v>
      </c>
      <c r="N28" s="76" t="s">
        <v>190</v>
      </c>
      <c r="O28" s="76" t="s">
        <v>88</v>
      </c>
      <c r="P28" s="76" t="s">
        <v>191</v>
      </c>
      <c r="Q28" s="75" t="s">
        <v>192</v>
      </c>
    </row>
    <row r="29" spans="1:17" x14ac:dyDescent="0.25">
      <c r="A29" t="s">
        <v>2019</v>
      </c>
      <c r="B29" t="s">
        <v>1666</v>
      </c>
      <c r="C29" t="s">
        <v>1224</v>
      </c>
      <c r="D29">
        <f>(D16/100)*$C16</f>
        <v>0</v>
      </c>
      <c r="E29">
        <f t="shared" ref="E29:I29" si="10">(E16/100)*$C16</f>
        <v>3</v>
      </c>
      <c r="F29">
        <f t="shared" si="10"/>
        <v>0</v>
      </c>
      <c r="G29">
        <f t="shared" si="10"/>
        <v>0</v>
      </c>
      <c r="H29">
        <f t="shared" si="10"/>
        <v>34</v>
      </c>
      <c r="I29">
        <f t="shared" si="10"/>
        <v>3</v>
      </c>
      <c r="J29">
        <f>SUM(D29:I29)</f>
        <v>40</v>
      </c>
      <c r="K29">
        <f>(K16/100)*$C16</f>
        <v>5</v>
      </c>
      <c r="L29">
        <f t="shared" ref="L29:P29" si="11">(L16/100)*$C16</f>
        <v>34</v>
      </c>
      <c r="M29">
        <f t="shared" si="11"/>
        <v>1</v>
      </c>
      <c r="N29">
        <f t="shared" si="11"/>
        <v>0</v>
      </c>
      <c r="O29">
        <f t="shared" si="11"/>
        <v>0</v>
      </c>
      <c r="P29">
        <f t="shared" si="11"/>
        <v>0</v>
      </c>
      <c r="Q29">
        <f>SUM(K29:P29)</f>
        <v>40</v>
      </c>
    </row>
    <row r="30" spans="1:17" x14ac:dyDescent="0.25">
      <c r="A30" t="s">
        <v>2020</v>
      </c>
      <c r="B30" t="str">
        <f>VLOOKUP(A30,[1]Sheet1!$C$5866:$D$11139,2,FALSE)</f>
        <v>Terpsiphone paradisi</v>
      </c>
      <c r="C30" t="s">
        <v>2021</v>
      </c>
      <c r="D30">
        <f t="shared" ref="D30:I30" si="12">(D17/100)*$C17</f>
        <v>35</v>
      </c>
      <c r="E30">
        <f t="shared" si="12"/>
        <v>2.0047999999999999</v>
      </c>
      <c r="F30">
        <f t="shared" si="12"/>
        <v>0</v>
      </c>
      <c r="G30">
        <f t="shared" si="12"/>
        <v>0</v>
      </c>
      <c r="H30">
        <f t="shared" si="12"/>
        <v>19.000799999999998</v>
      </c>
      <c r="I30">
        <f t="shared" si="12"/>
        <v>0</v>
      </c>
      <c r="J30">
        <f t="shared" ref="J30:J38" si="13">SUM(D30:I30)</f>
        <v>56.005600000000001</v>
      </c>
      <c r="K30">
        <f t="shared" ref="K30:P30" si="14">(K17/100)*$C17</f>
        <v>47.000800000000005</v>
      </c>
      <c r="L30">
        <f t="shared" si="14"/>
        <v>0</v>
      </c>
      <c r="M30">
        <f t="shared" si="14"/>
        <v>8.9992000000000001</v>
      </c>
      <c r="N30">
        <f t="shared" si="14"/>
        <v>0</v>
      </c>
      <c r="O30">
        <f t="shared" si="14"/>
        <v>0</v>
      </c>
      <c r="P30">
        <f t="shared" si="14"/>
        <v>0</v>
      </c>
      <c r="Q30">
        <f t="shared" ref="Q30:Q38" si="15">SUM(K30:P30)</f>
        <v>56.000000000000007</v>
      </c>
    </row>
    <row r="31" spans="1:17" x14ac:dyDescent="0.25">
      <c r="A31" t="s">
        <v>2022</v>
      </c>
      <c r="B31" t="str">
        <f>VLOOKUP(A31,[1]Sheet1!$C$5866:$D$11139,2,FALSE)</f>
        <v>Hypothymis azurea</v>
      </c>
      <c r="C31" t="s">
        <v>2023</v>
      </c>
      <c r="D31">
        <f t="shared" ref="D31:I31" si="16">(D18/100)*$C18</f>
        <v>7.0004999999999997</v>
      </c>
      <c r="E31">
        <f t="shared" si="16"/>
        <v>5.9981999999999998</v>
      </c>
      <c r="F31">
        <f t="shared" si="16"/>
        <v>0</v>
      </c>
      <c r="G31">
        <f t="shared" si="16"/>
        <v>0</v>
      </c>
      <c r="H31">
        <f t="shared" si="16"/>
        <v>25.0029</v>
      </c>
      <c r="I31">
        <f t="shared" si="16"/>
        <v>0.99840000000000007</v>
      </c>
      <c r="J31">
        <f t="shared" si="13"/>
        <v>38.999999999999993</v>
      </c>
      <c r="K31">
        <f t="shared" ref="K31:P31" si="17">(K18/100)*$C18</f>
        <v>33.001800000000003</v>
      </c>
      <c r="L31">
        <f t="shared" si="17"/>
        <v>3.9974999999999996</v>
      </c>
      <c r="M31">
        <f t="shared" si="17"/>
        <v>2.0007000000000001</v>
      </c>
      <c r="N31">
        <f t="shared" si="17"/>
        <v>0</v>
      </c>
      <c r="O31">
        <f t="shared" si="17"/>
        <v>0</v>
      </c>
      <c r="P31">
        <f t="shared" si="17"/>
        <v>0</v>
      </c>
      <c r="Q31">
        <f t="shared" si="15"/>
        <v>39.000000000000007</v>
      </c>
    </row>
    <row r="32" spans="1:17" x14ac:dyDescent="0.25">
      <c r="A32" t="s">
        <v>2024</v>
      </c>
      <c r="B32" t="str">
        <f>VLOOKUP(A32,[1]Sheet1!$C$5866:$D$11139,2,FALSE)</f>
        <v>Aegithina viridissima</v>
      </c>
      <c r="C32" t="s">
        <v>2025</v>
      </c>
      <c r="D32">
        <f t="shared" ref="D32:I32" si="18">(D19/100)*$C19</f>
        <v>0</v>
      </c>
      <c r="E32">
        <f t="shared" si="18"/>
        <v>9.9968000000000004</v>
      </c>
      <c r="F32">
        <f t="shared" si="18"/>
        <v>0</v>
      </c>
      <c r="G32">
        <f t="shared" si="18"/>
        <v>0</v>
      </c>
      <c r="H32">
        <f t="shared" si="18"/>
        <v>60.996099999999998</v>
      </c>
      <c r="I32">
        <f t="shared" si="18"/>
        <v>0</v>
      </c>
      <c r="J32">
        <f t="shared" si="13"/>
        <v>70.992899999999992</v>
      </c>
      <c r="K32">
        <f t="shared" ref="K32:P32" si="19">(K19/100)*$C19</f>
        <v>3.0033000000000003</v>
      </c>
      <c r="L32">
        <f t="shared" si="19"/>
        <v>67.996700000000004</v>
      </c>
      <c r="M32">
        <f t="shared" si="19"/>
        <v>0</v>
      </c>
      <c r="N32">
        <f t="shared" si="19"/>
        <v>0</v>
      </c>
      <c r="O32">
        <f t="shared" si="19"/>
        <v>0</v>
      </c>
      <c r="P32">
        <f t="shared" si="19"/>
        <v>0</v>
      </c>
      <c r="Q32">
        <f t="shared" si="15"/>
        <v>71</v>
      </c>
    </row>
    <row r="33" spans="1:17" x14ac:dyDescent="0.25">
      <c r="A33" t="s">
        <v>2026</v>
      </c>
      <c r="B33" t="str">
        <f>VLOOKUP(A33,[1]Sheet1!$C$5866:$D$11139,2,FALSE)</f>
        <v>Muscicapa dauurica</v>
      </c>
      <c r="C33" t="s">
        <v>2027</v>
      </c>
      <c r="D33">
        <f t="shared" ref="D33:I33" si="20">(D20/100)*$C20</f>
        <v>41.996499999999997</v>
      </c>
      <c r="E33">
        <f t="shared" si="20"/>
        <v>6.0060000000000002</v>
      </c>
      <c r="F33">
        <f t="shared" si="20"/>
        <v>0</v>
      </c>
      <c r="G33">
        <f t="shared" si="20"/>
        <v>0</v>
      </c>
      <c r="H33">
        <f t="shared" si="20"/>
        <v>42.005599999999994</v>
      </c>
      <c r="I33">
        <f t="shared" si="20"/>
        <v>1.0010000000000001</v>
      </c>
      <c r="J33">
        <f t="shared" si="13"/>
        <v>91.009099999999989</v>
      </c>
      <c r="K33">
        <f t="shared" ref="K33:P33" si="21">(K20/100)*$C20</f>
        <v>80.999099999999999</v>
      </c>
      <c r="L33">
        <f t="shared" si="21"/>
        <v>2.0020000000000002</v>
      </c>
      <c r="M33">
        <f t="shared" si="21"/>
        <v>7.998899999999999</v>
      </c>
      <c r="N33">
        <f t="shared" si="21"/>
        <v>0</v>
      </c>
      <c r="O33">
        <f t="shared" si="21"/>
        <v>0</v>
      </c>
      <c r="P33">
        <f t="shared" si="21"/>
        <v>0</v>
      </c>
      <c r="Q33">
        <f t="shared" si="15"/>
        <v>91</v>
      </c>
    </row>
    <row r="34" spans="1:17" x14ac:dyDescent="0.25">
      <c r="A34" t="s">
        <v>2028</v>
      </c>
      <c r="B34" t="str">
        <f>VLOOKUP(A34,[1]Sheet1!$C$5866:$D$11139,2,FALSE)</f>
        <v>Phylloscopus borealis</v>
      </c>
      <c r="C34" t="s">
        <v>1111</v>
      </c>
      <c r="D34">
        <f t="shared" ref="D34:I34" si="22">(D21/100)*$C21</f>
        <v>6.9960000000000004</v>
      </c>
      <c r="E34">
        <f t="shared" si="22"/>
        <v>14.995200000000001</v>
      </c>
      <c r="F34">
        <f t="shared" si="22"/>
        <v>0</v>
      </c>
      <c r="G34">
        <f t="shared" si="22"/>
        <v>0</v>
      </c>
      <c r="H34">
        <f t="shared" si="22"/>
        <v>62.999200000000002</v>
      </c>
      <c r="I34">
        <f t="shared" si="22"/>
        <v>3.0007999999999999</v>
      </c>
      <c r="J34">
        <f t="shared" si="13"/>
        <v>87.991199999999992</v>
      </c>
      <c r="K34">
        <f t="shared" ref="K34:P34" si="23">(K21/100)*$C21</f>
        <v>34.997600000000006</v>
      </c>
      <c r="L34">
        <f t="shared" si="23"/>
        <v>28.0016</v>
      </c>
      <c r="M34">
        <f t="shared" si="23"/>
        <v>25.000800000000002</v>
      </c>
      <c r="N34">
        <f t="shared" si="23"/>
        <v>0</v>
      </c>
      <c r="O34">
        <f t="shared" si="23"/>
        <v>0</v>
      </c>
      <c r="P34">
        <f t="shared" si="23"/>
        <v>0</v>
      </c>
      <c r="Q34">
        <f t="shared" si="15"/>
        <v>88</v>
      </c>
    </row>
    <row r="35" spans="1:17" x14ac:dyDescent="0.25">
      <c r="A35" t="s">
        <v>2029</v>
      </c>
      <c r="B35" t="str">
        <f>VLOOKUP(A35,[1]Sheet1!$C$5866:$D$11139,2,FALSE)</f>
        <v>Macronous gularis</v>
      </c>
      <c r="C35" t="s">
        <v>1103</v>
      </c>
      <c r="D35">
        <f t="shared" ref="D35:I35" si="24">(D22/100)*$C22</f>
        <v>0</v>
      </c>
      <c r="E35">
        <f t="shared" si="24"/>
        <v>9.0090000000000003</v>
      </c>
      <c r="F35">
        <f t="shared" si="24"/>
        <v>0</v>
      </c>
      <c r="G35">
        <f t="shared" si="24"/>
        <v>0</v>
      </c>
      <c r="H35">
        <f t="shared" si="24"/>
        <v>39</v>
      </c>
      <c r="I35">
        <f t="shared" si="24"/>
        <v>16.997500000000002</v>
      </c>
      <c r="J35">
        <f t="shared" si="13"/>
        <v>65.006500000000003</v>
      </c>
      <c r="K35">
        <f t="shared" ref="K35:P35" si="25">(K22/100)*$C22</f>
        <v>1.0010000000000001</v>
      </c>
      <c r="L35">
        <f t="shared" si="25"/>
        <v>63.999000000000002</v>
      </c>
      <c r="M35">
        <f t="shared" si="25"/>
        <v>0</v>
      </c>
      <c r="N35">
        <f t="shared" si="25"/>
        <v>0</v>
      </c>
      <c r="O35">
        <f t="shared" si="25"/>
        <v>0</v>
      </c>
      <c r="P35">
        <f t="shared" si="25"/>
        <v>0</v>
      </c>
      <c r="Q35">
        <f t="shared" si="15"/>
        <v>65</v>
      </c>
    </row>
    <row r="36" spans="1:17" x14ac:dyDescent="0.25">
      <c r="A36" t="s">
        <v>2030</v>
      </c>
      <c r="B36" t="str">
        <f>VLOOKUP(A36,[1]Sheet1!$C$5866:$D$11139,2,FALSE)</f>
        <v>Stachyris erythroptera</v>
      </c>
      <c r="C36" t="s">
        <v>2031</v>
      </c>
      <c r="D36">
        <f t="shared" ref="D36:I36" si="26">(D23/100)*$C23</f>
        <v>0</v>
      </c>
      <c r="E36">
        <f t="shared" si="26"/>
        <v>0</v>
      </c>
      <c r="F36">
        <f t="shared" si="26"/>
        <v>0</v>
      </c>
      <c r="G36">
        <f t="shared" si="26"/>
        <v>0</v>
      </c>
      <c r="H36">
        <f t="shared" si="26"/>
        <v>16.9983</v>
      </c>
      <c r="I36">
        <f t="shared" si="26"/>
        <v>82.0017</v>
      </c>
      <c r="J36">
        <f t="shared" si="13"/>
        <v>99</v>
      </c>
      <c r="K36">
        <f t="shared" ref="K36:P36" si="27">(K23/100)*$C23</f>
        <v>0</v>
      </c>
      <c r="L36">
        <f t="shared" si="27"/>
        <v>99</v>
      </c>
      <c r="M36">
        <f t="shared" si="27"/>
        <v>0</v>
      </c>
      <c r="N36">
        <f t="shared" si="27"/>
        <v>0</v>
      </c>
      <c r="O36">
        <f t="shared" si="27"/>
        <v>0</v>
      </c>
      <c r="P36">
        <f t="shared" si="27"/>
        <v>0</v>
      </c>
      <c r="Q36">
        <f t="shared" si="15"/>
        <v>99</v>
      </c>
    </row>
    <row r="37" spans="1:17" x14ac:dyDescent="0.25">
      <c r="A37" t="s">
        <v>2032</v>
      </c>
      <c r="B37" t="s">
        <v>2042</v>
      </c>
      <c r="C37" t="s">
        <v>2033</v>
      </c>
      <c r="D37">
        <f t="shared" ref="D37:I37" si="28">(D24/100)*$C24</f>
        <v>0</v>
      </c>
      <c r="E37">
        <f t="shared" si="28"/>
        <v>3.9990000000000001</v>
      </c>
      <c r="F37">
        <f t="shared" si="28"/>
        <v>0</v>
      </c>
      <c r="G37">
        <f t="shared" si="28"/>
        <v>1.9995000000000001</v>
      </c>
      <c r="H37">
        <f t="shared" si="28"/>
        <v>6.9997999999999996</v>
      </c>
      <c r="I37">
        <f t="shared" si="28"/>
        <v>17.9986</v>
      </c>
      <c r="J37">
        <f t="shared" si="13"/>
        <v>30.9969</v>
      </c>
      <c r="K37">
        <f t="shared" ref="K37:P37" si="29">(K24/100)*$C24</f>
        <v>1.9995000000000001</v>
      </c>
      <c r="L37">
        <f t="shared" si="29"/>
        <v>29.000499999999999</v>
      </c>
      <c r="M37">
        <f t="shared" si="29"/>
        <v>0</v>
      </c>
      <c r="N37">
        <f t="shared" si="29"/>
        <v>0</v>
      </c>
      <c r="O37">
        <f t="shared" si="29"/>
        <v>0</v>
      </c>
      <c r="P37">
        <f t="shared" si="29"/>
        <v>0</v>
      </c>
      <c r="Q37">
        <f t="shared" si="15"/>
        <v>31</v>
      </c>
    </row>
    <row r="38" spans="1:17" x14ac:dyDescent="0.25">
      <c r="A38" t="s">
        <v>2034</v>
      </c>
      <c r="B38" t="str">
        <f>VLOOKUP(A38,[1]Sheet1!$C$5866:$D$11139,2,FALSE)</f>
        <v>Prinia rufescens</v>
      </c>
      <c r="C38" t="s">
        <v>1071</v>
      </c>
      <c r="D38">
        <f t="shared" ref="D38:I38" si="30">(D25/100)*$C25</f>
        <v>0</v>
      </c>
      <c r="E38">
        <f t="shared" si="30"/>
        <v>1.9997999999999998</v>
      </c>
      <c r="F38">
        <f t="shared" si="30"/>
        <v>0</v>
      </c>
      <c r="G38">
        <f t="shared" si="30"/>
        <v>0</v>
      </c>
      <c r="H38">
        <f t="shared" si="30"/>
        <v>29.997</v>
      </c>
      <c r="I38">
        <f t="shared" si="30"/>
        <v>0.9998999999999999</v>
      </c>
      <c r="J38">
        <f t="shared" si="13"/>
        <v>32.996699999999997</v>
      </c>
      <c r="K38">
        <f t="shared" ref="K38:P38" si="31">(K25/100)*$C25</f>
        <v>2.9996999999999998</v>
      </c>
      <c r="L38">
        <f t="shared" si="31"/>
        <v>29.000399999999996</v>
      </c>
      <c r="M38">
        <f t="shared" si="31"/>
        <v>0.9998999999999999</v>
      </c>
      <c r="N38">
        <f t="shared" si="31"/>
        <v>0</v>
      </c>
      <c r="O38">
        <f t="shared" si="31"/>
        <v>0</v>
      </c>
      <c r="P38">
        <f t="shared" si="31"/>
        <v>0</v>
      </c>
      <c r="Q38">
        <f t="shared" si="15"/>
        <v>32.999999999999993</v>
      </c>
    </row>
  </sheetData>
  <conditionalFormatting sqref="A15:B15">
    <cfRule type="duplicateValues" dxfId="4" priority="2"/>
  </conditionalFormatting>
  <conditionalFormatting sqref="A28:B28">
    <cfRule type="duplicateValues" dxfId="3" priority="1"/>
  </conditionalFormatting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9FCA6-163B-4B1E-88F7-D37E0BF07644}">
  <dimension ref="B1:U87"/>
  <sheetViews>
    <sheetView topLeftCell="A49" workbookViewId="0">
      <selection activeCell="M97" sqref="M97"/>
    </sheetView>
  </sheetViews>
  <sheetFormatPr defaultRowHeight="15" x14ac:dyDescent="0.25"/>
  <cols>
    <col min="2" max="2" width="27.7109375" customWidth="1"/>
    <col min="3" max="3" width="17.5703125" bestFit="1" customWidth="1"/>
    <col min="8" max="8" width="14.140625" customWidth="1"/>
    <col min="9" max="9" width="24.7109375" customWidth="1"/>
    <col min="11" max="11" width="10.28515625" bestFit="1" customWidth="1"/>
    <col min="18" max="18" width="25.7109375" customWidth="1"/>
  </cols>
  <sheetData>
    <row r="1" spans="2:21" x14ac:dyDescent="0.25">
      <c r="B1" t="s">
        <v>508</v>
      </c>
      <c r="C1" t="s">
        <v>93</v>
      </c>
      <c r="D1" t="s">
        <v>195</v>
      </c>
      <c r="E1" t="s">
        <v>2251</v>
      </c>
      <c r="F1" t="s">
        <v>527</v>
      </c>
      <c r="G1" t="s">
        <v>325</v>
      </c>
      <c r="H1" t="s">
        <v>194</v>
      </c>
      <c r="I1" t="s">
        <v>508</v>
      </c>
      <c r="J1" t="s">
        <v>369</v>
      </c>
      <c r="K1" t="s">
        <v>280</v>
      </c>
      <c r="L1" t="s">
        <v>2269</v>
      </c>
      <c r="M1" t="s">
        <v>2270</v>
      </c>
      <c r="N1" t="s">
        <v>194</v>
      </c>
      <c r="O1" t="s">
        <v>246</v>
      </c>
      <c r="P1" t="s">
        <v>195</v>
      </c>
      <c r="Q1" t="s">
        <v>2271</v>
      </c>
      <c r="R1" t="s">
        <v>239</v>
      </c>
      <c r="S1" t="s">
        <v>2298</v>
      </c>
      <c r="U1" t="s">
        <v>81</v>
      </c>
    </row>
    <row r="2" spans="2:21" x14ac:dyDescent="0.25">
      <c r="B2" t="s">
        <v>2252</v>
      </c>
      <c r="C2">
        <v>60</v>
      </c>
      <c r="D2">
        <v>0</v>
      </c>
      <c r="E2">
        <v>0</v>
      </c>
      <c r="F2">
        <v>10</v>
      </c>
      <c r="G2">
        <v>30</v>
      </c>
      <c r="H2">
        <v>0</v>
      </c>
      <c r="I2" t="s">
        <v>2252</v>
      </c>
      <c r="J2">
        <v>60</v>
      </c>
      <c r="K2">
        <v>33.33</v>
      </c>
      <c r="L2">
        <v>6.66</v>
      </c>
      <c r="M2">
        <v>0</v>
      </c>
      <c r="N2">
        <v>0</v>
      </c>
      <c r="O2">
        <v>0</v>
      </c>
      <c r="P2">
        <v>0</v>
      </c>
      <c r="Q2">
        <v>0</v>
      </c>
      <c r="R2" t="s">
        <v>2252</v>
      </c>
      <c r="S2" t="s">
        <v>2272</v>
      </c>
      <c r="U2">
        <v>30</v>
      </c>
    </row>
    <row r="3" spans="2:21" x14ac:dyDescent="0.25">
      <c r="B3" t="s">
        <v>2253</v>
      </c>
      <c r="C3">
        <v>91.1</v>
      </c>
      <c r="D3">
        <v>5.8</v>
      </c>
      <c r="E3">
        <v>0</v>
      </c>
      <c r="F3">
        <v>2.9</v>
      </c>
      <c r="G3">
        <v>0</v>
      </c>
      <c r="H3">
        <v>0</v>
      </c>
      <c r="I3" t="s">
        <v>2253</v>
      </c>
      <c r="J3">
        <v>82.3</v>
      </c>
      <c r="K3">
        <v>5.8</v>
      </c>
      <c r="L3">
        <v>11.7</v>
      </c>
      <c r="M3">
        <v>0</v>
      </c>
      <c r="N3">
        <v>0</v>
      </c>
      <c r="O3">
        <v>0</v>
      </c>
      <c r="P3">
        <v>0</v>
      </c>
      <c r="Q3">
        <v>0</v>
      </c>
      <c r="R3" t="s">
        <v>2253</v>
      </c>
      <c r="S3" t="s">
        <v>2273</v>
      </c>
      <c r="U3">
        <v>34</v>
      </c>
    </row>
    <row r="4" spans="2:21" x14ac:dyDescent="0.25">
      <c r="B4" t="s">
        <v>535</v>
      </c>
      <c r="C4">
        <v>9.6</v>
      </c>
      <c r="D4">
        <v>0</v>
      </c>
      <c r="E4">
        <v>0</v>
      </c>
      <c r="F4">
        <v>74.099999999999994</v>
      </c>
      <c r="G4">
        <v>16.100000000000001</v>
      </c>
      <c r="H4">
        <v>0</v>
      </c>
      <c r="I4" t="s">
        <v>535</v>
      </c>
      <c r="J4">
        <v>3.2</v>
      </c>
      <c r="K4">
        <v>0</v>
      </c>
      <c r="L4">
        <v>19.3</v>
      </c>
      <c r="M4">
        <v>0</v>
      </c>
      <c r="N4">
        <v>0</v>
      </c>
      <c r="O4">
        <v>77.400000000000006</v>
      </c>
      <c r="P4">
        <v>0</v>
      </c>
      <c r="Q4">
        <v>0</v>
      </c>
      <c r="R4" t="s">
        <v>535</v>
      </c>
      <c r="S4" t="s">
        <v>2274</v>
      </c>
      <c r="U4">
        <v>31</v>
      </c>
    </row>
    <row r="5" spans="2:21" x14ac:dyDescent="0.25">
      <c r="B5" t="s">
        <v>2254</v>
      </c>
      <c r="C5">
        <v>2.2999999999999998</v>
      </c>
      <c r="D5">
        <v>0</v>
      </c>
      <c r="E5">
        <v>16.600000000000001</v>
      </c>
      <c r="F5">
        <v>14.2</v>
      </c>
      <c r="G5">
        <v>66.599999999999994</v>
      </c>
      <c r="H5">
        <v>0</v>
      </c>
      <c r="I5" t="s">
        <v>2254</v>
      </c>
      <c r="J5">
        <v>7.1</v>
      </c>
      <c r="K5">
        <v>28.5</v>
      </c>
      <c r="L5">
        <v>45.2</v>
      </c>
      <c r="M5">
        <v>7.1</v>
      </c>
      <c r="N5">
        <v>11.9</v>
      </c>
      <c r="O5">
        <v>0</v>
      </c>
      <c r="P5">
        <v>0</v>
      </c>
      <c r="Q5">
        <v>0</v>
      </c>
      <c r="R5" t="s">
        <v>2254</v>
      </c>
      <c r="S5" t="s">
        <v>2275</v>
      </c>
      <c r="U5">
        <v>42</v>
      </c>
    </row>
    <row r="6" spans="2:21" x14ac:dyDescent="0.25">
      <c r="B6" t="s">
        <v>2255</v>
      </c>
      <c r="C6">
        <v>10</v>
      </c>
      <c r="D6">
        <v>10</v>
      </c>
      <c r="E6">
        <v>0</v>
      </c>
      <c r="F6">
        <v>16.600000000000001</v>
      </c>
      <c r="G6">
        <v>63.3</v>
      </c>
      <c r="H6">
        <v>0</v>
      </c>
      <c r="I6" t="s">
        <v>2255</v>
      </c>
      <c r="J6">
        <v>6.6</v>
      </c>
      <c r="K6">
        <v>30</v>
      </c>
      <c r="L6">
        <v>63.3</v>
      </c>
      <c r="M6">
        <v>0</v>
      </c>
      <c r="N6">
        <v>0</v>
      </c>
      <c r="O6">
        <v>0</v>
      </c>
      <c r="P6">
        <v>0</v>
      </c>
      <c r="Q6">
        <v>0</v>
      </c>
      <c r="R6" t="s">
        <v>2255</v>
      </c>
      <c r="S6" t="s">
        <v>2276</v>
      </c>
      <c r="U6">
        <v>30</v>
      </c>
    </row>
    <row r="7" spans="2:21" x14ac:dyDescent="0.25">
      <c r="B7" t="s">
        <v>2256</v>
      </c>
      <c r="C7">
        <v>16.600000000000001</v>
      </c>
      <c r="D7">
        <v>0</v>
      </c>
      <c r="E7">
        <v>3.3</v>
      </c>
      <c r="F7">
        <v>20</v>
      </c>
      <c r="G7">
        <v>60</v>
      </c>
      <c r="H7">
        <v>0</v>
      </c>
      <c r="I7" t="s">
        <v>2256</v>
      </c>
      <c r="J7">
        <v>13.3</v>
      </c>
      <c r="K7">
        <v>36.6</v>
      </c>
      <c r="L7">
        <v>40</v>
      </c>
      <c r="M7">
        <v>10</v>
      </c>
      <c r="N7">
        <v>0</v>
      </c>
      <c r="O7">
        <v>0</v>
      </c>
      <c r="P7">
        <v>0</v>
      </c>
      <c r="Q7">
        <v>0</v>
      </c>
      <c r="R7" t="s">
        <v>2256</v>
      </c>
      <c r="S7" t="s">
        <v>2277</v>
      </c>
      <c r="U7">
        <v>30</v>
      </c>
    </row>
    <row r="8" spans="2:21" x14ac:dyDescent="0.25">
      <c r="B8" t="s">
        <v>2257</v>
      </c>
      <c r="C8">
        <v>0</v>
      </c>
      <c r="D8">
        <v>0</v>
      </c>
      <c r="E8">
        <v>0</v>
      </c>
      <c r="F8">
        <v>0</v>
      </c>
      <c r="G8">
        <v>0</v>
      </c>
      <c r="H8">
        <v>100</v>
      </c>
      <c r="I8" t="s">
        <v>2257</v>
      </c>
      <c r="J8">
        <v>0</v>
      </c>
      <c r="K8">
        <v>0</v>
      </c>
      <c r="L8">
        <v>0</v>
      </c>
      <c r="M8">
        <v>0</v>
      </c>
      <c r="N8">
        <v>100</v>
      </c>
      <c r="O8">
        <v>0</v>
      </c>
      <c r="P8">
        <v>0</v>
      </c>
      <c r="Q8">
        <v>0</v>
      </c>
      <c r="R8" t="s">
        <v>2257</v>
      </c>
      <c r="S8" t="s">
        <v>2278</v>
      </c>
      <c r="U8">
        <v>32</v>
      </c>
    </row>
    <row r="9" spans="2:21" x14ac:dyDescent="0.25">
      <c r="B9" t="s">
        <v>677</v>
      </c>
      <c r="C9">
        <v>0</v>
      </c>
      <c r="D9">
        <v>56.4</v>
      </c>
      <c r="E9">
        <v>0</v>
      </c>
      <c r="F9">
        <v>25.6</v>
      </c>
      <c r="G9">
        <v>17.899999999999999</v>
      </c>
      <c r="H9">
        <v>0</v>
      </c>
      <c r="I9" t="s">
        <v>677</v>
      </c>
      <c r="J9">
        <v>0</v>
      </c>
      <c r="K9">
        <v>12.8</v>
      </c>
      <c r="L9">
        <v>5.0999999999999996</v>
      </c>
      <c r="M9">
        <v>0</v>
      </c>
      <c r="N9">
        <v>0</v>
      </c>
      <c r="O9">
        <v>0</v>
      </c>
      <c r="P9">
        <v>81.900000000000006</v>
      </c>
      <c r="Q9">
        <v>0</v>
      </c>
      <c r="R9" t="s">
        <v>677</v>
      </c>
      <c r="S9" t="s">
        <v>2279</v>
      </c>
      <c r="U9">
        <v>39</v>
      </c>
    </row>
    <row r="10" spans="2:21" x14ac:dyDescent="0.25">
      <c r="B10" t="s">
        <v>2258</v>
      </c>
      <c r="C10">
        <v>0</v>
      </c>
      <c r="D10">
        <v>0</v>
      </c>
      <c r="E10">
        <v>100</v>
      </c>
      <c r="F10">
        <v>0</v>
      </c>
      <c r="G10">
        <v>0</v>
      </c>
      <c r="H10">
        <v>0</v>
      </c>
      <c r="I10" t="s">
        <v>2258</v>
      </c>
      <c r="J10">
        <v>0</v>
      </c>
      <c r="K10">
        <v>0</v>
      </c>
      <c r="L10">
        <v>0</v>
      </c>
      <c r="M10">
        <v>21.4</v>
      </c>
      <c r="N10">
        <v>0</v>
      </c>
      <c r="O10">
        <v>0</v>
      </c>
      <c r="P10">
        <v>0</v>
      </c>
      <c r="Q10">
        <v>78.5</v>
      </c>
      <c r="R10" t="s">
        <v>2258</v>
      </c>
      <c r="S10" t="s">
        <v>2280</v>
      </c>
      <c r="U10">
        <v>42</v>
      </c>
    </row>
    <row r="11" spans="2:21" x14ac:dyDescent="0.25">
      <c r="B11" t="s">
        <v>566</v>
      </c>
      <c r="C11">
        <v>0</v>
      </c>
      <c r="D11">
        <v>100</v>
      </c>
      <c r="E11">
        <v>0</v>
      </c>
      <c r="F11">
        <v>0</v>
      </c>
      <c r="G11">
        <v>0</v>
      </c>
      <c r="H11">
        <v>0</v>
      </c>
      <c r="I11" t="s">
        <v>566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100</v>
      </c>
      <c r="Q11">
        <v>0</v>
      </c>
      <c r="R11" t="s">
        <v>566</v>
      </c>
      <c r="S11" t="s">
        <v>2283</v>
      </c>
      <c r="U11">
        <v>32</v>
      </c>
    </row>
    <row r="12" spans="2:21" x14ac:dyDescent="0.25">
      <c r="B12" t="s">
        <v>2259</v>
      </c>
      <c r="C12">
        <v>0</v>
      </c>
      <c r="D12">
        <v>0</v>
      </c>
      <c r="E12">
        <v>0</v>
      </c>
      <c r="F12">
        <v>49</v>
      </c>
      <c r="G12">
        <v>47</v>
      </c>
      <c r="H12">
        <v>3.9</v>
      </c>
      <c r="I12" t="s">
        <v>2259</v>
      </c>
      <c r="J12">
        <v>0</v>
      </c>
      <c r="K12">
        <v>37.200000000000003</v>
      </c>
      <c r="L12">
        <v>43.1</v>
      </c>
      <c r="M12">
        <v>0</v>
      </c>
      <c r="N12">
        <v>3.9</v>
      </c>
      <c r="O12">
        <v>15.6</v>
      </c>
      <c r="P12">
        <v>0</v>
      </c>
      <c r="Q12">
        <v>0</v>
      </c>
      <c r="R12" t="s">
        <v>2259</v>
      </c>
      <c r="S12" t="s">
        <v>2281</v>
      </c>
      <c r="U12">
        <v>51</v>
      </c>
    </row>
    <row r="13" spans="2:21" x14ac:dyDescent="0.25">
      <c r="B13" t="s">
        <v>1312</v>
      </c>
      <c r="C13">
        <v>95.6</v>
      </c>
      <c r="D13">
        <v>0</v>
      </c>
      <c r="E13">
        <v>0</v>
      </c>
      <c r="F13">
        <v>0</v>
      </c>
      <c r="G13">
        <v>4</v>
      </c>
      <c r="H13">
        <v>0</v>
      </c>
      <c r="I13" t="s">
        <v>1312</v>
      </c>
      <c r="J13">
        <v>91.8</v>
      </c>
      <c r="K13">
        <v>2</v>
      </c>
      <c r="L13">
        <v>6.1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1312</v>
      </c>
      <c r="S13" t="s">
        <v>2282</v>
      </c>
      <c r="U13">
        <v>49</v>
      </c>
    </row>
    <row r="14" spans="2:21" x14ac:dyDescent="0.25">
      <c r="B14" t="s">
        <v>2260</v>
      </c>
      <c r="C14">
        <v>0</v>
      </c>
      <c r="D14">
        <v>18.7</v>
      </c>
      <c r="E14">
        <v>3.1</v>
      </c>
      <c r="F14">
        <v>15.6</v>
      </c>
      <c r="G14">
        <v>62.5</v>
      </c>
      <c r="H14">
        <v>0</v>
      </c>
      <c r="I14" t="s">
        <v>2260</v>
      </c>
      <c r="J14">
        <v>3.1</v>
      </c>
      <c r="K14">
        <v>18.7</v>
      </c>
      <c r="L14">
        <v>53.1</v>
      </c>
      <c r="M14">
        <v>12.5</v>
      </c>
      <c r="N14">
        <v>0</v>
      </c>
      <c r="O14">
        <v>0</v>
      </c>
      <c r="P14">
        <v>12.5</v>
      </c>
      <c r="Q14">
        <v>0</v>
      </c>
      <c r="R14" t="s">
        <v>2260</v>
      </c>
      <c r="S14" t="s">
        <v>2284</v>
      </c>
      <c r="U14">
        <v>32</v>
      </c>
    </row>
    <row r="15" spans="2:21" x14ac:dyDescent="0.25">
      <c r="B15" t="s">
        <v>2261</v>
      </c>
      <c r="C15">
        <v>6.6</v>
      </c>
      <c r="D15">
        <v>93.3</v>
      </c>
      <c r="E15">
        <v>0</v>
      </c>
      <c r="F15">
        <v>0</v>
      </c>
      <c r="G15">
        <v>0</v>
      </c>
      <c r="H15">
        <v>0</v>
      </c>
      <c r="I15" t="s">
        <v>2261</v>
      </c>
      <c r="J15">
        <v>6.6</v>
      </c>
      <c r="K15">
        <v>83.3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 t="s">
        <v>2261</v>
      </c>
      <c r="S15" t="s">
        <v>2285</v>
      </c>
      <c r="U15">
        <v>30</v>
      </c>
    </row>
    <row r="16" spans="2:21" x14ac:dyDescent="0.25">
      <c r="B16" t="s">
        <v>2262</v>
      </c>
      <c r="C16">
        <v>81.8</v>
      </c>
      <c r="D16">
        <v>6</v>
      </c>
      <c r="E16">
        <v>0</v>
      </c>
      <c r="F16">
        <v>12.1</v>
      </c>
      <c r="G16">
        <v>0</v>
      </c>
      <c r="H16">
        <v>0</v>
      </c>
      <c r="I16" t="s">
        <v>2262</v>
      </c>
      <c r="J16">
        <v>80.900000000000006</v>
      </c>
      <c r="K16">
        <v>3</v>
      </c>
      <c r="L16">
        <v>15.1</v>
      </c>
      <c r="M16">
        <v>0</v>
      </c>
      <c r="N16">
        <v>0</v>
      </c>
      <c r="O16">
        <v>0</v>
      </c>
      <c r="P16">
        <v>0</v>
      </c>
      <c r="Q16">
        <v>0</v>
      </c>
      <c r="R16" t="s">
        <v>2262</v>
      </c>
      <c r="S16" t="s">
        <v>2286</v>
      </c>
      <c r="U16">
        <v>33</v>
      </c>
    </row>
    <row r="17" spans="2:21" x14ac:dyDescent="0.25">
      <c r="B17" t="s">
        <v>2263</v>
      </c>
      <c r="C17">
        <v>0</v>
      </c>
      <c r="D17">
        <v>23.1</v>
      </c>
      <c r="E17">
        <v>0</v>
      </c>
      <c r="F17">
        <v>76.8</v>
      </c>
      <c r="G17">
        <v>0</v>
      </c>
      <c r="H17">
        <v>0</v>
      </c>
      <c r="I17" t="s">
        <v>2263</v>
      </c>
      <c r="J17">
        <v>0</v>
      </c>
      <c r="K17">
        <v>0</v>
      </c>
      <c r="L17">
        <v>0</v>
      </c>
      <c r="M17">
        <v>0</v>
      </c>
      <c r="N17">
        <v>0</v>
      </c>
      <c r="O17">
        <v>85.5</v>
      </c>
      <c r="P17">
        <v>14.49</v>
      </c>
      <c r="Q17">
        <v>0</v>
      </c>
      <c r="R17" t="s">
        <v>2263</v>
      </c>
      <c r="S17" t="s">
        <v>2287</v>
      </c>
      <c r="U17">
        <v>69</v>
      </c>
    </row>
    <row r="18" spans="2:21" x14ac:dyDescent="0.25">
      <c r="B18" t="s">
        <v>2264</v>
      </c>
      <c r="C18">
        <v>0</v>
      </c>
      <c r="D18">
        <v>0</v>
      </c>
      <c r="E18">
        <v>0</v>
      </c>
      <c r="F18">
        <v>32.799999999999997</v>
      </c>
      <c r="G18">
        <v>64.099999999999994</v>
      </c>
      <c r="H18">
        <v>3</v>
      </c>
      <c r="I18" t="s">
        <v>2264</v>
      </c>
      <c r="J18">
        <v>0</v>
      </c>
      <c r="K18">
        <v>7.4</v>
      </c>
      <c r="L18">
        <v>46.2</v>
      </c>
      <c r="M18">
        <v>7.4</v>
      </c>
      <c r="N18">
        <v>38.799999999999997</v>
      </c>
      <c r="O18">
        <v>0</v>
      </c>
      <c r="P18">
        <v>0</v>
      </c>
      <c r="Q18">
        <v>0</v>
      </c>
      <c r="R18" t="s">
        <v>2264</v>
      </c>
      <c r="S18" t="s">
        <v>2288</v>
      </c>
      <c r="U18">
        <v>67</v>
      </c>
    </row>
    <row r="19" spans="2:21" x14ac:dyDescent="0.25">
      <c r="B19" t="s">
        <v>584</v>
      </c>
      <c r="C19">
        <v>0</v>
      </c>
      <c r="D19">
        <v>0</v>
      </c>
      <c r="E19">
        <v>0</v>
      </c>
      <c r="F19">
        <v>0</v>
      </c>
      <c r="G19">
        <v>0</v>
      </c>
      <c r="H19">
        <v>100</v>
      </c>
      <c r="I19" t="s">
        <v>584</v>
      </c>
      <c r="J19">
        <v>0</v>
      </c>
      <c r="K19">
        <v>0</v>
      </c>
      <c r="L19">
        <v>0</v>
      </c>
      <c r="M19">
        <v>0</v>
      </c>
      <c r="N19">
        <v>100</v>
      </c>
      <c r="O19">
        <v>0</v>
      </c>
      <c r="P19">
        <v>0</v>
      </c>
      <c r="Q19">
        <v>0</v>
      </c>
      <c r="R19" t="s">
        <v>584</v>
      </c>
      <c r="S19" t="s">
        <v>2289</v>
      </c>
      <c r="U19">
        <v>30</v>
      </c>
    </row>
    <row r="20" spans="2:21" x14ac:dyDescent="0.25">
      <c r="B20" t="s">
        <v>594</v>
      </c>
      <c r="C20">
        <v>5.4</v>
      </c>
      <c r="D20">
        <v>0</v>
      </c>
      <c r="E20">
        <v>0</v>
      </c>
      <c r="F20">
        <v>56.7</v>
      </c>
      <c r="G20">
        <v>37.799999999999997</v>
      </c>
      <c r="H20">
        <v>0</v>
      </c>
      <c r="I20" t="s">
        <v>594</v>
      </c>
      <c r="J20">
        <v>8.1</v>
      </c>
      <c r="K20">
        <v>21.6</v>
      </c>
      <c r="L20">
        <v>24.3</v>
      </c>
      <c r="M20">
        <v>0</v>
      </c>
      <c r="N20">
        <v>0</v>
      </c>
      <c r="O20">
        <v>45.9</v>
      </c>
      <c r="P20">
        <v>0</v>
      </c>
      <c r="Q20">
        <v>0</v>
      </c>
      <c r="R20" t="s">
        <v>594</v>
      </c>
      <c r="S20" t="s">
        <v>2290</v>
      </c>
      <c r="U20">
        <v>37</v>
      </c>
    </row>
    <row r="21" spans="2:21" x14ac:dyDescent="0.25">
      <c r="B21" t="s">
        <v>1642</v>
      </c>
      <c r="C21">
        <v>62.5</v>
      </c>
      <c r="D21">
        <v>0</v>
      </c>
      <c r="E21">
        <v>0</v>
      </c>
      <c r="F21">
        <v>0</v>
      </c>
      <c r="G21">
        <v>37.5</v>
      </c>
      <c r="H21">
        <v>0</v>
      </c>
      <c r="I21" t="s">
        <v>1642</v>
      </c>
      <c r="J21">
        <v>59.3</v>
      </c>
      <c r="K21">
        <v>0</v>
      </c>
      <c r="L21">
        <v>40.6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1642</v>
      </c>
      <c r="S21" t="s">
        <v>2291</v>
      </c>
      <c r="U21">
        <v>32</v>
      </c>
    </row>
    <row r="22" spans="2:21" x14ac:dyDescent="0.25">
      <c r="B22" t="s">
        <v>575</v>
      </c>
      <c r="C22">
        <v>2.5</v>
      </c>
      <c r="D22">
        <v>0</v>
      </c>
      <c r="E22">
        <v>0</v>
      </c>
      <c r="F22">
        <v>28.2</v>
      </c>
      <c r="G22">
        <v>69.2</v>
      </c>
      <c r="H22">
        <v>0</v>
      </c>
      <c r="I22" t="s">
        <v>575</v>
      </c>
      <c r="J22">
        <v>12.1</v>
      </c>
      <c r="K22">
        <v>19.5</v>
      </c>
      <c r="L22">
        <v>68.2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575</v>
      </c>
      <c r="S22" t="s">
        <v>2292</v>
      </c>
      <c r="U22">
        <v>41</v>
      </c>
    </row>
    <row r="23" spans="2:21" x14ac:dyDescent="0.25">
      <c r="B23" t="s">
        <v>2265</v>
      </c>
      <c r="C23">
        <v>0</v>
      </c>
      <c r="D23">
        <v>0</v>
      </c>
      <c r="E23">
        <v>0</v>
      </c>
      <c r="F23">
        <v>26.8</v>
      </c>
      <c r="G23">
        <v>73.099999999999994</v>
      </c>
      <c r="H23">
        <v>0</v>
      </c>
      <c r="I23" t="s">
        <v>2265</v>
      </c>
      <c r="J23">
        <v>17.899999999999999</v>
      </c>
      <c r="K23">
        <v>20.5</v>
      </c>
      <c r="L23">
        <v>61.5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2265</v>
      </c>
      <c r="S23" t="s">
        <v>2293</v>
      </c>
      <c r="U23">
        <v>39</v>
      </c>
    </row>
    <row r="24" spans="2:21" ht="15" customHeight="1" x14ac:dyDescent="0.25">
      <c r="B24" t="s">
        <v>1323</v>
      </c>
      <c r="C24">
        <v>0</v>
      </c>
      <c r="D24">
        <v>0</v>
      </c>
      <c r="E24">
        <v>100</v>
      </c>
      <c r="F24">
        <v>0</v>
      </c>
      <c r="G24">
        <v>0</v>
      </c>
      <c r="H24">
        <v>0</v>
      </c>
      <c r="I24" s="3" t="s">
        <v>1323</v>
      </c>
      <c r="J24">
        <v>0</v>
      </c>
      <c r="K24">
        <v>0</v>
      </c>
      <c r="L24">
        <v>0</v>
      </c>
      <c r="M24">
        <v>100</v>
      </c>
      <c r="N24">
        <v>0</v>
      </c>
      <c r="O24">
        <v>0</v>
      </c>
      <c r="P24">
        <v>0</v>
      </c>
      <c r="Q24">
        <v>0</v>
      </c>
      <c r="R24" t="s">
        <v>1323</v>
      </c>
      <c r="S24" t="s">
        <v>2294</v>
      </c>
      <c r="U24">
        <v>44</v>
      </c>
    </row>
    <row r="25" spans="2:21" x14ac:dyDescent="0.25">
      <c r="B25" t="s">
        <v>2266</v>
      </c>
      <c r="C25">
        <v>0</v>
      </c>
      <c r="D25">
        <v>17.600000000000001</v>
      </c>
      <c r="E25">
        <v>13.7</v>
      </c>
      <c r="F25">
        <v>31.4</v>
      </c>
      <c r="G25">
        <v>37.200000000000003</v>
      </c>
      <c r="H25">
        <v>0</v>
      </c>
      <c r="I25" t="s">
        <v>2266</v>
      </c>
      <c r="J25">
        <v>0</v>
      </c>
      <c r="K25">
        <v>33.299999999999997</v>
      </c>
      <c r="L25">
        <v>39.200000000000003</v>
      </c>
      <c r="M25">
        <v>0</v>
      </c>
      <c r="N25">
        <v>0</v>
      </c>
      <c r="O25">
        <v>19.600000000000001</v>
      </c>
      <c r="P25">
        <v>7.8</v>
      </c>
      <c r="Q25">
        <v>0</v>
      </c>
      <c r="R25" t="s">
        <v>2266</v>
      </c>
      <c r="S25" t="s">
        <v>2296</v>
      </c>
      <c r="U25">
        <v>51</v>
      </c>
    </row>
    <row r="26" spans="2:21" x14ac:dyDescent="0.25">
      <c r="B26" t="s">
        <v>2267</v>
      </c>
      <c r="C26">
        <v>0</v>
      </c>
      <c r="D26">
        <v>0</v>
      </c>
      <c r="E26">
        <v>0</v>
      </c>
      <c r="F26">
        <v>100</v>
      </c>
      <c r="G26">
        <v>0</v>
      </c>
      <c r="H26">
        <v>0</v>
      </c>
      <c r="I26" t="s">
        <v>2267</v>
      </c>
      <c r="J26">
        <v>0</v>
      </c>
      <c r="K26">
        <v>0</v>
      </c>
      <c r="L26">
        <v>0</v>
      </c>
      <c r="M26">
        <v>0</v>
      </c>
      <c r="N26">
        <v>0</v>
      </c>
      <c r="O26">
        <v>100</v>
      </c>
      <c r="P26">
        <v>0</v>
      </c>
      <c r="Q26">
        <v>0</v>
      </c>
      <c r="R26" t="s">
        <v>2267</v>
      </c>
      <c r="S26" t="s">
        <v>2295</v>
      </c>
      <c r="U26">
        <v>47</v>
      </c>
    </row>
    <row r="27" spans="2:21" x14ac:dyDescent="0.25">
      <c r="B27" t="s">
        <v>2268</v>
      </c>
      <c r="C27">
        <v>8.1</v>
      </c>
      <c r="D27">
        <v>0</v>
      </c>
      <c r="E27">
        <v>0</v>
      </c>
      <c r="F27">
        <v>61.2</v>
      </c>
      <c r="G27">
        <v>30.6</v>
      </c>
      <c r="H27">
        <v>0</v>
      </c>
      <c r="I27" t="s">
        <v>2268</v>
      </c>
      <c r="J27">
        <v>8.1</v>
      </c>
      <c r="K27">
        <v>14.2</v>
      </c>
      <c r="L27">
        <v>42.8</v>
      </c>
      <c r="M27">
        <v>0</v>
      </c>
      <c r="N27">
        <v>0</v>
      </c>
      <c r="O27">
        <v>34.6</v>
      </c>
      <c r="P27">
        <v>0</v>
      </c>
      <c r="Q27">
        <v>0</v>
      </c>
      <c r="R27" t="s">
        <v>2268</v>
      </c>
      <c r="S27" t="s">
        <v>2297</v>
      </c>
      <c r="U27">
        <v>49</v>
      </c>
    </row>
    <row r="28" spans="2:21" x14ac:dyDescent="0.25">
      <c r="C28" t="s">
        <v>236</v>
      </c>
      <c r="D28" t="s">
        <v>186</v>
      </c>
      <c r="E28" t="s">
        <v>183</v>
      </c>
      <c r="F28" t="s">
        <v>183</v>
      </c>
      <c r="G28" t="s">
        <v>184</v>
      </c>
      <c r="H28" t="s">
        <v>608</v>
      </c>
      <c r="J28" t="s">
        <v>276</v>
      </c>
      <c r="K28" t="s">
        <v>319</v>
      </c>
      <c r="L28" t="s">
        <v>275</v>
      </c>
      <c r="M28" t="s">
        <v>275</v>
      </c>
      <c r="N28" t="s">
        <v>275</v>
      </c>
      <c r="O28" t="s">
        <v>275</v>
      </c>
      <c r="P28" t="s">
        <v>275</v>
      </c>
      <c r="Q28" t="s">
        <v>320</v>
      </c>
    </row>
    <row r="33" spans="2:19" x14ac:dyDescent="0.25">
      <c r="B33" s="73" t="s">
        <v>239</v>
      </c>
      <c r="C33" s="73" t="s">
        <v>277</v>
      </c>
      <c r="D33" s="73" t="s">
        <v>81</v>
      </c>
      <c r="E33" s="74" t="s">
        <v>93</v>
      </c>
      <c r="F33" s="74" t="s">
        <v>193</v>
      </c>
      <c r="G33" s="74" t="s">
        <v>194</v>
      </c>
      <c r="H33" s="74" t="s">
        <v>195</v>
      </c>
      <c r="I33" s="74" t="s">
        <v>196</v>
      </c>
      <c r="J33" s="74" t="s">
        <v>197</v>
      </c>
      <c r="K33" s="75" t="s">
        <v>198</v>
      </c>
      <c r="L33" s="76" t="s">
        <v>188</v>
      </c>
      <c r="M33" s="76" t="s">
        <v>189</v>
      </c>
      <c r="N33" s="76" t="s">
        <v>84</v>
      </c>
      <c r="O33" s="76" t="s">
        <v>190</v>
      </c>
      <c r="P33" s="76" t="s">
        <v>88</v>
      </c>
      <c r="Q33" s="76" t="s">
        <v>191</v>
      </c>
      <c r="R33" s="75" t="s">
        <v>192</v>
      </c>
      <c r="S33" s="83" t="s">
        <v>2043</v>
      </c>
    </row>
    <row r="34" spans="2:19" x14ac:dyDescent="0.25">
      <c r="B34" t="s">
        <v>2272</v>
      </c>
      <c r="C34" t="s">
        <v>2252</v>
      </c>
      <c r="D34">
        <v>30</v>
      </c>
      <c r="E34" s="82">
        <v>60</v>
      </c>
      <c r="F34" s="82">
        <v>10</v>
      </c>
      <c r="G34" s="82">
        <v>0</v>
      </c>
      <c r="H34" s="82">
        <v>0</v>
      </c>
      <c r="I34" s="82">
        <v>30</v>
      </c>
      <c r="J34" s="81">
        <v>0</v>
      </c>
      <c r="K34" s="81">
        <f>SUM(E34:J34)</f>
        <v>100</v>
      </c>
      <c r="L34">
        <f>J2</f>
        <v>60</v>
      </c>
      <c r="M34">
        <f>L2+M2+N2+O2+P2</f>
        <v>6.66</v>
      </c>
      <c r="O34">
        <f>K2</f>
        <v>33.33</v>
      </c>
      <c r="P34">
        <f>Q2</f>
        <v>0</v>
      </c>
      <c r="R34">
        <f>SUM(L34:Q34)</f>
        <v>99.99</v>
      </c>
    </row>
    <row r="35" spans="2:19" x14ac:dyDescent="0.25">
      <c r="B35" t="s">
        <v>2304</v>
      </c>
      <c r="C35" t="s">
        <v>2253</v>
      </c>
      <c r="D35">
        <v>34</v>
      </c>
      <c r="E35" s="82">
        <v>91.1</v>
      </c>
      <c r="F35" s="82">
        <v>2.9</v>
      </c>
      <c r="G35" s="82">
        <v>0</v>
      </c>
      <c r="H35" s="82">
        <v>5.8</v>
      </c>
      <c r="I35" s="82">
        <v>0</v>
      </c>
      <c r="J35" s="81">
        <v>0</v>
      </c>
      <c r="K35" s="81">
        <f>SUM(E35:J35)</f>
        <v>99.8</v>
      </c>
      <c r="L35">
        <f t="shared" ref="L35:L59" si="0">J3</f>
        <v>82.3</v>
      </c>
      <c r="M35">
        <f t="shared" ref="M35:M59" si="1">L3+M3+N3+O3+P3</f>
        <v>11.7</v>
      </c>
      <c r="O35">
        <f t="shared" ref="O35:O59" si="2">K3</f>
        <v>5.8</v>
      </c>
      <c r="P35">
        <f t="shared" ref="P35:P59" si="3">Q3</f>
        <v>0</v>
      </c>
      <c r="R35">
        <f t="shared" ref="R35:R59" si="4">SUM(L35:Q35)</f>
        <v>99.8</v>
      </c>
    </row>
    <row r="36" spans="2:19" x14ac:dyDescent="0.25">
      <c r="B36" t="s">
        <v>2274</v>
      </c>
      <c r="C36" t="s">
        <v>535</v>
      </c>
      <c r="D36">
        <v>31</v>
      </c>
      <c r="E36" s="82">
        <v>9.6</v>
      </c>
      <c r="F36" s="82">
        <v>74.099999999999994</v>
      </c>
      <c r="G36" s="82">
        <v>0</v>
      </c>
      <c r="H36" s="82">
        <v>0</v>
      </c>
      <c r="I36" s="82">
        <v>16.100000000000001</v>
      </c>
      <c r="J36" s="81">
        <v>0</v>
      </c>
      <c r="K36" s="81">
        <f>SUM(E36:J36)</f>
        <v>99.799999999999983</v>
      </c>
      <c r="L36">
        <f t="shared" si="0"/>
        <v>3.2</v>
      </c>
      <c r="M36">
        <f t="shared" si="1"/>
        <v>96.7</v>
      </c>
      <c r="O36">
        <f t="shared" si="2"/>
        <v>0</v>
      </c>
      <c r="P36">
        <f t="shared" si="3"/>
        <v>0</v>
      </c>
      <c r="R36">
        <f t="shared" si="4"/>
        <v>99.9</v>
      </c>
    </row>
    <row r="37" spans="2:19" x14ac:dyDescent="0.25">
      <c r="B37" t="s">
        <v>2275</v>
      </c>
      <c r="C37" t="str">
        <f>VLOOKUP(B37,[1]Sheet1!$C$5866:$D$11139,2,FALSE)</f>
        <v>Parus xanthogenys</v>
      </c>
      <c r="D37">
        <v>42</v>
      </c>
      <c r="E37" s="82">
        <v>2.2999999999999998</v>
      </c>
      <c r="F37" s="82">
        <v>30.8</v>
      </c>
      <c r="G37" s="82">
        <v>0</v>
      </c>
      <c r="H37" s="82">
        <v>0</v>
      </c>
      <c r="I37" s="82">
        <v>66.599999999999994</v>
      </c>
      <c r="J37" s="81">
        <v>0</v>
      </c>
      <c r="K37" s="81">
        <f>SUM(E37:J37)</f>
        <v>99.699999999999989</v>
      </c>
      <c r="L37">
        <f t="shared" si="0"/>
        <v>7.1</v>
      </c>
      <c r="M37">
        <f t="shared" si="1"/>
        <v>64.2</v>
      </c>
      <c r="O37">
        <f t="shared" si="2"/>
        <v>28.5</v>
      </c>
      <c r="P37">
        <f t="shared" si="3"/>
        <v>0</v>
      </c>
      <c r="R37">
        <f t="shared" si="4"/>
        <v>99.8</v>
      </c>
    </row>
    <row r="38" spans="2:19" x14ac:dyDescent="0.25">
      <c r="B38" t="s">
        <v>2276</v>
      </c>
      <c r="C38" t="s">
        <v>2255</v>
      </c>
      <c r="D38">
        <v>30</v>
      </c>
      <c r="E38" s="82">
        <v>10</v>
      </c>
      <c r="F38" s="82">
        <v>16.600000000000001</v>
      </c>
      <c r="G38" s="82">
        <v>0</v>
      </c>
      <c r="H38" s="82">
        <v>10</v>
      </c>
      <c r="I38" s="82">
        <v>63.3</v>
      </c>
      <c r="J38" s="81">
        <v>0</v>
      </c>
      <c r="K38" s="81">
        <f t="shared" ref="K38:K59" si="5">SUM(E38:J38)</f>
        <v>99.9</v>
      </c>
      <c r="L38">
        <f t="shared" si="0"/>
        <v>6.6</v>
      </c>
      <c r="M38">
        <f t="shared" si="1"/>
        <v>63.3</v>
      </c>
      <c r="O38">
        <f t="shared" si="2"/>
        <v>30</v>
      </c>
      <c r="P38">
        <f t="shared" si="3"/>
        <v>0</v>
      </c>
      <c r="R38">
        <f t="shared" si="4"/>
        <v>99.899999999999991</v>
      </c>
    </row>
    <row r="39" spans="2:19" x14ac:dyDescent="0.25">
      <c r="B39" t="s">
        <v>2277</v>
      </c>
      <c r="C39" t="str">
        <f>VLOOKUP(B39,[1]Sheet1!$C$5866:$D$11139,2,FALSE)</f>
        <v>Alcippe poioicephala</v>
      </c>
      <c r="D39">
        <v>30</v>
      </c>
      <c r="E39" s="82">
        <v>16.600000000000001</v>
      </c>
      <c r="F39" s="82">
        <v>23.3</v>
      </c>
      <c r="G39" s="82">
        <v>0</v>
      </c>
      <c r="H39" s="82">
        <v>0</v>
      </c>
      <c r="I39" s="82">
        <v>60</v>
      </c>
      <c r="J39" s="81">
        <v>0</v>
      </c>
      <c r="K39" s="81">
        <f t="shared" si="5"/>
        <v>99.9</v>
      </c>
      <c r="L39">
        <f t="shared" si="0"/>
        <v>13.3</v>
      </c>
      <c r="M39">
        <f t="shared" si="1"/>
        <v>50</v>
      </c>
      <c r="O39">
        <f t="shared" si="2"/>
        <v>36.6</v>
      </c>
      <c r="P39">
        <f t="shared" si="3"/>
        <v>0</v>
      </c>
      <c r="R39">
        <f t="shared" si="4"/>
        <v>99.9</v>
      </c>
    </row>
    <row r="40" spans="2:19" x14ac:dyDescent="0.25">
      <c r="B40" t="s">
        <v>2303</v>
      </c>
      <c r="C40" t="str">
        <f>VLOOKUP(B40,[1]Sheet1!$C$5866:$D$11139,2,FALSE)</f>
        <v>Nectarinia minima</v>
      </c>
      <c r="D40">
        <v>32</v>
      </c>
      <c r="E40" s="82">
        <v>0</v>
      </c>
      <c r="F40" s="82">
        <v>0</v>
      </c>
      <c r="G40" s="82">
        <v>100</v>
      </c>
      <c r="H40" s="82">
        <v>0</v>
      </c>
      <c r="I40" s="82">
        <v>0</v>
      </c>
      <c r="J40" s="81">
        <v>0</v>
      </c>
      <c r="K40" s="81">
        <f t="shared" si="5"/>
        <v>100</v>
      </c>
      <c r="L40">
        <f t="shared" si="0"/>
        <v>0</v>
      </c>
      <c r="M40">
        <f t="shared" si="1"/>
        <v>100</v>
      </c>
      <c r="O40">
        <f t="shared" si="2"/>
        <v>0</v>
      </c>
      <c r="P40">
        <f t="shared" si="3"/>
        <v>0</v>
      </c>
      <c r="R40">
        <f t="shared" si="4"/>
        <v>100</v>
      </c>
    </row>
    <row r="41" spans="2:19" x14ac:dyDescent="0.25">
      <c r="B41" t="s">
        <v>2279</v>
      </c>
      <c r="C41" t="str">
        <f>VLOOKUP(B41,[1]Sheet1!$C$5866:$D$11139,2,FALSE)</f>
        <v>Turdus merula</v>
      </c>
      <c r="D41">
        <v>39</v>
      </c>
      <c r="E41" s="82">
        <v>0</v>
      </c>
      <c r="F41" s="82">
        <v>25.6</v>
      </c>
      <c r="G41" s="82">
        <v>0</v>
      </c>
      <c r="H41" s="82">
        <v>56.4</v>
      </c>
      <c r="I41" s="82">
        <v>17.899999999999999</v>
      </c>
      <c r="J41" s="81">
        <v>0</v>
      </c>
      <c r="K41" s="81">
        <f t="shared" si="5"/>
        <v>99.9</v>
      </c>
      <c r="L41">
        <f t="shared" si="0"/>
        <v>0</v>
      </c>
      <c r="M41">
        <f t="shared" si="1"/>
        <v>87</v>
      </c>
      <c r="O41">
        <f t="shared" si="2"/>
        <v>12.8</v>
      </c>
      <c r="P41">
        <f t="shared" si="3"/>
        <v>0</v>
      </c>
      <c r="R41">
        <f t="shared" si="4"/>
        <v>99.8</v>
      </c>
    </row>
    <row r="42" spans="2:19" x14ac:dyDescent="0.25">
      <c r="B42" t="s">
        <v>2280</v>
      </c>
      <c r="C42" t="s">
        <v>2258</v>
      </c>
      <c r="D42">
        <v>42</v>
      </c>
      <c r="E42" s="82">
        <v>0</v>
      </c>
      <c r="F42" s="82">
        <v>100</v>
      </c>
      <c r="G42" s="82">
        <v>0</v>
      </c>
      <c r="H42" s="82">
        <v>0</v>
      </c>
      <c r="I42" s="82">
        <v>0</v>
      </c>
      <c r="J42" s="81">
        <v>0</v>
      </c>
      <c r="K42" s="81">
        <f t="shared" si="5"/>
        <v>100</v>
      </c>
      <c r="L42">
        <f t="shared" si="0"/>
        <v>0</v>
      </c>
      <c r="M42">
        <f t="shared" si="1"/>
        <v>21.4</v>
      </c>
      <c r="O42">
        <f t="shared" si="2"/>
        <v>0</v>
      </c>
      <c r="P42">
        <f t="shared" si="3"/>
        <v>78.5</v>
      </c>
      <c r="R42">
        <f t="shared" si="4"/>
        <v>99.9</v>
      </c>
    </row>
    <row r="43" spans="2:19" x14ac:dyDescent="0.25">
      <c r="B43" t="s">
        <v>2283</v>
      </c>
      <c r="C43" t="s">
        <v>566</v>
      </c>
      <c r="D43">
        <v>32</v>
      </c>
      <c r="E43" s="82">
        <v>0</v>
      </c>
      <c r="F43" s="82">
        <v>0</v>
      </c>
      <c r="G43" s="82">
        <v>0</v>
      </c>
      <c r="H43" s="82">
        <v>100</v>
      </c>
      <c r="I43" s="82">
        <v>0</v>
      </c>
      <c r="J43" s="81">
        <v>0</v>
      </c>
      <c r="K43" s="81">
        <f t="shared" si="5"/>
        <v>100</v>
      </c>
      <c r="L43">
        <f t="shared" si="0"/>
        <v>0</v>
      </c>
      <c r="M43">
        <f t="shared" si="1"/>
        <v>100</v>
      </c>
      <c r="O43">
        <f t="shared" si="2"/>
        <v>0</v>
      </c>
      <c r="P43">
        <f t="shared" si="3"/>
        <v>0</v>
      </c>
      <c r="R43">
        <f t="shared" si="4"/>
        <v>100</v>
      </c>
    </row>
    <row r="44" spans="2:19" x14ac:dyDescent="0.25">
      <c r="B44" t="s">
        <v>2302</v>
      </c>
      <c r="C44" t="s">
        <v>2305</v>
      </c>
      <c r="D44">
        <v>51</v>
      </c>
      <c r="E44" s="82">
        <v>0</v>
      </c>
      <c r="F44" s="82">
        <v>49</v>
      </c>
      <c r="G44" s="82">
        <v>3.9</v>
      </c>
      <c r="H44" s="82">
        <v>0</v>
      </c>
      <c r="I44" s="82">
        <v>47</v>
      </c>
      <c r="J44" s="81">
        <v>0</v>
      </c>
      <c r="K44" s="81">
        <f t="shared" si="5"/>
        <v>99.9</v>
      </c>
      <c r="L44">
        <f t="shared" si="0"/>
        <v>0</v>
      </c>
      <c r="M44">
        <f t="shared" si="1"/>
        <v>62.6</v>
      </c>
      <c r="O44">
        <f t="shared" si="2"/>
        <v>37.200000000000003</v>
      </c>
      <c r="P44">
        <f t="shared" si="3"/>
        <v>0</v>
      </c>
      <c r="R44">
        <f t="shared" si="4"/>
        <v>99.800000000000011</v>
      </c>
    </row>
    <row r="45" spans="2:19" x14ac:dyDescent="0.25">
      <c r="B45" t="s">
        <v>2282</v>
      </c>
      <c r="C45" t="s">
        <v>1312</v>
      </c>
      <c r="D45">
        <v>49</v>
      </c>
      <c r="E45" s="82">
        <v>95.6</v>
      </c>
      <c r="F45" s="82">
        <v>0</v>
      </c>
      <c r="G45" s="82">
        <v>0</v>
      </c>
      <c r="H45" s="82">
        <v>0</v>
      </c>
      <c r="I45" s="82">
        <v>4</v>
      </c>
      <c r="J45" s="81">
        <v>0</v>
      </c>
      <c r="K45" s="81">
        <f t="shared" si="5"/>
        <v>99.6</v>
      </c>
      <c r="L45">
        <f t="shared" si="0"/>
        <v>91.8</v>
      </c>
      <c r="M45">
        <f t="shared" si="1"/>
        <v>6.1</v>
      </c>
      <c r="O45">
        <f t="shared" si="2"/>
        <v>2</v>
      </c>
      <c r="P45">
        <f t="shared" si="3"/>
        <v>0</v>
      </c>
      <c r="R45">
        <f t="shared" si="4"/>
        <v>99.899999999999991</v>
      </c>
    </row>
    <row r="46" spans="2:19" x14ac:dyDescent="0.25">
      <c r="B46" t="s">
        <v>2284</v>
      </c>
      <c r="C46" t="s">
        <v>2260</v>
      </c>
      <c r="D46">
        <v>32</v>
      </c>
      <c r="E46" s="82">
        <v>0</v>
      </c>
      <c r="F46" s="82">
        <v>18.7</v>
      </c>
      <c r="G46" s="82">
        <v>0</v>
      </c>
      <c r="H46" s="82">
        <v>18.7</v>
      </c>
      <c r="I46" s="82">
        <v>62.5</v>
      </c>
      <c r="J46" s="81">
        <v>0</v>
      </c>
      <c r="K46" s="81">
        <f t="shared" si="5"/>
        <v>99.9</v>
      </c>
      <c r="L46">
        <f t="shared" si="0"/>
        <v>3.1</v>
      </c>
      <c r="M46">
        <f t="shared" si="1"/>
        <v>78.099999999999994</v>
      </c>
      <c r="O46">
        <f t="shared" si="2"/>
        <v>18.7</v>
      </c>
      <c r="P46">
        <f t="shared" si="3"/>
        <v>0</v>
      </c>
      <c r="R46">
        <f t="shared" si="4"/>
        <v>99.899999999999991</v>
      </c>
    </row>
    <row r="47" spans="2:19" x14ac:dyDescent="0.25">
      <c r="B47" t="s">
        <v>2285</v>
      </c>
      <c r="C47" t="str">
        <f>VLOOKUP(B47,[1]Sheet1!$C$5866:$D$11139,2,FALSE)</f>
        <v>Lanius schach</v>
      </c>
      <c r="D47">
        <v>30</v>
      </c>
      <c r="E47" s="82">
        <v>6.6</v>
      </c>
      <c r="F47" s="82">
        <v>0</v>
      </c>
      <c r="G47" s="82">
        <v>0</v>
      </c>
      <c r="H47" s="82">
        <v>93.3</v>
      </c>
      <c r="I47" s="82">
        <v>0</v>
      </c>
      <c r="J47" s="81">
        <v>0</v>
      </c>
      <c r="K47" s="81">
        <f t="shared" si="5"/>
        <v>99.899999999999991</v>
      </c>
      <c r="L47">
        <f t="shared" si="0"/>
        <v>6.6</v>
      </c>
      <c r="M47">
        <f t="shared" si="1"/>
        <v>0</v>
      </c>
      <c r="O47">
        <f t="shared" si="2"/>
        <v>83.3</v>
      </c>
      <c r="P47">
        <f t="shared" si="3"/>
        <v>0</v>
      </c>
      <c r="R47">
        <f t="shared" si="4"/>
        <v>89.899999999999991</v>
      </c>
    </row>
    <row r="48" spans="2:19" x14ac:dyDescent="0.25">
      <c r="B48" t="s">
        <v>2301</v>
      </c>
      <c r="C48" t="str">
        <f>VLOOKUP(B48,[1]Sheet1!$C$5866:$D$11139,2,FALSE)</f>
        <v>Eumyias albicaudatus</v>
      </c>
      <c r="D48">
        <v>33</v>
      </c>
      <c r="E48" s="82">
        <v>81.8</v>
      </c>
      <c r="F48" s="82">
        <v>12.1</v>
      </c>
      <c r="G48" s="82">
        <v>0</v>
      </c>
      <c r="H48" s="82">
        <v>6</v>
      </c>
      <c r="I48" s="82">
        <v>0</v>
      </c>
      <c r="J48" s="81">
        <v>0</v>
      </c>
      <c r="K48" s="81">
        <f t="shared" si="5"/>
        <v>99.899999999999991</v>
      </c>
      <c r="L48">
        <f t="shared" si="0"/>
        <v>80.900000000000006</v>
      </c>
      <c r="M48">
        <f t="shared" si="1"/>
        <v>15.1</v>
      </c>
      <c r="O48">
        <f t="shared" si="2"/>
        <v>3</v>
      </c>
      <c r="P48">
        <f t="shared" si="3"/>
        <v>0</v>
      </c>
      <c r="R48">
        <f t="shared" si="4"/>
        <v>99</v>
      </c>
    </row>
    <row r="49" spans="2:18" x14ac:dyDescent="0.25">
      <c r="B49" t="s">
        <v>2300</v>
      </c>
      <c r="C49" t="s">
        <v>2263</v>
      </c>
      <c r="D49">
        <v>69</v>
      </c>
      <c r="E49" s="82">
        <v>0</v>
      </c>
      <c r="F49" s="82">
        <v>76.8</v>
      </c>
      <c r="G49" s="82">
        <v>0</v>
      </c>
      <c r="H49" s="82">
        <v>23.1</v>
      </c>
      <c r="I49" s="82">
        <v>0</v>
      </c>
      <c r="J49" s="81">
        <v>0</v>
      </c>
      <c r="K49" s="81">
        <f t="shared" si="5"/>
        <v>99.9</v>
      </c>
      <c r="L49">
        <f t="shared" si="0"/>
        <v>0</v>
      </c>
      <c r="M49">
        <f t="shared" si="1"/>
        <v>99.99</v>
      </c>
      <c r="O49">
        <f t="shared" si="2"/>
        <v>0</v>
      </c>
      <c r="P49">
        <f t="shared" si="3"/>
        <v>0</v>
      </c>
      <c r="R49">
        <f t="shared" si="4"/>
        <v>99.99</v>
      </c>
    </row>
    <row r="50" spans="2:18" x14ac:dyDescent="0.25">
      <c r="B50" t="s">
        <v>2288</v>
      </c>
      <c r="C50" t="str">
        <f>VLOOKUP(B50,[1]Sheet1!$C$5866:$D$11139,2,FALSE)</f>
        <v>Zosterops palpebrosus</v>
      </c>
      <c r="D50">
        <v>67</v>
      </c>
      <c r="E50" s="82">
        <v>0</v>
      </c>
      <c r="F50" s="82">
        <v>32.799999999999997</v>
      </c>
      <c r="G50" s="82">
        <v>3</v>
      </c>
      <c r="H50" s="82">
        <v>0</v>
      </c>
      <c r="I50" s="82">
        <v>64.099999999999994</v>
      </c>
      <c r="J50" s="81">
        <v>0</v>
      </c>
      <c r="K50" s="81">
        <f t="shared" si="5"/>
        <v>99.899999999999991</v>
      </c>
      <c r="L50">
        <f t="shared" si="0"/>
        <v>0</v>
      </c>
      <c r="M50">
        <f t="shared" si="1"/>
        <v>92.4</v>
      </c>
      <c r="O50">
        <f t="shared" si="2"/>
        <v>7.4</v>
      </c>
      <c r="P50">
        <f t="shared" si="3"/>
        <v>0</v>
      </c>
      <c r="R50">
        <f t="shared" si="4"/>
        <v>99.800000000000011</v>
      </c>
    </row>
    <row r="51" spans="2:18" x14ac:dyDescent="0.25">
      <c r="B51" t="s">
        <v>2289</v>
      </c>
      <c r="C51" t="str">
        <f>VLOOKUP(B51,[1]Sheet1!$C$5866:$D$11139,2,FALSE)</f>
        <v>Dicaeum concolor</v>
      </c>
      <c r="D51">
        <v>30</v>
      </c>
      <c r="E51" s="82">
        <v>0</v>
      </c>
      <c r="F51" s="82">
        <v>0</v>
      </c>
      <c r="G51" s="82">
        <v>100</v>
      </c>
      <c r="H51" s="82">
        <v>0</v>
      </c>
      <c r="I51" s="82">
        <v>0</v>
      </c>
      <c r="J51" s="81">
        <v>0</v>
      </c>
      <c r="K51" s="81">
        <f t="shared" si="5"/>
        <v>100</v>
      </c>
      <c r="L51">
        <f t="shared" si="0"/>
        <v>0</v>
      </c>
      <c r="M51">
        <f t="shared" si="1"/>
        <v>100</v>
      </c>
      <c r="O51">
        <f t="shared" si="2"/>
        <v>0</v>
      </c>
      <c r="P51">
        <f t="shared" si="3"/>
        <v>0</v>
      </c>
      <c r="R51">
        <f t="shared" si="4"/>
        <v>100</v>
      </c>
    </row>
    <row r="52" spans="2:18" x14ac:dyDescent="0.25">
      <c r="B52" t="s">
        <v>2290</v>
      </c>
      <c r="C52" t="str">
        <f>VLOOKUP(B52,[1]Sheet1!$C$5866:$D$11139,2,FALSE)</f>
        <v>Pycnonotus jocosus</v>
      </c>
      <c r="D52">
        <v>37</v>
      </c>
      <c r="E52" s="82">
        <v>5.4</v>
      </c>
      <c r="F52" s="82">
        <v>56.7</v>
      </c>
      <c r="G52" s="82">
        <v>0</v>
      </c>
      <c r="H52" s="82">
        <v>0</v>
      </c>
      <c r="I52" s="82">
        <v>37.799999999999997</v>
      </c>
      <c r="J52" s="81">
        <v>0</v>
      </c>
      <c r="K52" s="81">
        <f t="shared" si="5"/>
        <v>99.9</v>
      </c>
      <c r="L52">
        <f t="shared" si="0"/>
        <v>8.1</v>
      </c>
      <c r="M52">
        <f t="shared" si="1"/>
        <v>70.2</v>
      </c>
      <c r="O52">
        <f t="shared" si="2"/>
        <v>21.6</v>
      </c>
      <c r="P52">
        <f t="shared" si="3"/>
        <v>0</v>
      </c>
      <c r="R52">
        <f t="shared" si="4"/>
        <v>99.9</v>
      </c>
    </row>
    <row r="53" spans="2:18" x14ac:dyDescent="0.25">
      <c r="B53" t="s">
        <v>2291</v>
      </c>
      <c r="C53" t="str">
        <f>VLOOKUP(B53,[1]Sheet1!$C$5866:$D$11139,2,FALSE)</f>
        <v>Pericrocotus flammeus</v>
      </c>
      <c r="D53">
        <v>32</v>
      </c>
      <c r="E53" s="82">
        <v>62.5</v>
      </c>
      <c r="F53" s="82">
        <v>0</v>
      </c>
      <c r="G53" s="82">
        <v>0</v>
      </c>
      <c r="H53" s="82">
        <v>0</v>
      </c>
      <c r="I53" s="82">
        <v>37.5</v>
      </c>
      <c r="J53" s="81">
        <v>0</v>
      </c>
      <c r="K53" s="81">
        <f t="shared" si="5"/>
        <v>100</v>
      </c>
      <c r="L53">
        <f t="shared" si="0"/>
        <v>59.3</v>
      </c>
      <c r="M53">
        <f t="shared" si="1"/>
        <v>40.6</v>
      </c>
      <c r="O53">
        <f t="shared" si="2"/>
        <v>0</v>
      </c>
      <c r="P53">
        <f t="shared" si="3"/>
        <v>0</v>
      </c>
      <c r="R53">
        <f t="shared" si="4"/>
        <v>99.9</v>
      </c>
    </row>
    <row r="54" spans="2:18" x14ac:dyDescent="0.25">
      <c r="B54" t="s">
        <v>2292</v>
      </c>
      <c r="C54" t="s">
        <v>575</v>
      </c>
      <c r="D54">
        <v>41</v>
      </c>
      <c r="E54" s="82">
        <v>2.5</v>
      </c>
      <c r="F54" s="82">
        <v>28.2</v>
      </c>
      <c r="G54" s="82">
        <v>0</v>
      </c>
      <c r="H54" s="82">
        <v>0</v>
      </c>
      <c r="I54" s="82">
        <v>69.2</v>
      </c>
      <c r="J54" s="81">
        <v>0</v>
      </c>
      <c r="K54" s="81">
        <f t="shared" si="5"/>
        <v>99.9</v>
      </c>
      <c r="L54">
        <f t="shared" si="0"/>
        <v>12.1</v>
      </c>
      <c r="M54">
        <f t="shared" si="1"/>
        <v>68.2</v>
      </c>
      <c r="O54">
        <f t="shared" si="2"/>
        <v>19.5</v>
      </c>
      <c r="P54">
        <f t="shared" si="3"/>
        <v>0</v>
      </c>
      <c r="R54">
        <f t="shared" si="4"/>
        <v>99.8</v>
      </c>
    </row>
    <row r="55" spans="2:18" x14ac:dyDescent="0.25">
      <c r="B55" t="s">
        <v>2293</v>
      </c>
      <c r="C55" t="s">
        <v>2265</v>
      </c>
      <c r="D55">
        <v>39</v>
      </c>
      <c r="E55" s="82">
        <v>0</v>
      </c>
      <c r="F55" s="82">
        <v>26.8</v>
      </c>
      <c r="G55" s="82">
        <v>0</v>
      </c>
      <c r="H55" s="82">
        <v>0</v>
      </c>
      <c r="I55" s="82">
        <v>73.099999999999994</v>
      </c>
      <c r="J55" s="81">
        <v>0</v>
      </c>
      <c r="K55" s="81">
        <f t="shared" si="5"/>
        <v>99.899999999999991</v>
      </c>
      <c r="L55">
        <f t="shared" si="0"/>
        <v>17.899999999999999</v>
      </c>
      <c r="M55">
        <f t="shared" si="1"/>
        <v>61.5</v>
      </c>
      <c r="O55">
        <f t="shared" si="2"/>
        <v>20.5</v>
      </c>
      <c r="P55">
        <f t="shared" si="3"/>
        <v>0</v>
      </c>
      <c r="R55">
        <f t="shared" si="4"/>
        <v>99.9</v>
      </c>
    </row>
    <row r="56" spans="2:18" x14ac:dyDescent="0.25">
      <c r="B56" t="s">
        <v>2294</v>
      </c>
      <c r="C56" t="str">
        <f>VLOOKUP(B56,[1]Sheet1!$C$5866:$D$11139,2,FALSE)</f>
        <v>Sitta frontalis</v>
      </c>
      <c r="D56">
        <v>44</v>
      </c>
      <c r="E56" s="82">
        <v>0</v>
      </c>
      <c r="F56" s="82">
        <v>100</v>
      </c>
      <c r="G56" s="82">
        <v>0</v>
      </c>
      <c r="H56" s="82">
        <v>0</v>
      </c>
      <c r="I56" s="82">
        <v>0</v>
      </c>
      <c r="J56" s="81">
        <v>0</v>
      </c>
      <c r="K56" s="81">
        <f t="shared" si="5"/>
        <v>100</v>
      </c>
      <c r="L56">
        <f t="shared" si="0"/>
        <v>0</v>
      </c>
      <c r="M56">
        <f t="shared" si="1"/>
        <v>100</v>
      </c>
      <c r="O56">
        <f t="shared" si="2"/>
        <v>0</v>
      </c>
      <c r="P56">
        <f t="shared" si="3"/>
        <v>0</v>
      </c>
      <c r="R56">
        <f t="shared" si="4"/>
        <v>100</v>
      </c>
    </row>
    <row r="57" spans="2:18" x14ac:dyDescent="0.25">
      <c r="B57" t="s">
        <v>2299</v>
      </c>
      <c r="C57" t="s">
        <v>2306</v>
      </c>
      <c r="D57">
        <v>51</v>
      </c>
      <c r="E57" s="82">
        <v>0</v>
      </c>
      <c r="F57" s="82">
        <v>45.099999999999994</v>
      </c>
      <c r="G57" s="82">
        <v>0</v>
      </c>
      <c r="H57" s="82">
        <v>17.600000000000001</v>
      </c>
      <c r="I57" s="82">
        <v>37.200000000000003</v>
      </c>
      <c r="J57" s="81">
        <v>0</v>
      </c>
      <c r="K57" s="81">
        <f t="shared" si="5"/>
        <v>99.9</v>
      </c>
      <c r="L57">
        <f t="shared" si="0"/>
        <v>0</v>
      </c>
      <c r="M57">
        <f t="shared" si="1"/>
        <v>66.600000000000009</v>
      </c>
      <c r="O57">
        <f t="shared" si="2"/>
        <v>33.299999999999997</v>
      </c>
      <c r="P57">
        <f t="shared" si="3"/>
        <v>0</v>
      </c>
      <c r="R57">
        <f t="shared" si="4"/>
        <v>99.9</v>
      </c>
    </row>
    <row r="58" spans="2:18" x14ac:dyDescent="0.25">
      <c r="B58" t="s">
        <v>2295</v>
      </c>
      <c r="C58" t="s">
        <v>2267</v>
      </c>
      <c r="D58">
        <v>47</v>
      </c>
      <c r="E58" s="82">
        <v>0</v>
      </c>
      <c r="F58" s="82">
        <v>100</v>
      </c>
      <c r="G58" s="82">
        <v>0</v>
      </c>
      <c r="H58" s="82">
        <v>0</v>
      </c>
      <c r="I58" s="82">
        <v>0</v>
      </c>
      <c r="J58" s="81">
        <v>0</v>
      </c>
      <c r="K58" s="81">
        <f t="shared" si="5"/>
        <v>100</v>
      </c>
      <c r="L58">
        <f t="shared" si="0"/>
        <v>0</v>
      </c>
      <c r="M58">
        <f t="shared" si="1"/>
        <v>100</v>
      </c>
      <c r="O58">
        <f t="shared" si="2"/>
        <v>0</v>
      </c>
      <c r="P58">
        <f t="shared" si="3"/>
        <v>0</v>
      </c>
      <c r="R58">
        <f t="shared" si="4"/>
        <v>100</v>
      </c>
    </row>
    <row r="59" spans="2:18" x14ac:dyDescent="0.25">
      <c r="B59" t="s">
        <v>2297</v>
      </c>
      <c r="C59" t="str">
        <f>VLOOKUP(B59,[1]Sheet1!$C$5866:$D$11139,2,FALSE)</f>
        <v>Iole indica</v>
      </c>
      <c r="D59">
        <v>49</v>
      </c>
      <c r="E59" s="82">
        <v>8.1</v>
      </c>
      <c r="F59" s="82">
        <v>61.2</v>
      </c>
      <c r="G59" s="82">
        <v>0</v>
      </c>
      <c r="H59" s="82">
        <v>0</v>
      </c>
      <c r="I59" s="82">
        <v>30.6</v>
      </c>
      <c r="J59" s="81">
        <v>0</v>
      </c>
      <c r="K59" s="81">
        <f t="shared" si="5"/>
        <v>99.9</v>
      </c>
      <c r="L59">
        <f t="shared" si="0"/>
        <v>8.1</v>
      </c>
      <c r="M59">
        <f t="shared" si="1"/>
        <v>77.400000000000006</v>
      </c>
      <c r="O59">
        <f t="shared" si="2"/>
        <v>14.2</v>
      </c>
      <c r="P59">
        <f t="shared" si="3"/>
        <v>0</v>
      </c>
      <c r="R59">
        <f t="shared" si="4"/>
        <v>99.7</v>
      </c>
    </row>
    <row r="61" spans="2:18" x14ac:dyDescent="0.25">
      <c r="B61" s="73" t="s">
        <v>239</v>
      </c>
      <c r="C61" s="73" t="s">
        <v>277</v>
      </c>
      <c r="D61" s="73" t="s">
        <v>81</v>
      </c>
      <c r="E61" s="74" t="s">
        <v>93</v>
      </c>
      <c r="F61" s="74" t="s">
        <v>193</v>
      </c>
      <c r="G61" s="74" t="s">
        <v>194</v>
      </c>
      <c r="H61" s="74" t="s">
        <v>195</v>
      </c>
      <c r="I61" s="74" t="s">
        <v>196</v>
      </c>
      <c r="J61" s="74" t="s">
        <v>197</v>
      </c>
      <c r="K61" s="75" t="s">
        <v>198</v>
      </c>
      <c r="L61" s="76" t="s">
        <v>188</v>
      </c>
      <c r="M61" s="76" t="s">
        <v>189</v>
      </c>
      <c r="N61" s="76" t="s">
        <v>84</v>
      </c>
      <c r="O61" s="76" t="s">
        <v>190</v>
      </c>
      <c r="P61" s="76" t="s">
        <v>88</v>
      </c>
      <c r="Q61" s="76" t="s">
        <v>191</v>
      </c>
      <c r="R61" s="75" t="s">
        <v>192</v>
      </c>
    </row>
    <row r="62" spans="2:18" x14ac:dyDescent="0.25">
      <c r="B62" t="s">
        <v>2272</v>
      </c>
      <c r="C62" t="s">
        <v>2252</v>
      </c>
      <c r="D62">
        <v>30</v>
      </c>
      <c r="E62">
        <f>(E34/100)*$D34</f>
        <v>18</v>
      </c>
      <c r="F62">
        <f t="shared" ref="F62:J62" si="6">(F34/100)*$D34</f>
        <v>3</v>
      </c>
      <c r="G62">
        <f t="shared" si="6"/>
        <v>0</v>
      </c>
      <c r="H62">
        <f t="shared" si="6"/>
        <v>0</v>
      </c>
      <c r="I62">
        <f t="shared" si="6"/>
        <v>9</v>
      </c>
      <c r="J62">
        <f t="shared" si="6"/>
        <v>0</v>
      </c>
      <c r="K62">
        <f>SUM(E62:J62)</f>
        <v>30</v>
      </c>
      <c r="L62">
        <f>(L34/100)*$D34</f>
        <v>18</v>
      </c>
      <c r="M62">
        <f t="shared" ref="M62:Q62" si="7">(M34/100)*$D34</f>
        <v>1.9980000000000002</v>
      </c>
      <c r="N62">
        <f t="shared" si="7"/>
        <v>0</v>
      </c>
      <c r="O62">
        <f t="shared" si="7"/>
        <v>9.9989999999999988</v>
      </c>
      <c r="P62">
        <f t="shared" si="7"/>
        <v>0</v>
      </c>
      <c r="Q62">
        <f t="shared" si="7"/>
        <v>0</v>
      </c>
      <c r="R62">
        <f>SUM(L62:Q62)</f>
        <v>29.997</v>
      </c>
    </row>
    <row r="63" spans="2:18" x14ac:dyDescent="0.25">
      <c r="B63" t="s">
        <v>2304</v>
      </c>
      <c r="C63" t="s">
        <v>2253</v>
      </c>
      <c r="D63">
        <v>34</v>
      </c>
      <c r="E63">
        <f t="shared" ref="E63:J63" si="8">(E35/100)*$D35</f>
        <v>30.973999999999997</v>
      </c>
      <c r="F63">
        <f t="shared" si="8"/>
        <v>0.98599999999999999</v>
      </c>
      <c r="G63">
        <f t="shared" si="8"/>
        <v>0</v>
      </c>
      <c r="H63">
        <f t="shared" si="8"/>
        <v>1.972</v>
      </c>
      <c r="I63">
        <f t="shared" si="8"/>
        <v>0</v>
      </c>
      <c r="J63">
        <f t="shared" si="8"/>
        <v>0</v>
      </c>
      <c r="K63">
        <f t="shared" ref="K63:K87" si="9">SUM(E63:J63)</f>
        <v>33.931999999999995</v>
      </c>
      <c r="L63">
        <f t="shared" ref="L63:Q63" si="10">(L35/100)*$D35</f>
        <v>27.981999999999999</v>
      </c>
      <c r="M63">
        <f t="shared" si="10"/>
        <v>3.9779999999999998</v>
      </c>
      <c r="N63">
        <f t="shared" si="10"/>
        <v>0</v>
      </c>
      <c r="O63">
        <f t="shared" si="10"/>
        <v>1.972</v>
      </c>
      <c r="P63">
        <f t="shared" si="10"/>
        <v>0</v>
      </c>
      <c r="Q63">
        <f t="shared" si="10"/>
        <v>0</v>
      </c>
      <c r="R63">
        <f t="shared" ref="R63:R87" si="11">SUM(L63:Q63)</f>
        <v>33.932000000000002</v>
      </c>
    </row>
    <row r="64" spans="2:18" x14ac:dyDescent="0.25">
      <c r="B64" t="s">
        <v>2274</v>
      </c>
      <c r="C64" t="s">
        <v>535</v>
      </c>
      <c r="D64">
        <v>31</v>
      </c>
      <c r="E64">
        <f t="shared" ref="E64:J64" si="12">(E36/100)*$D36</f>
        <v>2.976</v>
      </c>
      <c r="F64">
        <f t="shared" si="12"/>
        <v>22.971</v>
      </c>
      <c r="G64">
        <f t="shared" si="12"/>
        <v>0</v>
      </c>
      <c r="H64">
        <f t="shared" si="12"/>
        <v>0</v>
      </c>
      <c r="I64">
        <f t="shared" si="12"/>
        <v>4.9910000000000005</v>
      </c>
      <c r="J64">
        <f t="shared" si="12"/>
        <v>0</v>
      </c>
      <c r="K64">
        <f t="shared" si="9"/>
        <v>30.937999999999999</v>
      </c>
      <c r="L64">
        <f t="shared" ref="L64:Q64" si="13">(L36/100)*$D36</f>
        <v>0.99199999999999999</v>
      </c>
      <c r="M64">
        <f t="shared" si="13"/>
        <v>29.977000000000004</v>
      </c>
      <c r="N64">
        <f t="shared" si="13"/>
        <v>0</v>
      </c>
      <c r="O64">
        <f t="shared" si="13"/>
        <v>0</v>
      </c>
      <c r="P64">
        <f t="shared" si="13"/>
        <v>0</v>
      </c>
      <c r="Q64">
        <f t="shared" si="13"/>
        <v>0</v>
      </c>
      <c r="R64">
        <f t="shared" si="11"/>
        <v>30.969000000000005</v>
      </c>
    </row>
    <row r="65" spans="2:18" x14ac:dyDescent="0.25">
      <c r="B65" t="s">
        <v>2275</v>
      </c>
      <c r="C65" t="s">
        <v>2307</v>
      </c>
      <c r="D65">
        <v>42</v>
      </c>
      <c r="E65">
        <f t="shared" ref="E65:J65" si="14">(E37/100)*$D37</f>
        <v>0.96599999999999997</v>
      </c>
      <c r="F65">
        <f t="shared" si="14"/>
        <v>12.936</v>
      </c>
      <c r="G65">
        <f t="shared" si="14"/>
        <v>0</v>
      </c>
      <c r="H65">
        <f t="shared" si="14"/>
        <v>0</v>
      </c>
      <c r="I65">
        <f t="shared" si="14"/>
        <v>27.971999999999998</v>
      </c>
      <c r="J65">
        <f t="shared" si="14"/>
        <v>0</v>
      </c>
      <c r="K65">
        <f t="shared" si="9"/>
        <v>41.873999999999995</v>
      </c>
      <c r="L65">
        <f t="shared" ref="L65:Q65" si="15">(L37/100)*$D37</f>
        <v>2.9819999999999998</v>
      </c>
      <c r="M65">
        <f t="shared" si="15"/>
        <v>26.964000000000002</v>
      </c>
      <c r="N65">
        <f t="shared" si="15"/>
        <v>0</v>
      </c>
      <c r="O65">
        <f t="shared" si="15"/>
        <v>11.969999999999999</v>
      </c>
      <c r="P65">
        <f t="shared" si="15"/>
        <v>0</v>
      </c>
      <c r="Q65">
        <f t="shared" si="15"/>
        <v>0</v>
      </c>
      <c r="R65">
        <f t="shared" si="11"/>
        <v>41.915999999999997</v>
      </c>
    </row>
    <row r="66" spans="2:18" x14ac:dyDescent="0.25">
      <c r="B66" t="s">
        <v>2276</v>
      </c>
      <c r="C66" t="s">
        <v>2255</v>
      </c>
      <c r="D66">
        <v>30</v>
      </c>
      <c r="E66">
        <f t="shared" ref="E66:J66" si="16">(E38/100)*$D38</f>
        <v>3</v>
      </c>
      <c r="F66">
        <f t="shared" si="16"/>
        <v>4.9800000000000004</v>
      </c>
      <c r="G66">
        <f t="shared" si="16"/>
        <v>0</v>
      </c>
      <c r="H66">
        <f t="shared" si="16"/>
        <v>3</v>
      </c>
      <c r="I66">
        <f t="shared" si="16"/>
        <v>18.990000000000002</v>
      </c>
      <c r="J66">
        <f t="shared" si="16"/>
        <v>0</v>
      </c>
      <c r="K66">
        <f t="shared" si="9"/>
        <v>29.970000000000002</v>
      </c>
      <c r="L66">
        <f t="shared" ref="L66:Q66" si="17">(L38/100)*$D38</f>
        <v>1.98</v>
      </c>
      <c r="M66">
        <f t="shared" si="17"/>
        <v>18.990000000000002</v>
      </c>
      <c r="N66">
        <f t="shared" si="17"/>
        <v>0</v>
      </c>
      <c r="O66">
        <f t="shared" si="17"/>
        <v>9</v>
      </c>
      <c r="P66">
        <f t="shared" si="17"/>
        <v>0</v>
      </c>
      <c r="Q66">
        <f t="shared" si="17"/>
        <v>0</v>
      </c>
      <c r="R66">
        <f t="shared" si="11"/>
        <v>29.970000000000002</v>
      </c>
    </row>
    <row r="67" spans="2:18" x14ac:dyDescent="0.25">
      <c r="B67" t="s">
        <v>2277</v>
      </c>
      <c r="C67" t="s">
        <v>2256</v>
      </c>
      <c r="D67">
        <v>30</v>
      </c>
      <c r="E67">
        <f t="shared" ref="E67:J67" si="18">(E39/100)*$D39</f>
        <v>4.9800000000000004</v>
      </c>
      <c r="F67">
        <f t="shared" si="18"/>
        <v>6.99</v>
      </c>
      <c r="G67">
        <f t="shared" si="18"/>
        <v>0</v>
      </c>
      <c r="H67">
        <f t="shared" si="18"/>
        <v>0</v>
      </c>
      <c r="I67">
        <f t="shared" si="18"/>
        <v>18</v>
      </c>
      <c r="J67">
        <f t="shared" si="18"/>
        <v>0</v>
      </c>
      <c r="K67">
        <f t="shared" si="9"/>
        <v>29.97</v>
      </c>
      <c r="L67">
        <f t="shared" ref="L67:Q67" si="19">(L39/100)*$D39</f>
        <v>3.99</v>
      </c>
      <c r="M67">
        <f t="shared" si="19"/>
        <v>15</v>
      </c>
      <c r="N67">
        <f t="shared" si="19"/>
        <v>0</v>
      </c>
      <c r="O67">
        <f t="shared" si="19"/>
        <v>10.98</v>
      </c>
      <c r="P67">
        <f t="shared" si="19"/>
        <v>0</v>
      </c>
      <c r="Q67">
        <f t="shared" si="19"/>
        <v>0</v>
      </c>
      <c r="R67">
        <f t="shared" si="11"/>
        <v>29.970000000000002</v>
      </c>
    </row>
    <row r="68" spans="2:18" x14ac:dyDescent="0.25">
      <c r="B68" t="s">
        <v>2303</v>
      </c>
      <c r="C68" t="s">
        <v>2257</v>
      </c>
      <c r="D68">
        <v>32</v>
      </c>
      <c r="E68">
        <f t="shared" ref="E68:J68" si="20">(E40/100)*$D40</f>
        <v>0</v>
      </c>
      <c r="F68">
        <f t="shared" si="20"/>
        <v>0</v>
      </c>
      <c r="G68">
        <f t="shared" si="20"/>
        <v>32</v>
      </c>
      <c r="H68">
        <f t="shared" si="20"/>
        <v>0</v>
      </c>
      <c r="I68">
        <f t="shared" si="20"/>
        <v>0</v>
      </c>
      <c r="J68">
        <f t="shared" si="20"/>
        <v>0</v>
      </c>
      <c r="K68">
        <f t="shared" si="9"/>
        <v>32</v>
      </c>
      <c r="L68">
        <f t="shared" ref="L68:Q68" si="21">(L40/100)*$D40</f>
        <v>0</v>
      </c>
      <c r="M68">
        <f t="shared" si="21"/>
        <v>32</v>
      </c>
      <c r="N68">
        <f t="shared" si="21"/>
        <v>0</v>
      </c>
      <c r="O68">
        <f t="shared" si="21"/>
        <v>0</v>
      </c>
      <c r="P68">
        <f t="shared" si="21"/>
        <v>0</v>
      </c>
      <c r="Q68">
        <f t="shared" si="21"/>
        <v>0</v>
      </c>
      <c r="R68">
        <f t="shared" si="11"/>
        <v>32</v>
      </c>
    </row>
    <row r="69" spans="2:18" x14ac:dyDescent="0.25">
      <c r="B69" t="s">
        <v>2279</v>
      </c>
      <c r="C69" t="s">
        <v>677</v>
      </c>
      <c r="D69">
        <v>39</v>
      </c>
      <c r="E69">
        <f t="shared" ref="E69:J69" si="22">(E41/100)*$D41</f>
        <v>0</v>
      </c>
      <c r="F69">
        <f t="shared" si="22"/>
        <v>9.984</v>
      </c>
      <c r="G69">
        <f t="shared" si="22"/>
        <v>0</v>
      </c>
      <c r="H69">
        <f t="shared" si="22"/>
        <v>21.995999999999999</v>
      </c>
      <c r="I69">
        <f t="shared" si="22"/>
        <v>6.9809999999999999</v>
      </c>
      <c r="J69">
        <f t="shared" si="22"/>
        <v>0</v>
      </c>
      <c r="K69">
        <f t="shared" si="9"/>
        <v>38.960999999999999</v>
      </c>
      <c r="L69">
        <f t="shared" ref="L69:Q69" si="23">(L41/100)*$D41</f>
        <v>0</v>
      </c>
      <c r="M69">
        <f t="shared" si="23"/>
        <v>33.93</v>
      </c>
      <c r="N69">
        <f t="shared" si="23"/>
        <v>0</v>
      </c>
      <c r="O69">
        <f t="shared" si="23"/>
        <v>4.992</v>
      </c>
      <c r="P69">
        <f t="shared" si="23"/>
        <v>0</v>
      </c>
      <c r="Q69">
        <f t="shared" si="23"/>
        <v>0</v>
      </c>
      <c r="R69">
        <f t="shared" si="11"/>
        <v>38.921999999999997</v>
      </c>
    </row>
    <row r="70" spans="2:18" x14ac:dyDescent="0.25">
      <c r="B70" t="s">
        <v>2280</v>
      </c>
      <c r="C70" t="s">
        <v>2258</v>
      </c>
      <c r="D70">
        <v>42</v>
      </c>
      <c r="E70">
        <f t="shared" ref="E70:J70" si="24">(E42/100)*$D42</f>
        <v>0</v>
      </c>
      <c r="F70">
        <f t="shared" si="24"/>
        <v>42</v>
      </c>
      <c r="G70">
        <f t="shared" si="24"/>
        <v>0</v>
      </c>
      <c r="H70">
        <f t="shared" si="24"/>
        <v>0</v>
      </c>
      <c r="I70">
        <f t="shared" si="24"/>
        <v>0</v>
      </c>
      <c r="J70">
        <f t="shared" si="24"/>
        <v>0</v>
      </c>
      <c r="K70">
        <f t="shared" si="9"/>
        <v>42</v>
      </c>
      <c r="L70">
        <f t="shared" ref="L70:Q70" si="25">(L42/100)*$D42</f>
        <v>0</v>
      </c>
      <c r="M70">
        <f t="shared" si="25"/>
        <v>8.9879999999999995</v>
      </c>
      <c r="N70">
        <f t="shared" si="25"/>
        <v>0</v>
      </c>
      <c r="O70">
        <f t="shared" si="25"/>
        <v>0</v>
      </c>
      <c r="P70">
        <f t="shared" si="25"/>
        <v>32.97</v>
      </c>
      <c r="Q70">
        <f t="shared" si="25"/>
        <v>0</v>
      </c>
      <c r="R70">
        <f t="shared" si="11"/>
        <v>41.957999999999998</v>
      </c>
    </row>
    <row r="71" spans="2:18" x14ac:dyDescent="0.25">
      <c r="B71" t="s">
        <v>2283</v>
      </c>
      <c r="C71" t="s">
        <v>566</v>
      </c>
      <c r="D71">
        <v>32</v>
      </c>
      <c r="E71">
        <f t="shared" ref="E71:J71" si="26">(E43/100)*$D43</f>
        <v>0</v>
      </c>
      <c r="F71">
        <f t="shared" si="26"/>
        <v>0</v>
      </c>
      <c r="G71">
        <f t="shared" si="26"/>
        <v>0</v>
      </c>
      <c r="H71">
        <f t="shared" si="26"/>
        <v>32</v>
      </c>
      <c r="I71">
        <f t="shared" si="26"/>
        <v>0</v>
      </c>
      <c r="J71">
        <f t="shared" si="26"/>
        <v>0</v>
      </c>
      <c r="K71">
        <f t="shared" si="9"/>
        <v>32</v>
      </c>
      <c r="L71">
        <f t="shared" ref="L71:Q71" si="27">(L43/100)*$D43</f>
        <v>0</v>
      </c>
      <c r="M71">
        <f t="shared" si="27"/>
        <v>32</v>
      </c>
      <c r="N71">
        <f t="shared" si="27"/>
        <v>0</v>
      </c>
      <c r="O71">
        <f t="shared" si="27"/>
        <v>0</v>
      </c>
      <c r="P71">
        <f t="shared" si="27"/>
        <v>0</v>
      </c>
      <c r="Q71">
        <f t="shared" si="27"/>
        <v>0</v>
      </c>
      <c r="R71">
        <f t="shared" si="11"/>
        <v>32</v>
      </c>
    </row>
    <row r="72" spans="2:18" x14ac:dyDescent="0.25">
      <c r="B72" t="s">
        <v>2302</v>
      </c>
      <c r="C72" t="s">
        <v>2305</v>
      </c>
      <c r="D72">
        <v>51</v>
      </c>
      <c r="E72">
        <f t="shared" ref="E72:J72" si="28">(E44/100)*$D44</f>
        <v>0</v>
      </c>
      <c r="F72">
        <f t="shared" si="28"/>
        <v>24.99</v>
      </c>
      <c r="G72">
        <f t="shared" si="28"/>
        <v>1.9890000000000001</v>
      </c>
      <c r="H72">
        <f t="shared" si="28"/>
        <v>0</v>
      </c>
      <c r="I72">
        <f t="shared" si="28"/>
        <v>23.97</v>
      </c>
      <c r="J72">
        <f t="shared" si="28"/>
        <v>0</v>
      </c>
      <c r="K72">
        <f t="shared" si="9"/>
        <v>50.948999999999998</v>
      </c>
      <c r="L72">
        <f t="shared" ref="L72:Q72" si="29">(L44/100)*$D44</f>
        <v>0</v>
      </c>
      <c r="M72">
        <f t="shared" si="29"/>
        <v>31.925999999999998</v>
      </c>
      <c r="N72">
        <f t="shared" si="29"/>
        <v>0</v>
      </c>
      <c r="O72">
        <f t="shared" si="29"/>
        <v>18.972000000000001</v>
      </c>
      <c r="P72">
        <f t="shared" si="29"/>
        <v>0</v>
      </c>
      <c r="Q72">
        <f t="shared" si="29"/>
        <v>0</v>
      </c>
      <c r="R72">
        <f t="shared" si="11"/>
        <v>50.897999999999996</v>
      </c>
    </row>
    <row r="73" spans="2:18" x14ac:dyDescent="0.25">
      <c r="B73" t="s">
        <v>2282</v>
      </c>
      <c r="C73" t="s">
        <v>1312</v>
      </c>
      <c r="D73">
        <v>49</v>
      </c>
      <c r="E73">
        <f t="shared" ref="E73:J73" si="30">(E45/100)*$D45</f>
        <v>46.844000000000001</v>
      </c>
      <c r="F73">
        <f t="shared" si="30"/>
        <v>0</v>
      </c>
      <c r="G73">
        <f t="shared" si="30"/>
        <v>0</v>
      </c>
      <c r="H73">
        <f t="shared" si="30"/>
        <v>0</v>
      </c>
      <c r="I73">
        <f t="shared" si="30"/>
        <v>1.96</v>
      </c>
      <c r="J73">
        <f t="shared" si="30"/>
        <v>0</v>
      </c>
      <c r="K73">
        <f t="shared" si="9"/>
        <v>48.804000000000002</v>
      </c>
      <c r="L73">
        <f t="shared" ref="L73:Q73" si="31">(L45/100)*$D45</f>
        <v>44.981999999999999</v>
      </c>
      <c r="M73">
        <f t="shared" si="31"/>
        <v>2.9889999999999999</v>
      </c>
      <c r="N73">
        <f t="shared" si="31"/>
        <v>0</v>
      </c>
      <c r="O73">
        <f t="shared" si="31"/>
        <v>0.98</v>
      </c>
      <c r="P73">
        <f t="shared" si="31"/>
        <v>0</v>
      </c>
      <c r="Q73">
        <f t="shared" si="31"/>
        <v>0</v>
      </c>
      <c r="R73">
        <f t="shared" si="11"/>
        <v>48.950999999999993</v>
      </c>
    </row>
    <row r="74" spans="2:18" x14ac:dyDescent="0.25">
      <c r="B74" t="s">
        <v>2284</v>
      </c>
      <c r="C74" t="s">
        <v>2260</v>
      </c>
      <c r="D74">
        <v>32</v>
      </c>
      <c r="E74">
        <f t="shared" ref="E74:J74" si="32">(E46/100)*$D46</f>
        <v>0</v>
      </c>
      <c r="F74">
        <f t="shared" si="32"/>
        <v>5.984</v>
      </c>
      <c r="G74">
        <f t="shared" si="32"/>
        <v>0</v>
      </c>
      <c r="H74">
        <f t="shared" si="32"/>
        <v>5.984</v>
      </c>
      <c r="I74">
        <f t="shared" si="32"/>
        <v>20</v>
      </c>
      <c r="J74">
        <f t="shared" si="32"/>
        <v>0</v>
      </c>
      <c r="K74">
        <f t="shared" si="9"/>
        <v>31.968</v>
      </c>
      <c r="L74">
        <f t="shared" ref="L74:Q74" si="33">(L46/100)*$D46</f>
        <v>0.99199999999999999</v>
      </c>
      <c r="M74">
        <f t="shared" si="33"/>
        <v>24.991999999999997</v>
      </c>
      <c r="N74">
        <f t="shared" si="33"/>
        <v>0</v>
      </c>
      <c r="O74">
        <f t="shared" si="33"/>
        <v>5.984</v>
      </c>
      <c r="P74">
        <f t="shared" si="33"/>
        <v>0</v>
      </c>
      <c r="Q74">
        <f t="shared" si="33"/>
        <v>0</v>
      </c>
      <c r="R74">
        <f t="shared" si="11"/>
        <v>31.967999999999996</v>
      </c>
    </row>
    <row r="75" spans="2:18" x14ac:dyDescent="0.25">
      <c r="B75" t="s">
        <v>2285</v>
      </c>
      <c r="C75" t="s">
        <v>2261</v>
      </c>
      <c r="D75">
        <v>30</v>
      </c>
      <c r="E75">
        <f t="shared" ref="E75:J75" si="34">(E47/100)*$D47</f>
        <v>1.98</v>
      </c>
      <c r="F75">
        <f t="shared" si="34"/>
        <v>0</v>
      </c>
      <c r="G75">
        <f t="shared" si="34"/>
        <v>0</v>
      </c>
      <c r="H75">
        <f t="shared" si="34"/>
        <v>27.99</v>
      </c>
      <c r="I75">
        <f t="shared" si="34"/>
        <v>0</v>
      </c>
      <c r="J75">
        <f t="shared" si="34"/>
        <v>0</v>
      </c>
      <c r="K75">
        <f t="shared" si="9"/>
        <v>29.97</v>
      </c>
      <c r="L75">
        <f t="shared" ref="L75:Q75" si="35">(L47/100)*$D47</f>
        <v>1.98</v>
      </c>
      <c r="M75">
        <f t="shared" si="35"/>
        <v>0</v>
      </c>
      <c r="N75">
        <f t="shared" si="35"/>
        <v>0</v>
      </c>
      <c r="O75">
        <f t="shared" si="35"/>
        <v>24.99</v>
      </c>
      <c r="P75">
        <f t="shared" si="35"/>
        <v>0</v>
      </c>
      <c r="Q75">
        <f t="shared" si="35"/>
        <v>0</v>
      </c>
      <c r="R75">
        <f t="shared" si="11"/>
        <v>26.97</v>
      </c>
    </row>
    <row r="76" spans="2:18" x14ac:dyDescent="0.25">
      <c r="B76" t="s">
        <v>2301</v>
      </c>
      <c r="C76" t="s">
        <v>2308</v>
      </c>
      <c r="D76">
        <v>33</v>
      </c>
      <c r="E76">
        <f t="shared" ref="E76:J76" si="36">(E48/100)*$D48</f>
        <v>26.994</v>
      </c>
      <c r="F76">
        <f t="shared" si="36"/>
        <v>3.9929999999999999</v>
      </c>
      <c r="G76">
        <f t="shared" si="36"/>
        <v>0</v>
      </c>
      <c r="H76">
        <f t="shared" si="36"/>
        <v>1.98</v>
      </c>
      <c r="I76">
        <f t="shared" si="36"/>
        <v>0</v>
      </c>
      <c r="J76">
        <f t="shared" si="36"/>
        <v>0</v>
      </c>
      <c r="K76">
        <f t="shared" si="9"/>
        <v>32.966999999999999</v>
      </c>
      <c r="L76">
        <f t="shared" ref="L76:Q76" si="37">(L48/100)*$D48</f>
        <v>26.697000000000003</v>
      </c>
      <c r="M76">
        <f t="shared" si="37"/>
        <v>4.9829999999999997</v>
      </c>
      <c r="N76">
        <f t="shared" si="37"/>
        <v>0</v>
      </c>
      <c r="O76">
        <f t="shared" si="37"/>
        <v>0.99</v>
      </c>
      <c r="P76">
        <f t="shared" si="37"/>
        <v>0</v>
      </c>
      <c r="Q76">
        <f t="shared" si="37"/>
        <v>0</v>
      </c>
      <c r="R76">
        <f t="shared" si="11"/>
        <v>32.67</v>
      </c>
    </row>
    <row r="77" spans="2:18" x14ac:dyDescent="0.25">
      <c r="B77" t="s">
        <v>2300</v>
      </c>
      <c r="C77" t="s">
        <v>2263</v>
      </c>
      <c r="D77">
        <v>69</v>
      </c>
      <c r="E77">
        <f t="shared" ref="E77:J77" si="38">(E49/100)*$D49</f>
        <v>0</v>
      </c>
      <c r="F77">
        <f t="shared" si="38"/>
        <v>52.992000000000004</v>
      </c>
      <c r="G77">
        <f t="shared" si="38"/>
        <v>0</v>
      </c>
      <c r="H77">
        <f t="shared" si="38"/>
        <v>15.939</v>
      </c>
      <c r="I77">
        <f t="shared" si="38"/>
        <v>0</v>
      </c>
      <c r="J77">
        <f t="shared" si="38"/>
        <v>0</v>
      </c>
      <c r="K77">
        <f t="shared" si="9"/>
        <v>68.931000000000012</v>
      </c>
      <c r="L77">
        <f t="shared" ref="L77:Q77" si="39">(L49/100)*$D49</f>
        <v>0</v>
      </c>
      <c r="M77">
        <f t="shared" si="39"/>
        <v>68.993099999999998</v>
      </c>
      <c r="N77">
        <f t="shared" si="39"/>
        <v>0</v>
      </c>
      <c r="O77">
        <f t="shared" si="39"/>
        <v>0</v>
      </c>
      <c r="P77">
        <f t="shared" si="39"/>
        <v>0</v>
      </c>
      <c r="Q77">
        <f t="shared" si="39"/>
        <v>0</v>
      </c>
      <c r="R77">
        <f t="shared" si="11"/>
        <v>68.993099999999998</v>
      </c>
    </row>
    <row r="78" spans="2:18" x14ac:dyDescent="0.25">
      <c r="B78" t="s">
        <v>2288</v>
      </c>
      <c r="C78" t="s">
        <v>2264</v>
      </c>
      <c r="D78">
        <v>67</v>
      </c>
      <c r="E78">
        <f t="shared" ref="E78:J78" si="40">(E50/100)*$D50</f>
        <v>0</v>
      </c>
      <c r="F78">
        <f t="shared" si="40"/>
        <v>21.975999999999996</v>
      </c>
      <c r="G78">
        <f t="shared" si="40"/>
        <v>2.0099999999999998</v>
      </c>
      <c r="H78">
        <f t="shared" si="40"/>
        <v>0</v>
      </c>
      <c r="I78">
        <f t="shared" si="40"/>
        <v>42.946999999999996</v>
      </c>
      <c r="J78">
        <f t="shared" si="40"/>
        <v>0</v>
      </c>
      <c r="K78">
        <f t="shared" si="9"/>
        <v>66.932999999999993</v>
      </c>
      <c r="L78">
        <f t="shared" ref="L78:Q78" si="41">(L50/100)*$D50</f>
        <v>0</v>
      </c>
      <c r="M78">
        <f t="shared" si="41"/>
        <v>61.908000000000001</v>
      </c>
      <c r="N78">
        <f t="shared" si="41"/>
        <v>0</v>
      </c>
      <c r="O78">
        <f t="shared" si="41"/>
        <v>4.9580000000000011</v>
      </c>
      <c r="P78">
        <f t="shared" si="41"/>
        <v>0</v>
      </c>
      <c r="Q78">
        <f t="shared" si="41"/>
        <v>0</v>
      </c>
      <c r="R78">
        <f t="shared" si="11"/>
        <v>66.866</v>
      </c>
    </row>
    <row r="79" spans="2:18" x14ac:dyDescent="0.25">
      <c r="B79" t="s">
        <v>2289</v>
      </c>
      <c r="C79" t="s">
        <v>584</v>
      </c>
      <c r="D79">
        <v>30</v>
      </c>
      <c r="E79">
        <f t="shared" ref="E79:J79" si="42">(E51/100)*$D51</f>
        <v>0</v>
      </c>
      <c r="F79">
        <f t="shared" si="42"/>
        <v>0</v>
      </c>
      <c r="G79">
        <f t="shared" si="42"/>
        <v>30</v>
      </c>
      <c r="H79">
        <f t="shared" si="42"/>
        <v>0</v>
      </c>
      <c r="I79">
        <f t="shared" si="42"/>
        <v>0</v>
      </c>
      <c r="J79">
        <f t="shared" si="42"/>
        <v>0</v>
      </c>
      <c r="K79">
        <f t="shared" si="9"/>
        <v>30</v>
      </c>
      <c r="L79">
        <f t="shared" ref="L79:Q79" si="43">(L51/100)*$D51</f>
        <v>0</v>
      </c>
      <c r="M79">
        <f t="shared" si="43"/>
        <v>30</v>
      </c>
      <c r="N79">
        <f t="shared" si="43"/>
        <v>0</v>
      </c>
      <c r="O79">
        <f t="shared" si="43"/>
        <v>0</v>
      </c>
      <c r="P79">
        <f t="shared" si="43"/>
        <v>0</v>
      </c>
      <c r="Q79">
        <f t="shared" si="43"/>
        <v>0</v>
      </c>
      <c r="R79">
        <f t="shared" si="11"/>
        <v>30</v>
      </c>
    </row>
    <row r="80" spans="2:18" x14ac:dyDescent="0.25">
      <c r="B80" t="s">
        <v>2290</v>
      </c>
      <c r="C80" t="s">
        <v>594</v>
      </c>
      <c r="D80">
        <v>37</v>
      </c>
      <c r="E80">
        <f t="shared" ref="E80:J80" si="44">(E52/100)*$D52</f>
        <v>1.9980000000000002</v>
      </c>
      <c r="F80">
        <f t="shared" si="44"/>
        <v>20.979000000000003</v>
      </c>
      <c r="G80">
        <f t="shared" si="44"/>
        <v>0</v>
      </c>
      <c r="H80">
        <f t="shared" si="44"/>
        <v>0</v>
      </c>
      <c r="I80">
        <f t="shared" si="44"/>
        <v>13.985999999999999</v>
      </c>
      <c r="J80">
        <f t="shared" si="44"/>
        <v>0</v>
      </c>
      <c r="K80">
        <f t="shared" si="9"/>
        <v>36.963000000000001</v>
      </c>
      <c r="L80">
        <f t="shared" ref="L80:Q80" si="45">(L52/100)*$D52</f>
        <v>2.9969999999999999</v>
      </c>
      <c r="M80">
        <f t="shared" si="45"/>
        <v>25.974000000000004</v>
      </c>
      <c r="N80">
        <f t="shared" si="45"/>
        <v>0</v>
      </c>
      <c r="O80">
        <f t="shared" si="45"/>
        <v>7.9920000000000009</v>
      </c>
      <c r="P80">
        <f t="shared" si="45"/>
        <v>0</v>
      </c>
      <c r="Q80">
        <f t="shared" si="45"/>
        <v>0</v>
      </c>
      <c r="R80">
        <f t="shared" si="11"/>
        <v>36.963000000000008</v>
      </c>
    </row>
    <row r="81" spans="2:18" x14ac:dyDescent="0.25">
      <c r="B81" t="s">
        <v>2291</v>
      </c>
      <c r="C81" t="s">
        <v>1642</v>
      </c>
      <c r="D81">
        <v>32</v>
      </c>
      <c r="E81">
        <f t="shared" ref="E81:J81" si="46">(E53/100)*$D53</f>
        <v>20</v>
      </c>
      <c r="F81">
        <f t="shared" si="46"/>
        <v>0</v>
      </c>
      <c r="G81">
        <f t="shared" si="46"/>
        <v>0</v>
      </c>
      <c r="H81">
        <f t="shared" si="46"/>
        <v>0</v>
      </c>
      <c r="I81">
        <f t="shared" si="46"/>
        <v>12</v>
      </c>
      <c r="J81">
        <f t="shared" si="46"/>
        <v>0</v>
      </c>
      <c r="K81">
        <f t="shared" si="9"/>
        <v>32</v>
      </c>
      <c r="L81">
        <f t="shared" ref="L81:Q81" si="47">(L53/100)*$D53</f>
        <v>18.975999999999999</v>
      </c>
      <c r="M81">
        <f t="shared" si="47"/>
        <v>12.992000000000001</v>
      </c>
      <c r="N81">
        <f t="shared" si="47"/>
        <v>0</v>
      </c>
      <c r="O81">
        <f t="shared" si="47"/>
        <v>0</v>
      </c>
      <c r="P81">
        <f t="shared" si="47"/>
        <v>0</v>
      </c>
      <c r="Q81">
        <f t="shared" si="47"/>
        <v>0</v>
      </c>
      <c r="R81">
        <f t="shared" si="11"/>
        <v>31.968</v>
      </c>
    </row>
    <row r="82" spans="2:18" x14ac:dyDescent="0.25">
      <c r="B82" t="s">
        <v>2292</v>
      </c>
      <c r="C82" t="s">
        <v>575</v>
      </c>
      <c r="D82">
        <v>41</v>
      </c>
      <c r="E82">
        <f t="shared" ref="E82:J82" si="48">(E54/100)*$D54</f>
        <v>1.0250000000000001</v>
      </c>
      <c r="F82">
        <f t="shared" si="48"/>
        <v>11.561999999999999</v>
      </c>
      <c r="G82">
        <f t="shared" si="48"/>
        <v>0</v>
      </c>
      <c r="H82">
        <f t="shared" si="48"/>
        <v>0</v>
      </c>
      <c r="I82">
        <f t="shared" si="48"/>
        <v>28.372000000000003</v>
      </c>
      <c r="J82">
        <f t="shared" si="48"/>
        <v>0</v>
      </c>
      <c r="K82">
        <f t="shared" si="9"/>
        <v>40.959000000000003</v>
      </c>
      <c r="L82">
        <f t="shared" ref="L82:Q82" si="49">(L54/100)*$D54</f>
        <v>4.9610000000000003</v>
      </c>
      <c r="M82">
        <f t="shared" si="49"/>
        <v>27.962000000000003</v>
      </c>
      <c r="N82">
        <f t="shared" si="49"/>
        <v>0</v>
      </c>
      <c r="O82">
        <f t="shared" si="49"/>
        <v>7.9950000000000001</v>
      </c>
      <c r="P82">
        <f t="shared" si="49"/>
        <v>0</v>
      </c>
      <c r="Q82">
        <f t="shared" si="49"/>
        <v>0</v>
      </c>
      <c r="R82">
        <f t="shared" si="11"/>
        <v>40.917999999999999</v>
      </c>
    </row>
    <row r="83" spans="2:18" x14ac:dyDescent="0.25">
      <c r="B83" t="s">
        <v>2293</v>
      </c>
      <c r="C83" t="s">
        <v>2265</v>
      </c>
      <c r="D83">
        <v>39</v>
      </c>
      <c r="E83">
        <f t="shared" ref="E83:J83" si="50">(E55/100)*$D55</f>
        <v>0</v>
      </c>
      <c r="F83">
        <f t="shared" si="50"/>
        <v>10.452</v>
      </c>
      <c r="G83">
        <f t="shared" si="50"/>
        <v>0</v>
      </c>
      <c r="H83">
        <f t="shared" si="50"/>
        <v>0</v>
      </c>
      <c r="I83">
        <f t="shared" si="50"/>
        <v>28.509</v>
      </c>
      <c r="J83">
        <f t="shared" si="50"/>
        <v>0</v>
      </c>
      <c r="K83">
        <f t="shared" si="9"/>
        <v>38.960999999999999</v>
      </c>
      <c r="L83">
        <f t="shared" ref="L83:Q83" si="51">(L55/100)*$D55</f>
        <v>6.9809999999999999</v>
      </c>
      <c r="M83">
        <f t="shared" si="51"/>
        <v>23.984999999999999</v>
      </c>
      <c r="N83">
        <f t="shared" si="51"/>
        <v>0</v>
      </c>
      <c r="O83">
        <f t="shared" si="51"/>
        <v>7.9949999999999992</v>
      </c>
      <c r="P83">
        <f t="shared" si="51"/>
        <v>0</v>
      </c>
      <c r="Q83">
        <f t="shared" si="51"/>
        <v>0</v>
      </c>
      <c r="R83">
        <f t="shared" si="11"/>
        <v>38.960999999999999</v>
      </c>
    </row>
    <row r="84" spans="2:18" x14ac:dyDescent="0.25">
      <c r="B84" t="s">
        <v>2294</v>
      </c>
      <c r="C84" t="s">
        <v>1323</v>
      </c>
      <c r="D84">
        <v>44</v>
      </c>
      <c r="E84">
        <f t="shared" ref="E84:J84" si="52">(E56/100)*$D56</f>
        <v>0</v>
      </c>
      <c r="F84">
        <f t="shared" si="52"/>
        <v>44</v>
      </c>
      <c r="G84">
        <f t="shared" si="52"/>
        <v>0</v>
      </c>
      <c r="H84">
        <f t="shared" si="52"/>
        <v>0</v>
      </c>
      <c r="I84">
        <f t="shared" si="52"/>
        <v>0</v>
      </c>
      <c r="J84">
        <f t="shared" si="52"/>
        <v>0</v>
      </c>
      <c r="K84">
        <f t="shared" si="9"/>
        <v>44</v>
      </c>
      <c r="L84">
        <f t="shared" ref="L84:Q84" si="53">(L56/100)*$D56</f>
        <v>0</v>
      </c>
      <c r="M84">
        <f t="shared" si="53"/>
        <v>44</v>
      </c>
      <c r="N84">
        <f t="shared" si="53"/>
        <v>0</v>
      </c>
      <c r="O84">
        <f t="shared" si="53"/>
        <v>0</v>
      </c>
      <c r="P84">
        <f t="shared" si="53"/>
        <v>0</v>
      </c>
      <c r="Q84">
        <f t="shared" si="53"/>
        <v>0</v>
      </c>
      <c r="R84">
        <f t="shared" si="11"/>
        <v>44</v>
      </c>
    </row>
    <row r="85" spans="2:18" x14ac:dyDescent="0.25">
      <c r="B85" t="s">
        <v>2299</v>
      </c>
      <c r="C85" t="s">
        <v>2306</v>
      </c>
      <c r="D85">
        <v>51</v>
      </c>
      <c r="E85">
        <f t="shared" ref="E85:J85" si="54">(E57/100)*$D57</f>
        <v>0</v>
      </c>
      <c r="F85">
        <f t="shared" si="54"/>
        <v>23.000999999999998</v>
      </c>
      <c r="G85">
        <f t="shared" si="54"/>
        <v>0</v>
      </c>
      <c r="H85">
        <f t="shared" si="54"/>
        <v>8.9760000000000009</v>
      </c>
      <c r="I85">
        <f t="shared" si="54"/>
        <v>18.972000000000001</v>
      </c>
      <c r="J85">
        <f t="shared" si="54"/>
        <v>0</v>
      </c>
      <c r="K85">
        <f t="shared" si="9"/>
        <v>50.948999999999998</v>
      </c>
      <c r="L85">
        <f t="shared" ref="L85:Q85" si="55">(L57/100)*$D57</f>
        <v>0</v>
      </c>
      <c r="M85">
        <f t="shared" si="55"/>
        <v>33.966000000000001</v>
      </c>
      <c r="N85">
        <f t="shared" si="55"/>
        <v>0</v>
      </c>
      <c r="O85">
        <f t="shared" si="55"/>
        <v>16.982999999999997</v>
      </c>
      <c r="P85">
        <f t="shared" si="55"/>
        <v>0</v>
      </c>
      <c r="Q85">
        <f t="shared" si="55"/>
        <v>0</v>
      </c>
      <c r="R85">
        <f t="shared" si="11"/>
        <v>50.948999999999998</v>
      </c>
    </row>
    <row r="86" spans="2:18" x14ac:dyDescent="0.25">
      <c r="B86" t="s">
        <v>2295</v>
      </c>
      <c r="C86" t="s">
        <v>2267</v>
      </c>
      <c r="D86">
        <v>47</v>
      </c>
      <c r="E86">
        <f t="shared" ref="E86:J86" si="56">(E58/100)*$D58</f>
        <v>0</v>
      </c>
      <c r="F86">
        <f t="shared" si="56"/>
        <v>47</v>
      </c>
      <c r="G86">
        <f t="shared" si="56"/>
        <v>0</v>
      </c>
      <c r="H86">
        <f t="shared" si="56"/>
        <v>0</v>
      </c>
      <c r="I86">
        <f t="shared" si="56"/>
        <v>0</v>
      </c>
      <c r="J86">
        <f t="shared" si="56"/>
        <v>0</v>
      </c>
      <c r="K86">
        <f t="shared" si="9"/>
        <v>47</v>
      </c>
      <c r="L86">
        <f t="shared" ref="L86:Q86" si="57">(L58/100)*$D58</f>
        <v>0</v>
      </c>
      <c r="M86">
        <f t="shared" si="57"/>
        <v>47</v>
      </c>
      <c r="N86">
        <f t="shared" si="57"/>
        <v>0</v>
      </c>
      <c r="O86">
        <f t="shared" si="57"/>
        <v>0</v>
      </c>
      <c r="P86">
        <f t="shared" si="57"/>
        <v>0</v>
      </c>
      <c r="Q86">
        <f t="shared" si="57"/>
        <v>0</v>
      </c>
      <c r="R86">
        <f t="shared" si="11"/>
        <v>47</v>
      </c>
    </row>
    <row r="87" spans="2:18" x14ac:dyDescent="0.25">
      <c r="B87" t="s">
        <v>2297</v>
      </c>
      <c r="C87" t="s">
        <v>2268</v>
      </c>
      <c r="D87">
        <v>49</v>
      </c>
      <c r="E87">
        <f t="shared" ref="E87:J87" si="58">(E59/100)*$D59</f>
        <v>3.9690000000000003</v>
      </c>
      <c r="F87">
        <f t="shared" si="58"/>
        <v>29.988</v>
      </c>
      <c r="G87">
        <f t="shared" si="58"/>
        <v>0</v>
      </c>
      <c r="H87">
        <f t="shared" si="58"/>
        <v>0</v>
      </c>
      <c r="I87">
        <f t="shared" si="58"/>
        <v>14.994</v>
      </c>
      <c r="J87">
        <f t="shared" si="58"/>
        <v>0</v>
      </c>
      <c r="K87">
        <f t="shared" si="9"/>
        <v>48.951000000000001</v>
      </c>
      <c r="L87">
        <f t="shared" ref="L87:Q87" si="59">(L59/100)*$D59</f>
        <v>3.9690000000000003</v>
      </c>
      <c r="M87">
        <f t="shared" si="59"/>
        <v>37.926000000000002</v>
      </c>
      <c r="N87">
        <f t="shared" si="59"/>
        <v>0</v>
      </c>
      <c r="O87">
        <f t="shared" si="59"/>
        <v>6.9579999999999993</v>
      </c>
      <c r="P87">
        <f t="shared" si="59"/>
        <v>0</v>
      </c>
      <c r="Q87">
        <f t="shared" si="59"/>
        <v>0</v>
      </c>
      <c r="R87">
        <f t="shared" si="11"/>
        <v>48.853000000000002</v>
      </c>
    </row>
  </sheetData>
  <conditionalFormatting sqref="B33:C33">
    <cfRule type="duplicateValues" dxfId="2" priority="2"/>
  </conditionalFormatting>
  <conditionalFormatting sqref="B61:C61">
    <cfRule type="duplicateValues" dxfId="1" priority="1"/>
  </conditionalFormatting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8125B-21B3-4DA0-87A1-32C32EA6B168}">
  <dimension ref="A1:Q37"/>
  <sheetViews>
    <sheetView workbookViewId="0">
      <selection activeCell="F38" sqref="F38"/>
    </sheetView>
  </sheetViews>
  <sheetFormatPr defaultRowHeight="15" x14ac:dyDescent="0.25"/>
  <cols>
    <col min="1" max="1" width="25.7109375" customWidth="1"/>
    <col min="2" max="2" width="32.28515625" customWidth="1"/>
    <col min="5" max="5" width="13.28515625" customWidth="1"/>
    <col min="6" max="6" width="17.5703125" customWidth="1"/>
    <col min="7" max="7" width="17.7109375" customWidth="1"/>
    <col min="8" max="8" width="15.28515625" customWidth="1"/>
  </cols>
  <sheetData>
    <row r="1" spans="1:10" x14ac:dyDescent="0.25">
      <c r="D1" t="s">
        <v>2371</v>
      </c>
      <c r="E1" t="s">
        <v>2372</v>
      </c>
      <c r="F1" t="s">
        <v>2373</v>
      </c>
      <c r="G1" t="s">
        <v>2374</v>
      </c>
      <c r="H1" t="s">
        <v>2393</v>
      </c>
    </row>
    <row r="2" spans="1:10" x14ac:dyDescent="0.25">
      <c r="A2" t="s">
        <v>277</v>
      </c>
      <c r="B2" t="s">
        <v>239</v>
      </c>
      <c r="C2" t="s">
        <v>2375</v>
      </c>
      <c r="D2" t="s">
        <v>2376</v>
      </c>
      <c r="E2" t="s">
        <v>2377</v>
      </c>
      <c r="F2" t="s">
        <v>2378</v>
      </c>
      <c r="G2" t="s">
        <v>2379</v>
      </c>
      <c r="H2" t="s">
        <v>2394</v>
      </c>
      <c r="I2" t="s">
        <v>2368</v>
      </c>
    </row>
    <row r="3" spans="1:10" x14ac:dyDescent="0.25">
      <c r="A3" t="str">
        <f>VLOOKUP(B3,[1]Sheet1!$C$5866:$D$11139,2,FALSE)</f>
        <v>Lichmera indistincta</v>
      </c>
      <c r="B3" t="s">
        <v>2380</v>
      </c>
      <c r="C3">
        <v>30</v>
      </c>
      <c r="D3">
        <v>90</v>
      </c>
      <c r="E3">
        <v>3</v>
      </c>
      <c r="F3">
        <v>0</v>
      </c>
      <c r="G3">
        <v>6</v>
      </c>
      <c r="H3">
        <v>0</v>
      </c>
      <c r="I3">
        <f>SUM(D3:H3)</f>
        <v>99</v>
      </c>
    </row>
    <row r="4" spans="1:10" x14ac:dyDescent="0.25">
      <c r="A4" t="str">
        <f>VLOOKUP(B4,[1]Sheet1!$C$5866:$D$11139,2,FALSE)</f>
        <v>Phylidonyris albifrons</v>
      </c>
      <c r="B4" t="s">
        <v>2381</v>
      </c>
      <c r="C4">
        <v>65</v>
      </c>
      <c r="D4">
        <v>88</v>
      </c>
      <c r="E4">
        <v>3</v>
      </c>
      <c r="F4">
        <v>0</v>
      </c>
      <c r="G4">
        <v>9</v>
      </c>
      <c r="H4">
        <v>0</v>
      </c>
      <c r="I4">
        <f t="shared" ref="I4:I18" si="0">SUM(D4:H4)</f>
        <v>100</v>
      </c>
    </row>
    <row r="5" spans="1:10" x14ac:dyDescent="0.25">
      <c r="A5" t="str">
        <f>VLOOKUP(B5,[1]Sheet1!$C$5866:$D$11139,2,FALSE)</f>
        <v>Anthochaera carunculata</v>
      </c>
      <c r="B5" t="s">
        <v>2382</v>
      </c>
      <c r="C5">
        <v>184</v>
      </c>
      <c r="D5">
        <v>66</v>
      </c>
      <c r="E5">
        <v>22</v>
      </c>
      <c r="F5">
        <v>4</v>
      </c>
      <c r="G5">
        <v>2</v>
      </c>
      <c r="H5">
        <v>5</v>
      </c>
      <c r="I5">
        <f t="shared" si="0"/>
        <v>99</v>
      </c>
    </row>
    <row r="6" spans="1:10" x14ac:dyDescent="0.25">
      <c r="A6" t="str">
        <f>VLOOKUP(B6,[1]Sheet1!$C$5866:$D$11139,2,FALSE)</f>
        <v>Lichenostomus ornatus</v>
      </c>
      <c r="B6" t="s">
        <v>2383</v>
      </c>
      <c r="C6">
        <v>106</v>
      </c>
      <c r="D6">
        <v>25</v>
      </c>
      <c r="E6">
        <v>44</v>
      </c>
      <c r="F6">
        <v>16</v>
      </c>
      <c r="G6">
        <v>11</v>
      </c>
      <c r="H6">
        <v>3</v>
      </c>
      <c r="I6">
        <f t="shared" si="0"/>
        <v>99</v>
      </c>
    </row>
    <row r="7" spans="1:10" x14ac:dyDescent="0.25">
      <c r="A7" t="str">
        <f>VLOOKUP(B7,[1]Sheet1!$C$5866:$D$11139,2,FALSE)</f>
        <v>Lichenostomus leucotis</v>
      </c>
      <c r="B7" t="s">
        <v>2384</v>
      </c>
      <c r="C7">
        <v>342</v>
      </c>
      <c r="D7">
        <v>14</v>
      </c>
      <c r="E7">
        <v>22</v>
      </c>
      <c r="F7">
        <v>50</v>
      </c>
      <c r="G7">
        <v>4</v>
      </c>
      <c r="H7">
        <v>10</v>
      </c>
      <c r="I7">
        <f t="shared" si="0"/>
        <v>100</v>
      </c>
    </row>
    <row r="8" spans="1:10" x14ac:dyDescent="0.25">
      <c r="A8" t="str">
        <f>VLOOKUP(B8,[1]Sheet1!$C$5866:$D$11139,2,FALSE)</f>
        <v>Melithreptus brevirostris</v>
      </c>
      <c r="B8" t="s">
        <v>2385</v>
      </c>
      <c r="C8">
        <v>150</v>
      </c>
      <c r="D8">
        <v>12</v>
      </c>
      <c r="E8">
        <v>78</v>
      </c>
      <c r="F8">
        <v>9</v>
      </c>
      <c r="G8">
        <v>0</v>
      </c>
      <c r="H8">
        <v>1</v>
      </c>
      <c r="I8">
        <f t="shared" si="0"/>
        <v>100</v>
      </c>
    </row>
    <row r="9" spans="1:10" x14ac:dyDescent="0.25">
      <c r="A9" t="str">
        <f>VLOOKUP(B9,[1]Sheet1!$C$5866:$D$11139,2,FALSE)</f>
        <v>Manorina flavigula</v>
      </c>
      <c r="B9" t="s">
        <v>2386</v>
      </c>
      <c r="C9">
        <v>65</v>
      </c>
      <c r="D9">
        <v>2</v>
      </c>
      <c r="E9">
        <v>71</v>
      </c>
      <c r="F9">
        <v>9</v>
      </c>
      <c r="G9">
        <v>2</v>
      </c>
      <c r="H9">
        <v>17</v>
      </c>
      <c r="I9">
        <f t="shared" si="0"/>
        <v>101</v>
      </c>
    </row>
    <row r="10" spans="1:10" x14ac:dyDescent="0.25">
      <c r="A10" t="str">
        <f>VLOOKUP(B10,[1]Sheet1!$C$5866:$D$11139,2,FALSE)</f>
        <v>Lichenostomus virescens</v>
      </c>
      <c r="B10" t="s">
        <v>2387</v>
      </c>
      <c r="C10">
        <v>24</v>
      </c>
      <c r="D10">
        <v>0</v>
      </c>
      <c r="E10">
        <v>95</v>
      </c>
      <c r="F10">
        <v>5</v>
      </c>
      <c r="G10">
        <v>0</v>
      </c>
      <c r="H10">
        <v>0</v>
      </c>
      <c r="I10">
        <f t="shared" si="0"/>
        <v>100</v>
      </c>
    </row>
    <row r="11" spans="1:10" x14ac:dyDescent="0.25">
      <c r="A11" t="str">
        <f>VLOOKUP(B11,[1]Sheet1!$C$5866:$D$11139,2,FALSE)</f>
        <v>Acanthagenys rufogularis</v>
      </c>
      <c r="B11" t="s">
        <v>2388</v>
      </c>
      <c r="C11">
        <v>71</v>
      </c>
      <c r="D11">
        <v>0</v>
      </c>
      <c r="E11">
        <v>55</v>
      </c>
      <c r="F11">
        <v>3</v>
      </c>
      <c r="G11">
        <v>23</v>
      </c>
      <c r="H11">
        <v>18</v>
      </c>
      <c r="I11">
        <f t="shared" si="0"/>
        <v>99</v>
      </c>
    </row>
    <row r="12" spans="1:10" x14ac:dyDescent="0.25">
      <c r="A12" t="str">
        <f>VLOOKUP(B12,[1]Sheet1!$C$5866:$D$11139,2,FALSE)</f>
        <v>Petroica goodenovii</v>
      </c>
      <c r="B12" t="s">
        <v>303</v>
      </c>
      <c r="C12">
        <v>66</v>
      </c>
      <c r="D12">
        <v>0</v>
      </c>
      <c r="E12">
        <v>12</v>
      </c>
      <c r="F12">
        <v>1</v>
      </c>
      <c r="G12">
        <v>1</v>
      </c>
      <c r="H12">
        <v>85</v>
      </c>
      <c r="I12">
        <f t="shared" si="0"/>
        <v>99</v>
      </c>
    </row>
    <row r="13" spans="1:10" x14ac:dyDescent="0.25">
      <c r="A13" t="str">
        <f>VLOOKUP(B13,[1]Sheet1!$C$5866:$D$11139,2,FALSE)</f>
        <v>Pyrrholaemus brunneus</v>
      </c>
      <c r="B13" t="s">
        <v>2389</v>
      </c>
      <c r="C13">
        <v>38</v>
      </c>
      <c r="D13">
        <v>0</v>
      </c>
      <c r="E13">
        <v>43</v>
      </c>
      <c r="F13">
        <v>0</v>
      </c>
      <c r="G13">
        <v>3</v>
      </c>
      <c r="H13">
        <v>53</v>
      </c>
      <c r="I13">
        <f t="shared" si="0"/>
        <v>99</v>
      </c>
    </row>
    <row r="14" spans="1:10" x14ac:dyDescent="0.25">
      <c r="A14" t="str">
        <f>VLOOKUP(B14,[1]Sheet1!$C$5866:$D$11139,2,FALSE)</f>
        <v>Pomatostomus superciliosus</v>
      </c>
      <c r="B14" s="66" t="s">
        <v>311</v>
      </c>
      <c r="C14" s="66">
        <v>49</v>
      </c>
      <c r="D14" s="66">
        <v>0</v>
      </c>
      <c r="E14" s="66">
        <v>3</v>
      </c>
      <c r="F14" s="66">
        <v>2</v>
      </c>
      <c r="G14" s="66">
        <v>0</v>
      </c>
      <c r="H14" s="66">
        <v>45</v>
      </c>
      <c r="I14" s="66">
        <f t="shared" si="0"/>
        <v>50</v>
      </c>
      <c r="J14" t="s">
        <v>2155</v>
      </c>
    </row>
    <row r="15" spans="1:10" x14ac:dyDescent="0.25">
      <c r="A15" t="str">
        <f>VLOOKUP(B15,[1]Sheet1!$C$5866:$D$11139,2,FALSE)</f>
        <v>Smicrornis brevirostris</v>
      </c>
      <c r="B15" t="s">
        <v>2390</v>
      </c>
      <c r="C15">
        <v>166</v>
      </c>
      <c r="D15">
        <v>0</v>
      </c>
      <c r="E15">
        <v>97</v>
      </c>
      <c r="F15">
        <v>2</v>
      </c>
      <c r="G15">
        <v>0</v>
      </c>
      <c r="H15">
        <v>1</v>
      </c>
      <c r="I15">
        <f t="shared" si="0"/>
        <v>100</v>
      </c>
    </row>
    <row r="16" spans="1:10" x14ac:dyDescent="0.25">
      <c r="A16" t="str">
        <f>VLOOKUP(B16,[1]Sheet1!$C$5866:$D$11139,2,FALSE)</f>
        <v>Acanthiza uropygialis</v>
      </c>
      <c r="B16" t="s">
        <v>294</v>
      </c>
      <c r="C16">
        <v>81</v>
      </c>
      <c r="D16">
        <v>17</v>
      </c>
      <c r="E16">
        <v>36</v>
      </c>
      <c r="F16">
        <v>13</v>
      </c>
      <c r="G16">
        <v>2</v>
      </c>
      <c r="H16">
        <v>31</v>
      </c>
      <c r="I16">
        <f t="shared" si="0"/>
        <v>99</v>
      </c>
    </row>
    <row r="17" spans="1:17" x14ac:dyDescent="0.25">
      <c r="A17" t="str">
        <f>VLOOKUP(B17,[1]Sheet1!$C$5866:$D$11139,2,FALSE)</f>
        <v>Acanthiza apicalis</v>
      </c>
      <c r="B17" t="s">
        <v>2391</v>
      </c>
      <c r="C17">
        <v>52</v>
      </c>
      <c r="D17">
        <v>14</v>
      </c>
      <c r="E17">
        <v>84</v>
      </c>
      <c r="F17">
        <v>0</v>
      </c>
      <c r="G17">
        <v>0</v>
      </c>
      <c r="H17">
        <v>2</v>
      </c>
      <c r="I17">
        <f t="shared" si="0"/>
        <v>100</v>
      </c>
    </row>
    <row r="18" spans="1:17" x14ac:dyDescent="0.25">
      <c r="A18" t="str">
        <f>VLOOKUP(B18,[1]Sheet1!$C$5866:$D$11139,2,FALSE)</f>
        <v>Pardalotus striatus</v>
      </c>
      <c r="B18" t="s">
        <v>2392</v>
      </c>
      <c r="C18">
        <v>35</v>
      </c>
      <c r="D18">
        <v>0</v>
      </c>
      <c r="E18">
        <v>100</v>
      </c>
      <c r="F18">
        <v>0</v>
      </c>
      <c r="G18">
        <v>0</v>
      </c>
      <c r="H18">
        <v>0</v>
      </c>
      <c r="I18">
        <f t="shared" si="0"/>
        <v>100</v>
      </c>
    </row>
    <row r="21" spans="1:17" x14ac:dyDescent="0.25">
      <c r="A21" s="73" t="s">
        <v>239</v>
      </c>
      <c r="B21" s="73" t="s">
        <v>277</v>
      </c>
      <c r="C21" s="73" t="s">
        <v>81</v>
      </c>
      <c r="D21" s="74" t="s">
        <v>93</v>
      </c>
      <c r="E21" s="74" t="s">
        <v>193</v>
      </c>
      <c r="F21" s="74" t="s">
        <v>194</v>
      </c>
      <c r="G21" s="74" t="s">
        <v>195</v>
      </c>
      <c r="H21" s="74" t="s">
        <v>196</v>
      </c>
      <c r="I21" s="74" t="s">
        <v>197</v>
      </c>
      <c r="J21" s="75" t="s">
        <v>198</v>
      </c>
      <c r="K21" s="76" t="s">
        <v>188</v>
      </c>
      <c r="L21" s="76" t="s">
        <v>189</v>
      </c>
      <c r="M21" s="76" t="s">
        <v>84</v>
      </c>
      <c r="N21" s="76" t="s">
        <v>190</v>
      </c>
      <c r="O21" s="76" t="s">
        <v>88</v>
      </c>
      <c r="P21" s="76" t="s">
        <v>191</v>
      </c>
      <c r="Q21" s="75" t="s">
        <v>192</v>
      </c>
    </row>
    <row r="22" spans="1:17" x14ac:dyDescent="0.25">
      <c r="A22" t="s">
        <v>2380</v>
      </c>
      <c r="B22" t="s">
        <v>2395</v>
      </c>
      <c r="C22">
        <v>30</v>
      </c>
    </row>
    <row r="23" spans="1:17" x14ac:dyDescent="0.25">
      <c r="A23" t="s">
        <v>2381</v>
      </c>
      <c r="B23" t="s">
        <v>2396</v>
      </c>
      <c r="C23">
        <v>65</v>
      </c>
    </row>
    <row r="24" spans="1:17" x14ac:dyDescent="0.25">
      <c r="A24" t="s">
        <v>2382</v>
      </c>
      <c r="B24" t="s">
        <v>2397</v>
      </c>
      <c r="C24">
        <v>184</v>
      </c>
    </row>
    <row r="25" spans="1:17" x14ac:dyDescent="0.25">
      <c r="A25" t="s">
        <v>2383</v>
      </c>
      <c r="B25" t="s">
        <v>2398</v>
      </c>
      <c r="C25">
        <v>106</v>
      </c>
    </row>
    <row r="26" spans="1:17" x14ac:dyDescent="0.25">
      <c r="A26" t="s">
        <v>2384</v>
      </c>
      <c r="B26" t="s">
        <v>2399</v>
      </c>
      <c r="C26">
        <v>342</v>
      </c>
    </row>
    <row r="27" spans="1:17" x14ac:dyDescent="0.25">
      <c r="A27" t="s">
        <v>2385</v>
      </c>
      <c r="B27" t="s">
        <v>2400</v>
      </c>
      <c r="C27">
        <v>150</v>
      </c>
    </row>
    <row r="28" spans="1:17" x14ac:dyDescent="0.25">
      <c r="A28" t="s">
        <v>2386</v>
      </c>
      <c r="B28" t="s">
        <v>2401</v>
      </c>
      <c r="C28">
        <v>65</v>
      </c>
    </row>
    <row r="29" spans="1:17" x14ac:dyDescent="0.25">
      <c r="A29" t="s">
        <v>2387</v>
      </c>
      <c r="B29" t="s">
        <v>2402</v>
      </c>
      <c r="C29">
        <v>24</v>
      </c>
    </row>
    <row r="30" spans="1:17" x14ac:dyDescent="0.25">
      <c r="A30" t="s">
        <v>2388</v>
      </c>
      <c r="B30" t="s">
        <v>2403</v>
      </c>
      <c r="C30">
        <v>71</v>
      </c>
    </row>
    <row r="31" spans="1:17" x14ac:dyDescent="0.25">
      <c r="A31" t="s">
        <v>303</v>
      </c>
      <c r="B31" t="s">
        <v>2404</v>
      </c>
      <c r="C31">
        <v>66</v>
      </c>
    </row>
    <row r="32" spans="1:17" x14ac:dyDescent="0.25">
      <c r="A32" t="s">
        <v>2389</v>
      </c>
      <c r="B32" t="s">
        <v>2405</v>
      </c>
      <c r="C32">
        <v>38</v>
      </c>
    </row>
    <row r="33" spans="1:3" x14ac:dyDescent="0.25">
      <c r="A33" s="66" t="s">
        <v>311</v>
      </c>
      <c r="B33" t="s">
        <v>2406</v>
      </c>
      <c r="C33" s="66">
        <v>49</v>
      </c>
    </row>
    <row r="34" spans="1:3" x14ac:dyDescent="0.25">
      <c r="A34" t="s">
        <v>2390</v>
      </c>
      <c r="B34" t="s">
        <v>2407</v>
      </c>
      <c r="C34">
        <v>166</v>
      </c>
    </row>
    <row r="35" spans="1:3" x14ac:dyDescent="0.25">
      <c r="A35" t="s">
        <v>294</v>
      </c>
      <c r="B35" t="s">
        <v>2408</v>
      </c>
      <c r="C35">
        <v>81</v>
      </c>
    </row>
    <row r="36" spans="1:3" x14ac:dyDescent="0.25">
      <c r="A36" t="s">
        <v>2391</v>
      </c>
      <c r="B36" t="s">
        <v>2409</v>
      </c>
      <c r="C36">
        <v>52</v>
      </c>
    </row>
    <row r="37" spans="1:3" x14ac:dyDescent="0.25">
      <c r="A37" t="s">
        <v>2392</v>
      </c>
      <c r="B37" t="s">
        <v>2410</v>
      </c>
      <c r="C37">
        <v>35</v>
      </c>
    </row>
  </sheetData>
  <conditionalFormatting sqref="A21:B21">
    <cfRule type="duplicateValues" dxfId="0" priority="1"/>
  </conditionalFormatting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82"/>
  <sheetViews>
    <sheetView zoomScaleNormal="100" workbookViewId="0">
      <pane xSplit="1" ySplit="1" topLeftCell="B40" activePane="bottomRight" state="frozen"/>
      <selection pane="topRight" activeCell="B1" sqref="B1"/>
      <selection pane="bottomLeft" activeCell="A9" sqref="A9"/>
      <selection pane="bottomRight" activeCell="Z96" sqref="Z96"/>
    </sheetView>
  </sheetViews>
  <sheetFormatPr defaultColWidth="8.85546875" defaultRowHeight="15" x14ac:dyDescent="0.25"/>
  <cols>
    <col min="1" max="1" width="28.28515625" customWidth="1"/>
    <col min="2" max="2" width="9.85546875" customWidth="1"/>
    <col min="3" max="9" width="9.140625" customWidth="1"/>
    <col min="10" max="10" width="12.7109375" customWidth="1"/>
    <col min="11" max="11" width="14.7109375" customWidth="1"/>
    <col min="13" max="13" width="13.85546875" customWidth="1"/>
    <col min="25" max="25" width="12" customWidth="1"/>
    <col min="26" max="26" width="15.28515625" customWidth="1"/>
  </cols>
  <sheetData>
    <row r="1" spans="1:26" x14ac:dyDescent="0.25">
      <c r="A1" t="s">
        <v>508</v>
      </c>
      <c r="B1" t="s">
        <v>81</v>
      </c>
      <c r="C1" t="s">
        <v>241</v>
      </c>
      <c r="D1" t="s">
        <v>281</v>
      </c>
      <c r="E1" t="s">
        <v>242</v>
      </c>
      <c r="F1" t="s">
        <v>752</v>
      </c>
      <c r="G1" t="s">
        <v>240</v>
      </c>
      <c r="H1" t="s">
        <v>280</v>
      </c>
      <c r="I1" t="s">
        <v>243</v>
      </c>
      <c r="J1" t="s">
        <v>91</v>
      </c>
      <c r="K1" t="s">
        <v>92</v>
      </c>
      <c r="L1" t="s">
        <v>753</v>
      </c>
      <c r="M1" t="s">
        <v>754</v>
      </c>
      <c r="N1" t="s">
        <v>755</v>
      </c>
      <c r="O1" t="s">
        <v>94</v>
      </c>
      <c r="P1" t="s">
        <v>527</v>
      </c>
      <c r="Q1" t="s">
        <v>245</v>
      </c>
      <c r="R1" t="s">
        <v>247</v>
      </c>
      <c r="S1" s="32" t="s">
        <v>107</v>
      </c>
      <c r="T1" s="32" t="s">
        <v>93</v>
      </c>
      <c r="U1" s="32" t="s">
        <v>528</v>
      </c>
      <c r="V1" s="32" t="s">
        <v>195</v>
      </c>
      <c r="W1" s="32" t="s">
        <v>193</v>
      </c>
      <c r="X1" s="32" t="s">
        <v>94</v>
      </c>
      <c r="Y1" t="s">
        <v>91</v>
      </c>
      <c r="Z1" t="s">
        <v>109</v>
      </c>
    </row>
    <row r="2" spans="1:26" x14ac:dyDescent="0.25">
      <c r="A2" t="s">
        <v>316</v>
      </c>
      <c r="B2">
        <v>77</v>
      </c>
      <c r="C2">
        <v>0.98699999999999999</v>
      </c>
      <c r="D2">
        <v>1.2999999999999999E-2</v>
      </c>
      <c r="E2">
        <v>0</v>
      </c>
      <c r="F2">
        <v>0</v>
      </c>
      <c r="G2">
        <v>0</v>
      </c>
      <c r="H2">
        <v>0</v>
      </c>
      <c r="I2">
        <v>0</v>
      </c>
      <c r="J2" s="52">
        <f t="shared" ref="J2:J37" si="0">1/(C2*C2+D2*D2+E2*E2+F2*F2+G2*G2+H2*H2+I2*I2)</f>
        <v>1.0263378827470551</v>
      </c>
      <c r="K2" s="52">
        <f t="shared" ref="K2:K37" si="1">1-(J2-1)/(7-1)</f>
        <v>0.99561035287549082</v>
      </c>
      <c r="L2">
        <v>5.3999999999999999E-2</v>
      </c>
      <c r="M2">
        <v>9.5000000000000001E-2</v>
      </c>
      <c r="N2">
        <v>0.60799999999999998</v>
      </c>
      <c r="O2">
        <v>9.5000000000000001E-2</v>
      </c>
      <c r="P2">
        <v>9.5000000000000001E-2</v>
      </c>
      <c r="Q2">
        <v>5.3999999999999999E-2</v>
      </c>
      <c r="S2">
        <v>0</v>
      </c>
      <c r="T2">
        <v>0</v>
      </c>
      <c r="U2">
        <v>0</v>
      </c>
      <c r="V2">
        <f t="shared" ref="V2:V37" si="2">L2+M2</f>
        <v>0.14899999999999999</v>
      </c>
      <c r="W2">
        <f t="shared" ref="W2:W37" si="3">P2+Q2+R2</f>
        <v>0.14899999999999999</v>
      </c>
      <c r="X2">
        <f t="shared" ref="X2:X37" si="4">N2+O2</f>
        <v>0.70299999999999996</v>
      </c>
      <c r="Y2" s="52">
        <f t="shared" ref="Y2:Y37" si="5">1/(S2*S2+T2*T2+U2*U2+V2*V2+W2*W2+X2*X2)</f>
        <v>1.8566275103924728</v>
      </c>
      <c r="Z2" s="52">
        <f t="shared" ref="Z2:Z37" si="6">1-(Y2-1)/(6-1)</f>
        <v>0.82867449792150549</v>
      </c>
    </row>
    <row r="3" spans="1:26" x14ac:dyDescent="0.25">
      <c r="A3" t="s">
        <v>756</v>
      </c>
      <c r="B3">
        <v>115</v>
      </c>
      <c r="C3">
        <v>0.72199999999999998</v>
      </c>
      <c r="D3">
        <v>0.2</v>
      </c>
      <c r="E3">
        <v>0</v>
      </c>
      <c r="F3">
        <v>0</v>
      </c>
      <c r="G3">
        <v>7.0000000000000007E-2</v>
      </c>
      <c r="H3">
        <v>0</v>
      </c>
      <c r="I3">
        <v>8.9999999999999993E-3</v>
      </c>
      <c r="J3" s="52">
        <f t="shared" si="0"/>
        <v>1.7659576346763441</v>
      </c>
      <c r="K3" s="52">
        <f t="shared" si="1"/>
        <v>0.87234039422060927</v>
      </c>
      <c r="M3">
        <v>8.9999999999999993E-3</v>
      </c>
      <c r="O3">
        <v>0.90100000000000002</v>
      </c>
      <c r="P3">
        <v>2.7E-2</v>
      </c>
      <c r="Q3">
        <v>5.3999999999999999E-2</v>
      </c>
      <c r="S3">
        <v>0</v>
      </c>
      <c r="T3">
        <v>8.9999999999999993E-3</v>
      </c>
      <c r="U3">
        <v>0</v>
      </c>
      <c r="V3">
        <f t="shared" si="2"/>
        <v>8.9999999999999993E-3</v>
      </c>
      <c r="W3">
        <f t="shared" si="3"/>
        <v>8.1000000000000003E-2</v>
      </c>
      <c r="X3">
        <f t="shared" si="4"/>
        <v>0.90100000000000002</v>
      </c>
      <c r="Y3" s="52">
        <f t="shared" si="5"/>
        <v>1.2217112754177031</v>
      </c>
      <c r="Z3" s="52">
        <f t="shared" si="6"/>
        <v>0.95565774491645938</v>
      </c>
    </row>
    <row r="4" spans="1:26" x14ac:dyDescent="0.25">
      <c r="A4" t="s">
        <v>757</v>
      </c>
      <c r="B4">
        <v>60</v>
      </c>
      <c r="C4">
        <v>0.78300000000000003</v>
      </c>
      <c r="D4">
        <v>0.183</v>
      </c>
      <c r="E4">
        <v>0</v>
      </c>
      <c r="F4">
        <v>0</v>
      </c>
      <c r="G4">
        <v>3.3000000000000002E-2</v>
      </c>
      <c r="H4">
        <v>0</v>
      </c>
      <c r="I4">
        <v>0</v>
      </c>
      <c r="J4" s="52">
        <f t="shared" si="0"/>
        <v>1.5440033226951504</v>
      </c>
      <c r="K4" s="52">
        <f t="shared" si="1"/>
        <v>0.90933277955080827</v>
      </c>
      <c r="O4">
        <v>0.746</v>
      </c>
      <c r="P4">
        <v>0.182</v>
      </c>
      <c r="Q4">
        <v>7.2999999999999995E-2</v>
      </c>
      <c r="S4">
        <v>0</v>
      </c>
      <c r="T4">
        <v>0</v>
      </c>
      <c r="U4">
        <v>0</v>
      </c>
      <c r="V4">
        <f t="shared" si="2"/>
        <v>0</v>
      </c>
      <c r="W4">
        <f t="shared" si="3"/>
        <v>0.255</v>
      </c>
      <c r="X4">
        <f t="shared" si="4"/>
        <v>0.746</v>
      </c>
      <c r="Y4" s="52">
        <f t="shared" si="5"/>
        <v>1.6089043200689899</v>
      </c>
      <c r="Z4" s="52">
        <f t="shared" si="6"/>
        <v>0.87821913598620205</v>
      </c>
    </row>
    <row r="5" spans="1:26" x14ac:dyDescent="0.25">
      <c r="A5" t="s">
        <v>758</v>
      </c>
      <c r="B5">
        <v>334</v>
      </c>
      <c r="C5">
        <v>0.70399999999999996</v>
      </c>
      <c r="D5">
        <v>0.23100000000000001</v>
      </c>
      <c r="E5">
        <v>0</v>
      </c>
      <c r="F5">
        <v>0</v>
      </c>
      <c r="G5">
        <v>4.4999999999999998E-2</v>
      </c>
      <c r="H5">
        <v>3.0000000000000001E-3</v>
      </c>
      <c r="I5">
        <v>1.7999999999999999E-2</v>
      </c>
      <c r="J5" s="52">
        <f t="shared" si="0"/>
        <v>1.8137792811992708</v>
      </c>
      <c r="K5" s="52">
        <f t="shared" si="1"/>
        <v>0.86437011980012157</v>
      </c>
      <c r="L5">
        <v>6.0000000000000001E-3</v>
      </c>
      <c r="M5">
        <v>0.107</v>
      </c>
      <c r="N5">
        <v>8.5999999999999993E-2</v>
      </c>
      <c r="O5">
        <v>0.52100000000000002</v>
      </c>
      <c r="P5">
        <v>6.6000000000000003E-2</v>
      </c>
      <c r="Q5">
        <v>0.14299999999999999</v>
      </c>
      <c r="R5">
        <v>5.3999999999999999E-2</v>
      </c>
      <c r="S5">
        <v>0</v>
      </c>
      <c r="T5">
        <v>1.7999999999999999E-2</v>
      </c>
      <c r="U5">
        <v>0</v>
      </c>
      <c r="V5">
        <f t="shared" si="2"/>
        <v>0.113</v>
      </c>
      <c r="W5">
        <f t="shared" si="3"/>
        <v>0.26300000000000001</v>
      </c>
      <c r="X5">
        <f t="shared" si="4"/>
        <v>0.60699999999999998</v>
      </c>
      <c r="Y5" s="52">
        <f t="shared" si="5"/>
        <v>2.2187166499153559</v>
      </c>
      <c r="Z5" s="52">
        <f t="shared" si="6"/>
        <v>0.75625667001692887</v>
      </c>
    </row>
    <row r="6" spans="1:26" x14ac:dyDescent="0.25">
      <c r="A6" t="s">
        <v>217</v>
      </c>
      <c r="B6">
        <v>63</v>
      </c>
      <c r="C6">
        <v>6.4000000000000001E-2</v>
      </c>
      <c r="D6">
        <v>4.8000000000000001E-2</v>
      </c>
      <c r="E6">
        <v>0.66700000000000004</v>
      </c>
      <c r="F6">
        <v>0</v>
      </c>
      <c r="G6">
        <v>4.8000000000000001E-2</v>
      </c>
      <c r="H6">
        <v>0</v>
      </c>
      <c r="I6">
        <v>0.17499999999999999</v>
      </c>
      <c r="J6" s="52">
        <f t="shared" si="0"/>
        <v>2.0651855156148677</v>
      </c>
      <c r="K6" s="52">
        <f t="shared" si="1"/>
        <v>0.82246908073085534</v>
      </c>
      <c r="O6">
        <v>0.14299999999999999</v>
      </c>
      <c r="P6">
        <v>1.6E-2</v>
      </c>
      <c r="Q6">
        <v>1.6E-2</v>
      </c>
      <c r="S6">
        <v>0.65100000000000002</v>
      </c>
      <c r="T6">
        <v>0.17499999999999999</v>
      </c>
      <c r="U6">
        <v>0</v>
      </c>
      <c r="V6">
        <f t="shared" si="2"/>
        <v>0</v>
      </c>
      <c r="W6">
        <f t="shared" si="3"/>
        <v>3.2000000000000001E-2</v>
      </c>
      <c r="X6">
        <f t="shared" si="4"/>
        <v>0.14299999999999999</v>
      </c>
      <c r="Y6" s="52">
        <f t="shared" si="5"/>
        <v>2.1012861972813557</v>
      </c>
      <c r="Z6" s="52">
        <f t="shared" si="6"/>
        <v>0.77974276054372882</v>
      </c>
    </row>
    <row r="7" spans="1:26" x14ac:dyDescent="0.25">
      <c r="A7" t="s">
        <v>759</v>
      </c>
      <c r="B7">
        <v>155</v>
      </c>
      <c r="C7">
        <v>0.40699999999999997</v>
      </c>
      <c r="D7">
        <v>9.7000000000000003E-2</v>
      </c>
      <c r="E7">
        <v>0.47099999999999997</v>
      </c>
      <c r="F7">
        <v>0</v>
      </c>
      <c r="G7">
        <v>7.0000000000000001E-3</v>
      </c>
      <c r="H7">
        <v>0</v>
      </c>
      <c r="I7">
        <v>1.9E-2</v>
      </c>
      <c r="J7" s="52">
        <f t="shared" si="0"/>
        <v>2.5169326645004264</v>
      </c>
      <c r="K7" s="52">
        <f t="shared" si="1"/>
        <v>0.74717788924992901</v>
      </c>
      <c r="O7">
        <v>0.374</v>
      </c>
      <c r="P7">
        <v>3.2000000000000001E-2</v>
      </c>
      <c r="Q7">
        <v>0.123</v>
      </c>
      <c r="R7">
        <v>1.2999999999999999E-2</v>
      </c>
      <c r="S7">
        <v>0.439</v>
      </c>
      <c r="T7">
        <v>1.9E-2</v>
      </c>
      <c r="U7">
        <v>0</v>
      </c>
      <c r="V7">
        <f t="shared" si="2"/>
        <v>0</v>
      </c>
      <c r="W7">
        <f t="shared" si="3"/>
        <v>0.16800000000000001</v>
      </c>
      <c r="X7">
        <f t="shared" si="4"/>
        <v>0.374</v>
      </c>
      <c r="Y7" s="52">
        <f t="shared" si="5"/>
        <v>2.768687254625092</v>
      </c>
      <c r="Z7" s="52">
        <f t="shared" si="6"/>
        <v>0.6462625490749816</v>
      </c>
    </row>
    <row r="8" spans="1:26" x14ac:dyDescent="0.25">
      <c r="A8" t="s">
        <v>760</v>
      </c>
      <c r="B8">
        <v>148</v>
      </c>
      <c r="C8">
        <v>0.128</v>
      </c>
      <c r="D8">
        <v>8.1000000000000003E-2</v>
      </c>
      <c r="E8">
        <v>0.02</v>
      </c>
      <c r="F8">
        <v>0</v>
      </c>
      <c r="G8">
        <v>7.0000000000000001E-3</v>
      </c>
      <c r="H8">
        <v>7.2999999999999995E-2</v>
      </c>
      <c r="I8">
        <v>0.68899999999999995</v>
      </c>
      <c r="J8" s="52">
        <f t="shared" si="0"/>
        <v>1.9863182399631338</v>
      </c>
      <c r="K8" s="52">
        <f t="shared" si="1"/>
        <v>0.83561362667281103</v>
      </c>
      <c r="L8">
        <v>0.02</v>
      </c>
      <c r="M8">
        <v>2.7E-2</v>
      </c>
      <c r="N8">
        <v>9.5000000000000001E-2</v>
      </c>
      <c r="O8">
        <v>3.4000000000000002E-2</v>
      </c>
      <c r="P8">
        <v>7.0000000000000001E-3</v>
      </c>
      <c r="Q8">
        <v>4.7E-2</v>
      </c>
      <c r="R8">
        <v>6.8000000000000005E-2</v>
      </c>
      <c r="S8">
        <v>7.0000000000000001E-3</v>
      </c>
      <c r="T8">
        <v>0.69399999999999995</v>
      </c>
      <c r="U8">
        <v>0</v>
      </c>
      <c r="V8">
        <f t="shared" si="2"/>
        <v>4.7E-2</v>
      </c>
      <c r="W8">
        <f t="shared" si="3"/>
        <v>0.122</v>
      </c>
      <c r="X8">
        <f t="shared" si="4"/>
        <v>0.129</v>
      </c>
      <c r="Y8" s="52">
        <f t="shared" si="5"/>
        <v>1.9401690663324405</v>
      </c>
      <c r="Z8" s="52">
        <f t="shared" si="6"/>
        <v>0.81196618673351195</v>
      </c>
    </row>
    <row r="9" spans="1:26" x14ac:dyDescent="0.25">
      <c r="A9" t="s">
        <v>761</v>
      </c>
      <c r="B9">
        <v>51</v>
      </c>
      <c r="C9">
        <v>0.02</v>
      </c>
      <c r="D9">
        <v>0</v>
      </c>
      <c r="E9">
        <v>0.23499999999999999</v>
      </c>
      <c r="F9">
        <v>0</v>
      </c>
      <c r="G9">
        <v>0</v>
      </c>
      <c r="H9">
        <v>0</v>
      </c>
      <c r="I9">
        <v>0.745</v>
      </c>
      <c r="J9" s="52">
        <f t="shared" si="0"/>
        <v>1.637599279456317</v>
      </c>
      <c r="K9" s="52">
        <f t="shared" si="1"/>
        <v>0.89373345342394717</v>
      </c>
      <c r="L9">
        <v>0.02</v>
      </c>
      <c r="S9">
        <v>0.23499999999999999</v>
      </c>
      <c r="T9">
        <v>0.745</v>
      </c>
      <c r="U9">
        <v>0</v>
      </c>
      <c r="V9">
        <f t="shared" si="2"/>
        <v>0.02</v>
      </c>
      <c r="W9">
        <f t="shared" si="3"/>
        <v>0</v>
      </c>
      <c r="X9">
        <f t="shared" si="4"/>
        <v>0</v>
      </c>
      <c r="Y9" s="52">
        <f t="shared" si="5"/>
        <v>1.6375992794563172</v>
      </c>
      <c r="Z9" s="52">
        <f t="shared" si="6"/>
        <v>0.87248014410873653</v>
      </c>
    </row>
    <row r="10" spans="1:26" x14ac:dyDescent="0.25">
      <c r="A10" t="s">
        <v>762</v>
      </c>
      <c r="B10">
        <v>539</v>
      </c>
      <c r="C10">
        <v>0.753</v>
      </c>
      <c r="D10">
        <v>6.0000000000000001E-3</v>
      </c>
      <c r="E10">
        <v>0.184</v>
      </c>
      <c r="F10">
        <v>4.2999999999999997E-2</v>
      </c>
      <c r="G10">
        <v>0</v>
      </c>
      <c r="H10">
        <v>0</v>
      </c>
      <c r="I10">
        <v>1.4999999999999999E-2</v>
      </c>
      <c r="J10" s="52">
        <f t="shared" si="0"/>
        <v>1.658443550727642</v>
      </c>
      <c r="K10" s="52">
        <f t="shared" si="1"/>
        <v>0.89025940821205962</v>
      </c>
      <c r="M10">
        <v>6.0000000000000001E-3</v>
      </c>
      <c r="N10">
        <v>2E-3</v>
      </c>
      <c r="O10">
        <v>2E-3</v>
      </c>
      <c r="Q10">
        <v>0.27100000000000002</v>
      </c>
      <c r="R10">
        <v>0.72</v>
      </c>
      <c r="S10">
        <v>0</v>
      </c>
      <c r="T10">
        <v>0</v>
      </c>
      <c r="U10">
        <v>0</v>
      </c>
      <c r="V10">
        <f t="shared" si="2"/>
        <v>6.0000000000000001E-3</v>
      </c>
      <c r="W10">
        <f t="shared" si="3"/>
        <v>0.99099999999999999</v>
      </c>
      <c r="X10">
        <f t="shared" si="4"/>
        <v>4.0000000000000001E-3</v>
      </c>
      <c r="Y10" s="52">
        <f t="shared" si="5"/>
        <v>1.0181920371273545</v>
      </c>
      <c r="Z10" s="52">
        <f t="shared" si="6"/>
        <v>0.99636159257452905</v>
      </c>
    </row>
    <row r="11" spans="1:26" x14ac:dyDescent="0.25">
      <c r="A11" t="s">
        <v>226</v>
      </c>
      <c r="B11">
        <v>285</v>
      </c>
      <c r="C11">
        <v>0.91600000000000004</v>
      </c>
      <c r="D11">
        <v>0</v>
      </c>
      <c r="E11">
        <v>8.1000000000000003E-2</v>
      </c>
      <c r="F11">
        <v>0</v>
      </c>
      <c r="G11">
        <v>0</v>
      </c>
      <c r="H11">
        <v>4.0000000000000001E-3</v>
      </c>
      <c r="I11">
        <v>0</v>
      </c>
      <c r="J11" s="52">
        <f t="shared" si="0"/>
        <v>1.1825460926903277</v>
      </c>
      <c r="K11" s="52">
        <f t="shared" si="1"/>
        <v>0.96957565121827871</v>
      </c>
      <c r="L11">
        <v>0.05</v>
      </c>
      <c r="M11">
        <v>0.23899999999999999</v>
      </c>
      <c r="N11">
        <v>0.16800000000000001</v>
      </c>
      <c r="Q11">
        <v>0.129</v>
      </c>
      <c r="R11">
        <v>0.41399999999999998</v>
      </c>
      <c r="S11">
        <v>0</v>
      </c>
      <c r="T11">
        <v>0</v>
      </c>
      <c r="U11">
        <v>0</v>
      </c>
      <c r="V11">
        <f t="shared" si="2"/>
        <v>0.28899999999999998</v>
      </c>
      <c r="W11">
        <f t="shared" si="3"/>
        <v>0.54299999999999993</v>
      </c>
      <c r="X11">
        <f t="shared" si="4"/>
        <v>0.16800000000000001</v>
      </c>
      <c r="Y11" s="52">
        <f t="shared" si="5"/>
        <v>2.4594558699833255</v>
      </c>
      <c r="Z11" s="52">
        <f t="shared" si="6"/>
        <v>0.70810882600333491</v>
      </c>
    </row>
    <row r="12" spans="1:26" x14ac:dyDescent="0.25">
      <c r="A12" t="s">
        <v>763</v>
      </c>
      <c r="B12">
        <v>191</v>
      </c>
      <c r="C12">
        <v>0.82699999999999996</v>
      </c>
      <c r="D12">
        <v>0.115</v>
      </c>
      <c r="E12">
        <v>3.6999999999999998E-2</v>
      </c>
      <c r="F12">
        <v>5.0000000000000001E-3</v>
      </c>
      <c r="G12">
        <v>0</v>
      </c>
      <c r="H12">
        <v>5.0000000000000001E-3</v>
      </c>
      <c r="I12">
        <v>0.01</v>
      </c>
      <c r="J12" s="52">
        <f t="shared" si="0"/>
        <v>1.4312847354914244</v>
      </c>
      <c r="K12" s="52">
        <f t="shared" si="1"/>
        <v>0.92811921075142922</v>
      </c>
      <c r="M12">
        <v>0.14099999999999999</v>
      </c>
      <c r="N12">
        <v>8.4000000000000005E-2</v>
      </c>
      <c r="O12">
        <v>0.14099999999999999</v>
      </c>
      <c r="P12">
        <v>3.1E-2</v>
      </c>
      <c r="Q12">
        <v>0.51800000000000002</v>
      </c>
      <c r="R12">
        <v>7.1999999999999995E-2</v>
      </c>
      <c r="S12">
        <v>0</v>
      </c>
      <c r="T12">
        <v>1.0999999999999999E-2</v>
      </c>
      <c r="U12">
        <v>0</v>
      </c>
      <c r="V12">
        <f t="shared" si="2"/>
        <v>0.14099999999999999</v>
      </c>
      <c r="W12">
        <f t="shared" si="3"/>
        <v>0.621</v>
      </c>
      <c r="X12">
        <f t="shared" si="4"/>
        <v>0.22499999999999998</v>
      </c>
      <c r="Y12" s="52">
        <f t="shared" si="5"/>
        <v>2.1916943550720189</v>
      </c>
      <c r="Z12" s="52">
        <f t="shared" si="6"/>
        <v>0.76166112898559624</v>
      </c>
    </row>
    <row r="13" spans="1:26" x14ac:dyDescent="0.25">
      <c r="A13" t="s">
        <v>764</v>
      </c>
      <c r="B13">
        <v>155</v>
      </c>
      <c r="C13">
        <v>0.13600000000000001</v>
      </c>
      <c r="D13">
        <v>0.81899999999999995</v>
      </c>
      <c r="E13">
        <v>0</v>
      </c>
      <c r="F13">
        <v>0</v>
      </c>
      <c r="G13">
        <v>1.2999999999999999E-2</v>
      </c>
      <c r="H13">
        <v>0</v>
      </c>
      <c r="I13">
        <v>3.2000000000000001E-2</v>
      </c>
      <c r="J13" s="52">
        <f t="shared" si="0"/>
        <v>1.4483307987544358</v>
      </c>
      <c r="K13" s="52">
        <f t="shared" si="1"/>
        <v>0.92527820020759399</v>
      </c>
      <c r="O13">
        <v>0.89700000000000002</v>
      </c>
      <c r="Q13">
        <v>6.5000000000000002E-2</v>
      </c>
      <c r="R13">
        <v>7.0000000000000001E-3</v>
      </c>
      <c r="S13">
        <v>0</v>
      </c>
      <c r="T13">
        <v>3.2000000000000001E-2</v>
      </c>
      <c r="U13">
        <v>0</v>
      </c>
      <c r="V13">
        <f t="shared" si="2"/>
        <v>0</v>
      </c>
      <c r="W13">
        <f t="shared" si="3"/>
        <v>7.2000000000000008E-2</v>
      </c>
      <c r="X13">
        <f t="shared" si="4"/>
        <v>0.89700000000000002</v>
      </c>
      <c r="Y13" s="52">
        <f t="shared" si="5"/>
        <v>1.2333239189607519</v>
      </c>
      <c r="Z13" s="52">
        <f t="shared" si="6"/>
        <v>0.95333521620784967</v>
      </c>
    </row>
    <row r="14" spans="1:26" x14ac:dyDescent="0.25">
      <c r="A14" t="s">
        <v>314</v>
      </c>
      <c r="B14">
        <v>232</v>
      </c>
      <c r="C14">
        <v>0.504</v>
      </c>
      <c r="D14">
        <v>0</v>
      </c>
      <c r="E14">
        <v>0.45300000000000001</v>
      </c>
      <c r="F14">
        <v>4.2999999999999997E-2</v>
      </c>
      <c r="G14">
        <v>0</v>
      </c>
      <c r="H14">
        <v>0</v>
      </c>
      <c r="I14">
        <v>0</v>
      </c>
      <c r="J14" s="52">
        <f t="shared" si="0"/>
        <v>2.1688492519638931</v>
      </c>
      <c r="K14" s="52">
        <f t="shared" si="1"/>
        <v>0.80519179133935115</v>
      </c>
      <c r="L14">
        <v>0.04</v>
      </c>
      <c r="M14">
        <v>0.36599999999999999</v>
      </c>
      <c r="N14">
        <v>0.58899999999999997</v>
      </c>
      <c r="R14">
        <v>5.0000000000000001E-3</v>
      </c>
      <c r="S14">
        <v>0</v>
      </c>
      <c r="T14">
        <v>0</v>
      </c>
      <c r="U14">
        <v>0</v>
      </c>
      <c r="V14">
        <f t="shared" si="2"/>
        <v>0.40599999999999997</v>
      </c>
      <c r="W14">
        <f t="shared" si="3"/>
        <v>5.0000000000000001E-3</v>
      </c>
      <c r="X14">
        <f t="shared" si="4"/>
        <v>0.58899999999999997</v>
      </c>
      <c r="Y14" s="52">
        <f t="shared" si="5"/>
        <v>1.953956958236124</v>
      </c>
      <c r="Z14" s="52">
        <f t="shared" si="6"/>
        <v>0.80920860835277519</v>
      </c>
    </row>
    <row r="15" spans="1:26" x14ac:dyDescent="0.25">
      <c r="A15" t="s">
        <v>765</v>
      </c>
      <c r="B15">
        <v>357</v>
      </c>
      <c r="C15">
        <v>0.751</v>
      </c>
      <c r="D15">
        <v>0</v>
      </c>
      <c r="E15">
        <v>0.20499999999999999</v>
      </c>
      <c r="F15">
        <v>4.2000000000000003E-2</v>
      </c>
      <c r="G15">
        <v>0</v>
      </c>
      <c r="H15">
        <v>0</v>
      </c>
      <c r="I15">
        <v>3.0000000000000001E-3</v>
      </c>
      <c r="J15" s="52">
        <f t="shared" si="0"/>
        <v>1.6452807589351086</v>
      </c>
      <c r="K15" s="52">
        <f t="shared" si="1"/>
        <v>0.89245320684414853</v>
      </c>
      <c r="P15">
        <v>3.0000000000000001E-3</v>
      </c>
      <c r="R15">
        <v>0.90700000000000003</v>
      </c>
      <c r="S15">
        <v>8.6999999999999994E-2</v>
      </c>
      <c r="T15">
        <v>3.0000000000000001E-3</v>
      </c>
      <c r="U15">
        <v>0</v>
      </c>
      <c r="V15">
        <f t="shared" si="2"/>
        <v>0</v>
      </c>
      <c r="W15">
        <f t="shared" si="3"/>
        <v>0.91</v>
      </c>
      <c r="X15">
        <f t="shared" si="4"/>
        <v>0</v>
      </c>
      <c r="Y15" s="52">
        <f t="shared" si="5"/>
        <v>1.1966331529608294</v>
      </c>
      <c r="Z15" s="52">
        <f t="shared" si="6"/>
        <v>0.9606733694078341</v>
      </c>
    </row>
    <row r="16" spans="1:26" x14ac:dyDescent="0.25">
      <c r="A16" t="s">
        <v>130</v>
      </c>
      <c r="B16">
        <v>85</v>
      </c>
      <c r="C16">
        <v>0.84699999999999998</v>
      </c>
      <c r="D16">
        <v>4.7E-2</v>
      </c>
      <c r="E16">
        <v>0</v>
      </c>
      <c r="F16">
        <v>0</v>
      </c>
      <c r="G16">
        <v>9.4E-2</v>
      </c>
      <c r="H16">
        <v>0</v>
      </c>
      <c r="I16">
        <v>1.2E-2</v>
      </c>
      <c r="J16" s="52">
        <f t="shared" si="0"/>
        <v>1.3724989637632825</v>
      </c>
      <c r="K16" s="52">
        <f t="shared" si="1"/>
        <v>0.93791683937278625</v>
      </c>
      <c r="O16">
        <v>0.25900000000000001</v>
      </c>
      <c r="P16">
        <v>6.0999999999999999E-2</v>
      </c>
      <c r="Q16">
        <v>2.4E-2</v>
      </c>
      <c r="S16">
        <v>1.2E-2</v>
      </c>
      <c r="T16">
        <v>0</v>
      </c>
      <c r="U16">
        <v>0.64200000000000002</v>
      </c>
      <c r="V16">
        <f t="shared" si="2"/>
        <v>0</v>
      </c>
      <c r="W16">
        <f t="shared" si="3"/>
        <v>8.4999999999999992E-2</v>
      </c>
      <c r="X16">
        <f t="shared" si="4"/>
        <v>0.25900000000000001</v>
      </c>
      <c r="Y16" s="52">
        <f t="shared" si="5"/>
        <v>2.0550169127891924</v>
      </c>
      <c r="Z16" s="52">
        <f t="shared" si="6"/>
        <v>0.78899661744216154</v>
      </c>
    </row>
    <row r="17" spans="1:26" x14ac:dyDescent="0.25">
      <c r="A17" t="s">
        <v>766</v>
      </c>
      <c r="B17">
        <v>76</v>
      </c>
      <c r="C17">
        <v>0.98699999999999999</v>
      </c>
      <c r="D17">
        <v>1.2999999999999999E-2</v>
      </c>
      <c r="E17">
        <v>0</v>
      </c>
      <c r="F17">
        <v>0</v>
      </c>
      <c r="G17">
        <v>0</v>
      </c>
      <c r="H17">
        <v>0</v>
      </c>
      <c r="I17">
        <v>0</v>
      </c>
      <c r="J17" s="52">
        <f t="shared" si="0"/>
        <v>1.0263378827470551</v>
      </c>
      <c r="K17" s="52">
        <f t="shared" si="1"/>
        <v>0.99561035287549082</v>
      </c>
      <c r="L17">
        <v>4.1000000000000002E-2</v>
      </c>
      <c r="M17">
        <v>5.5E-2</v>
      </c>
      <c r="N17">
        <v>0.89</v>
      </c>
      <c r="Q17">
        <v>1.4E-2</v>
      </c>
      <c r="S17">
        <v>0</v>
      </c>
      <c r="T17">
        <v>0</v>
      </c>
      <c r="U17">
        <v>0</v>
      </c>
      <c r="V17">
        <f t="shared" si="2"/>
        <v>9.6000000000000002E-2</v>
      </c>
      <c r="W17">
        <f t="shared" si="3"/>
        <v>1.4E-2</v>
      </c>
      <c r="X17">
        <f t="shared" si="4"/>
        <v>0.89</v>
      </c>
      <c r="Y17" s="52">
        <f t="shared" si="5"/>
        <v>1.2476419567018335</v>
      </c>
      <c r="Z17" s="52">
        <f t="shared" si="6"/>
        <v>0.95047160865963332</v>
      </c>
    </row>
    <row r="18" spans="1:26" x14ac:dyDescent="0.25">
      <c r="A18" t="s">
        <v>767</v>
      </c>
      <c r="B18">
        <v>346</v>
      </c>
      <c r="C18">
        <v>0.127</v>
      </c>
      <c r="D18">
        <v>0.13600000000000001</v>
      </c>
      <c r="E18">
        <v>1.2E-2</v>
      </c>
      <c r="F18">
        <v>3.0000000000000001E-3</v>
      </c>
      <c r="G18">
        <v>0</v>
      </c>
      <c r="H18">
        <v>0.67100000000000004</v>
      </c>
      <c r="I18">
        <v>5.1999999999999998E-2</v>
      </c>
      <c r="J18" s="52">
        <f t="shared" si="0"/>
        <v>2.0503441502656217</v>
      </c>
      <c r="K18" s="52">
        <f t="shared" si="1"/>
        <v>0.82494264162239639</v>
      </c>
      <c r="L18">
        <v>2.3E-2</v>
      </c>
      <c r="M18">
        <v>0.29199999999999998</v>
      </c>
      <c r="N18">
        <v>0.42</v>
      </c>
      <c r="O18">
        <v>2.9000000000000001E-2</v>
      </c>
      <c r="P18">
        <v>3.0000000000000001E-3</v>
      </c>
      <c r="Q18">
        <v>0.09</v>
      </c>
      <c r="R18">
        <v>0.09</v>
      </c>
      <c r="S18">
        <v>0</v>
      </c>
      <c r="T18">
        <v>5.2999999999999999E-2</v>
      </c>
      <c r="U18">
        <v>0</v>
      </c>
      <c r="V18">
        <f t="shared" si="2"/>
        <v>0.315</v>
      </c>
      <c r="W18">
        <f t="shared" si="3"/>
        <v>0.183</v>
      </c>
      <c r="X18">
        <f t="shared" si="4"/>
        <v>0.44900000000000001</v>
      </c>
      <c r="Y18" s="52">
        <f t="shared" si="5"/>
        <v>2.9662676047982348</v>
      </c>
      <c r="Z18" s="52">
        <f t="shared" si="6"/>
        <v>0.60674647904035306</v>
      </c>
    </row>
    <row r="19" spans="1:26" x14ac:dyDescent="0.25">
      <c r="A19" t="s">
        <v>768</v>
      </c>
      <c r="B19">
        <v>335</v>
      </c>
      <c r="C19">
        <v>0.33200000000000002</v>
      </c>
      <c r="D19">
        <v>3.0000000000000001E-3</v>
      </c>
      <c r="E19">
        <v>4.2000000000000003E-2</v>
      </c>
      <c r="F19">
        <v>0.61699999999999999</v>
      </c>
      <c r="G19">
        <v>0</v>
      </c>
      <c r="H19">
        <v>3.0000000000000001E-3</v>
      </c>
      <c r="I19">
        <v>3.0000000000000001E-3</v>
      </c>
      <c r="J19" s="52">
        <f t="shared" si="0"/>
        <v>2.0296161589920114</v>
      </c>
      <c r="K19" s="52">
        <f t="shared" si="1"/>
        <v>0.82839730683466473</v>
      </c>
      <c r="N19">
        <v>3.0000000000000001E-3</v>
      </c>
      <c r="O19">
        <v>0.318</v>
      </c>
      <c r="P19">
        <v>4.9000000000000002E-2</v>
      </c>
      <c r="Q19">
        <v>0.54100000000000004</v>
      </c>
      <c r="R19">
        <v>8.5000000000000006E-2</v>
      </c>
      <c r="S19">
        <v>3.0000000000000001E-3</v>
      </c>
      <c r="T19">
        <v>3.0000000000000001E-3</v>
      </c>
      <c r="U19">
        <v>0</v>
      </c>
      <c r="V19">
        <f t="shared" si="2"/>
        <v>0</v>
      </c>
      <c r="W19">
        <f t="shared" si="3"/>
        <v>0.67500000000000004</v>
      </c>
      <c r="X19">
        <f t="shared" si="4"/>
        <v>0.32100000000000001</v>
      </c>
      <c r="Y19" s="52">
        <f t="shared" si="5"/>
        <v>1.7899205991222227</v>
      </c>
      <c r="Z19" s="52">
        <f t="shared" si="6"/>
        <v>0.84201588017555551</v>
      </c>
    </row>
    <row r="20" spans="1:26" x14ac:dyDescent="0.25">
      <c r="A20" t="s">
        <v>769</v>
      </c>
      <c r="B20">
        <v>113</v>
      </c>
      <c r="C20">
        <v>0.504</v>
      </c>
      <c r="D20">
        <v>0.41599999999999998</v>
      </c>
      <c r="E20">
        <v>0</v>
      </c>
      <c r="F20">
        <v>0</v>
      </c>
      <c r="G20">
        <v>2.7E-2</v>
      </c>
      <c r="H20">
        <v>0</v>
      </c>
      <c r="I20">
        <v>5.2999999999999999E-2</v>
      </c>
      <c r="J20" s="52">
        <f t="shared" si="0"/>
        <v>2.3222869882260051</v>
      </c>
      <c r="K20" s="52">
        <f t="shared" si="1"/>
        <v>0.77961883529566578</v>
      </c>
      <c r="O20">
        <v>0.91400000000000003</v>
      </c>
      <c r="Q20">
        <v>3.5000000000000003E-2</v>
      </c>
      <c r="S20">
        <v>0</v>
      </c>
      <c r="T20">
        <v>5.1999999999999998E-2</v>
      </c>
      <c r="U20">
        <v>0</v>
      </c>
      <c r="V20">
        <f t="shared" si="2"/>
        <v>0</v>
      </c>
      <c r="W20">
        <f t="shared" si="3"/>
        <v>3.5000000000000003E-2</v>
      </c>
      <c r="X20">
        <f t="shared" si="4"/>
        <v>0.91400000000000003</v>
      </c>
      <c r="Y20" s="52">
        <f t="shared" si="5"/>
        <v>1.1914335924701398</v>
      </c>
      <c r="Z20" s="52">
        <f t="shared" si="6"/>
        <v>0.96171328150597202</v>
      </c>
    </row>
    <row r="21" spans="1:26" x14ac:dyDescent="0.25">
      <c r="A21" t="s">
        <v>770</v>
      </c>
      <c r="B21">
        <v>102</v>
      </c>
      <c r="C21">
        <v>0.83299999999999996</v>
      </c>
      <c r="D21">
        <v>0</v>
      </c>
      <c r="E21">
        <v>0.16700000000000001</v>
      </c>
      <c r="F21">
        <v>0</v>
      </c>
      <c r="G21">
        <v>0</v>
      </c>
      <c r="H21">
        <v>0</v>
      </c>
      <c r="I21">
        <v>0</v>
      </c>
      <c r="J21" s="52">
        <f t="shared" si="0"/>
        <v>1.3854675537353589</v>
      </c>
      <c r="K21" s="52">
        <f t="shared" si="1"/>
        <v>0.93575540771077348</v>
      </c>
      <c r="L21">
        <v>2.9000000000000001E-2</v>
      </c>
      <c r="M21">
        <v>0.108</v>
      </c>
      <c r="N21">
        <v>0.86299999999999999</v>
      </c>
      <c r="S21">
        <v>0</v>
      </c>
      <c r="T21">
        <v>0</v>
      </c>
      <c r="U21">
        <v>0</v>
      </c>
      <c r="V21">
        <f t="shared" si="2"/>
        <v>0.13700000000000001</v>
      </c>
      <c r="W21">
        <f t="shared" si="3"/>
        <v>0</v>
      </c>
      <c r="X21">
        <f t="shared" si="4"/>
        <v>0.86299999999999999</v>
      </c>
      <c r="Y21" s="52">
        <f t="shared" si="5"/>
        <v>1.30969251039241</v>
      </c>
      <c r="Z21" s="52">
        <f t="shared" si="6"/>
        <v>0.93806149792151805</v>
      </c>
    </row>
    <row r="22" spans="1:26" x14ac:dyDescent="0.25">
      <c r="A22" t="s">
        <v>771</v>
      </c>
      <c r="B22">
        <v>2251</v>
      </c>
      <c r="C22">
        <v>0.64100000000000001</v>
      </c>
      <c r="D22">
        <v>6.9000000000000006E-2</v>
      </c>
      <c r="E22">
        <v>0.20200000000000001</v>
      </c>
      <c r="F22">
        <v>0</v>
      </c>
      <c r="G22">
        <v>0.02</v>
      </c>
      <c r="H22">
        <v>1E-3</v>
      </c>
      <c r="I22">
        <v>6.8000000000000005E-2</v>
      </c>
      <c r="J22" s="52">
        <f t="shared" si="0"/>
        <v>2.1669834074080492</v>
      </c>
      <c r="K22" s="52">
        <f t="shared" si="1"/>
        <v>0.80550276543199184</v>
      </c>
      <c r="M22">
        <v>6.0000000000000001E-3</v>
      </c>
      <c r="N22">
        <v>0.01</v>
      </c>
      <c r="O22">
        <v>0.58499999999999996</v>
      </c>
      <c r="P22">
        <v>0.03</v>
      </c>
      <c r="Q22">
        <v>0.10199999999999999</v>
      </c>
      <c r="R22">
        <v>2.1999999999999999E-2</v>
      </c>
      <c r="S22">
        <v>0.17699999999999999</v>
      </c>
      <c r="T22">
        <v>6.7000000000000004E-2</v>
      </c>
      <c r="U22">
        <v>0</v>
      </c>
      <c r="V22">
        <f t="shared" si="2"/>
        <v>6.0000000000000001E-3</v>
      </c>
      <c r="W22">
        <f t="shared" si="3"/>
        <v>0.154</v>
      </c>
      <c r="X22">
        <f t="shared" si="4"/>
        <v>0.59499999999999997</v>
      </c>
      <c r="Y22" s="52">
        <f t="shared" si="5"/>
        <v>2.4178242000024177</v>
      </c>
      <c r="Z22" s="52">
        <f t="shared" si="6"/>
        <v>0.71643515999951646</v>
      </c>
    </row>
    <row r="23" spans="1:26" x14ac:dyDescent="0.25">
      <c r="A23" t="s">
        <v>308</v>
      </c>
      <c r="B23">
        <v>634</v>
      </c>
      <c r="C23">
        <v>0.79300000000000004</v>
      </c>
      <c r="D23">
        <v>0.17699999999999999</v>
      </c>
      <c r="E23">
        <v>2E-3</v>
      </c>
      <c r="F23">
        <v>0</v>
      </c>
      <c r="G23">
        <v>3.0000000000000001E-3</v>
      </c>
      <c r="H23">
        <v>5.0000000000000001E-3</v>
      </c>
      <c r="I23">
        <v>2.1000000000000001E-2</v>
      </c>
      <c r="J23" s="52">
        <f t="shared" si="0"/>
        <v>1.513644750604322</v>
      </c>
      <c r="K23" s="52">
        <f t="shared" si="1"/>
        <v>0.91439254156594629</v>
      </c>
      <c r="L23">
        <v>1.2999999999999999E-2</v>
      </c>
      <c r="M23">
        <v>9.7000000000000003E-2</v>
      </c>
      <c r="N23">
        <v>0.45100000000000001</v>
      </c>
      <c r="O23">
        <v>0.24199999999999999</v>
      </c>
      <c r="P23">
        <v>3.7999999999999999E-2</v>
      </c>
      <c r="Q23">
        <v>0.113</v>
      </c>
      <c r="R23">
        <v>2.4E-2</v>
      </c>
      <c r="S23">
        <v>0</v>
      </c>
      <c r="T23">
        <v>2.1000000000000001E-2</v>
      </c>
      <c r="U23">
        <v>0</v>
      </c>
      <c r="V23">
        <f t="shared" si="2"/>
        <v>0.11</v>
      </c>
      <c r="W23">
        <f t="shared" si="3"/>
        <v>0.17499999999999999</v>
      </c>
      <c r="X23">
        <f t="shared" si="4"/>
        <v>0.69300000000000006</v>
      </c>
      <c r="Y23" s="52">
        <f t="shared" si="5"/>
        <v>1.9105298854637331</v>
      </c>
      <c r="Z23" s="52">
        <f t="shared" si="6"/>
        <v>0.81789402290725333</v>
      </c>
    </row>
    <row r="24" spans="1:26" x14ac:dyDescent="0.25">
      <c r="A24" t="s">
        <v>772</v>
      </c>
      <c r="B24">
        <v>146</v>
      </c>
      <c r="C24">
        <v>0.89700000000000002</v>
      </c>
      <c r="D24">
        <v>7.0000000000000001E-3</v>
      </c>
      <c r="E24">
        <v>9.6000000000000002E-2</v>
      </c>
      <c r="F24">
        <v>0</v>
      </c>
      <c r="G24">
        <v>0</v>
      </c>
      <c r="H24">
        <v>0</v>
      </c>
      <c r="I24">
        <v>0</v>
      </c>
      <c r="J24" s="52">
        <f t="shared" si="0"/>
        <v>1.2286914190648675</v>
      </c>
      <c r="K24" s="52">
        <f t="shared" si="1"/>
        <v>0.96188476348918872</v>
      </c>
      <c r="O24">
        <v>0.89700000000000002</v>
      </c>
      <c r="Q24">
        <v>1.4E-2</v>
      </c>
      <c r="R24">
        <v>7.0000000000000001E-3</v>
      </c>
      <c r="S24">
        <v>8.2000000000000003E-2</v>
      </c>
      <c r="T24">
        <v>0</v>
      </c>
      <c r="U24">
        <v>0</v>
      </c>
      <c r="V24">
        <f t="shared" si="2"/>
        <v>0</v>
      </c>
      <c r="W24">
        <f t="shared" si="3"/>
        <v>2.1000000000000001E-2</v>
      </c>
      <c r="X24">
        <f t="shared" si="4"/>
        <v>0.89700000000000002</v>
      </c>
      <c r="Y24" s="52">
        <f t="shared" si="5"/>
        <v>1.2318699539527012</v>
      </c>
      <c r="Z24" s="52">
        <f t="shared" si="6"/>
        <v>0.95362600920945972</v>
      </c>
    </row>
    <row r="25" spans="1:26" x14ac:dyDescent="0.25">
      <c r="A25" t="s">
        <v>773</v>
      </c>
      <c r="B25">
        <v>340</v>
      </c>
      <c r="C25">
        <v>0.83199999999999996</v>
      </c>
      <c r="D25">
        <v>1.2E-2</v>
      </c>
      <c r="E25">
        <v>0.13500000000000001</v>
      </c>
      <c r="F25">
        <v>3.0000000000000001E-3</v>
      </c>
      <c r="G25">
        <v>0</v>
      </c>
      <c r="H25">
        <v>0</v>
      </c>
      <c r="I25">
        <v>1.7999999999999999E-2</v>
      </c>
      <c r="J25" s="52">
        <f t="shared" si="0"/>
        <v>1.4066161597690898</v>
      </c>
      <c r="K25" s="52">
        <f t="shared" si="1"/>
        <v>0.93223064003848499</v>
      </c>
      <c r="O25">
        <v>0.78800000000000003</v>
      </c>
      <c r="P25">
        <v>1.4999999999999999E-2</v>
      </c>
      <c r="Q25">
        <v>6.5000000000000002E-2</v>
      </c>
      <c r="R25">
        <v>1.2E-2</v>
      </c>
      <c r="S25">
        <v>0.10299999999999999</v>
      </c>
      <c r="T25">
        <v>1.7999999999999999E-2</v>
      </c>
      <c r="U25">
        <v>0</v>
      </c>
      <c r="V25">
        <f t="shared" si="2"/>
        <v>0</v>
      </c>
      <c r="W25">
        <f t="shared" si="3"/>
        <v>9.1999999999999998E-2</v>
      </c>
      <c r="X25">
        <f t="shared" si="4"/>
        <v>0.78800000000000003</v>
      </c>
      <c r="Y25" s="52">
        <f t="shared" si="5"/>
        <v>1.5616679238093452</v>
      </c>
      <c r="Z25" s="52">
        <f t="shared" si="6"/>
        <v>0.88766641523813095</v>
      </c>
    </row>
    <row r="26" spans="1:26" x14ac:dyDescent="0.25">
      <c r="A26" t="s">
        <v>774</v>
      </c>
      <c r="B26">
        <v>109</v>
      </c>
      <c r="C26">
        <v>6.4000000000000001E-2</v>
      </c>
      <c r="D26">
        <v>0.41299999999999998</v>
      </c>
      <c r="E26">
        <v>1.7999999999999999E-2</v>
      </c>
      <c r="F26">
        <v>0</v>
      </c>
      <c r="G26">
        <v>0.128</v>
      </c>
      <c r="H26">
        <v>7.2999999999999995E-2</v>
      </c>
      <c r="I26">
        <v>0.32100000000000001</v>
      </c>
      <c r="J26" s="52">
        <f t="shared" si="0"/>
        <v>3.336191337245574</v>
      </c>
      <c r="K26" s="52">
        <f t="shared" si="1"/>
        <v>0.61063477712573766</v>
      </c>
      <c r="L26">
        <v>1.7999999999999999E-2</v>
      </c>
      <c r="M26">
        <v>3.5999999999999997E-2</v>
      </c>
      <c r="N26">
        <v>0.20699999999999999</v>
      </c>
      <c r="O26">
        <v>0.13500000000000001</v>
      </c>
      <c r="P26">
        <v>5.3999999999999999E-2</v>
      </c>
      <c r="Q26">
        <v>0.17100000000000001</v>
      </c>
      <c r="R26">
        <v>6.3E-2</v>
      </c>
      <c r="S26">
        <v>0</v>
      </c>
      <c r="T26">
        <v>0.315</v>
      </c>
      <c r="U26">
        <v>0</v>
      </c>
      <c r="V26">
        <f t="shared" si="2"/>
        <v>5.3999999999999992E-2</v>
      </c>
      <c r="W26">
        <f t="shared" si="3"/>
        <v>0.28800000000000003</v>
      </c>
      <c r="X26">
        <f t="shared" si="4"/>
        <v>0.34199999999999997</v>
      </c>
      <c r="Y26" s="52">
        <f t="shared" si="5"/>
        <v>3.3107211081645693</v>
      </c>
      <c r="Z26" s="52">
        <f t="shared" si="6"/>
        <v>0.53785577836708609</v>
      </c>
    </row>
    <row r="27" spans="1:26" x14ac:dyDescent="0.25">
      <c r="A27" t="s">
        <v>775</v>
      </c>
      <c r="B27">
        <v>50</v>
      </c>
      <c r="C27">
        <v>0.02</v>
      </c>
      <c r="D27">
        <v>0.02</v>
      </c>
      <c r="E27">
        <v>0.92</v>
      </c>
      <c r="F27">
        <v>0</v>
      </c>
      <c r="G27">
        <v>0</v>
      </c>
      <c r="H27">
        <v>0</v>
      </c>
      <c r="I27">
        <v>0.04</v>
      </c>
      <c r="J27" s="52">
        <f t="shared" si="0"/>
        <v>1.1781338360037699</v>
      </c>
      <c r="K27" s="52">
        <f t="shared" si="1"/>
        <v>0.97031102733270502</v>
      </c>
      <c r="O27">
        <v>0.04</v>
      </c>
      <c r="P27">
        <v>0.02</v>
      </c>
      <c r="S27">
        <v>0.9</v>
      </c>
      <c r="T27">
        <v>0.04</v>
      </c>
      <c r="U27">
        <v>0</v>
      </c>
      <c r="V27">
        <f t="shared" si="2"/>
        <v>0</v>
      </c>
      <c r="W27">
        <f t="shared" si="3"/>
        <v>0.02</v>
      </c>
      <c r="X27">
        <f t="shared" si="4"/>
        <v>0.04</v>
      </c>
      <c r="Y27" s="52">
        <f t="shared" si="5"/>
        <v>1.2291052114060963</v>
      </c>
      <c r="Z27" s="52">
        <f t="shared" si="6"/>
        <v>0.9541789577187807</v>
      </c>
    </row>
    <row r="28" spans="1:26" x14ac:dyDescent="0.25">
      <c r="A28" t="s">
        <v>221</v>
      </c>
      <c r="B28">
        <v>300</v>
      </c>
      <c r="C28">
        <v>0.40300000000000002</v>
      </c>
      <c r="D28">
        <v>0.57299999999999995</v>
      </c>
      <c r="E28">
        <v>0</v>
      </c>
      <c r="F28">
        <v>0</v>
      </c>
      <c r="G28">
        <v>0</v>
      </c>
      <c r="H28">
        <v>0</v>
      </c>
      <c r="I28">
        <v>2.3E-2</v>
      </c>
      <c r="J28" s="52">
        <f t="shared" si="0"/>
        <v>2.0355529681415607</v>
      </c>
      <c r="K28" s="52">
        <f t="shared" si="1"/>
        <v>0.82740783864307321</v>
      </c>
      <c r="M28">
        <v>3.0000000000000001E-3</v>
      </c>
      <c r="N28">
        <v>0.02</v>
      </c>
      <c r="O28">
        <v>0.81100000000000005</v>
      </c>
      <c r="P28">
        <v>0.03</v>
      </c>
      <c r="Q28">
        <v>9.4E-2</v>
      </c>
      <c r="R28">
        <v>1.7000000000000001E-2</v>
      </c>
      <c r="S28">
        <v>0</v>
      </c>
      <c r="T28">
        <v>2.4E-2</v>
      </c>
      <c r="U28">
        <v>0</v>
      </c>
      <c r="V28">
        <f t="shared" si="2"/>
        <v>3.0000000000000001E-3</v>
      </c>
      <c r="W28">
        <f t="shared" si="3"/>
        <v>0.14100000000000001</v>
      </c>
      <c r="X28">
        <f t="shared" si="4"/>
        <v>0.83100000000000007</v>
      </c>
      <c r="Y28" s="52">
        <f t="shared" si="5"/>
        <v>1.4064163526842157</v>
      </c>
      <c r="Z28" s="52">
        <f t="shared" si="6"/>
        <v>0.91871672946315686</v>
      </c>
    </row>
    <row r="29" spans="1:26" x14ac:dyDescent="0.25">
      <c r="A29" t="s">
        <v>776</v>
      </c>
      <c r="B29">
        <v>373</v>
      </c>
      <c r="C29">
        <v>0.20100000000000001</v>
      </c>
      <c r="D29">
        <v>0.75900000000000001</v>
      </c>
      <c r="E29">
        <v>3.0000000000000001E-3</v>
      </c>
      <c r="F29">
        <v>0</v>
      </c>
      <c r="G29">
        <v>1.0999999999999999E-2</v>
      </c>
      <c r="H29">
        <v>5.0000000000000001E-3</v>
      </c>
      <c r="I29">
        <v>2.1999999999999999E-2</v>
      </c>
      <c r="J29" s="52">
        <f t="shared" si="0"/>
        <v>1.6204277605202215</v>
      </c>
      <c r="K29" s="52">
        <f t="shared" si="1"/>
        <v>0.89659537324662975</v>
      </c>
      <c r="L29">
        <v>8.0000000000000002E-3</v>
      </c>
      <c r="M29">
        <v>1.9E-2</v>
      </c>
      <c r="N29">
        <v>0.81399999999999995</v>
      </c>
      <c r="O29">
        <v>1.9E-2</v>
      </c>
      <c r="P29">
        <v>0.10299999999999999</v>
      </c>
      <c r="Q29">
        <v>1.6E-2</v>
      </c>
      <c r="S29">
        <v>0</v>
      </c>
      <c r="T29">
        <v>2.1999999999999999E-2</v>
      </c>
      <c r="U29">
        <v>0</v>
      </c>
      <c r="V29">
        <f t="shared" si="2"/>
        <v>2.7E-2</v>
      </c>
      <c r="W29">
        <f t="shared" si="3"/>
        <v>0.11899999999999999</v>
      </c>
      <c r="X29">
        <f t="shared" si="4"/>
        <v>0.83299999999999996</v>
      </c>
      <c r="Y29" s="52">
        <f t="shared" si="5"/>
        <v>1.4099142349170901</v>
      </c>
      <c r="Z29" s="52">
        <f t="shared" si="6"/>
        <v>0.91801715301658193</v>
      </c>
    </row>
    <row r="30" spans="1:26" x14ac:dyDescent="0.25">
      <c r="A30" t="s">
        <v>777</v>
      </c>
      <c r="B30">
        <v>245</v>
      </c>
      <c r="C30">
        <v>0.77600000000000002</v>
      </c>
      <c r="D30">
        <v>0.184</v>
      </c>
      <c r="E30">
        <v>0</v>
      </c>
      <c r="F30">
        <v>0</v>
      </c>
      <c r="G30">
        <v>4.1000000000000002E-2</v>
      </c>
      <c r="H30">
        <v>0</v>
      </c>
      <c r="I30">
        <v>0</v>
      </c>
      <c r="J30" s="52">
        <f t="shared" si="0"/>
        <v>1.5681035199219711</v>
      </c>
      <c r="K30" s="52">
        <f t="shared" si="1"/>
        <v>0.90531608001300479</v>
      </c>
      <c r="M30">
        <v>4.0000000000000001E-3</v>
      </c>
      <c r="N30">
        <v>4.0000000000000001E-3</v>
      </c>
      <c r="O30">
        <v>0.95099999999999996</v>
      </c>
      <c r="P30">
        <v>3.3000000000000002E-2</v>
      </c>
      <c r="Q30">
        <v>8.0000000000000002E-3</v>
      </c>
      <c r="S30">
        <v>0</v>
      </c>
      <c r="T30">
        <v>0</v>
      </c>
      <c r="U30">
        <v>0</v>
      </c>
      <c r="V30">
        <f t="shared" si="2"/>
        <v>4.0000000000000001E-3</v>
      </c>
      <c r="W30">
        <f t="shared" si="3"/>
        <v>4.1000000000000002E-2</v>
      </c>
      <c r="X30">
        <f t="shared" si="4"/>
        <v>0.95499999999999996</v>
      </c>
      <c r="Y30" s="52">
        <f t="shared" si="5"/>
        <v>1.0944247812792076</v>
      </c>
      <c r="Z30" s="52">
        <f t="shared" si="6"/>
        <v>0.98111504374415848</v>
      </c>
    </row>
    <row r="31" spans="1:26" x14ac:dyDescent="0.25">
      <c r="A31" t="s">
        <v>778</v>
      </c>
      <c r="B31">
        <v>343</v>
      </c>
      <c r="C31">
        <v>0.79300000000000004</v>
      </c>
      <c r="D31">
        <v>0.19800000000000001</v>
      </c>
      <c r="E31">
        <v>0</v>
      </c>
      <c r="F31">
        <v>6.0000000000000001E-3</v>
      </c>
      <c r="G31">
        <v>3.0000000000000001E-3</v>
      </c>
      <c r="H31">
        <v>0</v>
      </c>
      <c r="I31">
        <v>0</v>
      </c>
      <c r="J31" s="52">
        <f t="shared" si="0"/>
        <v>1.4967863996000583</v>
      </c>
      <c r="K31" s="52">
        <f t="shared" si="1"/>
        <v>0.91720226673332361</v>
      </c>
      <c r="N31">
        <v>3.0000000000000001E-3</v>
      </c>
      <c r="O31">
        <v>0.92400000000000004</v>
      </c>
      <c r="P31">
        <v>6.2E-2</v>
      </c>
      <c r="Q31">
        <v>8.9999999999999993E-3</v>
      </c>
      <c r="R31">
        <v>3.0000000000000001E-3</v>
      </c>
      <c r="S31">
        <v>0</v>
      </c>
      <c r="T31">
        <v>0</v>
      </c>
      <c r="U31">
        <v>0</v>
      </c>
      <c r="V31">
        <f t="shared" si="2"/>
        <v>0</v>
      </c>
      <c r="W31">
        <f t="shared" si="3"/>
        <v>7.3999999999999996E-2</v>
      </c>
      <c r="X31">
        <f t="shared" si="4"/>
        <v>0.92700000000000005</v>
      </c>
      <c r="Y31" s="52">
        <f t="shared" si="5"/>
        <v>1.1563300397199368</v>
      </c>
      <c r="Z31" s="52">
        <f t="shared" si="6"/>
        <v>0.96873399205601263</v>
      </c>
    </row>
    <row r="32" spans="1:26" x14ac:dyDescent="0.25">
      <c r="A32" t="s">
        <v>304</v>
      </c>
      <c r="B32">
        <v>53</v>
      </c>
      <c r="C32">
        <v>3.5999999999999997E-2</v>
      </c>
      <c r="D32">
        <v>0.255</v>
      </c>
      <c r="E32">
        <v>0</v>
      </c>
      <c r="F32">
        <v>0</v>
      </c>
      <c r="G32">
        <v>3.5999999999999997E-2</v>
      </c>
      <c r="H32">
        <v>0.50900000000000001</v>
      </c>
      <c r="I32">
        <v>0.16400000000000001</v>
      </c>
      <c r="J32" s="52">
        <f t="shared" si="0"/>
        <v>2.8281022868035084</v>
      </c>
      <c r="K32" s="52">
        <f t="shared" si="1"/>
        <v>0.6953162855327486</v>
      </c>
      <c r="L32">
        <v>1.9E-2</v>
      </c>
      <c r="M32">
        <v>0.26400000000000001</v>
      </c>
      <c r="N32">
        <v>0.245</v>
      </c>
      <c r="O32">
        <v>0.17</v>
      </c>
      <c r="P32">
        <v>1.9E-2</v>
      </c>
      <c r="Q32">
        <v>0.113</v>
      </c>
      <c r="S32">
        <v>0</v>
      </c>
      <c r="T32">
        <v>0.17</v>
      </c>
      <c r="U32">
        <v>0</v>
      </c>
      <c r="V32">
        <f t="shared" si="2"/>
        <v>0.28300000000000003</v>
      </c>
      <c r="W32">
        <f t="shared" si="3"/>
        <v>0.13200000000000001</v>
      </c>
      <c r="X32">
        <f t="shared" si="4"/>
        <v>0.41500000000000004</v>
      </c>
      <c r="Y32" s="52">
        <f t="shared" si="5"/>
        <v>3.3485356853447978</v>
      </c>
      <c r="Z32" s="52">
        <f t="shared" si="6"/>
        <v>0.53029286293104039</v>
      </c>
    </row>
    <row r="33" spans="1:26" x14ac:dyDescent="0.25">
      <c r="A33" t="s">
        <v>779</v>
      </c>
      <c r="B33">
        <v>123</v>
      </c>
      <c r="C33">
        <v>0.28499999999999998</v>
      </c>
      <c r="D33">
        <v>0.122</v>
      </c>
      <c r="E33">
        <v>0.52900000000000003</v>
      </c>
      <c r="F33">
        <v>0</v>
      </c>
      <c r="G33">
        <v>0</v>
      </c>
      <c r="H33">
        <v>0</v>
      </c>
      <c r="I33">
        <v>6.5000000000000002E-2</v>
      </c>
      <c r="J33" s="52">
        <f t="shared" si="0"/>
        <v>2.6303675938712434</v>
      </c>
      <c r="K33" s="52">
        <f t="shared" si="1"/>
        <v>0.72827206768812602</v>
      </c>
      <c r="N33">
        <v>8.0000000000000002E-3</v>
      </c>
      <c r="O33">
        <v>0.33600000000000002</v>
      </c>
      <c r="Q33">
        <v>4.9000000000000002E-2</v>
      </c>
      <c r="R33">
        <v>8.0000000000000002E-3</v>
      </c>
      <c r="S33">
        <v>0.53300000000000003</v>
      </c>
      <c r="T33">
        <v>6.6000000000000003E-2</v>
      </c>
      <c r="U33">
        <v>0</v>
      </c>
      <c r="V33">
        <f t="shared" si="2"/>
        <v>0</v>
      </c>
      <c r="W33">
        <f t="shared" si="3"/>
        <v>5.7000000000000002E-2</v>
      </c>
      <c r="X33">
        <f t="shared" si="4"/>
        <v>0.34400000000000003</v>
      </c>
      <c r="Y33" s="52">
        <f t="shared" si="5"/>
        <v>2.4388459381020895</v>
      </c>
      <c r="Z33" s="52">
        <f t="shared" si="6"/>
        <v>0.71223081237958208</v>
      </c>
    </row>
    <row r="34" spans="1:26" x14ac:dyDescent="0.25">
      <c r="A34" t="s">
        <v>154</v>
      </c>
      <c r="B34">
        <v>174</v>
      </c>
      <c r="C34">
        <v>2.3E-2</v>
      </c>
      <c r="D34">
        <v>0.184</v>
      </c>
      <c r="E34">
        <v>0</v>
      </c>
      <c r="F34">
        <v>0</v>
      </c>
      <c r="G34">
        <v>1.7000000000000001E-2</v>
      </c>
      <c r="H34">
        <v>0</v>
      </c>
      <c r="I34">
        <v>0.77600000000000002</v>
      </c>
      <c r="J34" s="52">
        <f t="shared" si="0"/>
        <v>1.5702284682421292</v>
      </c>
      <c r="K34" s="52">
        <f t="shared" si="1"/>
        <v>0.90496192195964509</v>
      </c>
      <c r="N34">
        <v>6.0000000000000001E-3</v>
      </c>
      <c r="O34">
        <v>0.14499999999999999</v>
      </c>
      <c r="P34">
        <v>6.0000000000000001E-3</v>
      </c>
      <c r="Q34">
        <v>4.5999999999999999E-2</v>
      </c>
      <c r="R34">
        <v>1.7000000000000001E-2</v>
      </c>
      <c r="S34">
        <v>0</v>
      </c>
      <c r="T34">
        <v>0.78</v>
      </c>
      <c r="U34">
        <v>0</v>
      </c>
      <c r="V34">
        <f t="shared" si="2"/>
        <v>0</v>
      </c>
      <c r="W34">
        <f t="shared" si="3"/>
        <v>6.9000000000000006E-2</v>
      </c>
      <c r="X34">
        <f t="shared" si="4"/>
        <v>0.151</v>
      </c>
      <c r="Y34" s="52">
        <f t="shared" si="5"/>
        <v>1.5724209937071711</v>
      </c>
      <c r="Z34" s="52">
        <f t="shared" si="6"/>
        <v>0.88551580125856577</v>
      </c>
    </row>
    <row r="35" spans="1:26" x14ac:dyDescent="0.25">
      <c r="A35" t="s">
        <v>312</v>
      </c>
      <c r="B35">
        <v>192</v>
      </c>
      <c r="C35">
        <v>0.19800000000000001</v>
      </c>
      <c r="D35">
        <v>0.16200000000000001</v>
      </c>
      <c r="E35">
        <v>0</v>
      </c>
      <c r="F35">
        <v>0</v>
      </c>
      <c r="G35">
        <v>0</v>
      </c>
      <c r="H35">
        <v>1.6E-2</v>
      </c>
      <c r="I35">
        <v>0.625</v>
      </c>
      <c r="J35" s="52">
        <f t="shared" si="0"/>
        <v>2.191401379268028</v>
      </c>
      <c r="K35" s="52">
        <f t="shared" si="1"/>
        <v>0.8014331034553287</v>
      </c>
      <c r="L35">
        <v>3.2000000000000001E-2</v>
      </c>
      <c r="M35">
        <v>5.0000000000000001E-3</v>
      </c>
      <c r="N35">
        <v>0.182</v>
      </c>
      <c r="O35">
        <v>7.4999999999999997E-2</v>
      </c>
      <c r="Q35">
        <v>5.3999999999999999E-2</v>
      </c>
      <c r="R35">
        <v>1.0999999999999999E-2</v>
      </c>
      <c r="S35">
        <v>0</v>
      </c>
      <c r="T35">
        <v>0.64200000000000002</v>
      </c>
      <c r="U35">
        <v>0</v>
      </c>
      <c r="V35">
        <f t="shared" si="2"/>
        <v>3.6999999999999998E-2</v>
      </c>
      <c r="W35">
        <f t="shared" si="3"/>
        <v>6.5000000000000002E-2</v>
      </c>
      <c r="X35">
        <f t="shared" si="4"/>
        <v>0.25700000000000001</v>
      </c>
      <c r="Y35" s="52">
        <f t="shared" si="5"/>
        <v>2.0669399161235784</v>
      </c>
      <c r="Z35" s="52">
        <f t="shared" si="6"/>
        <v>0.78661201677528436</v>
      </c>
    </row>
    <row r="36" spans="1:26" x14ac:dyDescent="0.25">
      <c r="A36" t="s">
        <v>780</v>
      </c>
      <c r="B36">
        <v>278</v>
      </c>
      <c r="C36">
        <v>0.89900000000000002</v>
      </c>
      <c r="D36">
        <v>9.7000000000000003E-2</v>
      </c>
      <c r="E36">
        <v>0</v>
      </c>
      <c r="F36">
        <v>0</v>
      </c>
      <c r="G36">
        <v>4.0000000000000001E-3</v>
      </c>
      <c r="H36">
        <v>0</v>
      </c>
      <c r="I36">
        <v>0</v>
      </c>
      <c r="J36" s="52">
        <f t="shared" si="0"/>
        <v>1.223053082949906</v>
      </c>
      <c r="K36" s="52">
        <f t="shared" si="1"/>
        <v>0.9628244861750157</v>
      </c>
      <c r="L36">
        <v>6.8000000000000005E-2</v>
      </c>
      <c r="M36">
        <v>0.34499999999999997</v>
      </c>
      <c r="N36">
        <v>0.39900000000000002</v>
      </c>
      <c r="O36">
        <v>0.13</v>
      </c>
      <c r="P36">
        <v>1.0999999999999999E-2</v>
      </c>
      <c r="Q36">
        <v>0.04</v>
      </c>
      <c r="R36">
        <v>7.0000000000000001E-3</v>
      </c>
      <c r="S36">
        <v>0</v>
      </c>
      <c r="T36">
        <v>0</v>
      </c>
      <c r="U36">
        <v>0</v>
      </c>
      <c r="V36">
        <f t="shared" si="2"/>
        <v>0.41299999999999998</v>
      </c>
      <c r="W36">
        <f t="shared" si="3"/>
        <v>5.8000000000000003E-2</v>
      </c>
      <c r="X36">
        <f t="shared" si="4"/>
        <v>0.52900000000000003</v>
      </c>
      <c r="Y36" s="52">
        <f t="shared" si="5"/>
        <v>2.2037401878468135</v>
      </c>
      <c r="Z36" s="52">
        <f t="shared" si="6"/>
        <v>0.75925196243063731</v>
      </c>
    </row>
    <row r="37" spans="1:26" x14ac:dyDescent="0.25">
      <c r="A37" t="s">
        <v>171</v>
      </c>
      <c r="B37">
        <v>82</v>
      </c>
      <c r="C37">
        <v>0.96299999999999997</v>
      </c>
      <c r="D37">
        <v>0</v>
      </c>
      <c r="E37">
        <v>3.6999999999999998E-2</v>
      </c>
      <c r="F37">
        <v>0</v>
      </c>
      <c r="G37">
        <v>0</v>
      </c>
      <c r="H37">
        <v>0</v>
      </c>
      <c r="I37">
        <v>0</v>
      </c>
      <c r="J37" s="52">
        <f t="shared" si="0"/>
        <v>1.0767299281390448</v>
      </c>
      <c r="K37" s="52">
        <f t="shared" si="1"/>
        <v>0.98721167864349257</v>
      </c>
      <c r="N37">
        <v>8.4000000000000005E-2</v>
      </c>
      <c r="O37">
        <v>0.63900000000000001</v>
      </c>
      <c r="Q37">
        <v>1.2E-2</v>
      </c>
      <c r="R37">
        <v>1.2E-2</v>
      </c>
      <c r="S37">
        <v>0.157</v>
      </c>
      <c r="T37">
        <v>0</v>
      </c>
      <c r="U37">
        <v>9.6000000000000002E-2</v>
      </c>
      <c r="V37">
        <f t="shared" si="2"/>
        <v>0</v>
      </c>
      <c r="W37">
        <f t="shared" si="3"/>
        <v>2.4E-2</v>
      </c>
      <c r="X37">
        <f t="shared" si="4"/>
        <v>0.72299999999999998</v>
      </c>
      <c r="Y37" s="52">
        <f t="shared" si="5"/>
        <v>1.7947843566595476</v>
      </c>
      <c r="Z37" s="52">
        <f t="shared" si="6"/>
        <v>0.8410431286680905</v>
      </c>
    </row>
    <row r="38" spans="1:26" x14ac:dyDescent="0.25">
      <c r="A38" t="s">
        <v>781</v>
      </c>
      <c r="B38" s="53">
        <f>SUM(B2:B37)</f>
        <v>9512</v>
      </c>
      <c r="K38" t="s">
        <v>782</v>
      </c>
      <c r="Z38" t="s">
        <v>782</v>
      </c>
    </row>
    <row r="39" spans="1:26" x14ac:dyDescent="0.25">
      <c r="K39" s="54">
        <f>AVERAGE(K2:K37)</f>
        <v>0.87431289349676822</v>
      </c>
      <c r="Z39" s="54">
        <f>AVERAGE(Z2:Z37)</f>
        <v>0.83266110115951397</v>
      </c>
    </row>
    <row r="40" spans="1:26" x14ac:dyDescent="0.25">
      <c r="A40" t="s">
        <v>783</v>
      </c>
    </row>
    <row r="41" spans="1:26" x14ac:dyDescent="0.25">
      <c r="J41" t="s">
        <v>259</v>
      </c>
    </row>
    <row r="43" spans="1:26" x14ac:dyDescent="0.25">
      <c r="C43">
        <f t="shared" ref="C43:C78" si="7">B2*C2</f>
        <v>75.998999999999995</v>
      </c>
      <c r="D43">
        <f t="shared" ref="D43:D78" si="8">B2*D2</f>
        <v>1.0009999999999999</v>
      </c>
      <c r="E43">
        <f t="shared" ref="E43:E78" si="9">B2*E2</f>
        <v>0</v>
      </c>
      <c r="F43">
        <f t="shared" ref="F43:F78" si="10">B2*F2</f>
        <v>0</v>
      </c>
      <c r="G43">
        <f t="shared" ref="G43:G78" si="11">B2*G2</f>
        <v>0</v>
      </c>
      <c r="H43">
        <f t="shared" ref="H43:H78" si="12">B2*H2</f>
        <v>0</v>
      </c>
      <c r="I43">
        <f t="shared" ref="I43:I78" si="13">B2*I2</f>
        <v>0</v>
      </c>
      <c r="S43">
        <f t="shared" ref="S43:S78" si="14">B2*S2</f>
        <v>0</v>
      </c>
      <c r="T43">
        <f t="shared" ref="T43:T78" si="15">B2*T2</f>
        <v>0</v>
      </c>
      <c r="U43">
        <f t="shared" ref="U43:U78" si="16">B2*U2</f>
        <v>0</v>
      </c>
      <c r="V43">
        <f t="shared" ref="V43:V78" si="17">B2*V2</f>
        <v>11.472999999999999</v>
      </c>
      <c r="W43">
        <f t="shared" ref="W43:W78" si="18">B2*W2</f>
        <v>11.472999999999999</v>
      </c>
      <c r="X43">
        <f t="shared" ref="X43:X78" si="19">B2*X2</f>
        <v>54.131</v>
      </c>
    </row>
    <row r="44" spans="1:26" x14ac:dyDescent="0.25">
      <c r="C44">
        <f t="shared" si="7"/>
        <v>83.03</v>
      </c>
      <c r="D44">
        <f t="shared" si="8"/>
        <v>23</v>
      </c>
      <c r="E44">
        <f t="shared" si="9"/>
        <v>0</v>
      </c>
      <c r="F44">
        <f t="shared" si="10"/>
        <v>0</v>
      </c>
      <c r="G44">
        <f t="shared" si="11"/>
        <v>8.0500000000000007</v>
      </c>
      <c r="H44">
        <f t="shared" si="12"/>
        <v>0</v>
      </c>
      <c r="I44">
        <f t="shared" si="13"/>
        <v>1.0349999999999999</v>
      </c>
      <c r="S44">
        <f t="shared" si="14"/>
        <v>0</v>
      </c>
      <c r="T44">
        <f t="shared" si="15"/>
        <v>1.0349999999999999</v>
      </c>
      <c r="U44">
        <f t="shared" si="16"/>
        <v>0</v>
      </c>
      <c r="V44">
        <f t="shared" si="17"/>
        <v>1.0349999999999999</v>
      </c>
      <c r="W44">
        <f t="shared" si="18"/>
        <v>9.3149999999999995</v>
      </c>
      <c r="X44">
        <f t="shared" si="19"/>
        <v>103.61500000000001</v>
      </c>
    </row>
    <row r="45" spans="1:26" x14ac:dyDescent="0.25">
      <c r="C45">
        <f t="shared" si="7"/>
        <v>46.980000000000004</v>
      </c>
      <c r="D45">
        <f t="shared" si="8"/>
        <v>10.98</v>
      </c>
      <c r="E45">
        <f t="shared" si="9"/>
        <v>0</v>
      </c>
      <c r="F45">
        <f t="shared" si="10"/>
        <v>0</v>
      </c>
      <c r="G45">
        <f t="shared" si="11"/>
        <v>1.98</v>
      </c>
      <c r="H45">
        <f t="shared" si="12"/>
        <v>0</v>
      </c>
      <c r="I45">
        <f t="shared" si="13"/>
        <v>0</v>
      </c>
      <c r="S45">
        <f t="shared" si="14"/>
        <v>0</v>
      </c>
      <c r="T45">
        <f t="shared" si="15"/>
        <v>0</v>
      </c>
      <c r="U45">
        <f t="shared" si="16"/>
        <v>0</v>
      </c>
      <c r="V45">
        <f t="shared" si="17"/>
        <v>0</v>
      </c>
      <c r="W45">
        <f t="shared" si="18"/>
        <v>15.3</v>
      </c>
      <c r="X45">
        <f t="shared" si="19"/>
        <v>44.76</v>
      </c>
    </row>
    <row r="46" spans="1:26" x14ac:dyDescent="0.25">
      <c r="C46">
        <f t="shared" si="7"/>
        <v>235.136</v>
      </c>
      <c r="D46">
        <f t="shared" si="8"/>
        <v>77.154000000000011</v>
      </c>
      <c r="E46">
        <f t="shared" si="9"/>
        <v>0</v>
      </c>
      <c r="F46">
        <f t="shared" si="10"/>
        <v>0</v>
      </c>
      <c r="G46">
        <f t="shared" si="11"/>
        <v>15.03</v>
      </c>
      <c r="H46">
        <f t="shared" si="12"/>
        <v>1.002</v>
      </c>
      <c r="I46">
        <f t="shared" si="13"/>
        <v>6.0119999999999996</v>
      </c>
      <c r="S46">
        <f t="shared" si="14"/>
        <v>0</v>
      </c>
      <c r="T46">
        <f t="shared" si="15"/>
        <v>6.0119999999999996</v>
      </c>
      <c r="U46">
        <f t="shared" si="16"/>
        <v>0</v>
      </c>
      <c r="V46">
        <f t="shared" si="17"/>
        <v>37.742000000000004</v>
      </c>
      <c r="W46">
        <f t="shared" si="18"/>
        <v>87.841999999999999</v>
      </c>
      <c r="X46">
        <f t="shared" si="19"/>
        <v>202.738</v>
      </c>
    </row>
    <row r="47" spans="1:26" x14ac:dyDescent="0.25">
      <c r="C47">
        <f t="shared" si="7"/>
        <v>4.032</v>
      </c>
      <c r="D47">
        <f t="shared" si="8"/>
        <v>3.024</v>
      </c>
      <c r="E47">
        <f t="shared" si="9"/>
        <v>42.021000000000001</v>
      </c>
      <c r="F47">
        <f t="shared" si="10"/>
        <v>0</v>
      </c>
      <c r="G47">
        <f t="shared" si="11"/>
        <v>3.024</v>
      </c>
      <c r="H47">
        <f t="shared" si="12"/>
        <v>0</v>
      </c>
      <c r="I47">
        <f t="shared" si="13"/>
        <v>11.024999999999999</v>
      </c>
      <c r="S47">
        <f t="shared" si="14"/>
        <v>41.012999999999998</v>
      </c>
      <c r="T47">
        <f t="shared" si="15"/>
        <v>11.024999999999999</v>
      </c>
      <c r="U47">
        <f t="shared" si="16"/>
        <v>0</v>
      </c>
      <c r="V47">
        <f t="shared" si="17"/>
        <v>0</v>
      </c>
      <c r="W47">
        <f t="shared" si="18"/>
        <v>2.016</v>
      </c>
      <c r="X47">
        <f t="shared" si="19"/>
        <v>9.0089999999999986</v>
      </c>
    </row>
    <row r="48" spans="1:26" x14ac:dyDescent="0.25">
      <c r="C48">
        <f t="shared" si="7"/>
        <v>63.084999999999994</v>
      </c>
      <c r="D48">
        <f t="shared" si="8"/>
        <v>15.035</v>
      </c>
      <c r="E48">
        <f t="shared" si="9"/>
        <v>73.004999999999995</v>
      </c>
      <c r="F48">
        <f t="shared" si="10"/>
        <v>0</v>
      </c>
      <c r="G48">
        <f t="shared" si="11"/>
        <v>1.085</v>
      </c>
      <c r="H48">
        <f t="shared" si="12"/>
        <v>0</v>
      </c>
      <c r="I48">
        <f t="shared" si="13"/>
        <v>2.9449999999999998</v>
      </c>
      <c r="S48">
        <f t="shared" si="14"/>
        <v>68.045000000000002</v>
      </c>
      <c r="T48">
        <f t="shared" si="15"/>
        <v>2.9449999999999998</v>
      </c>
      <c r="U48">
        <f t="shared" si="16"/>
        <v>0</v>
      </c>
      <c r="V48">
        <f t="shared" si="17"/>
        <v>0</v>
      </c>
      <c r="W48">
        <f t="shared" si="18"/>
        <v>26.040000000000003</v>
      </c>
      <c r="X48">
        <f t="shared" si="19"/>
        <v>57.97</v>
      </c>
    </row>
    <row r="49" spans="3:24" x14ac:dyDescent="0.25">
      <c r="C49">
        <f t="shared" si="7"/>
        <v>18.943999999999999</v>
      </c>
      <c r="D49">
        <f t="shared" si="8"/>
        <v>11.988</v>
      </c>
      <c r="E49">
        <f t="shared" si="9"/>
        <v>2.96</v>
      </c>
      <c r="F49">
        <f t="shared" si="10"/>
        <v>0</v>
      </c>
      <c r="G49">
        <f t="shared" si="11"/>
        <v>1.036</v>
      </c>
      <c r="H49">
        <f t="shared" si="12"/>
        <v>10.803999999999998</v>
      </c>
      <c r="I49">
        <f t="shared" si="13"/>
        <v>101.97199999999999</v>
      </c>
      <c r="S49">
        <f t="shared" si="14"/>
        <v>1.036</v>
      </c>
      <c r="T49">
        <f t="shared" si="15"/>
        <v>102.71199999999999</v>
      </c>
      <c r="U49">
        <f t="shared" si="16"/>
        <v>0</v>
      </c>
      <c r="V49">
        <f t="shared" si="17"/>
        <v>6.9560000000000004</v>
      </c>
      <c r="W49">
        <f t="shared" si="18"/>
        <v>18.056000000000001</v>
      </c>
      <c r="X49">
        <f t="shared" si="19"/>
        <v>19.091999999999999</v>
      </c>
    </row>
    <row r="50" spans="3:24" x14ac:dyDescent="0.25">
      <c r="C50">
        <f t="shared" si="7"/>
        <v>1.02</v>
      </c>
      <c r="D50">
        <f t="shared" si="8"/>
        <v>0</v>
      </c>
      <c r="E50">
        <f t="shared" si="9"/>
        <v>11.984999999999999</v>
      </c>
      <c r="F50">
        <f t="shared" si="10"/>
        <v>0</v>
      </c>
      <c r="G50">
        <f t="shared" si="11"/>
        <v>0</v>
      </c>
      <c r="H50">
        <f t="shared" si="12"/>
        <v>0</v>
      </c>
      <c r="I50">
        <f t="shared" si="13"/>
        <v>37.994999999999997</v>
      </c>
      <c r="S50">
        <f t="shared" si="14"/>
        <v>11.984999999999999</v>
      </c>
      <c r="T50">
        <f t="shared" si="15"/>
        <v>37.994999999999997</v>
      </c>
      <c r="U50">
        <f t="shared" si="16"/>
        <v>0</v>
      </c>
      <c r="V50">
        <f t="shared" si="17"/>
        <v>1.02</v>
      </c>
      <c r="W50">
        <f t="shared" si="18"/>
        <v>0</v>
      </c>
      <c r="X50">
        <f t="shared" si="19"/>
        <v>0</v>
      </c>
    </row>
    <row r="51" spans="3:24" x14ac:dyDescent="0.25">
      <c r="C51">
        <f t="shared" si="7"/>
        <v>405.86700000000002</v>
      </c>
      <c r="D51">
        <f t="shared" si="8"/>
        <v>3.234</v>
      </c>
      <c r="E51">
        <f t="shared" si="9"/>
        <v>99.176000000000002</v>
      </c>
      <c r="F51">
        <f t="shared" si="10"/>
        <v>23.177</v>
      </c>
      <c r="G51">
        <f t="shared" si="11"/>
        <v>0</v>
      </c>
      <c r="H51">
        <f t="shared" si="12"/>
        <v>0</v>
      </c>
      <c r="I51">
        <f t="shared" si="13"/>
        <v>8.0849999999999991</v>
      </c>
      <c r="S51">
        <f t="shared" si="14"/>
        <v>0</v>
      </c>
      <c r="T51">
        <f t="shared" si="15"/>
        <v>0</v>
      </c>
      <c r="U51">
        <f t="shared" si="16"/>
        <v>0</v>
      </c>
      <c r="V51">
        <f t="shared" si="17"/>
        <v>3.234</v>
      </c>
      <c r="W51">
        <f t="shared" si="18"/>
        <v>534.149</v>
      </c>
      <c r="X51">
        <f t="shared" si="19"/>
        <v>2.1560000000000001</v>
      </c>
    </row>
    <row r="52" spans="3:24" x14ac:dyDescent="0.25">
      <c r="C52">
        <f t="shared" si="7"/>
        <v>261.06</v>
      </c>
      <c r="D52">
        <f t="shared" si="8"/>
        <v>0</v>
      </c>
      <c r="E52">
        <f t="shared" si="9"/>
        <v>23.085000000000001</v>
      </c>
      <c r="F52">
        <f t="shared" si="10"/>
        <v>0</v>
      </c>
      <c r="G52">
        <f t="shared" si="11"/>
        <v>0</v>
      </c>
      <c r="H52">
        <f t="shared" si="12"/>
        <v>1.1400000000000001</v>
      </c>
      <c r="I52">
        <f t="shared" si="13"/>
        <v>0</v>
      </c>
      <c r="S52">
        <f t="shared" si="14"/>
        <v>0</v>
      </c>
      <c r="T52">
        <f t="shared" si="15"/>
        <v>0</v>
      </c>
      <c r="U52">
        <f t="shared" si="16"/>
        <v>0</v>
      </c>
      <c r="V52">
        <f t="shared" si="17"/>
        <v>82.364999999999995</v>
      </c>
      <c r="W52">
        <f t="shared" si="18"/>
        <v>154.75499999999997</v>
      </c>
      <c r="X52">
        <f t="shared" si="19"/>
        <v>47.88</v>
      </c>
    </row>
    <row r="53" spans="3:24" x14ac:dyDescent="0.25">
      <c r="C53">
        <f t="shared" si="7"/>
        <v>157.95699999999999</v>
      </c>
      <c r="D53">
        <f t="shared" si="8"/>
        <v>21.965</v>
      </c>
      <c r="E53">
        <f t="shared" si="9"/>
        <v>7.0669999999999993</v>
      </c>
      <c r="F53">
        <f t="shared" si="10"/>
        <v>0.95500000000000007</v>
      </c>
      <c r="G53">
        <f t="shared" si="11"/>
        <v>0</v>
      </c>
      <c r="H53">
        <f t="shared" si="12"/>
        <v>0.95500000000000007</v>
      </c>
      <c r="I53">
        <f t="shared" si="13"/>
        <v>1.9100000000000001</v>
      </c>
      <c r="S53">
        <f t="shared" si="14"/>
        <v>0</v>
      </c>
      <c r="T53">
        <f t="shared" si="15"/>
        <v>2.101</v>
      </c>
      <c r="U53">
        <f t="shared" si="16"/>
        <v>0</v>
      </c>
      <c r="V53">
        <f t="shared" si="17"/>
        <v>26.930999999999997</v>
      </c>
      <c r="W53">
        <f t="shared" si="18"/>
        <v>118.611</v>
      </c>
      <c r="X53">
        <f t="shared" si="19"/>
        <v>42.974999999999994</v>
      </c>
    </row>
    <row r="54" spans="3:24" x14ac:dyDescent="0.25">
      <c r="C54">
        <f t="shared" si="7"/>
        <v>21.080000000000002</v>
      </c>
      <c r="D54">
        <f t="shared" si="8"/>
        <v>126.94499999999999</v>
      </c>
      <c r="E54">
        <f t="shared" si="9"/>
        <v>0</v>
      </c>
      <c r="F54">
        <f t="shared" si="10"/>
        <v>0</v>
      </c>
      <c r="G54">
        <f t="shared" si="11"/>
        <v>2.0150000000000001</v>
      </c>
      <c r="H54">
        <f t="shared" si="12"/>
        <v>0</v>
      </c>
      <c r="I54">
        <f t="shared" si="13"/>
        <v>4.96</v>
      </c>
      <c r="S54">
        <f t="shared" si="14"/>
        <v>0</v>
      </c>
      <c r="T54">
        <f t="shared" si="15"/>
        <v>4.96</v>
      </c>
      <c r="U54">
        <f t="shared" si="16"/>
        <v>0</v>
      </c>
      <c r="V54">
        <f t="shared" si="17"/>
        <v>0</v>
      </c>
      <c r="W54">
        <f t="shared" si="18"/>
        <v>11.160000000000002</v>
      </c>
      <c r="X54">
        <f t="shared" si="19"/>
        <v>139.035</v>
      </c>
    </row>
    <row r="55" spans="3:24" x14ac:dyDescent="0.25">
      <c r="C55">
        <f t="shared" si="7"/>
        <v>116.928</v>
      </c>
      <c r="D55">
        <f t="shared" si="8"/>
        <v>0</v>
      </c>
      <c r="E55">
        <f t="shared" si="9"/>
        <v>105.096</v>
      </c>
      <c r="F55">
        <f t="shared" si="10"/>
        <v>9.9759999999999991</v>
      </c>
      <c r="G55">
        <f t="shared" si="11"/>
        <v>0</v>
      </c>
      <c r="H55">
        <f t="shared" si="12"/>
        <v>0</v>
      </c>
      <c r="I55">
        <f t="shared" si="13"/>
        <v>0</v>
      </c>
      <c r="S55">
        <f t="shared" si="14"/>
        <v>0</v>
      </c>
      <c r="T55">
        <f t="shared" si="15"/>
        <v>0</v>
      </c>
      <c r="U55">
        <f t="shared" si="16"/>
        <v>0</v>
      </c>
      <c r="V55">
        <f t="shared" si="17"/>
        <v>94.191999999999993</v>
      </c>
      <c r="W55">
        <f t="shared" si="18"/>
        <v>1.1599999999999999</v>
      </c>
      <c r="X55">
        <f t="shared" si="19"/>
        <v>136.648</v>
      </c>
    </row>
    <row r="56" spans="3:24" x14ac:dyDescent="0.25">
      <c r="C56">
        <f t="shared" si="7"/>
        <v>268.10700000000003</v>
      </c>
      <c r="D56">
        <f t="shared" si="8"/>
        <v>0</v>
      </c>
      <c r="E56">
        <f t="shared" si="9"/>
        <v>73.185000000000002</v>
      </c>
      <c r="F56">
        <f t="shared" si="10"/>
        <v>14.994000000000002</v>
      </c>
      <c r="G56">
        <f t="shared" si="11"/>
        <v>0</v>
      </c>
      <c r="H56">
        <f t="shared" si="12"/>
        <v>0</v>
      </c>
      <c r="I56">
        <f t="shared" si="13"/>
        <v>1.071</v>
      </c>
      <c r="S56">
        <f t="shared" si="14"/>
        <v>31.058999999999997</v>
      </c>
      <c r="T56">
        <f t="shared" si="15"/>
        <v>1.071</v>
      </c>
      <c r="U56">
        <f t="shared" si="16"/>
        <v>0</v>
      </c>
      <c r="V56">
        <f t="shared" si="17"/>
        <v>0</v>
      </c>
      <c r="W56">
        <f t="shared" si="18"/>
        <v>324.87</v>
      </c>
      <c r="X56">
        <f t="shared" si="19"/>
        <v>0</v>
      </c>
    </row>
    <row r="57" spans="3:24" x14ac:dyDescent="0.25">
      <c r="C57">
        <f t="shared" si="7"/>
        <v>71.995000000000005</v>
      </c>
      <c r="D57">
        <f t="shared" si="8"/>
        <v>3.9950000000000001</v>
      </c>
      <c r="E57">
        <f t="shared" si="9"/>
        <v>0</v>
      </c>
      <c r="F57">
        <f t="shared" si="10"/>
        <v>0</v>
      </c>
      <c r="G57">
        <f t="shared" si="11"/>
        <v>7.99</v>
      </c>
      <c r="H57">
        <f t="shared" si="12"/>
        <v>0</v>
      </c>
      <c r="I57">
        <f t="shared" si="13"/>
        <v>1.02</v>
      </c>
      <c r="S57">
        <f t="shared" si="14"/>
        <v>1.02</v>
      </c>
      <c r="T57">
        <f t="shared" si="15"/>
        <v>0</v>
      </c>
      <c r="U57">
        <f t="shared" si="16"/>
        <v>54.57</v>
      </c>
      <c r="V57">
        <f t="shared" si="17"/>
        <v>0</v>
      </c>
      <c r="W57">
        <f t="shared" si="18"/>
        <v>7.2249999999999996</v>
      </c>
      <c r="X57">
        <f t="shared" si="19"/>
        <v>22.015000000000001</v>
      </c>
    </row>
    <row r="58" spans="3:24" x14ac:dyDescent="0.25">
      <c r="C58">
        <f t="shared" si="7"/>
        <v>75.012</v>
      </c>
      <c r="D58">
        <f t="shared" si="8"/>
        <v>0.98799999999999999</v>
      </c>
      <c r="E58">
        <f t="shared" si="9"/>
        <v>0</v>
      </c>
      <c r="F58">
        <f t="shared" si="10"/>
        <v>0</v>
      </c>
      <c r="G58">
        <f t="shared" si="11"/>
        <v>0</v>
      </c>
      <c r="H58">
        <f t="shared" si="12"/>
        <v>0</v>
      </c>
      <c r="I58">
        <f t="shared" si="13"/>
        <v>0</v>
      </c>
      <c r="S58">
        <f t="shared" si="14"/>
        <v>0</v>
      </c>
      <c r="T58">
        <f t="shared" si="15"/>
        <v>0</v>
      </c>
      <c r="U58">
        <f t="shared" si="16"/>
        <v>0</v>
      </c>
      <c r="V58">
        <f t="shared" si="17"/>
        <v>7.2960000000000003</v>
      </c>
      <c r="W58">
        <f t="shared" si="18"/>
        <v>1.0640000000000001</v>
      </c>
      <c r="X58">
        <f t="shared" si="19"/>
        <v>67.64</v>
      </c>
    </row>
    <row r="59" spans="3:24" x14ac:dyDescent="0.25">
      <c r="C59">
        <f t="shared" si="7"/>
        <v>43.942</v>
      </c>
      <c r="D59">
        <f t="shared" si="8"/>
        <v>47.056000000000004</v>
      </c>
      <c r="E59">
        <f t="shared" si="9"/>
        <v>4.1520000000000001</v>
      </c>
      <c r="F59">
        <f t="shared" si="10"/>
        <v>1.038</v>
      </c>
      <c r="G59">
        <f t="shared" si="11"/>
        <v>0</v>
      </c>
      <c r="H59">
        <f t="shared" si="12"/>
        <v>232.16600000000003</v>
      </c>
      <c r="I59">
        <f t="shared" si="13"/>
        <v>17.992000000000001</v>
      </c>
      <c r="S59">
        <f t="shared" si="14"/>
        <v>0</v>
      </c>
      <c r="T59">
        <f t="shared" si="15"/>
        <v>18.338000000000001</v>
      </c>
      <c r="U59">
        <f t="shared" si="16"/>
        <v>0</v>
      </c>
      <c r="V59">
        <f t="shared" si="17"/>
        <v>108.99</v>
      </c>
      <c r="W59">
        <f t="shared" si="18"/>
        <v>63.317999999999998</v>
      </c>
      <c r="X59">
        <f t="shared" si="19"/>
        <v>155.35400000000001</v>
      </c>
    </row>
    <row r="60" spans="3:24" x14ac:dyDescent="0.25">
      <c r="C60">
        <f t="shared" si="7"/>
        <v>111.22</v>
      </c>
      <c r="D60">
        <f t="shared" si="8"/>
        <v>1.0050000000000001</v>
      </c>
      <c r="E60">
        <f t="shared" si="9"/>
        <v>14.07</v>
      </c>
      <c r="F60">
        <f t="shared" si="10"/>
        <v>206.69499999999999</v>
      </c>
      <c r="G60">
        <f t="shared" si="11"/>
        <v>0</v>
      </c>
      <c r="H60">
        <f t="shared" si="12"/>
        <v>1.0050000000000001</v>
      </c>
      <c r="I60">
        <f t="shared" si="13"/>
        <v>1.0050000000000001</v>
      </c>
      <c r="S60">
        <f t="shared" si="14"/>
        <v>1.0050000000000001</v>
      </c>
      <c r="T60">
        <f t="shared" si="15"/>
        <v>1.0050000000000001</v>
      </c>
      <c r="U60">
        <f t="shared" si="16"/>
        <v>0</v>
      </c>
      <c r="V60">
        <f t="shared" si="17"/>
        <v>0</v>
      </c>
      <c r="W60">
        <f t="shared" si="18"/>
        <v>226.12500000000003</v>
      </c>
      <c r="X60">
        <f t="shared" si="19"/>
        <v>107.535</v>
      </c>
    </row>
    <row r="61" spans="3:24" x14ac:dyDescent="0.25">
      <c r="C61">
        <f t="shared" si="7"/>
        <v>56.951999999999998</v>
      </c>
      <c r="D61">
        <f t="shared" si="8"/>
        <v>47.007999999999996</v>
      </c>
      <c r="E61">
        <f t="shared" si="9"/>
        <v>0</v>
      </c>
      <c r="F61">
        <f t="shared" si="10"/>
        <v>0</v>
      </c>
      <c r="G61">
        <f t="shared" si="11"/>
        <v>3.0510000000000002</v>
      </c>
      <c r="H61">
        <f t="shared" si="12"/>
        <v>0</v>
      </c>
      <c r="I61">
        <f t="shared" si="13"/>
        <v>5.9889999999999999</v>
      </c>
      <c r="S61">
        <f t="shared" si="14"/>
        <v>0</v>
      </c>
      <c r="T61">
        <f t="shared" si="15"/>
        <v>5.8759999999999994</v>
      </c>
      <c r="U61">
        <f t="shared" si="16"/>
        <v>0</v>
      </c>
      <c r="V61">
        <f t="shared" si="17"/>
        <v>0</v>
      </c>
      <c r="W61">
        <f t="shared" si="18"/>
        <v>3.9550000000000005</v>
      </c>
      <c r="X61">
        <f t="shared" si="19"/>
        <v>103.28200000000001</v>
      </c>
    </row>
    <row r="62" spans="3:24" x14ac:dyDescent="0.25">
      <c r="C62">
        <f t="shared" si="7"/>
        <v>84.965999999999994</v>
      </c>
      <c r="D62">
        <f t="shared" si="8"/>
        <v>0</v>
      </c>
      <c r="E62">
        <f t="shared" si="9"/>
        <v>17.034000000000002</v>
      </c>
      <c r="F62">
        <f t="shared" si="10"/>
        <v>0</v>
      </c>
      <c r="G62">
        <f t="shared" si="11"/>
        <v>0</v>
      </c>
      <c r="H62">
        <f t="shared" si="12"/>
        <v>0</v>
      </c>
      <c r="I62">
        <f t="shared" si="13"/>
        <v>0</v>
      </c>
      <c r="S62">
        <f t="shared" si="14"/>
        <v>0</v>
      </c>
      <c r="T62">
        <f t="shared" si="15"/>
        <v>0</v>
      </c>
      <c r="U62">
        <f t="shared" si="16"/>
        <v>0</v>
      </c>
      <c r="V62">
        <f t="shared" si="17"/>
        <v>13.974</v>
      </c>
      <c r="W62">
        <f t="shared" si="18"/>
        <v>0</v>
      </c>
      <c r="X62">
        <f t="shared" si="19"/>
        <v>88.025999999999996</v>
      </c>
    </row>
    <row r="63" spans="3:24" x14ac:dyDescent="0.25">
      <c r="C63">
        <f t="shared" si="7"/>
        <v>1442.8910000000001</v>
      </c>
      <c r="D63">
        <f t="shared" si="8"/>
        <v>155.31900000000002</v>
      </c>
      <c r="E63">
        <f t="shared" si="9"/>
        <v>454.70200000000006</v>
      </c>
      <c r="F63">
        <f t="shared" si="10"/>
        <v>0</v>
      </c>
      <c r="G63">
        <f t="shared" si="11"/>
        <v>45.02</v>
      </c>
      <c r="H63">
        <f t="shared" si="12"/>
        <v>2.2509999999999999</v>
      </c>
      <c r="I63">
        <f t="shared" si="13"/>
        <v>153.06800000000001</v>
      </c>
      <c r="S63">
        <f t="shared" si="14"/>
        <v>398.42699999999996</v>
      </c>
      <c r="T63">
        <f t="shared" si="15"/>
        <v>150.81700000000001</v>
      </c>
      <c r="U63">
        <f t="shared" si="16"/>
        <v>0</v>
      </c>
      <c r="V63">
        <f t="shared" si="17"/>
        <v>13.506</v>
      </c>
      <c r="W63">
        <f t="shared" si="18"/>
        <v>346.654</v>
      </c>
      <c r="X63">
        <f t="shared" si="19"/>
        <v>1339.345</v>
      </c>
    </row>
    <row r="64" spans="3:24" x14ac:dyDescent="0.25">
      <c r="C64">
        <f t="shared" si="7"/>
        <v>502.762</v>
      </c>
      <c r="D64">
        <f t="shared" si="8"/>
        <v>112.21799999999999</v>
      </c>
      <c r="E64">
        <f t="shared" si="9"/>
        <v>1.268</v>
      </c>
      <c r="F64">
        <f t="shared" si="10"/>
        <v>0</v>
      </c>
      <c r="G64">
        <f t="shared" si="11"/>
        <v>1.9020000000000001</v>
      </c>
      <c r="H64">
        <f t="shared" si="12"/>
        <v>3.17</v>
      </c>
      <c r="I64">
        <f t="shared" si="13"/>
        <v>13.314</v>
      </c>
      <c r="S64">
        <f t="shared" si="14"/>
        <v>0</v>
      </c>
      <c r="T64">
        <f t="shared" si="15"/>
        <v>13.314</v>
      </c>
      <c r="U64">
        <f t="shared" si="16"/>
        <v>0</v>
      </c>
      <c r="V64">
        <f t="shared" si="17"/>
        <v>69.739999999999995</v>
      </c>
      <c r="W64">
        <f t="shared" si="18"/>
        <v>110.94999999999999</v>
      </c>
      <c r="X64">
        <f t="shared" si="19"/>
        <v>439.36200000000002</v>
      </c>
    </row>
    <row r="65" spans="2:25" x14ac:dyDescent="0.25">
      <c r="C65">
        <f t="shared" si="7"/>
        <v>130.96199999999999</v>
      </c>
      <c r="D65">
        <f t="shared" si="8"/>
        <v>1.022</v>
      </c>
      <c r="E65">
        <f t="shared" si="9"/>
        <v>14.016</v>
      </c>
      <c r="F65">
        <f t="shared" si="10"/>
        <v>0</v>
      </c>
      <c r="G65">
        <f t="shared" si="11"/>
        <v>0</v>
      </c>
      <c r="H65">
        <f t="shared" si="12"/>
        <v>0</v>
      </c>
      <c r="I65">
        <f t="shared" si="13"/>
        <v>0</v>
      </c>
      <c r="S65">
        <f t="shared" si="14"/>
        <v>11.972000000000001</v>
      </c>
      <c r="T65">
        <f t="shared" si="15"/>
        <v>0</v>
      </c>
      <c r="U65">
        <f t="shared" si="16"/>
        <v>0</v>
      </c>
      <c r="V65">
        <f t="shared" si="17"/>
        <v>0</v>
      </c>
      <c r="W65">
        <f t="shared" si="18"/>
        <v>3.0660000000000003</v>
      </c>
      <c r="X65">
        <f t="shared" si="19"/>
        <v>130.96199999999999</v>
      </c>
    </row>
    <row r="66" spans="2:25" x14ac:dyDescent="0.25">
      <c r="C66">
        <f t="shared" si="7"/>
        <v>282.88</v>
      </c>
      <c r="D66">
        <f t="shared" si="8"/>
        <v>4.08</v>
      </c>
      <c r="E66">
        <f t="shared" si="9"/>
        <v>45.900000000000006</v>
      </c>
      <c r="F66">
        <f t="shared" si="10"/>
        <v>1.02</v>
      </c>
      <c r="G66">
        <f t="shared" si="11"/>
        <v>0</v>
      </c>
      <c r="H66">
        <f t="shared" si="12"/>
        <v>0</v>
      </c>
      <c r="I66">
        <f t="shared" si="13"/>
        <v>6.1199999999999992</v>
      </c>
      <c r="S66">
        <f t="shared" si="14"/>
        <v>35.019999999999996</v>
      </c>
      <c r="T66">
        <f t="shared" si="15"/>
        <v>6.1199999999999992</v>
      </c>
      <c r="U66">
        <f t="shared" si="16"/>
        <v>0</v>
      </c>
      <c r="V66">
        <f t="shared" si="17"/>
        <v>0</v>
      </c>
      <c r="W66">
        <f t="shared" si="18"/>
        <v>31.28</v>
      </c>
      <c r="X66">
        <f t="shared" si="19"/>
        <v>267.92</v>
      </c>
    </row>
    <row r="67" spans="2:25" x14ac:dyDescent="0.25">
      <c r="C67">
        <f t="shared" si="7"/>
        <v>6.976</v>
      </c>
      <c r="D67">
        <f t="shared" si="8"/>
        <v>45.016999999999996</v>
      </c>
      <c r="E67">
        <f t="shared" si="9"/>
        <v>1.9619999999999997</v>
      </c>
      <c r="F67">
        <f t="shared" si="10"/>
        <v>0</v>
      </c>
      <c r="G67">
        <f t="shared" si="11"/>
        <v>13.952</v>
      </c>
      <c r="H67">
        <f t="shared" si="12"/>
        <v>7.9569999999999999</v>
      </c>
      <c r="I67">
        <f t="shared" si="13"/>
        <v>34.989000000000004</v>
      </c>
      <c r="S67">
        <f t="shared" si="14"/>
        <v>0</v>
      </c>
      <c r="T67">
        <f t="shared" si="15"/>
        <v>34.335000000000001</v>
      </c>
      <c r="U67">
        <f t="shared" si="16"/>
        <v>0</v>
      </c>
      <c r="V67">
        <f t="shared" si="17"/>
        <v>5.8859999999999992</v>
      </c>
      <c r="W67">
        <f t="shared" si="18"/>
        <v>31.392000000000003</v>
      </c>
      <c r="X67">
        <f t="shared" si="19"/>
        <v>37.277999999999999</v>
      </c>
    </row>
    <row r="68" spans="2:25" x14ac:dyDescent="0.25">
      <c r="C68">
        <f t="shared" si="7"/>
        <v>1</v>
      </c>
      <c r="D68">
        <f t="shared" si="8"/>
        <v>1</v>
      </c>
      <c r="E68">
        <f t="shared" si="9"/>
        <v>46</v>
      </c>
      <c r="F68">
        <f t="shared" si="10"/>
        <v>0</v>
      </c>
      <c r="G68">
        <f t="shared" si="11"/>
        <v>0</v>
      </c>
      <c r="H68">
        <f t="shared" si="12"/>
        <v>0</v>
      </c>
      <c r="I68">
        <f t="shared" si="13"/>
        <v>2</v>
      </c>
      <c r="S68">
        <f t="shared" si="14"/>
        <v>45</v>
      </c>
      <c r="T68">
        <f t="shared" si="15"/>
        <v>2</v>
      </c>
      <c r="U68">
        <f t="shared" si="16"/>
        <v>0</v>
      </c>
      <c r="V68">
        <f t="shared" si="17"/>
        <v>0</v>
      </c>
      <c r="W68">
        <f t="shared" si="18"/>
        <v>1</v>
      </c>
      <c r="X68">
        <f t="shared" si="19"/>
        <v>2</v>
      </c>
    </row>
    <row r="69" spans="2:25" x14ac:dyDescent="0.25">
      <c r="C69">
        <f t="shared" si="7"/>
        <v>120.9</v>
      </c>
      <c r="D69">
        <f t="shared" si="8"/>
        <v>171.89999999999998</v>
      </c>
      <c r="E69">
        <f t="shared" si="9"/>
        <v>0</v>
      </c>
      <c r="F69">
        <f t="shared" si="10"/>
        <v>0</v>
      </c>
      <c r="G69">
        <f t="shared" si="11"/>
        <v>0</v>
      </c>
      <c r="H69">
        <f t="shared" si="12"/>
        <v>0</v>
      </c>
      <c r="I69">
        <f t="shared" si="13"/>
        <v>6.8999999999999995</v>
      </c>
      <c r="S69">
        <f t="shared" si="14"/>
        <v>0</v>
      </c>
      <c r="T69">
        <f t="shared" si="15"/>
        <v>7.2</v>
      </c>
      <c r="U69">
        <f t="shared" si="16"/>
        <v>0</v>
      </c>
      <c r="V69">
        <f t="shared" si="17"/>
        <v>0.9</v>
      </c>
      <c r="W69">
        <f t="shared" si="18"/>
        <v>42.300000000000004</v>
      </c>
      <c r="X69">
        <f t="shared" si="19"/>
        <v>249.3</v>
      </c>
    </row>
    <row r="70" spans="2:25" x14ac:dyDescent="0.25">
      <c r="C70">
        <f t="shared" si="7"/>
        <v>74.972999999999999</v>
      </c>
      <c r="D70">
        <f t="shared" si="8"/>
        <v>283.10700000000003</v>
      </c>
      <c r="E70">
        <f t="shared" si="9"/>
        <v>1.119</v>
      </c>
      <c r="F70">
        <f t="shared" si="10"/>
        <v>0</v>
      </c>
      <c r="G70">
        <f t="shared" si="11"/>
        <v>4.1029999999999998</v>
      </c>
      <c r="H70">
        <f t="shared" si="12"/>
        <v>1.865</v>
      </c>
      <c r="I70">
        <f t="shared" si="13"/>
        <v>8.2059999999999995</v>
      </c>
      <c r="S70">
        <f t="shared" si="14"/>
        <v>0</v>
      </c>
      <c r="T70">
        <f t="shared" si="15"/>
        <v>8.2059999999999995</v>
      </c>
      <c r="U70">
        <f t="shared" si="16"/>
        <v>0</v>
      </c>
      <c r="V70">
        <f t="shared" si="17"/>
        <v>10.071</v>
      </c>
      <c r="W70">
        <f t="shared" si="18"/>
        <v>44.387</v>
      </c>
      <c r="X70">
        <f t="shared" si="19"/>
        <v>310.709</v>
      </c>
    </row>
    <row r="71" spans="2:25" x14ac:dyDescent="0.25">
      <c r="C71">
        <f t="shared" si="7"/>
        <v>190.12</v>
      </c>
      <c r="D71">
        <f t="shared" si="8"/>
        <v>45.08</v>
      </c>
      <c r="E71">
        <f t="shared" si="9"/>
        <v>0</v>
      </c>
      <c r="F71">
        <f t="shared" si="10"/>
        <v>0</v>
      </c>
      <c r="G71">
        <f t="shared" si="11"/>
        <v>10.045</v>
      </c>
      <c r="H71">
        <f t="shared" si="12"/>
        <v>0</v>
      </c>
      <c r="I71">
        <f t="shared" si="13"/>
        <v>0</v>
      </c>
      <c r="S71">
        <f t="shared" si="14"/>
        <v>0</v>
      </c>
      <c r="T71">
        <f t="shared" si="15"/>
        <v>0</v>
      </c>
      <c r="U71">
        <f t="shared" si="16"/>
        <v>0</v>
      </c>
      <c r="V71">
        <f t="shared" si="17"/>
        <v>0.98</v>
      </c>
      <c r="W71">
        <f t="shared" si="18"/>
        <v>10.045</v>
      </c>
      <c r="X71">
        <f t="shared" si="19"/>
        <v>233.97499999999999</v>
      </c>
    </row>
    <row r="72" spans="2:25" x14ac:dyDescent="0.25">
      <c r="C72">
        <f t="shared" si="7"/>
        <v>271.99900000000002</v>
      </c>
      <c r="D72">
        <f t="shared" si="8"/>
        <v>67.914000000000001</v>
      </c>
      <c r="E72">
        <f t="shared" si="9"/>
        <v>0</v>
      </c>
      <c r="F72">
        <f t="shared" si="10"/>
        <v>2.0579999999999998</v>
      </c>
      <c r="G72">
        <f t="shared" si="11"/>
        <v>1.0289999999999999</v>
      </c>
      <c r="H72">
        <f t="shared" si="12"/>
        <v>0</v>
      </c>
      <c r="I72">
        <f t="shared" si="13"/>
        <v>0</v>
      </c>
      <c r="S72">
        <f t="shared" si="14"/>
        <v>0</v>
      </c>
      <c r="T72">
        <f t="shared" si="15"/>
        <v>0</v>
      </c>
      <c r="U72">
        <f t="shared" si="16"/>
        <v>0</v>
      </c>
      <c r="V72">
        <f t="shared" si="17"/>
        <v>0</v>
      </c>
      <c r="W72">
        <f t="shared" si="18"/>
        <v>25.381999999999998</v>
      </c>
      <c r="X72">
        <f t="shared" si="19"/>
        <v>317.96100000000001</v>
      </c>
    </row>
    <row r="73" spans="2:25" x14ac:dyDescent="0.25">
      <c r="C73">
        <f t="shared" si="7"/>
        <v>1.9079999999999999</v>
      </c>
      <c r="D73">
        <f t="shared" si="8"/>
        <v>13.515000000000001</v>
      </c>
      <c r="E73">
        <f t="shared" si="9"/>
        <v>0</v>
      </c>
      <c r="F73">
        <f t="shared" si="10"/>
        <v>0</v>
      </c>
      <c r="G73">
        <f t="shared" si="11"/>
        <v>1.9079999999999999</v>
      </c>
      <c r="H73">
        <f t="shared" si="12"/>
        <v>26.977</v>
      </c>
      <c r="I73">
        <f t="shared" si="13"/>
        <v>8.6920000000000002</v>
      </c>
      <c r="S73">
        <f t="shared" si="14"/>
        <v>0</v>
      </c>
      <c r="T73">
        <f t="shared" si="15"/>
        <v>9.01</v>
      </c>
      <c r="U73">
        <f t="shared" si="16"/>
        <v>0</v>
      </c>
      <c r="V73">
        <f t="shared" si="17"/>
        <v>14.999000000000002</v>
      </c>
      <c r="W73">
        <f t="shared" si="18"/>
        <v>6.9960000000000004</v>
      </c>
      <c r="X73">
        <f t="shared" si="19"/>
        <v>21.995000000000001</v>
      </c>
    </row>
    <row r="74" spans="2:25" x14ac:dyDescent="0.25">
      <c r="C74">
        <f t="shared" si="7"/>
        <v>35.055</v>
      </c>
      <c r="D74">
        <f t="shared" si="8"/>
        <v>15.006</v>
      </c>
      <c r="E74">
        <f t="shared" si="9"/>
        <v>65.067000000000007</v>
      </c>
      <c r="F74">
        <f t="shared" si="10"/>
        <v>0</v>
      </c>
      <c r="G74">
        <f t="shared" si="11"/>
        <v>0</v>
      </c>
      <c r="H74">
        <f t="shared" si="12"/>
        <v>0</v>
      </c>
      <c r="I74">
        <f t="shared" si="13"/>
        <v>7.9950000000000001</v>
      </c>
      <c r="S74">
        <f t="shared" si="14"/>
        <v>65.558999999999997</v>
      </c>
      <c r="T74">
        <f t="shared" si="15"/>
        <v>8.1180000000000003</v>
      </c>
      <c r="U74">
        <f t="shared" si="16"/>
        <v>0</v>
      </c>
      <c r="V74">
        <f t="shared" si="17"/>
        <v>0</v>
      </c>
      <c r="W74">
        <f t="shared" si="18"/>
        <v>7.0110000000000001</v>
      </c>
      <c r="X74">
        <f t="shared" si="19"/>
        <v>42.312000000000005</v>
      </c>
    </row>
    <row r="75" spans="2:25" x14ac:dyDescent="0.25">
      <c r="C75">
        <f t="shared" si="7"/>
        <v>4.0019999999999998</v>
      </c>
      <c r="D75">
        <f t="shared" si="8"/>
        <v>32.015999999999998</v>
      </c>
      <c r="E75">
        <f t="shared" si="9"/>
        <v>0</v>
      </c>
      <c r="F75">
        <f t="shared" si="10"/>
        <v>0</v>
      </c>
      <c r="G75">
        <f t="shared" si="11"/>
        <v>2.9580000000000002</v>
      </c>
      <c r="H75">
        <f t="shared" si="12"/>
        <v>0</v>
      </c>
      <c r="I75">
        <f t="shared" si="13"/>
        <v>135.024</v>
      </c>
      <c r="S75">
        <f t="shared" si="14"/>
        <v>0</v>
      </c>
      <c r="T75">
        <f t="shared" si="15"/>
        <v>135.72</v>
      </c>
      <c r="U75">
        <f t="shared" si="16"/>
        <v>0</v>
      </c>
      <c r="V75">
        <f t="shared" si="17"/>
        <v>0</v>
      </c>
      <c r="W75">
        <f t="shared" si="18"/>
        <v>12.006</v>
      </c>
      <c r="X75">
        <f t="shared" si="19"/>
        <v>26.274000000000001</v>
      </c>
    </row>
    <row r="76" spans="2:25" x14ac:dyDescent="0.25">
      <c r="C76">
        <f t="shared" si="7"/>
        <v>38.016000000000005</v>
      </c>
      <c r="D76">
        <f t="shared" si="8"/>
        <v>31.103999999999999</v>
      </c>
      <c r="E76">
        <f t="shared" si="9"/>
        <v>0</v>
      </c>
      <c r="F76">
        <f t="shared" si="10"/>
        <v>0</v>
      </c>
      <c r="G76">
        <f t="shared" si="11"/>
        <v>0</v>
      </c>
      <c r="H76">
        <f t="shared" si="12"/>
        <v>3.0720000000000001</v>
      </c>
      <c r="I76">
        <f t="shared" si="13"/>
        <v>120</v>
      </c>
      <c r="S76">
        <f t="shared" si="14"/>
        <v>0</v>
      </c>
      <c r="T76">
        <f t="shared" si="15"/>
        <v>123.26400000000001</v>
      </c>
      <c r="U76">
        <f t="shared" si="16"/>
        <v>0</v>
      </c>
      <c r="V76">
        <f t="shared" si="17"/>
        <v>7.1039999999999992</v>
      </c>
      <c r="W76">
        <f t="shared" si="18"/>
        <v>12.48</v>
      </c>
      <c r="X76">
        <f t="shared" si="19"/>
        <v>49.344000000000001</v>
      </c>
    </row>
    <row r="77" spans="2:25" x14ac:dyDescent="0.25">
      <c r="C77">
        <f t="shared" si="7"/>
        <v>249.922</v>
      </c>
      <c r="D77">
        <f t="shared" si="8"/>
        <v>26.966000000000001</v>
      </c>
      <c r="E77">
        <f t="shared" si="9"/>
        <v>0</v>
      </c>
      <c r="F77">
        <f t="shared" si="10"/>
        <v>0</v>
      </c>
      <c r="G77">
        <f t="shared" si="11"/>
        <v>1.1120000000000001</v>
      </c>
      <c r="H77">
        <f t="shared" si="12"/>
        <v>0</v>
      </c>
      <c r="I77">
        <f t="shared" si="13"/>
        <v>0</v>
      </c>
      <c r="S77">
        <f t="shared" si="14"/>
        <v>0</v>
      </c>
      <c r="T77">
        <f t="shared" si="15"/>
        <v>0</v>
      </c>
      <c r="U77">
        <f t="shared" si="16"/>
        <v>0</v>
      </c>
      <c r="V77">
        <f t="shared" si="17"/>
        <v>114.81399999999999</v>
      </c>
      <c r="W77">
        <f t="shared" si="18"/>
        <v>16.124000000000002</v>
      </c>
      <c r="X77">
        <f t="shared" si="19"/>
        <v>147.06200000000001</v>
      </c>
    </row>
    <row r="78" spans="2:25" x14ac:dyDescent="0.25">
      <c r="C78">
        <f t="shared" si="7"/>
        <v>78.965999999999994</v>
      </c>
      <c r="D78">
        <f t="shared" si="8"/>
        <v>0</v>
      </c>
      <c r="E78">
        <f t="shared" si="9"/>
        <v>3.0339999999999998</v>
      </c>
      <c r="F78">
        <f t="shared" si="10"/>
        <v>0</v>
      </c>
      <c r="G78">
        <f t="shared" si="11"/>
        <v>0</v>
      </c>
      <c r="H78">
        <f t="shared" si="12"/>
        <v>0</v>
      </c>
      <c r="I78">
        <f t="shared" si="13"/>
        <v>0</v>
      </c>
      <c r="J78" s="53" t="s">
        <v>784</v>
      </c>
      <c r="S78">
        <f t="shared" si="14"/>
        <v>12.874000000000001</v>
      </c>
      <c r="T78">
        <f t="shared" si="15"/>
        <v>0</v>
      </c>
      <c r="U78">
        <f t="shared" si="16"/>
        <v>7.8719999999999999</v>
      </c>
      <c r="V78">
        <f t="shared" si="17"/>
        <v>0</v>
      </c>
      <c r="W78">
        <f t="shared" si="18"/>
        <v>1.968</v>
      </c>
      <c r="X78">
        <f t="shared" si="19"/>
        <v>59.286000000000001</v>
      </c>
      <c r="Y78" s="53" t="s">
        <v>784</v>
      </c>
    </row>
    <row r="79" spans="2:25" x14ac:dyDescent="0.25">
      <c r="B79" s="53" t="s">
        <v>781</v>
      </c>
      <c r="C79">
        <f t="shared" ref="C79:I79" si="20">SUM(C43:C78)</f>
        <v>5636.6439999999993</v>
      </c>
      <c r="D79">
        <f t="shared" si="20"/>
        <v>1399.6420000000003</v>
      </c>
      <c r="E79">
        <f t="shared" si="20"/>
        <v>1105.904</v>
      </c>
      <c r="F79">
        <f t="shared" si="20"/>
        <v>259.91299999999995</v>
      </c>
      <c r="G79">
        <f t="shared" si="20"/>
        <v>125.28999999999999</v>
      </c>
      <c r="H79">
        <f t="shared" si="20"/>
        <v>292.36400000000003</v>
      </c>
      <c r="I79">
        <f t="shared" si="20"/>
        <v>699.32400000000007</v>
      </c>
      <c r="J79" s="53">
        <f>SUM(C79:I79)</f>
        <v>9519.0810000000019</v>
      </c>
      <c r="S79">
        <f t="shared" ref="S79:X79" si="21">SUM(S43:S78)</f>
        <v>724.01499999999987</v>
      </c>
      <c r="T79">
        <f t="shared" si="21"/>
        <v>693.17899999999997</v>
      </c>
      <c r="U79">
        <f t="shared" si="21"/>
        <v>62.442</v>
      </c>
      <c r="V79">
        <f t="shared" si="21"/>
        <v>633.20799999999997</v>
      </c>
      <c r="W79">
        <f t="shared" si="21"/>
        <v>2319.4749999999995</v>
      </c>
      <c r="X79">
        <f t="shared" si="21"/>
        <v>5078.9460000000008</v>
      </c>
      <c r="Y79" s="53">
        <f>SUM(S79:X79)</f>
        <v>9511.2649999999994</v>
      </c>
    </row>
    <row r="80" spans="2:25" x14ac:dyDescent="0.25">
      <c r="B80" s="55" t="s">
        <v>785</v>
      </c>
      <c r="C80" s="32">
        <f t="shared" ref="C80:I80" si="22">C79/$B$38</f>
        <v>0.5925824222035323</v>
      </c>
      <c r="D80" s="32">
        <f t="shared" si="22"/>
        <v>0.14714486963835158</v>
      </c>
      <c r="E80" s="32">
        <f t="shared" si="22"/>
        <v>0.1162640874684609</v>
      </c>
      <c r="F80" s="32">
        <f t="shared" si="22"/>
        <v>2.7324747687132039E-2</v>
      </c>
      <c r="G80" s="32">
        <f t="shared" si="22"/>
        <v>1.3171783010933557E-2</v>
      </c>
      <c r="H80" s="32">
        <f t="shared" si="22"/>
        <v>3.0736333052985707E-2</v>
      </c>
      <c r="I80" s="32">
        <f t="shared" si="22"/>
        <v>7.3520185029436511E-2</v>
      </c>
      <c r="J80" s="55">
        <f>SUM(C80:I80)</f>
        <v>1.0007444280908326</v>
      </c>
      <c r="S80" s="32">
        <f t="shared" ref="S80:X80" si="23">S79/$B$38</f>
        <v>7.6115958788898222E-2</v>
      </c>
      <c r="T80" s="32">
        <f t="shared" si="23"/>
        <v>7.2874158957106805E-2</v>
      </c>
      <c r="U80" s="32">
        <f t="shared" si="23"/>
        <v>6.5645500420521445E-3</v>
      </c>
      <c r="V80" s="32">
        <f t="shared" si="23"/>
        <v>6.6569386038687964E-2</v>
      </c>
      <c r="W80" s="32">
        <f t="shared" si="23"/>
        <v>0.24384724558452475</v>
      </c>
      <c r="X80" s="32">
        <f t="shared" si="23"/>
        <v>0.53395142977291854</v>
      </c>
      <c r="Y80" s="55">
        <f>SUM(S80:X80)</f>
        <v>0.99992272918418834</v>
      </c>
    </row>
    <row r="82" spans="2:25" x14ac:dyDescent="0.25">
      <c r="B82" t="s">
        <v>786</v>
      </c>
      <c r="C82">
        <f t="shared" ref="C82:I82" si="24">AVERAGE(C2:C37)</f>
        <v>0.53211111111111131</v>
      </c>
      <c r="D82">
        <f t="shared" si="24"/>
        <v>0.15666666666666668</v>
      </c>
      <c r="E82">
        <f t="shared" si="24"/>
        <v>0.12544444444444441</v>
      </c>
      <c r="F82">
        <f t="shared" si="24"/>
        <v>2.1166666666666667E-2</v>
      </c>
      <c r="G82">
        <f t="shared" si="24"/>
        <v>1.6861111111111118E-2</v>
      </c>
      <c r="H82">
        <f t="shared" si="24"/>
        <v>3.7999999999999999E-2</v>
      </c>
      <c r="I82">
        <f t="shared" si="24"/>
        <v>0.11049999999999999</v>
      </c>
      <c r="J82" s="55">
        <f>SUM(C82:I82)</f>
        <v>1.0007500000000003</v>
      </c>
      <c r="S82">
        <f t="shared" ref="S82:X82" si="25">AVERAGE(S2:S37)</f>
        <v>9.4055555555555545E-2</v>
      </c>
      <c r="T82">
        <f t="shared" si="25"/>
        <v>0.11052777777777774</v>
      </c>
      <c r="U82">
        <f t="shared" si="25"/>
        <v>2.0500000000000001E-2</v>
      </c>
      <c r="V82">
        <f t="shared" si="25"/>
        <v>7.4027777777777762E-2</v>
      </c>
      <c r="W82">
        <f t="shared" si="25"/>
        <v>0.18705555555555553</v>
      </c>
      <c r="X82">
        <f t="shared" si="25"/>
        <v>0.51394444444444454</v>
      </c>
      <c r="Y82" s="55">
        <f>SUM(S82:X82)</f>
        <v>1.0001111111111112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25"/>
  <sheetViews>
    <sheetView zoomScaleNormal="100" workbookViewId="0">
      <pane ySplit="1" topLeftCell="A93" activePane="bottomLeft" state="frozen"/>
      <selection pane="bottomLeft" activeCell="U98" sqref="U98"/>
    </sheetView>
  </sheetViews>
  <sheetFormatPr defaultColWidth="8.85546875" defaultRowHeight="15" x14ac:dyDescent="0.25"/>
  <cols>
    <col min="1" max="1" width="35.140625" customWidth="1"/>
    <col min="2" max="2" width="10.28515625" customWidth="1"/>
    <col min="3" max="10" width="11.85546875" customWidth="1"/>
    <col min="11" max="11" width="12.42578125" customWidth="1"/>
    <col min="21" max="21" width="13" customWidth="1"/>
  </cols>
  <sheetData>
    <row r="1" spans="1:21" x14ac:dyDescent="0.25">
      <c r="A1" t="s">
        <v>508</v>
      </c>
      <c r="B1" t="s">
        <v>81</v>
      </c>
      <c r="C1" t="s">
        <v>280</v>
      </c>
      <c r="D1" t="s">
        <v>787</v>
      </c>
      <c r="E1" t="s">
        <v>241</v>
      </c>
      <c r="F1" t="s">
        <v>788</v>
      </c>
      <c r="G1" t="s">
        <v>240</v>
      </c>
      <c r="H1" t="s">
        <v>281</v>
      </c>
      <c r="I1" t="s">
        <v>243</v>
      </c>
      <c r="J1" t="s">
        <v>91</v>
      </c>
      <c r="K1" t="s">
        <v>92</v>
      </c>
      <c r="L1" s="32" t="s">
        <v>195</v>
      </c>
      <c r="M1" t="s">
        <v>789</v>
      </c>
      <c r="N1" t="s">
        <v>790</v>
      </c>
      <c r="O1" t="s">
        <v>791</v>
      </c>
      <c r="P1" s="32" t="s">
        <v>325</v>
      </c>
      <c r="Q1" s="32" t="s">
        <v>93</v>
      </c>
      <c r="R1" s="32" t="s">
        <v>107</v>
      </c>
      <c r="S1" s="32" t="s">
        <v>193</v>
      </c>
      <c r="T1" t="s">
        <v>91</v>
      </c>
      <c r="U1" t="s">
        <v>109</v>
      </c>
    </row>
    <row r="2" spans="1:21" x14ac:dyDescent="0.25">
      <c r="A2" t="s">
        <v>316</v>
      </c>
      <c r="B2">
        <v>378</v>
      </c>
      <c r="E2">
        <v>98</v>
      </c>
      <c r="H2">
        <v>1</v>
      </c>
      <c r="I2">
        <v>1</v>
      </c>
      <c r="J2" s="52">
        <f t="shared" ref="J2:J39" si="0">1/(C44*C44+D44*D44+E44*E44+F44*F44+G44*G44+H44*H44+I44*I44)</f>
        <v>1.0410160316468875</v>
      </c>
      <c r="K2" s="52">
        <f t="shared" ref="K2:K39" si="1">1-(J2-1)/(7-1)</f>
        <v>0.99316399472551875</v>
      </c>
      <c r="L2">
        <v>93</v>
      </c>
      <c r="N2">
        <v>1</v>
      </c>
      <c r="O2">
        <v>2</v>
      </c>
      <c r="P2">
        <v>3</v>
      </c>
      <c r="Q2">
        <v>1</v>
      </c>
      <c r="S2">
        <f t="shared" ref="S2:S39" si="2">M2+N2+O2</f>
        <v>3</v>
      </c>
      <c r="T2" s="52">
        <f t="shared" ref="T2:T39" si="3">1/(L44*L44+P44*P44+Q44*Q44+R44*R44+S44*S44)</f>
        <v>1.1536686663590214</v>
      </c>
      <c r="U2" s="52">
        <f t="shared" ref="U2:U39" si="4">1-(T2-1)/(5-1)</f>
        <v>0.96158283341024464</v>
      </c>
    </row>
    <row r="3" spans="1:21" x14ac:dyDescent="0.25">
      <c r="A3" t="s">
        <v>756</v>
      </c>
      <c r="B3">
        <v>2331</v>
      </c>
      <c r="D3">
        <v>1</v>
      </c>
      <c r="E3">
        <v>62</v>
      </c>
      <c r="F3">
        <v>23</v>
      </c>
      <c r="G3">
        <v>7</v>
      </c>
      <c r="H3">
        <v>6</v>
      </c>
      <c r="I3">
        <v>1</v>
      </c>
      <c r="J3" s="52">
        <f t="shared" si="0"/>
        <v>2.2421524663677128</v>
      </c>
      <c r="K3" s="52">
        <f t="shared" si="1"/>
        <v>0.79297458893871453</v>
      </c>
      <c r="M3">
        <v>1</v>
      </c>
      <c r="N3">
        <v>12</v>
      </c>
      <c r="O3">
        <v>5</v>
      </c>
      <c r="P3">
        <v>81</v>
      </c>
      <c r="Q3">
        <v>1</v>
      </c>
      <c r="S3">
        <f t="shared" si="2"/>
        <v>18</v>
      </c>
      <c r="T3" s="52">
        <f t="shared" si="3"/>
        <v>1.4522218995062444</v>
      </c>
      <c r="U3" s="52">
        <f t="shared" si="4"/>
        <v>0.88694452512343891</v>
      </c>
    </row>
    <row r="4" spans="1:21" x14ac:dyDescent="0.25">
      <c r="A4" t="s">
        <v>757</v>
      </c>
      <c r="B4">
        <v>1852</v>
      </c>
      <c r="D4">
        <v>1</v>
      </c>
      <c r="E4">
        <v>75</v>
      </c>
      <c r="F4">
        <v>5</v>
      </c>
      <c r="G4">
        <v>4</v>
      </c>
      <c r="H4">
        <v>11</v>
      </c>
      <c r="I4">
        <v>4</v>
      </c>
      <c r="J4" s="52">
        <f t="shared" si="0"/>
        <v>1.7229496898690557</v>
      </c>
      <c r="K4" s="52">
        <f t="shared" si="1"/>
        <v>0.87950838502182405</v>
      </c>
      <c r="L4">
        <v>7</v>
      </c>
      <c r="M4">
        <v>4</v>
      </c>
      <c r="N4">
        <v>14</v>
      </c>
      <c r="O4">
        <v>5</v>
      </c>
      <c r="P4">
        <v>65</v>
      </c>
      <c r="Q4">
        <v>5</v>
      </c>
      <c r="S4">
        <f t="shared" si="2"/>
        <v>23</v>
      </c>
      <c r="T4" s="52">
        <f t="shared" si="3"/>
        <v>2.0712510356255174</v>
      </c>
      <c r="U4" s="52">
        <f t="shared" si="4"/>
        <v>0.73218724109362066</v>
      </c>
    </row>
    <row r="5" spans="1:21" x14ac:dyDescent="0.25">
      <c r="A5" t="s">
        <v>758</v>
      </c>
      <c r="B5">
        <v>559</v>
      </c>
      <c r="D5">
        <v>3</v>
      </c>
      <c r="E5">
        <v>91</v>
      </c>
      <c r="F5">
        <v>1</v>
      </c>
      <c r="G5">
        <v>1</v>
      </c>
      <c r="H5">
        <v>3</v>
      </c>
      <c r="I5">
        <v>1</v>
      </c>
      <c r="J5" s="52">
        <f t="shared" si="0"/>
        <v>1.2045290291496025</v>
      </c>
      <c r="K5" s="52">
        <f t="shared" si="1"/>
        <v>0.96591182847506629</v>
      </c>
      <c r="L5">
        <v>58</v>
      </c>
      <c r="M5">
        <v>3</v>
      </c>
      <c r="N5">
        <v>16</v>
      </c>
      <c r="O5">
        <v>6</v>
      </c>
      <c r="P5">
        <v>16</v>
      </c>
      <c r="Q5">
        <v>1</v>
      </c>
      <c r="S5">
        <f t="shared" si="2"/>
        <v>25</v>
      </c>
      <c r="T5" s="52">
        <f t="shared" si="3"/>
        <v>2.3551577955723033</v>
      </c>
      <c r="U5" s="52">
        <f t="shared" si="4"/>
        <v>0.66121055110692417</v>
      </c>
    </row>
    <row r="6" spans="1:21" x14ac:dyDescent="0.25">
      <c r="A6" t="s">
        <v>217</v>
      </c>
      <c r="B6">
        <v>157</v>
      </c>
      <c r="D6">
        <v>83</v>
      </c>
      <c r="E6">
        <v>13</v>
      </c>
      <c r="H6">
        <v>2</v>
      </c>
      <c r="I6">
        <v>2</v>
      </c>
      <c r="J6" s="52">
        <f t="shared" si="0"/>
        <v>1.4152278516841215</v>
      </c>
      <c r="K6" s="52">
        <f t="shared" si="1"/>
        <v>0.93079535805264646</v>
      </c>
      <c r="L6">
        <v>1</v>
      </c>
      <c r="M6">
        <v>1</v>
      </c>
      <c r="N6">
        <v>1</v>
      </c>
      <c r="O6">
        <v>9</v>
      </c>
      <c r="P6">
        <v>3</v>
      </c>
      <c r="Q6">
        <v>2</v>
      </c>
      <c r="R6">
        <v>83</v>
      </c>
      <c r="S6">
        <f t="shared" si="2"/>
        <v>11</v>
      </c>
      <c r="T6" s="52">
        <f t="shared" si="3"/>
        <v>1.4236902050113898</v>
      </c>
      <c r="U6" s="52">
        <f t="shared" si="4"/>
        <v>0.89407744874715256</v>
      </c>
    </row>
    <row r="7" spans="1:21" x14ac:dyDescent="0.25">
      <c r="A7" t="s">
        <v>759</v>
      </c>
      <c r="B7">
        <v>254</v>
      </c>
      <c r="D7">
        <v>65</v>
      </c>
      <c r="E7">
        <v>25</v>
      </c>
      <c r="H7">
        <v>8</v>
      </c>
      <c r="I7">
        <v>2</v>
      </c>
      <c r="J7" s="52">
        <f t="shared" si="0"/>
        <v>2.0333468889792594</v>
      </c>
      <c r="K7" s="52">
        <f t="shared" si="1"/>
        <v>0.82777551850345676</v>
      </c>
      <c r="L7">
        <v>2</v>
      </c>
      <c r="N7">
        <v>7</v>
      </c>
      <c r="P7">
        <v>24</v>
      </c>
      <c r="Q7">
        <v>2</v>
      </c>
      <c r="R7">
        <v>65</v>
      </c>
      <c r="S7">
        <f t="shared" si="2"/>
        <v>7</v>
      </c>
      <c r="T7" s="52">
        <f t="shared" si="3"/>
        <v>2.0584602717167555</v>
      </c>
      <c r="U7" s="52">
        <f t="shared" si="4"/>
        <v>0.73538493207081113</v>
      </c>
    </row>
    <row r="8" spans="1:21" x14ac:dyDescent="0.25">
      <c r="A8" t="s">
        <v>760</v>
      </c>
      <c r="B8">
        <v>145</v>
      </c>
      <c r="C8">
        <v>15</v>
      </c>
      <c r="E8">
        <v>4</v>
      </c>
      <c r="H8">
        <v>12</v>
      </c>
      <c r="I8">
        <v>69</v>
      </c>
      <c r="J8" s="52">
        <f t="shared" si="0"/>
        <v>1.94325689856199</v>
      </c>
      <c r="K8" s="52">
        <f t="shared" si="1"/>
        <v>0.842790516906335</v>
      </c>
      <c r="L8">
        <v>11</v>
      </c>
      <c r="M8">
        <v>13</v>
      </c>
      <c r="N8">
        <v>4</v>
      </c>
      <c r="P8">
        <v>4</v>
      </c>
      <c r="Q8">
        <v>68</v>
      </c>
      <c r="S8">
        <f t="shared" si="2"/>
        <v>17</v>
      </c>
      <c r="T8" s="52">
        <f t="shared" si="3"/>
        <v>1.9801980198019797</v>
      </c>
      <c r="U8" s="52">
        <f t="shared" si="4"/>
        <v>0.75495049504950507</v>
      </c>
    </row>
    <row r="9" spans="1:21" x14ac:dyDescent="0.25">
      <c r="A9" t="s">
        <v>792</v>
      </c>
      <c r="B9">
        <v>1238</v>
      </c>
      <c r="D9">
        <v>19</v>
      </c>
      <c r="E9">
        <v>80</v>
      </c>
      <c r="F9">
        <v>1</v>
      </c>
      <c r="J9" s="52">
        <f t="shared" si="0"/>
        <v>1.478852410529429</v>
      </c>
      <c r="K9" s="52">
        <f t="shared" si="1"/>
        <v>0.92019126491176184</v>
      </c>
      <c r="M9">
        <v>56</v>
      </c>
      <c r="N9">
        <v>14</v>
      </c>
      <c r="O9">
        <v>28</v>
      </c>
      <c r="P9">
        <v>2</v>
      </c>
      <c r="S9">
        <f t="shared" si="2"/>
        <v>98</v>
      </c>
      <c r="T9" s="52">
        <f t="shared" si="3"/>
        <v>1.0407993338884265</v>
      </c>
      <c r="U9" s="52">
        <f t="shared" si="4"/>
        <v>0.98980016652789338</v>
      </c>
    </row>
    <row r="10" spans="1:21" x14ac:dyDescent="0.25">
      <c r="A10" t="s">
        <v>762</v>
      </c>
      <c r="B10">
        <v>1224</v>
      </c>
      <c r="D10">
        <v>11</v>
      </c>
      <c r="E10">
        <v>88</v>
      </c>
      <c r="F10">
        <v>1</v>
      </c>
      <c r="J10" s="52">
        <f t="shared" si="0"/>
        <v>1.2712941774726672</v>
      </c>
      <c r="K10" s="52">
        <f t="shared" si="1"/>
        <v>0.95478430375455547</v>
      </c>
      <c r="L10">
        <v>2</v>
      </c>
      <c r="M10">
        <v>80</v>
      </c>
      <c r="N10">
        <v>11</v>
      </c>
      <c r="O10">
        <v>6</v>
      </c>
      <c r="P10">
        <v>1</v>
      </c>
      <c r="S10">
        <f t="shared" si="2"/>
        <v>97</v>
      </c>
      <c r="T10" s="52">
        <f t="shared" si="3"/>
        <v>1.0622477161674104</v>
      </c>
      <c r="U10" s="52">
        <f t="shared" si="4"/>
        <v>0.98443807095814739</v>
      </c>
    </row>
    <row r="11" spans="1:21" x14ac:dyDescent="0.25">
      <c r="A11" t="s">
        <v>763</v>
      </c>
      <c r="B11">
        <v>258</v>
      </c>
      <c r="C11">
        <v>1</v>
      </c>
      <c r="D11">
        <v>18</v>
      </c>
      <c r="E11">
        <v>61</v>
      </c>
      <c r="H11">
        <v>20</v>
      </c>
      <c r="J11" s="52">
        <f t="shared" si="0"/>
        <v>2.2492127755285649</v>
      </c>
      <c r="K11" s="52">
        <f t="shared" si="1"/>
        <v>0.79179787074523922</v>
      </c>
      <c r="L11">
        <v>41</v>
      </c>
      <c r="M11">
        <v>8</v>
      </c>
      <c r="N11">
        <v>17</v>
      </c>
      <c r="O11">
        <v>22</v>
      </c>
      <c r="P11">
        <v>12</v>
      </c>
      <c r="S11">
        <f t="shared" si="2"/>
        <v>47</v>
      </c>
      <c r="T11" s="52">
        <f t="shared" si="3"/>
        <v>2.478929102627665</v>
      </c>
      <c r="U11" s="52">
        <f t="shared" si="4"/>
        <v>0.63026772434308376</v>
      </c>
    </row>
    <row r="12" spans="1:21" x14ac:dyDescent="0.25">
      <c r="A12" t="s">
        <v>764</v>
      </c>
      <c r="B12">
        <v>75</v>
      </c>
      <c r="C12">
        <v>7</v>
      </c>
      <c r="D12">
        <v>1</v>
      </c>
      <c r="E12">
        <v>12</v>
      </c>
      <c r="H12">
        <v>74</v>
      </c>
      <c r="I12">
        <v>6</v>
      </c>
      <c r="J12" s="52">
        <f t="shared" si="0"/>
        <v>1.7525411847178409</v>
      </c>
      <c r="K12" s="52">
        <f t="shared" si="1"/>
        <v>0.87457646921369314</v>
      </c>
      <c r="L12">
        <v>8</v>
      </c>
      <c r="M12">
        <v>1</v>
      </c>
      <c r="N12">
        <v>25</v>
      </c>
      <c r="P12">
        <v>59</v>
      </c>
      <c r="Q12">
        <v>7</v>
      </c>
      <c r="S12">
        <f t="shared" si="2"/>
        <v>26</v>
      </c>
      <c r="T12" s="52">
        <f t="shared" si="3"/>
        <v>2.3419203747072599</v>
      </c>
      <c r="U12" s="52">
        <f t="shared" si="4"/>
        <v>0.66451990632318503</v>
      </c>
    </row>
    <row r="13" spans="1:21" x14ac:dyDescent="0.25">
      <c r="A13" t="s">
        <v>314</v>
      </c>
      <c r="B13">
        <v>250</v>
      </c>
      <c r="D13">
        <v>70</v>
      </c>
      <c r="E13">
        <v>30</v>
      </c>
      <c r="J13" s="52">
        <f t="shared" si="0"/>
        <v>1.7241379310344829</v>
      </c>
      <c r="K13" s="52">
        <f t="shared" si="1"/>
        <v>0.87931034482758619</v>
      </c>
      <c r="L13">
        <v>100</v>
      </c>
      <c r="S13">
        <f t="shared" si="2"/>
        <v>0</v>
      </c>
      <c r="T13" s="52">
        <f t="shared" si="3"/>
        <v>1</v>
      </c>
      <c r="U13" s="52">
        <f t="shared" si="4"/>
        <v>1</v>
      </c>
    </row>
    <row r="14" spans="1:21" x14ac:dyDescent="0.25">
      <c r="A14" t="s">
        <v>767</v>
      </c>
      <c r="B14">
        <v>408</v>
      </c>
      <c r="C14">
        <v>75</v>
      </c>
      <c r="D14">
        <v>2</v>
      </c>
      <c r="E14">
        <v>3</v>
      </c>
      <c r="G14">
        <v>13</v>
      </c>
      <c r="H14">
        <v>7</v>
      </c>
      <c r="J14" s="52">
        <f t="shared" si="0"/>
        <v>1.7076502732240437</v>
      </c>
      <c r="K14" s="52">
        <f t="shared" si="1"/>
        <v>0.88205828779599271</v>
      </c>
      <c r="L14">
        <v>77</v>
      </c>
      <c r="M14">
        <v>8</v>
      </c>
      <c r="N14">
        <v>2</v>
      </c>
      <c r="O14">
        <v>1</v>
      </c>
      <c r="P14">
        <v>5</v>
      </c>
      <c r="Q14">
        <v>7</v>
      </c>
      <c r="S14">
        <f t="shared" si="2"/>
        <v>11</v>
      </c>
      <c r="T14" s="52">
        <f t="shared" si="3"/>
        <v>1.6329196603527107</v>
      </c>
      <c r="U14" s="52">
        <f t="shared" si="4"/>
        <v>0.84177008491182237</v>
      </c>
    </row>
    <row r="15" spans="1:21" x14ac:dyDescent="0.25">
      <c r="A15" t="s">
        <v>768</v>
      </c>
      <c r="B15">
        <v>518</v>
      </c>
      <c r="D15">
        <v>90</v>
      </c>
      <c r="E15">
        <v>8</v>
      </c>
      <c r="F15">
        <v>1</v>
      </c>
      <c r="H15">
        <v>1</v>
      </c>
      <c r="J15" s="52">
        <f t="shared" si="0"/>
        <v>1.2245897624295861</v>
      </c>
      <c r="K15" s="52">
        <f t="shared" si="1"/>
        <v>0.96256837292840236</v>
      </c>
      <c r="M15">
        <v>2</v>
      </c>
      <c r="N15">
        <v>4</v>
      </c>
      <c r="O15">
        <v>90</v>
      </c>
      <c r="P15">
        <v>4</v>
      </c>
      <c r="S15">
        <f t="shared" si="2"/>
        <v>96</v>
      </c>
      <c r="T15" s="52">
        <f t="shared" si="3"/>
        <v>1.0831889081455806</v>
      </c>
      <c r="U15" s="52">
        <f t="shared" si="4"/>
        <v>0.97920277296360481</v>
      </c>
    </row>
    <row r="16" spans="1:21" x14ac:dyDescent="0.25">
      <c r="A16" t="s">
        <v>770</v>
      </c>
      <c r="B16">
        <v>622</v>
      </c>
      <c r="D16">
        <v>43</v>
      </c>
      <c r="E16">
        <v>56</v>
      </c>
      <c r="I16">
        <v>1</v>
      </c>
      <c r="J16" s="52">
        <f t="shared" si="0"/>
        <v>2.0056157240272761</v>
      </c>
      <c r="K16" s="52">
        <f t="shared" si="1"/>
        <v>0.83239737932878732</v>
      </c>
      <c r="L16">
        <v>98</v>
      </c>
      <c r="P16">
        <v>1</v>
      </c>
      <c r="Q16">
        <v>1</v>
      </c>
      <c r="S16">
        <f t="shared" si="2"/>
        <v>0</v>
      </c>
      <c r="T16" s="52">
        <f t="shared" si="3"/>
        <v>1.0410160316468875</v>
      </c>
      <c r="U16" s="52">
        <f t="shared" si="4"/>
        <v>0.98974599208827807</v>
      </c>
    </row>
    <row r="17" spans="1:21" x14ac:dyDescent="0.25">
      <c r="A17" t="s">
        <v>308</v>
      </c>
      <c r="B17">
        <v>803</v>
      </c>
      <c r="E17">
        <v>92</v>
      </c>
      <c r="H17">
        <v>4</v>
      </c>
      <c r="I17">
        <v>4</v>
      </c>
      <c r="J17" s="52">
        <f t="shared" si="0"/>
        <v>1.1770244821092277</v>
      </c>
      <c r="K17" s="52">
        <f t="shared" si="1"/>
        <v>0.97049591964846205</v>
      </c>
      <c r="L17">
        <v>85</v>
      </c>
      <c r="N17">
        <v>2</v>
      </c>
      <c r="P17">
        <v>9</v>
      </c>
      <c r="Q17">
        <v>4</v>
      </c>
      <c r="S17">
        <f t="shared" si="2"/>
        <v>2</v>
      </c>
      <c r="T17" s="52">
        <f t="shared" si="3"/>
        <v>1.3650013650013653</v>
      </c>
      <c r="U17" s="52">
        <f t="shared" si="4"/>
        <v>0.90874965874965863</v>
      </c>
    </row>
    <row r="18" spans="1:21" x14ac:dyDescent="0.25">
      <c r="A18" t="s">
        <v>793</v>
      </c>
      <c r="B18">
        <v>909</v>
      </c>
      <c r="D18">
        <v>22</v>
      </c>
      <c r="E18">
        <v>72</v>
      </c>
      <c r="H18">
        <v>4</v>
      </c>
      <c r="I18">
        <v>2</v>
      </c>
      <c r="J18" s="52">
        <f t="shared" si="0"/>
        <v>1.7580872011251758</v>
      </c>
      <c r="K18" s="52">
        <f t="shared" si="1"/>
        <v>0.87365213314580403</v>
      </c>
      <c r="L18">
        <v>1</v>
      </c>
      <c r="M18">
        <v>1</v>
      </c>
      <c r="N18">
        <v>9</v>
      </c>
      <c r="O18">
        <v>10</v>
      </c>
      <c r="P18">
        <v>66</v>
      </c>
      <c r="Q18">
        <v>2</v>
      </c>
      <c r="R18">
        <v>11</v>
      </c>
      <c r="S18">
        <f t="shared" si="2"/>
        <v>20</v>
      </c>
      <c r="T18" s="52">
        <f t="shared" si="3"/>
        <v>2.0483408439164275</v>
      </c>
      <c r="U18" s="52">
        <f t="shared" si="4"/>
        <v>0.73791478902089314</v>
      </c>
    </row>
    <row r="19" spans="1:21" x14ac:dyDescent="0.25">
      <c r="A19" t="s">
        <v>794</v>
      </c>
      <c r="B19">
        <v>614</v>
      </c>
      <c r="D19">
        <v>59</v>
      </c>
      <c r="E19">
        <v>36</v>
      </c>
      <c r="H19">
        <v>2</v>
      </c>
      <c r="I19">
        <v>3</v>
      </c>
      <c r="J19" s="52">
        <f t="shared" si="0"/>
        <v>2.0876826722338206</v>
      </c>
      <c r="K19" s="52">
        <f t="shared" si="1"/>
        <v>0.81871955462769652</v>
      </c>
      <c r="M19">
        <v>6</v>
      </c>
      <c r="N19">
        <v>13</v>
      </c>
      <c r="O19">
        <v>58</v>
      </c>
      <c r="P19">
        <v>19</v>
      </c>
      <c r="Q19">
        <v>3</v>
      </c>
      <c r="R19">
        <v>1</v>
      </c>
      <c r="S19">
        <f t="shared" si="2"/>
        <v>77</v>
      </c>
      <c r="T19" s="52">
        <f t="shared" si="3"/>
        <v>1.5873015873015872</v>
      </c>
      <c r="U19" s="52">
        <f t="shared" si="4"/>
        <v>0.85317460317460325</v>
      </c>
    </row>
    <row r="20" spans="1:21" x14ac:dyDescent="0.25">
      <c r="A20" t="s">
        <v>772</v>
      </c>
      <c r="B20">
        <v>235</v>
      </c>
      <c r="D20">
        <v>18</v>
      </c>
      <c r="E20">
        <v>82</v>
      </c>
      <c r="J20" s="52">
        <f t="shared" si="0"/>
        <v>1.4188422247446086</v>
      </c>
      <c r="K20" s="52">
        <f t="shared" si="1"/>
        <v>0.93019296254256523</v>
      </c>
      <c r="L20">
        <v>2</v>
      </c>
      <c r="N20">
        <v>16</v>
      </c>
      <c r="O20">
        <v>33</v>
      </c>
      <c r="P20">
        <v>48</v>
      </c>
      <c r="R20">
        <v>1</v>
      </c>
      <c r="S20">
        <f t="shared" si="2"/>
        <v>49</v>
      </c>
      <c r="T20" s="52">
        <f t="shared" si="3"/>
        <v>2.1231422505307855</v>
      </c>
      <c r="U20" s="52">
        <f t="shared" si="4"/>
        <v>0.71921443736730362</v>
      </c>
    </row>
    <row r="21" spans="1:21" x14ac:dyDescent="0.25">
      <c r="A21" t="s">
        <v>773</v>
      </c>
      <c r="B21">
        <v>2805</v>
      </c>
      <c r="D21">
        <v>9</v>
      </c>
      <c r="E21">
        <v>90</v>
      </c>
      <c r="H21">
        <v>1</v>
      </c>
      <c r="J21" s="52">
        <f t="shared" si="0"/>
        <v>1.2221950623319482</v>
      </c>
      <c r="K21" s="52">
        <f t="shared" si="1"/>
        <v>0.96296748961134193</v>
      </c>
      <c r="M21">
        <v>1</v>
      </c>
      <c r="N21">
        <v>7</v>
      </c>
      <c r="O21">
        <v>11</v>
      </c>
      <c r="P21">
        <v>77</v>
      </c>
      <c r="R21">
        <v>4</v>
      </c>
      <c r="S21">
        <f t="shared" si="2"/>
        <v>19</v>
      </c>
      <c r="T21" s="52">
        <f t="shared" si="3"/>
        <v>1.5857913098636218</v>
      </c>
      <c r="U21" s="52">
        <f t="shared" si="4"/>
        <v>0.85355217253409454</v>
      </c>
    </row>
    <row r="22" spans="1:21" x14ac:dyDescent="0.25">
      <c r="A22" t="s">
        <v>795</v>
      </c>
      <c r="B22">
        <v>62</v>
      </c>
      <c r="D22">
        <v>100</v>
      </c>
      <c r="J22" s="52">
        <f t="shared" si="0"/>
        <v>1</v>
      </c>
      <c r="K22" s="52">
        <f t="shared" si="1"/>
        <v>1</v>
      </c>
      <c r="L22">
        <v>100</v>
      </c>
      <c r="S22">
        <f t="shared" si="2"/>
        <v>0</v>
      </c>
      <c r="T22" s="52">
        <f t="shared" si="3"/>
        <v>1</v>
      </c>
      <c r="U22" s="52">
        <f t="shared" si="4"/>
        <v>1</v>
      </c>
    </row>
    <row r="23" spans="1:21" x14ac:dyDescent="0.25">
      <c r="A23" t="s">
        <v>796</v>
      </c>
      <c r="B23">
        <v>283</v>
      </c>
      <c r="E23">
        <v>8</v>
      </c>
      <c r="G23">
        <v>3</v>
      </c>
      <c r="H23">
        <v>68</v>
      </c>
      <c r="I23">
        <v>21</v>
      </c>
      <c r="J23" s="52">
        <f t="shared" si="0"/>
        <v>1.9462826002335538</v>
      </c>
      <c r="K23" s="52">
        <f t="shared" si="1"/>
        <v>0.84228623329440766</v>
      </c>
      <c r="L23">
        <v>1</v>
      </c>
      <c r="M23">
        <v>2</v>
      </c>
      <c r="N23">
        <v>10</v>
      </c>
      <c r="O23">
        <v>1</v>
      </c>
      <c r="P23">
        <v>65</v>
      </c>
      <c r="Q23">
        <v>21</v>
      </c>
      <c r="S23">
        <f t="shared" si="2"/>
        <v>13</v>
      </c>
      <c r="T23" s="52">
        <f t="shared" si="3"/>
        <v>2.0678246484698097</v>
      </c>
      <c r="U23" s="52">
        <f t="shared" si="4"/>
        <v>0.73304383788254757</v>
      </c>
    </row>
    <row r="24" spans="1:21" x14ac:dyDescent="0.25">
      <c r="A24" t="s">
        <v>797</v>
      </c>
      <c r="B24">
        <v>429</v>
      </c>
      <c r="C24">
        <v>1</v>
      </c>
      <c r="E24">
        <v>1</v>
      </c>
      <c r="G24">
        <v>2</v>
      </c>
      <c r="H24">
        <v>36</v>
      </c>
      <c r="I24">
        <v>60</v>
      </c>
      <c r="J24" s="52">
        <f t="shared" si="0"/>
        <v>2.0399836801305589</v>
      </c>
      <c r="K24" s="52">
        <f t="shared" si="1"/>
        <v>0.82666938664490686</v>
      </c>
      <c r="L24">
        <v>1</v>
      </c>
      <c r="M24">
        <v>3</v>
      </c>
      <c r="N24">
        <v>3</v>
      </c>
      <c r="P24">
        <v>32</v>
      </c>
      <c r="Q24">
        <v>61</v>
      </c>
      <c r="S24">
        <f t="shared" si="2"/>
        <v>6</v>
      </c>
      <c r="T24" s="52">
        <f t="shared" si="3"/>
        <v>2.0911752404851525</v>
      </c>
      <c r="U24" s="52">
        <f t="shared" si="4"/>
        <v>0.72720618987871188</v>
      </c>
    </row>
    <row r="25" spans="1:21" x14ac:dyDescent="0.25">
      <c r="A25" t="s">
        <v>798</v>
      </c>
      <c r="B25">
        <v>454</v>
      </c>
      <c r="E25">
        <v>99</v>
      </c>
      <c r="F25">
        <v>1</v>
      </c>
      <c r="J25" s="52">
        <f t="shared" si="0"/>
        <v>1.0201999591920017</v>
      </c>
      <c r="K25" s="52">
        <f t="shared" si="1"/>
        <v>0.99663334013466642</v>
      </c>
      <c r="M25">
        <v>4</v>
      </c>
      <c r="N25">
        <v>80</v>
      </c>
      <c r="O25">
        <v>16</v>
      </c>
      <c r="S25">
        <f t="shared" si="2"/>
        <v>100</v>
      </c>
      <c r="T25" s="52">
        <f t="shared" si="3"/>
        <v>1</v>
      </c>
      <c r="U25" s="52">
        <f t="shared" si="4"/>
        <v>1</v>
      </c>
    </row>
    <row r="26" spans="1:21" x14ac:dyDescent="0.25">
      <c r="A26" t="s">
        <v>221</v>
      </c>
      <c r="B26">
        <v>551</v>
      </c>
      <c r="C26">
        <v>1</v>
      </c>
      <c r="D26">
        <v>1</v>
      </c>
      <c r="E26">
        <v>16</v>
      </c>
      <c r="G26">
        <v>1</v>
      </c>
      <c r="H26">
        <v>71</v>
      </c>
      <c r="I26">
        <v>10</v>
      </c>
      <c r="J26" s="52">
        <f t="shared" si="0"/>
        <v>1.8518518518518516</v>
      </c>
      <c r="K26" s="52">
        <f t="shared" si="1"/>
        <v>0.85802469135802473</v>
      </c>
      <c r="L26">
        <v>2</v>
      </c>
      <c r="M26">
        <v>5</v>
      </c>
      <c r="N26">
        <v>13</v>
      </c>
      <c r="O26">
        <v>3</v>
      </c>
      <c r="P26">
        <v>67</v>
      </c>
      <c r="Q26">
        <v>10</v>
      </c>
      <c r="S26">
        <f t="shared" si="2"/>
        <v>21</v>
      </c>
      <c r="T26" s="52">
        <f t="shared" si="3"/>
        <v>1.9864918553833926</v>
      </c>
      <c r="U26" s="52">
        <f t="shared" si="4"/>
        <v>0.75337703615415186</v>
      </c>
    </row>
    <row r="27" spans="1:21" x14ac:dyDescent="0.25">
      <c r="A27" t="s">
        <v>776</v>
      </c>
      <c r="B27">
        <v>983</v>
      </c>
      <c r="C27">
        <v>2</v>
      </c>
      <c r="D27">
        <v>1</v>
      </c>
      <c r="E27">
        <v>19</v>
      </c>
      <c r="G27">
        <v>1</v>
      </c>
      <c r="H27">
        <v>61</v>
      </c>
      <c r="I27">
        <v>16</v>
      </c>
      <c r="J27" s="52">
        <f t="shared" si="0"/>
        <v>2.3020257826887662</v>
      </c>
      <c r="K27" s="52">
        <f t="shared" si="1"/>
        <v>0.78299570288520559</v>
      </c>
      <c r="L27">
        <v>2</v>
      </c>
      <c r="M27">
        <v>6</v>
      </c>
      <c r="N27">
        <v>16</v>
      </c>
      <c r="O27">
        <v>3</v>
      </c>
      <c r="P27">
        <v>59</v>
      </c>
      <c r="Q27">
        <v>14</v>
      </c>
      <c r="S27">
        <f t="shared" si="2"/>
        <v>25</v>
      </c>
      <c r="T27" s="52">
        <f t="shared" si="3"/>
        <v>2.3223409196470044</v>
      </c>
      <c r="U27" s="52">
        <f t="shared" si="4"/>
        <v>0.6694147700882489</v>
      </c>
    </row>
    <row r="28" spans="1:21" x14ac:dyDescent="0.25">
      <c r="A28" t="s">
        <v>777</v>
      </c>
      <c r="B28">
        <v>317</v>
      </c>
      <c r="E28">
        <v>85</v>
      </c>
      <c r="F28">
        <v>3</v>
      </c>
      <c r="G28">
        <v>4</v>
      </c>
      <c r="H28">
        <v>7</v>
      </c>
      <c r="I28">
        <v>1</v>
      </c>
      <c r="J28" s="52">
        <f t="shared" si="0"/>
        <v>1.3698630136986301</v>
      </c>
      <c r="K28" s="52">
        <f t="shared" si="1"/>
        <v>0.93835616438356162</v>
      </c>
      <c r="N28">
        <v>10</v>
      </c>
      <c r="P28">
        <v>90</v>
      </c>
      <c r="S28">
        <f t="shared" si="2"/>
        <v>10</v>
      </c>
      <c r="T28" s="52">
        <f t="shared" si="3"/>
        <v>1.2195121951219512</v>
      </c>
      <c r="U28" s="52">
        <f t="shared" si="4"/>
        <v>0.94512195121951215</v>
      </c>
    </row>
    <row r="29" spans="1:21" x14ac:dyDescent="0.25">
      <c r="A29" t="s">
        <v>778</v>
      </c>
      <c r="B29">
        <v>810</v>
      </c>
      <c r="E29">
        <v>86</v>
      </c>
      <c r="F29">
        <v>3</v>
      </c>
      <c r="G29">
        <v>3</v>
      </c>
      <c r="H29">
        <v>7</v>
      </c>
      <c r="I29">
        <v>1</v>
      </c>
      <c r="J29" s="52">
        <f t="shared" si="0"/>
        <v>1.339764201500536</v>
      </c>
      <c r="K29" s="52">
        <f t="shared" si="1"/>
        <v>0.94337263308324404</v>
      </c>
      <c r="N29">
        <v>5</v>
      </c>
      <c r="O29">
        <v>1</v>
      </c>
      <c r="P29">
        <v>92</v>
      </c>
      <c r="Q29">
        <v>2</v>
      </c>
      <c r="S29">
        <f t="shared" si="2"/>
        <v>6</v>
      </c>
      <c r="T29" s="52">
        <f t="shared" si="3"/>
        <v>1.1759172154280337</v>
      </c>
      <c r="U29" s="52">
        <f t="shared" si="4"/>
        <v>0.95602069614299157</v>
      </c>
    </row>
    <row r="30" spans="1:21" x14ac:dyDescent="0.25">
      <c r="A30" t="s">
        <v>304</v>
      </c>
      <c r="B30">
        <v>465</v>
      </c>
      <c r="C30">
        <v>68</v>
      </c>
      <c r="E30">
        <v>3</v>
      </c>
      <c r="G30">
        <v>1</v>
      </c>
      <c r="H30">
        <v>12</v>
      </c>
      <c r="I30">
        <v>16</v>
      </c>
      <c r="J30" s="52">
        <f t="shared" si="0"/>
        <v>1.9864918553833926</v>
      </c>
      <c r="K30" s="52">
        <f t="shared" si="1"/>
        <v>0.83558469076943453</v>
      </c>
      <c r="L30">
        <v>68</v>
      </c>
      <c r="M30">
        <v>9</v>
      </c>
      <c r="N30">
        <v>3</v>
      </c>
      <c r="O30">
        <v>1</v>
      </c>
      <c r="P30">
        <v>3</v>
      </c>
      <c r="Q30">
        <v>16</v>
      </c>
      <c r="S30">
        <f t="shared" si="2"/>
        <v>13</v>
      </c>
      <c r="T30" s="52">
        <f t="shared" si="3"/>
        <v>1.9770660340055353</v>
      </c>
      <c r="U30" s="52">
        <f t="shared" si="4"/>
        <v>0.75573349149861624</v>
      </c>
    </row>
    <row r="31" spans="1:21" x14ac:dyDescent="0.25">
      <c r="A31" t="s">
        <v>799</v>
      </c>
      <c r="B31">
        <v>830</v>
      </c>
      <c r="C31">
        <v>52</v>
      </c>
      <c r="D31">
        <v>1</v>
      </c>
      <c r="E31">
        <v>13</v>
      </c>
      <c r="H31">
        <v>15</v>
      </c>
      <c r="I31">
        <v>19</v>
      </c>
      <c r="J31" s="52">
        <f t="shared" si="0"/>
        <v>2.8901734104046235</v>
      </c>
      <c r="K31" s="52">
        <f t="shared" si="1"/>
        <v>0.68497109826589608</v>
      </c>
      <c r="L31">
        <v>64</v>
      </c>
      <c r="M31">
        <v>9</v>
      </c>
      <c r="N31">
        <v>2</v>
      </c>
      <c r="P31">
        <v>6</v>
      </c>
      <c r="Q31">
        <v>19</v>
      </c>
      <c r="S31">
        <f t="shared" si="2"/>
        <v>11</v>
      </c>
      <c r="T31" s="52">
        <f t="shared" si="3"/>
        <v>2.1673168617251841</v>
      </c>
      <c r="U31" s="52">
        <f t="shared" si="4"/>
        <v>0.70817078456870397</v>
      </c>
    </row>
    <row r="32" spans="1:21" x14ac:dyDescent="0.25">
      <c r="A32" t="s">
        <v>800</v>
      </c>
      <c r="B32">
        <v>195</v>
      </c>
      <c r="C32">
        <v>10</v>
      </c>
      <c r="E32">
        <v>5</v>
      </c>
      <c r="H32">
        <v>59</v>
      </c>
      <c r="I32">
        <v>26</v>
      </c>
      <c r="J32" s="52">
        <f t="shared" si="0"/>
        <v>2.3353573096683795</v>
      </c>
      <c r="K32" s="52">
        <f t="shared" si="1"/>
        <v>0.77744044838860338</v>
      </c>
      <c r="L32">
        <v>11</v>
      </c>
      <c r="M32">
        <v>14</v>
      </c>
      <c r="N32">
        <v>2</v>
      </c>
      <c r="O32">
        <v>9</v>
      </c>
      <c r="P32">
        <v>38</v>
      </c>
      <c r="Q32">
        <v>26</v>
      </c>
      <c r="S32">
        <f t="shared" si="2"/>
        <v>25</v>
      </c>
      <c r="T32" s="52">
        <f t="shared" si="3"/>
        <v>3.4891835310537331</v>
      </c>
      <c r="U32" s="52">
        <f t="shared" si="4"/>
        <v>0.37770411723656672</v>
      </c>
    </row>
    <row r="33" spans="1:21" x14ac:dyDescent="0.25">
      <c r="A33" t="s">
        <v>801</v>
      </c>
      <c r="B33">
        <v>177</v>
      </c>
      <c r="D33">
        <v>92</v>
      </c>
      <c r="E33">
        <v>3</v>
      </c>
      <c r="H33">
        <v>4</v>
      </c>
      <c r="I33">
        <v>1</v>
      </c>
      <c r="J33" s="52">
        <f t="shared" si="0"/>
        <v>1.1778563015312131</v>
      </c>
      <c r="K33" s="52">
        <f t="shared" si="1"/>
        <v>0.97035728307813118</v>
      </c>
      <c r="M33">
        <v>2</v>
      </c>
      <c r="N33">
        <v>2</v>
      </c>
      <c r="O33">
        <v>6</v>
      </c>
      <c r="P33">
        <v>5</v>
      </c>
      <c r="Q33">
        <v>1</v>
      </c>
      <c r="R33">
        <v>84</v>
      </c>
      <c r="S33">
        <f t="shared" si="2"/>
        <v>10</v>
      </c>
      <c r="T33" s="52">
        <f t="shared" si="3"/>
        <v>1.3923698134224451</v>
      </c>
      <c r="U33" s="52">
        <f t="shared" si="4"/>
        <v>0.90190754664438866</v>
      </c>
    </row>
    <row r="34" spans="1:21" x14ac:dyDescent="0.25">
      <c r="A34" t="s">
        <v>231</v>
      </c>
      <c r="B34">
        <v>133</v>
      </c>
      <c r="D34">
        <v>34</v>
      </c>
      <c r="E34">
        <v>64</v>
      </c>
      <c r="H34">
        <v>2</v>
      </c>
      <c r="J34" s="52">
        <f t="shared" si="0"/>
        <v>1.9025875190258754</v>
      </c>
      <c r="K34" s="52">
        <f t="shared" si="1"/>
        <v>0.84956874682902073</v>
      </c>
      <c r="L34">
        <v>53</v>
      </c>
      <c r="M34">
        <v>6</v>
      </c>
      <c r="N34">
        <v>32</v>
      </c>
      <c r="O34">
        <v>6</v>
      </c>
      <c r="P34">
        <v>3</v>
      </c>
      <c r="S34">
        <f t="shared" si="2"/>
        <v>44</v>
      </c>
      <c r="T34" s="52">
        <f t="shared" si="3"/>
        <v>2.1034917963819941</v>
      </c>
      <c r="U34" s="52">
        <f t="shared" si="4"/>
        <v>0.72412705090450147</v>
      </c>
    </row>
    <row r="35" spans="1:21" x14ac:dyDescent="0.25">
      <c r="A35" t="s">
        <v>154</v>
      </c>
      <c r="B35">
        <v>2354</v>
      </c>
      <c r="E35">
        <v>8</v>
      </c>
      <c r="G35">
        <v>1</v>
      </c>
      <c r="H35">
        <v>13</v>
      </c>
      <c r="I35">
        <v>78</v>
      </c>
      <c r="J35" s="52">
        <f t="shared" si="0"/>
        <v>1.5827793605571383</v>
      </c>
      <c r="K35" s="52">
        <f t="shared" si="1"/>
        <v>0.90287010657381028</v>
      </c>
      <c r="L35">
        <v>4</v>
      </c>
      <c r="M35">
        <v>2</v>
      </c>
      <c r="N35">
        <v>2</v>
      </c>
      <c r="P35">
        <v>14</v>
      </c>
      <c r="Q35">
        <v>78</v>
      </c>
      <c r="S35">
        <f t="shared" si="2"/>
        <v>4</v>
      </c>
      <c r="T35" s="52">
        <f t="shared" si="3"/>
        <v>1.5842839036755385</v>
      </c>
      <c r="U35" s="52">
        <f t="shared" si="4"/>
        <v>0.85392902408111537</v>
      </c>
    </row>
    <row r="36" spans="1:21" x14ac:dyDescent="0.25">
      <c r="A36" t="s">
        <v>157</v>
      </c>
      <c r="B36">
        <v>303</v>
      </c>
      <c r="C36">
        <v>3</v>
      </c>
      <c r="E36">
        <v>12</v>
      </c>
      <c r="G36">
        <v>1</v>
      </c>
      <c r="H36">
        <v>30</v>
      </c>
      <c r="I36">
        <v>54</v>
      </c>
      <c r="J36" s="52">
        <f t="shared" si="0"/>
        <v>2.5188916876574305</v>
      </c>
      <c r="K36" s="52">
        <f t="shared" si="1"/>
        <v>0.74685138539042817</v>
      </c>
      <c r="L36">
        <v>15</v>
      </c>
      <c r="M36">
        <v>3</v>
      </c>
      <c r="P36">
        <v>28</v>
      </c>
      <c r="Q36">
        <v>54</v>
      </c>
      <c r="S36">
        <f t="shared" si="2"/>
        <v>3</v>
      </c>
      <c r="T36" s="52">
        <f t="shared" si="3"/>
        <v>2.5419420437214026</v>
      </c>
      <c r="U36" s="52">
        <f t="shared" si="4"/>
        <v>0.61451448906964934</v>
      </c>
    </row>
    <row r="37" spans="1:21" x14ac:dyDescent="0.25">
      <c r="A37" t="s">
        <v>802</v>
      </c>
      <c r="B37">
        <v>711</v>
      </c>
      <c r="D37">
        <v>1</v>
      </c>
      <c r="E37">
        <v>97</v>
      </c>
      <c r="H37">
        <v>2</v>
      </c>
      <c r="J37" s="52">
        <f t="shared" si="0"/>
        <v>1.0622477161674104</v>
      </c>
      <c r="K37" s="52">
        <f t="shared" si="1"/>
        <v>0.98962538063876493</v>
      </c>
      <c r="L37">
        <v>82</v>
      </c>
      <c r="M37">
        <v>1</v>
      </c>
      <c r="N37">
        <v>5</v>
      </c>
      <c r="O37">
        <v>1</v>
      </c>
      <c r="P37">
        <v>11</v>
      </c>
      <c r="S37">
        <f t="shared" si="2"/>
        <v>7</v>
      </c>
      <c r="T37" s="52">
        <f t="shared" si="3"/>
        <v>1.4505366985784742</v>
      </c>
      <c r="U37" s="52">
        <f t="shared" si="4"/>
        <v>0.88736582535538144</v>
      </c>
    </row>
    <row r="38" spans="1:21" x14ac:dyDescent="0.25">
      <c r="A38" t="s">
        <v>803</v>
      </c>
      <c r="B38">
        <v>225</v>
      </c>
      <c r="C38">
        <v>1</v>
      </c>
      <c r="D38">
        <v>76</v>
      </c>
      <c r="E38">
        <v>23</v>
      </c>
      <c r="J38" s="52">
        <f t="shared" si="0"/>
        <v>1.5857913098636218</v>
      </c>
      <c r="K38" s="52">
        <f t="shared" si="1"/>
        <v>0.90236811502272973</v>
      </c>
      <c r="L38">
        <v>98</v>
      </c>
      <c r="M38">
        <v>2</v>
      </c>
      <c r="S38">
        <f t="shared" si="2"/>
        <v>2</v>
      </c>
      <c r="T38" s="52">
        <f t="shared" si="3"/>
        <v>1.0407993338884265</v>
      </c>
      <c r="U38" s="52">
        <f t="shared" si="4"/>
        <v>0.98980016652789338</v>
      </c>
    </row>
    <row r="39" spans="1:21" x14ac:dyDescent="0.25">
      <c r="A39" t="s">
        <v>171</v>
      </c>
      <c r="B39">
        <v>530</v>
      </c>
      <c r="D39">
        <v>25</v>
      </c>
      <c r="E39">
        <v>75</v>
      </c>
      <c r="J39" s="52">
        <f t="shared" si="0"/>
        <v>1.6</v>
      </c>
      <c r="K39" s="52">
        <f t="shared" si="1"/>
        <v>0.9</v>
      </c>
      <c r="L39">
        <v>5</v>
      </c>
      <c r="N39">
        <v>27</v>
      </c>
      <c r="O39">
        <v>2</v>
      </c>
      <c r="P39">
        <v>41</v>
      </c>
      <c r="R39">
        <v>25</v>
      </c>
      <c r="S39">
        <f t="shared" si="2"/>
        <v>29</v>
      </c>
      <c r="T39" s="52">
        <f t="shared" si="3"/>
        <v>3.1525851197982346</v>
      </c>
      <c r="U39" s="52">
        <f t="shared" si="4"/>
        <v>0.46185372005044134</v>
      </c>
    </row>
    <row r="40" spans="1:21" x14ac:dyDescent="0.25">
      <c r="A40" t="s">
        <v>781</v>
      </c>
      <c r="B40" s="53">
        <f>SUM(B2:B39)</f>
        <v>25447</v>
      </c>
      <c r="J40" s="52"/>
      <c r="K40" s="52" t="s">
        <v>782</v>
      </c>
      <c r="T40" s="52"/>
      <c r="U40" s="52" t="s">
        <v>782</v>
      </c>
    </row>
    <row r="41" spans="1:21" x14ac:dyDescent="0.25">
      <c r="J41" s="52"/>
      <c r="K41" s="54">
        <f>AVERAGE(K2:K39)</f>
        <v>0.88512126185384954</v>
      </c>
      <c r="T41" s="52"/>
      <c r="U41" s="54">
        <f>AVERAGE(U2:U39)</f>
        <v>0.8115257658649393</v>
      </c>
    </row>
    <row r="42" spans="1:21" x14ac:dyDescent="0.25">
      <c r="A42" t="s">
        <v>804</v>
      </c>
    </row>
    <row r="44" spans="1:21" x14ac:dyDescent="0.25">
      <c r="C44">
        <f t="shared" ref="C44:I53" si="5">C2/100</f>
        <v>0</v>
      </c>
      <c r="D44">
        <f t="shared" si="5"/>
        <v>0</v>
      </c>
      <c r="E44">
        <f t="shared" si="5"/>
        <v>0.98</v>
      </c>
      <c r="F44">
        <f t="shared" si="5"/>
        <v>0</v>
      </c>
      <c r="G44">
        <f t="shared" si="5"/>
        <v>0</v>
      </c>
      <c r="H44">
        <f t="shared" si="5"/>
        <v>0.01</v>
      </c>
      <c r="I44">
        <f t="shared" si="5"/>
        <v>0.01</v>
      </c>
      <c r="L44">
        <f t="shared" ref="L44:L81" si="6">L2/100</f>
        <v>0.93</v>
      </c>
      <c r="P44">
        <f t="shared" ref="P44:S63" si="7">P2/100</f>
        <v>0.03</v>
      </c>
      <c r="Q44">
        <f t="shared" si="7"/>
        <v>0.01</v>
      </c>
      <c r="R44">
        <f t="shared" si="7"/>
        <v>0</v>
      </c>
      <c r="S44">
        <f t="shared" si="7"/>
        <v>0.03</v>
      </c>
    </row>
    <row r="45" spans="1:21" x14ac:dyDescent="0.25">
      <c r="C45">
        <f t="shared" si="5"/>
        <v>0</v>
      </c>
      <c r="D45">
        <f t="shared" si="5"/>
        <v>0.01</v>
      </c>
      <c r="E45">
        <f t="shared" si="5"/>
        <v>0.62</v>
      </c>
      <c r="F45">
        <f t="shared" si="5"/>
        <v>0.23</v>
      </c>
      <c r="G45">
        <f t="shared" si="5"/>
        <v>7.0000000000000007E-2</v>
      </c>
      <c r="H45">
        <f t="shared" si="5"/>
        <v>0.06</v>
      </c>
      <c r="I45">
        <f t="shared" si="5"/>
        <v>0.01</v>
      </c>
      <c r="L45">
        <f t="shared" si="6"/>
        <v>0</v>
      </c>
      <c r="P45">
        <f t="shared" si="7"/>
        <v>0.81</v>
      </c>
      <c r="Q45">
        <f t="shared" si="7"/>
        <v>0.01</v>
      </c>
      <c r="R45">
        <f t="shared" si="7"/>
        <v>0</v>
      </c>
      <c r="S45">
        <f t="shared" si="7"/>
        <v>0.18</v>
      </c>
    </row>
    <row r="46" spans="1:21" x14ac:dyDescent="0.25">
      <c r="C46">
        <f t="shared" si="5"/>
        <v>0</v>
      </c>
      <c r="D46">
        <f t="shared" si="5"/>
        <v>0.01</v>
      </c>
      <c r="E46">
        <f t="shared" si="5"/>
        <v>0.75</v>
      </c>
      <c r="F46">
        <f t="shared" si="5"/>
        <v>0.05</v>
      </c>
      <c r="G46">
        <f t="shared" si="5"/>
        <v>0.04</v>
      </c>
      <c r="H46">
        <f t="shared" si="5"/>
        <v>0.11</v>
      </c>
      <c r="I46">
        <f t="shared" si="5"/>
        <v>0.04</v>
      </c>
      <c r="L46">
        <f t="shared" si="6"/>
        <v>7.0000000000000007E-2</v>
      </c>
      <c r="P46">
        <f t="shared" si="7"/>
        <v>0.65</v>
      </c>
      <c r="Q46">
        <f t="shared" si="7"/>
        <v>0.05</v>
      </c>
      <c r="R46">
        <f t="shared" si="7"/>
        <v>0</v>
      </c>
      <c r="S46">
        <f t="shared" si="7"/>
        <v>0.23</v>
      </c>
    </row>
    <row r="47" spans="1:21" x14ac:dyDescent="0.25">
      <c r="C47">
        <f t="shared" si="5"/>
        <v>0</v>
      </c>
      <c r="D47">
        <f t="shared" si="5"/>
        <v>0.03</v>
      </c>
      <c r="E47">
        <f t="shared" si="5"/>
        <v>0.91</v>
      </c>
      <c r="F47">
        <f t="shared" si="5"/>
        <v>0.01</v>
      </c>
      <c r="G47">
        <f t="shared" si="5"/>
        <v>0.01</v>
      </c>
      <c r="H47">
        <f t="shared" si="5"/>
        <v>0.03</v>
      </c>
      <c r="I47">
        <f t="shared" si="5"/>
        <v>0.01</v>
      </c>
      <c r="L47">
        <f t="shared" si="6"/>
        <v>0.57999999999999996</v>
      </c>
      <c r="P47">
        <f t="shared" si="7"/>
        <v>0.16</v>
      </c>
      <c r="Q47">
        <f t="shared" si="7"/>
        <v>0.01</v>
      </c>
      <c r="R47">
        <f t="shared" si="7"/>
        <v>0</v>
      </c>
      <c r="S47">
        <f t="shared" si="7"/>
        <v>0.25</v>
      </c>
    </row>
    <row r="48" spans="1:21" x14ac:dyDescent="0.25">
      <c r="C48">
        <f t="shared" si="5"/>
        <v>0</v>
      </c>
      <c r="D48">
        <f t="shared" si="5"/>
        <v>0.83</v>
      </c>
      <c r="E48">
        <f t="shared" si="5"/>
        <v>0.13</v>
      </c>
      <c r="F48">
        <f t="shared" si="5"/>
        <v>0</v>
      </c>
      <c r="G48">
        <f t="shared" si="5"/>
        <v>0</v>
      </c>
      <c r="H48">
        <f t="shared" si="5"/>
        <v>0.02</v>
      </c>
      <c r="I48">
        <f t="shared" si="5"/>
        <v>0.02</v>
      </c>
      <c r="L48">
        <f t="shared" si="6"/>
        <v>0.01</v>
      </c>
      <c r="P48">
        <f t="shared" si="7"/>
        <v>0.03</v>
      </c>
      <c r="Q48">
        <f t="shared" si="7"/>
        <v>0.02</v>
      </c>
      <c r="R48">
        <f t="shared" si="7"/>
        <v>0.83</v>
      </c>
      <c r="S48">
        <f t="shared" si="7"/>
        <v>0.11</v>
      </c>
    </row>
    <row r="49" spans="3:19" x14ac:dyDescent="0.25">
      <c r="C49">
        <f t="shared" si="5"/>
        <v>0</v>
      </c>
      <c r="D49">
        <f t="shared" si="5"/>
        <v>0.65</v>
      </c>
      <c r="E49">
        <f t="shared" si="5"/>
        <v>0.25</v>
      </c>
      <c r="F49">
        <f t="shared" si="5"/>
        <v>0</v>
      </c>
      <c r="G49">
        <f t="shared" si="5"/>
        <v>0</v>
      </c>
      <c r="H49">
        <f t="shared" si="5"/>
        <v>0.08</v>
      </c>
      <c r="I49">
        <f t="shared" si="5"/>
        <v>0.02</v>
      </c>
      <c r="L49">
        <f t="shared" si="6"/>
        <v>0.02</v>
      </c>
      <c r="P49">
        <f t="shared" si="7"/>
        <v>0.24</v>
      </c>
      <c r="Q49">
        <f t="shared" si="7"/>
        <v>0.02</v>
      </c>
      <c r="R49">
        <f t="shared" si="7"/>
        <v>0.65</v>
      </c>
      <c r="S49">
        <f t="shared" si="7"/>
        <v>7.0000000000000007E-2</v>
      </c>
    </row>
    <row r="50" spans="3:19" x14ac:dyDescent="0.25">
      <c r="C50">
        <f t="shared" si="5"/>
        <v>0.15</v>
      </c>
      <c r="D50">
        <f t="shared" si="5"/>
        <v>0</v>
      </c>
      <c r="E50">
        <f t="shared" si="5"/>
        <v>0.04</v>
      </c>
      <c r="F50">
        <f t="shared" si="5"/>
        <v>0</v>
      </c>
      <c r="G50">
        <f t="shared" si="5"/>
        <v>0</v>
      </c>
      <c r="H50">
        <f t="shared" si="5"/>
        <v>0.12</v>
      </c>
      <c r="I50">
        <f t="shared" si="5"/>
        <v>0.69</v>
      </c>
      <c r="L50">
        <f t="shared" si="6"/>
        <v>0.11</v>
      </c>
      <c r="P50">
        <f t="shared" si="7"/>
        <v>0.04</v>
      </c>
      <c r="Q50">
        <f t="shared" si="7"/>
        <v>0.68</v>
      </c>
      <c r="R50">
        <f t="shared" si="7"/>
        <v>0</v>
      </c>
      <c r="S50">
        <f t="shared" si="7"/>
        <v>0.17</v>
      </c>
    </row>
    <row r="51" spans="3:19" x14ac:dyDescent="0.25">
      <c r="C51">
        <f t="shared" si="5"/>
        <v>0</v>
      </c>
      <c r="D51">
        <f t="shared" si="5"/>
        <v>0.19</v>
      </c>
      <c r="E51">
        <f t="shared" si="5"/>
        <v>0.8</v>
      </c>
      <c r="F51">
        <f t="shared" si="5"/>
        <v>0.01</v>
      </c>
      <c r="G51">
        <f t="shared" si="5"/>
        <v>0</v>
      </c>
      <c r="H51">
        <f t="shared" si="5"/>
        <v>0</v>
      </c>
      <c r="I51">
        <f t="shared" si="5"/>
        <v>0</v>
      </c>
      <c r="L51">
        <f t="shared" si="6"/>
        <v>0</v>
      </c>
      <c r="P51">
        <f t="shared" si="7"/>
        <v>0.02</v>
      </c>
      <c r="Q51">
        <f t="shared" si="7"/>
        <v>0</v>
      </c>
      <c r="R51">
        <f t="shared" si="7"/>
        <v>0</v>
      </c>
      <c r="S51">
        <f t="shared" si="7"/>
        <v>0.98</v>
      </c>
    </row>
    <row r="52" spans="3:19" x14ac:dyDescent="0.25">
      <c r="C52">
        <f t="shared" si="5"/>
        <v>0</v>
      </c>
      <c r="D52">
        <f t="shared" si="5"/>
        <v>0.11</v>
      </c>
      <c r="E52">
        <f t="shared" si="5"/>
        <v>0.88</v>
      </c>
      <c r="F52">
        <f t="shared" si="5"/>
        <v>0.01</v>
      </c>
      <c r="G52">
        <f t="shared" si="5"/>
        <v>0</v>
      </c>
      <c r="H52">
        <f t="shared" si="5"/>
        <v>0</v>
      </c>
      <c r="I52">
        <f t="shared" si="5"/>
        <v>0</v>
      </c>
      <c r="L52">
        <f t="shared" si="6"/>
        <v>0.02</v>
      </c>
      <c r="P52">
        <f t="shared" si="7"/>
        <v>0.01</v>
      </c>
      <c r="Q52">
        <f t="shared" si="7"/>
        <v>0</v>
      </c>
      <c r="R52">
        <f t="shared" si="7"/>
        <v>0</v>
      </c>
      <c r="S52">
        <f t="shared" si="7"/>
        <v>0.97</v>
      </c>
    </row>
    <row r="53" spans="3:19" x14ac:dyDescent="0.25">
      <c r="C53">
        <f t="shared" si="5"/>
        <v>0.01</v>
      </c>
      <c r="D53">
        <f t="shared" si="5"/>
        <v>0.18</v>
      </c>
      <c r="E53">
        <f t="shared" si="5"/>
        <v>0.61</v>
      </c>
      <c r="F53">
        <f t="shared" si="5"/>
        <v>0</v>
      </c>
      <c r="G53">
        <f t="shared" si="5"/>
        <v>0</v>
      </c>
      <c r="H53">
        <f t="shared" si="5"/>
        <v>0.2</v>
      </c>
      <c r="I53">
        <f t="shared" si="5"/>
        <v>0</v>
      </c>
      <c r="L53">
        <f t="shared" si="6"/>
        <v>0.41</v>
      </c>
      <c r="P53">
        <f t="shared" si="7"/>
        <v>0.12</v>
      </c>
      <c r="Q53">
        <f t="shared" si="7"/>
        <v>0</v>
      </c>
      <c r="R53">
        <f t="shared" si="7"/>
        <v>0</v>
      </c>
      <c r="S53">
        <f t="shared" si="7"/>
        <v>0.47</v>
      </c>
    </row>
    <row r="54" spans="3:19" x14ac:dyDescent="0.25">
      <c r="C54">
        <f t="shared" ref="C54:I63" si="8">C12/100</f>
        <v>7.0000000000000007E-2</v>
      </c>
      <c r="D54">
        <f t="shared" si="8"/>
        <v>0.01</v>
      </c>
      <c r="E54">
        <f t="shared" si="8"/>
        <v>0.12</v>
      </c>
      <c r="F54">
        <f t="shared" si="8"/>
        <v>0</v>
      </c>
      <c r="G54">
        <f t="shared" si="8"/>
        <v>0</v>
      </c>
      <c r="H54">
        <f t="shared" si="8"/>
        <v>0.74</v>
      </c>
      <c r="I54">
        <f t="shared" si="8"/>
        <v>0.06</v>
      </c>
      <c r="L54">
        <f t="shared" si="6"/>
        <v>0.08</v>
      </c>
      <c r="P54">
        <f t="shared" si="7"/>
        <v>0.59</v>
      </c>
      <c r="Q54">
        <f t="shared" si="7"/>
        <v>7.0000000000000007E-2</v>
      </c>
      <c r="R54">
        <f t="shared" si="7"/>
        <v>0</v>
      </c>
      <c r="S54">
        <f t="shared" si="7"/>
        <v>0.26</v>
      </c>
    </row>
    <row r="55" spans="3:19" x14ac:dyDescent="0.25">
      <c r="C55">
        <f t="shared" si="8"/>
        <v>0</v>
      </c>
      <c r="D55">
        <f t="shared" si="8"/>
        <v>0.7</v>
      </c>
      <c r="E55">
        <f t="shared" si="8"/>
        <v>0.3</v>
      </c>
      <c r="F55">
        <f t="shared" si="8"/>
        <v>0</v>
      </c>
      <c r="G55">
        <f t="shared" si="8"/>
        <v>0</v>
      </c>
      <c r="H55">
        <f t="shared" si="8"/>
        <v>0</v>
      </c>
      <c r="I55">
        <f t="shared" si="8"/>
        <v>0</v>
      </c>
      <c r="L55">
        <f t="shared" si="6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</row>
    <row r="56" spans="3:19" x14ac:dyDescent="0.25">
      <c r="C56">
        <f t="shared" si="8"/>
        <v>0.75</v>
      </c>
      <c r="D56">
        <f t="shared" si="8"/>
        <v>0.02</v>
      </c>
      <c r="E56">
        <f t="shared" si="8"/>
        <v>0.03</v>
      </c>
      <c r="F56">
        <f t="shared" si="8"/>
        <v>0</v>
      </c>
      <c r="G56">
        <f t="shared" si="8"/>
        <v>0.13</v>
      </c>
      <c r="H56">
        <f t="shared" si="8"/>
        <v>7.0000000000000007E-2</v>
      </c>
      <c r="I56">
        <f t="shared" si="8"/>
        <v>0</v>
      </c>
      <c r="L56">
        <f t="shared" si="6"/>
        <v>0.77</v>
      </c>
      <c r="P56">
        <f t="shared" si="7"/>
        <v>0.05</v>
      </c>
      <c r="Q56">
        <f t="shared" si="7"/>
        <v>7.0000000000000007E-2</v>
      </c>
      <c r="R56">
        <f t="shared" si="7"/>
        <v>0</v>
      </c>
      <c r="S56">
        <f t="shared" si="7"/>
        <v>0.11</v>
      </c>
    </row>
    <row r="57" spans="3:19" x14ac:dyDescent="0.25">
      <c r="C57">
        <f t="shared" si="8"/>
        <v>0</v>
      </c>
      <c r="D57">
        <f t="shared" si="8"/>
        <v>0.9</v>
      </c>
      <c r="E57">
        <f t="shared" si="8"/>
        <v>0.08</v>
      </c>
      <c r="F57">
        <f t="shared" si="8"/>
        <v>0.01</v>
      </c>
      <c r="G57">
        <f t="shared" si="8"/>
        <v>0</v>
      </c>
      <c r="H57">
        <f t="shared" si="8"/>
        <v>0.01</v>
      </c>
      <c r="I57">
        <f t="shared" si="8"/>
        <v>0</v>
      </c>
      <c r="L57">
        <f t="shared" si="6"/>
        <v>0</v>
      </c>
      <c r="P57">
        <f t="shared" si="7"/>
        <v>0.04</v>
      </c>
      <c r="Q57">
        <f t="shared" si="7"/>
        <v>0</v>
      </c>
      <c r="R57">
        <f t="shared" si="7"/>
        <v>0</v>
      </c>
      <c r="S57">
        <f t="shared" si="7"/>
        <v>0.96</v>
      </c>
    </row>
    <row r="58" spans="3:19" x14ac:dyDescent="0.25">
      <c r="C58">
        <f t="shared" si="8"/>
        <v>0</v>
      </c>
      <c r="D58">
        <f t="shared" si="8"/>
        <v>0.43</v>
      </c>
      <c r="E58">
        <f t="shared" si="8"/>
        <v>0.56000000000000005</v>
      </c>
      <c r="F58">
        <f t="shared" si="8"/>
        <v>0</v>
      </c>
      <c r="G58">
        <f t="shared" si="8"/>
        <v>0</v>
      </c>
      <c r="H58">
        <f t="shared" si="8"/>
        <v>0</v>
      </c>
      <c r="I58">
        <f t="shared" si="8"/>
        <v>0.01</v>
      </c>
      <c r="L58">
        <f t="shared" si="6"/>
        <v>0.98</v>
      </c>
      <c r="P58">
        <f t="shared" si="7"/>
        <v>0.01</v>
      </c>
      <c r="Q58">
        <f t="shared" si="7"/>
        <v>0.01</v>
      </c>
      <c r="R58">
        <f t="shared" si="7"/>
        <v>0</v>
      </c>
      <c r="S58">
        <f t="shared" si="7"/>
        <v>0</v>
      </c>
    </row>
    <row r="59" spans="3:19" x14ac:dyDescent="0.25">
      <c r="C59">
        <f t="shared" si="8"/>
        <v>0</v>
      </c>
      <c r="D59">
        <f t="shared" si="8"/>
        <v>0</v>
      </c>
      <c r="E59">
        <f t="shared" si="8"/>
        <v>0.92</v>
      </c>
      <c r="F59">
        <f t="shared" si="8"/>
        <v>0</v>
      </c>
      <c r="G59">
        <f t="shared" si="8"/>
        <v>0</v>
      </c>
      <c r="H59">
        <f t="shared" si="8"/>
        <v>0.04</v>
      </c>
      <c r="I59">
        <f t="shared" si="8"/>
        <v>0.04</v>
      </c>
      <c r="L59">
        <f t="shared" si="6"/>
        <v>0.85</v>
      </c>
      <c r="P59">
        <f t="shared" si="7"/>
        <v>0.09</v>
      </c>
      <c r="Q59">
        <f t="shared" si="7"/>
        <v>0.04</v>
      </c>
      <c r="R59">
        <f t="shared" si="7"/>
        <v>0</v>
      </c>
      <c r="S59">
        <f t="shared" si="7"/>
        <v>0.02</v>
      </c>
    </row>
    <row r="60" spans="3:19" x14ac:dyDescent="0.25">
      <c r="C60">
        <f t="shared" si="8"/>
        <v>0</v>
      </c>
      <c r="D60">
        <f t="shared" si="8"/>
        <v>0.22</v>
      </c>
      <c r="E60">
        <f t="shared" si="8"/>
        <v>0.72</v>
      </c>
      <c r="F60">
        <f t="shared" si="8"/>
        <v>0</v>
      </c>
      <c r="G60">
        <f t="shared" si="8"/>
        <v>0</v>
      </c>
      <c r="H60">
        <f t="shared" si="8"/>
        <v>0.04</v>
      </c>
      <c r="I60">
        <f t="shared" si="8"/>
        <v>0.02</v>
      </c>
      <c r="L60">
        <f t="shared" si="6"/>
        <v>0.01</v>
      </c>
      <c r="P60">
        <f t="shared" si="7"/>
        <v>0.66</v>
      </c>
      <c r="Q60">
        <f t="shared" si="7"/>
        <v>0.02</v>
      </c>
      <c r="R60">
        <f t="shared" si="7"/>
        <v>0.11</v>
      </c>
      <c r="S60">
        <f t="shared" si="7"/>
        <v>0.2</v>
      </c>
    </row>
    <row r="61" spans="3:19" x14ac:dyDescent="0.25">
      <c r="C61">
        <f t="shared" si="8"/>
        <v>0</v>
      </c>
      <c r="D61">
        <f t="shared" si="8"/>
        <v>0.59</v>
      </c>
      <c r="E61">
        <f t="shared" si="8"/>
        <v>0.36</v>
      </c>
      <c r="F61">
        <f t="shared" si="8"/>
        <v>0</v>
      </c>
      <c r="G61">
        <f t="shared" si="8"/>
        <v>0</v>
      </c>
      <c r="H61">
        <f t="shared" si="8"/>
        <v>0.02</v>
      </c>
      <c r="I61">
        <f t="shared" si="8"/>
        <v>0.03</v>
      </c>
      <c r="L61">
        <f t="shared" si="6"/>
        <v>0</v>
      </c>
      <c r="P61">
        <f t="shared" si="7"/>
        <v>0.19</v>
      </c>
      <c r="Q61">
        <f t="shared" si="7"/>
        <v>0.03</v>
      </c>
      <c r="R61">
        <f t="shared" si="7"/>
        <v>0.01</v>
      </c>
      <c r="S61">
        <f t="shared" si="7"/>
        <v>0.77</v>
      </c>
    </row>
    <row r="62" spans="3:19" x14ac:dyDescent="0.25">
      <c r="C62">
        <f t="shared" si="8"/>
        <v>0</v>
      </c>
      <c r="D62">
        <f t="shared" si="8"/>
        <v>0.18</v>
      </c>
      <c r="E62">
        <f t="shared" si="8"/>
        <v>0.82</v>
      </c>
      <c r="F62">
        <f t="shared" si="8"/>
        <v>0</v>
      </c>
      <c r="G62">
        <f t="shared" si="8"/>
        <v>0</v>
      </c>
      <c r="H62">
        <f t="shared" si="8"/>
        <v>0</v>
      </c>
      <c r="I62">
        <f t="shared" si="8"/>
        <v>0</v>
      </c>
      <c r="L62">
        <f t="shared" si="6"/>
        <v>0.02</v>
      </c>
      <c r="P62">
        <f t="shared" si="7"/>
        <v>0.48</v>
      </c>
      <c r="Q62">
        <f t="shared" si="7"/>
        <v>0</v>
      </c>
      <c r="R62">
        <f t="shared" si="7"/>
        <v>0.01</v>
      </c>
      <c r="S62">
        <f t="shared" si="7"/>
        <v>0.49</v>
      </c>
    </row>
    <row r="63" spans="3:19" x14ac:dyDescent="0.25">
      <c r="C63">
        <f t="shared" si="8"/>
        <v>0</v>
      </c>
      <c r="D63">
        <f t="shared" si="8"/>
        <v>0.09</v>
      </c>
      <c r="E63">
        <f t="shared" si="8"/>
        <v>0.9</v>
      </c>
      <c r="F63">
        <f t="shared" si="8"/>
        <v>0</v>
      </c>
      <c r="G63">
        <f t="shared" si="8"/>
        <v>0</v>
      </c>
      <c r="H63">
        <f t="shared" si="8"/>
        <v>0.01</v>
      </c>
      <c r="I63">
        <f t="shared" si="8"/>
        <v>0</v>
      </c>
      <c r="L63">
        <f t="shared" si="6"/>
        <v>0</v>
      </c>
      <c r="P63">
        <f t="shared" si="7"/>
        <v>0.77</v>
      </c>
      <c r="Q63">
        <f t="shared" si="7"/>
        <v>0</v>
      </c>
      <c r="R63">
        <f t="shared" si="7"/>
        <v>0.04</v>
      </c>
      <c r="S63">
        <f t="shared" si="7"/>
        <v>0.19</v>
      </c>
    </row>
    <row r="64" spans="3:19" x14ac:dyDescent="0.25">
      <c r="C64">
        <f t="shared" ref="C64:I73" si="9">C22/100</f>
        <v>0</v>
      </c>
      <c r="D64">
        <f t="shared" si="9"/>
        <v>1</v>
      </c>
      <c r="E64">
        <f t="shared" si="9"/>
        <v>0</v>
      </c>
      <c r="F64">
        <f t="shared" si="9"/>
        <v>0</v>
      </c>
      <c r="G64">
        <f t="shared" si="9"/>
        <v>0</v>
      </c>
      <c r="H64">
        <f t="shared" si="9"/>
        <v>0</v>
      </c>
      <c r="I64">
        <f t="shared" si="9"/>
        <v>0</v>
      </c>
      <c r="L64">
        <f t="shared" si="6"/>
        <v>1</v>
      </c>
      <c r="P64">
        <f t="shared" ref="P64:S81" si="10">P22/100</f>
        <v>0</v>
      </c>
      <c r="Q64">
        <f t="shared" si="10"/>
        <v>0</v>
      </c>
      <c r="R64">
        <f t="shared" si="10"/>
        <v>0</v>
      </c>
      <c r="S64">
        <f t="shared" si="10"/>
        <v>0</v>
      </c>
    </row>
    <row r="65" spans="3:19" x14ac:dyDescent="0.25">
      <c r="C65">
        <f t="shared" si="9"/>
        <v>0</v>
      </c>
      <c r="D65">
        <f t="shared" si="9"/>
        <v>0</v>
      </c>
      <c r="E65">
        <f t="shared" si="9"/>
        <v>0.08</v>
      </c>
      <c r="F65">
        <f t="shared" si="9"/>
        <v>0</v>
      </c>
      <c r="G65">
        <f t="shared" si="9"/>
        <v>0.03</v>
      </c>
      <c r="H65">
        <f t="shared" si="9"/>
        <v>0.68</v>
      </c>
      <c r="I65">
        <f t="shared" si="9"/>
        <v>0.21</v>
      </c>
      <c r="L65">
        <f t="shared" si="6"/>
        <v>0.01</v>
      </c>
      <c r="P65">
        <f t="shared" si="10"/>
        <v>0.65</v>
      </c>
      <c r="Q65">
        <f t="shared" si="10"/>
        <v>0.21</v>
      </c>
      <c r="R65">
        <f t="shared" si="10"/>
        <v>0</v>
      </c>
      <c r="S65">
        <f t="shared" si="10"/>
        <v>0.13</v>
      </c>
    </row>
    <row r="66" spans="3:19" x14ac:dyDescent="0.25">
      <c r="C66">
        <f t="shared" si="9"/>
        <v>0.01</v>
      </c>
      <c r="D66">
        <f t="shared" si="9"/>
        <v>0</v>
      </c>
      <c r="E66">
        <f t="shared" si="9"/>
        <v>0.01</v>
      </c>
      <c r="F66">
        <f t="shared" si="9"/>
        <v>0</v>
      </c>
      <c r="G66">
        <f t="shared" si="9"/>
        <v>0.02</v>
      </c>
      <c r="H66">
        <f t="shared" si="9"/>
        <v>0.36</v>
      </c>
      <c r="I66">
        <f t="shared" si="9"/>
        <v>0.6</v>
      </c>
      <c r="L66">
        <f t="shared" si="6"/>
        <v>0.01</v>
      </c>
      <c r="P66">
        <f t="shared" si="10"/>
        <v>0.32</v>
      </c>
      <c r="Q66">
        <f t="shared" si="10"/>
        <v>0.61</v>
      </c>
      <c r="R66">
        <f t="shared" si="10"/>
        <v>0</v>
      </c>
      <c r="S66">
        <f t="shared" si="10"/>
        <v>0.06</v>
      </c>
    </row>
    <row r="67" spans="3:19" x14ac:dyDescent="0.25">
      <c r="C67">
        <f t="shared" si="9"/>
        <v>0</v>
      </c>
      <c r="D67">
        <f t="shared" si="9"/>
        <v>0</v>
      </c>
      <c r="E67">
        <f t="shared" si="9"/>
        <v>0.99</v>
      </c>
      <c r="F67">
        <f t="shared" si="9"/>
        <v>0.01</v>
      </c>
      <c r="G67">
        <f t="shared" si="9"/>
        <v>0</v>
      </c>
      <c r="H67">
        <f t="shared" si="9"/>
        <v>0</v>
      </c>
      <c r="I67">
        <f t="shared" si="9"/>
        <v>0</v>
      </c>
      <c r="L67">
        <f t="shared" si="6"/>
        <v>0</v>
      </c>
      <c r="P67">
        <f t="shared" si="10"/>
        <v>0</v>
      </c>
      <c r="Q67">
        <f t="shared" si="10"/>
        <v>0</v>
      </c>
      <c r="R67">
        <f t="shared" si="10"/>
        <v>0</v>
      </c>
      <c r="S67">
        <f t="shared" si="10"/>
        <v>1</v>
      </c>
    </row>
    <row r="68" spans="3:19" x14ac:dyDescent="0.25">
      <c r="C68">
        <f t="shared" si="9"/>
        <v>0.01</v>
      </c>
      <c r="D68">
        <f t="shared" si="9"/>
        <v>0.01</v>
      </c>
      <c r="E68">
        <f t="shared" si="9"/>
        <v>0.16</v>
      </c>
      <c r="F68">
        <f t="shared" si="9"/>
        <v>0</v>
      </c>
      <c r="G68">
        <f t="shared" si="9"/>
        <v>0.01</v>
      </c>
      <c r="H68">
        <f t="shared" si="9"/>
        <v>0.71</v>
      </c>
      <c r="I68">
        <f t="shared" si="9"/>
        <v>0.1</v>
      </c>
      <c r="L68">
        <f t="shared" si="6"/>
        <v>0.02</v>
      </c>
      <c r="P68">
        <f t="shared" si="10"/>
        <v>0.67</v>
      </c>
      <c r="Q68">
        <f t="shared" si="10"/>
        <v>0.1</v>
      </c>
      <c r="R68">
        <f t="shared" si="10"/>
        <v>0</v>
      </c>
      <c r="S68">
        <f t="shared" si="10"/>
        <v>0.21</v>
      </c>
    </row>
    <row r="69" spans="3:19" x14ac:dyDescent="0.25">
      <c r="C69">
        <f t="shared" si="9"/>
        <v>0.02</v>
      </c>
      <c r="D69">
        <f t="shared" si="9"/>
        <v>0.01</v>
      </c>
      <c r="E69">
        <f t="shared" si="9"/>
        <v>0.19</v>
      </c>
      <c r="F69">
        <f t="shared" si="9"/>
        <v>0</v>
      </c>
      <c r="G69">
        <f t="shared" si="9"/>
        <v>0.01</v>
      </c>
      <c r="H69">
        <f t="shared" si="9"/>
        <v>0.61</v>
      </c>
      <c r="I69">
        <f t="shared" si="9"/>
        <v>0.16</v>
      </c>
      <c r="L69">
        <f t="shared" si="6"/>
        <v>0.02</v>
      </c>
      <c r="P69">
        <f t="shared" si="10"/>
        <v>0.59</v>
      </c>
      <c r="Q69">
        <f t="shared" si="10"/>
        <v>0.14000000000000001</v>
      </c>
      <c r="R69">
        <f t="shared" si="10"/>
        <v>0</v>
      </c>
      <c r="S69">
        <f t="shared" si="10"/>
        <v>0.25</v>
      </c>
    </row>
    <row r="70" spans="3:19" x14ac:dyDescent="0.25">
      <c r="C70">
        <f t="shared" si="9"/>
        <v>0</v>
      </c>
      <c r="D70">
        <f t="shared" si="9"/>
        <v>0</v>
      </c>
      <c r="E70">
        <f t="shared" si="9"/>
        <v>0.85</v>
      </c>
      <c r="F70">
        <f t="shared" si="9"/>
        <v>0.03</v>
      </c>
      <c r="G70">
        <f t="shared" si="9"/>
        <v>0.04</v>
      </c>
      <c r="H70">
        <f t="shared" si="9"/>
        <v>7.0000000000000007E-2</v>
      </c>
      <c r="I70">
        <f t="shared" si="9"/>
        <v>0.01</v>
      </c>
      <c r="L70">
        <f t="shared" si="6"/>
        <v>0</v>
      </c>
      <c r="P70">
        <f t="shared" si="10"/>
        <v>0.9</v>
      </c>
      <c r="Q70">
        <f t="shared" si="10"/>
        <v>0</v>
      </c>
      <c r="R70">
        <f t="shared" si="10"/>
        <v>0</v>
      </c>
      <c r="S70">
        <f t="shared" si="10"/>
        <v>0.1</v>
      </c>
    </row>
    <row r="71" spans="3:19" x14ac:dyDescent="0.25">
      <c r="C71">
        <f t="shared" si="9"/>
        <v>0</v>
      </c>
      <c r="D71">
        <f t="shared" si="9"/>
        <v>0</v>
      </c>
      <c r="E71">
        <f t="shared" si="9"/>
        <v>0.86</v>
      </c>
      <c r="F71">
        <f t="shared" si="9"/>
        <v>0.03</v>
      </c>
      <c r="G71">
        <f t="shared" si="9"/>
        <v>0.03</v>
      </c>
      <c r="H71">
        <f t="shared" si="9"/>
        <v>7.0000000000000007E-2</v>
      </c>
      <c r="I71">
        <f t="shared" si="9"/>
        <v>0.01</v>
      </c>
      <c r="L71">
        <f t="shared" si="6"/>
        <v>0</v>
      </c>
      <c r="P71">
        <f t="shared" si="10"/>
        <v>0.92</v>
      </c>
      <c r="Q71">
        <f t="shared" si="10"/>
        <v>0.02</v>
      </c>
      <c r="R71">
        <f t="shared" si="10"/>
        <v>0</v>
      </c>
      <c r="S71">
        <f t="shared" si="10"/>
        <v>0.06</v>
      </c>
    </row>
    <row r="72" spans="3:19" x14ac:dyDescent="0.25">
      <c r="C72">
        <f t="shared" si="9"/>
        <v>0.68</v>
      </c>
      <c r="D72">
        <f t="shared" si="9"/>
        <v>0</v>
      </c>
      <c r="E72">
        <f t="shared" si="9"/>
        <v>0.03</v>
      </c>
      <c r="F72">
        <f t="shared" si="9"/>
        <v>0</v>
      </c>
      <c r="G72">
        <f t="shared" si="9"/>
        <v>0.01</v>
      </c>
      <c r="H72">
        <f t="shared" si="9"/>
        <v>0.12</v>
      </c>
      <c r="I72">
        <f t="shared" si="9"/>
        <v>0.16</v>
      </c>
      <c r="L72">
        <f t="shared" si="6"/>
        <v>0.68</v>
      </c>
      <c r="P72">
        <f t="shared" si="10"/>
        <v>0.03</v>
      </c>
      <c r="Q72">
        <f t="shared" si="10"/>
        <v>0.16</v>
      </c>
      <c r="R72">
        <f t="shared" si="10"/>
        <v>0</v>
      </c>
      <c r="S72">
        <f t="shared" si="10"/>
        <v>0.13</v>
      </c>
    </row>
    <row r="73" spans="3:19" x14ac:dyDescent="0.25">
      <c r="C73">
        <f t="shared" si="9"/>
        <v>0.52</v>
      </c>
      <c r="D73">
        <f t="shared" si="9"/>
        <v>0.01</v>
      </c>
      <c r="E73">
        <f t="shared" si="9"/>
        <v>0.13</v>
      </c>
      <c r="F73">
        <f t="shared" si="9"/>
        <v>0</v>
      </c>
      <c r="G73">
        <f t="shared" si="9"/>
        <v>0</v>
      </c>
      <c r="H73">
        <f t="shared" si="9"/>
        <v>0.15</v>
      </c>
      <c r="I73">
        <f t="shared" si="9"/>
        <v>0.19</v>
      </c>
      <c r="L73">
        <f t="shared" si="6"/>
        <v>0.64</v>
      </c>
      <c r="P73">
        <f t="shared" si="10"/>
        <v>0.06</v>
      </c>
      <c r="Q73">
        <f t="shared" si="10"/>
        <v>0.19</v>
      </c>
      <c r="R73">
        <f t="shared" si="10"/>
        <v>0</v>
      </c>
      <c r="S73">
        <f t="shared" si="10"/>
        <v>0.11</v>
      </c>
    </row>
    <row r="74" spans="3:19" x14ac:dyDescent="0.25">
      <c r="C74">
        <f t="shared" ref="C74:I81" si="11">C32/100</f>
        <v>0.1</v>
      </c>
      <c r="D74">
        <f t="shared" si="11"/>
        <v>0</v>
      </c>
      <c r="E74">
        <f t="shared" si="11"/>
        <v>0.05</v>
      </c>
      <c r="F74">
        <f t="shared" si="11"/>
        <v>0</v>
      </c>
      <c r="G74">
        <f t="shared" si="11"/>
        <v>0</v>
      </c>
      <c r="H74">
        <f t="shared" si="11"/>
        <v>0.59</v>
      </c>
      <c r="I74">
        <f t="shared" si="11"/>
        <v>0.26</v>
      </c>
      <c r="L74">
        <f t="shared" si="6"/>
        <v>0.11</v>
      </c>
      <c r="P74">
        <f t="shared" si="10"/>
        <v>0.38</v>
      </c>
      <c r="Q74">
        <f t="shared" si="10"/>
        <v>0.26</v>
      </c>
      <c r="R74">
        <f t="shared" si="10"/>
        <v>0</v>
      </c>
      <c r="S74">
        <f t="shared" si="10"/>
        <v>0.25</v>
      </c>
    </row>
    <row r="75" spans="3:19" x14ac:dyDescent="0.25">
      <c r="C75">
        <f t="shared" si="11"/>
        <v>0</v>
      </c>
      <c r="D75">
        <f t="shared" si="11"/>
        <v>0.92</v>
      </c>
      <c r="E75">
        <f t="shared" si="11"/>
        <v>0.03</v>
      </c>
      <c r="F75">
        <f t="shared" si="11"/>
        <v>0</v>
      </c>
      <c r="G75">
        <f t="shared" si="11"/>
        <v>0</v>
      </c>
      <c r="H75">
        <f t="shared" si="11"/>
        <v>0.04</v>
      </c>
      <c r="I75">
        <f t="shared" si="11"/>
        <v>0.01</v>
      </c>
      <c r="L75">
        <f t="shared" si="6"/>
        <v>0</v>
      </c>
      <c r="P75">
        <f t="shared" si="10"/>
        <v>0.05</v>
      </c>
      <c r="Q75">
        <f t="shared" si="10"/>
        <v>0.01</v>
      </c>
      <c r="R75">
        <f t="shared" si="10"/>
        <v>0.84</v>
      </c>
      <c r="S75">
        <f t="shared" si="10"/>
        <v>0.1</v>
      </c>
    </row>
    <row r="76" spans="3:19" x14ac:dyDescent="0.25">
      <c r="C76">
        <f t="shared" si="11"/>
        <v>0</v>
      </c>
      <c r="D76">
        <f t="shared" si="11"/>
        <v>0.34</v>
      </c>
      <c r="E76">
        <f t="shared" si="11"/>
        <v>0.64</v>
      </c>
      <c r="F76">
        <f t="shared" si="11"/>
        <v>0</v>
      </c>
      <c r="G76">
        <f t="shared" si="11"/>
        <v>0</v>
      </c>
      <c r="H76">
        <f t="shared" si="11"/>
        <v>0.02</v>
      </c>
      <c r="I76">
        <f t="shared" si="11"/>
        <v>0</v>
      </c>
      <c r="L76">
        <f t="shared" si="6"/>
        <v>0.53</v>
      </c>
      <c r="P76">
        <f t="shared" si="10"/>
        <v>0.03</v>
      </c>
      <c r="Q76">
        <f t="shared" si="10"/>
        <v>0</v>
      </c>
      <c r="R76">
        <f t="shared" si="10"/>
        <v>0</v>
      </c>
      <c r="S76">
        <f t="shared" si="10"/>
        <v>0.44</v>
      </c>
    </row>
    <row r="77" spans="3:19" x14ac:dyDescent="0.25">
      <c r="C77">
        <f t="shared" si="11"/>
        <v>0</v>
      </c>
      <c r="D77">
        <f t="shared" si="11"/>
        <v>0</v>
      </c>
      <c r="E77">
        <f t="shared" si="11"/>
        <v>0.08</v>
      </c>
      <c r="F77">
        <f t="shared" si="11"/>
        <v>0</v>
      </c>
      <c r="G77">
        <f t="shared" si="11"/>
        <v>0.01</v>
      </c>
      <c r="H77">
        <f t="shared" si="11"/>
        <v>0.13</v>
      </c>
      <c r="I77">
        <f t="shared" si="11"/>
        <v>0.78</v>
      </c>
      <c r="L77">
        <f t="shared" si="6"/>
        <v>0.04</v>
      </c>
      <c r="P77">
        <f t="shared" si="10"/>
        <v>0.14000000000000001</v>
      </c>
      <c r="Q77">
        <f t="shared" si="10"/>
        <v>0.78</v>
      </c>
      <c r="R77">
        <f t="shared" si="10"/>
        <v>0</v>
      </c>
      <c r="S77">
        <f t="shared" si="10"/>
        <v>0.04</v>
      </c>
    </row>
    <row r="78" spans="3:19" x14ac:dyDescent="0.25">
      <c r="C78">
        <f t="shared" si="11"/>
        <v>0.03</v>
      </c>
      <c r="D78">
        <f t="shared" si="11"/>
        <v>0</v>
      </c>
      <c r="E78">
        <f t="shared" si="11"/>
        <v>0.12</v>
      </c>
      <c r="F78">
        <f t="shared" si="11"/>
        <v>0</v>
      </c>
      <c r="G78">
        <f t="shared" si="11"/>
        <v>0.01</v>
      </c>
      <c r="H78">
        <f t="shared" si="11"/>
        <v>0.3</v>
      </c>
      <c r="I78">
        <f t="shared" si="11"/>
        <v>0.54</v>
      </c>
      <c r="L78">
        <f t="shared" si="6"/>
        <v>0.15</v>
      </c>
      <c r="P78">
        <f t="shared" si="10"/>
        <v>0.28000000000000003</v>
      </c>
      <c r="Q78">
        <f t="shared" si="10"/>
        <v>0.54</v>
      </c>
      <c r="R78">
        <f t="shared" si="10"/>
        <v>0</v>
      </c>
      <c r="S78">
        <f t="shared" si="10"/>
        <v>0.03</v>
      </c>
    </row>
    <row r="79" spans="3:19" x14ac:dyDescent="0.25">
      <c r="C79">
        <f t="shared" si="11"/>
        <v>0</v>
      </c>
      <c r="D79">
        <f t="shared" si="11"/>
        <v>0.01</v>
      </c>
      <c r="E79">
        <f t="shared" si="11"/>
        <v>0.97</v>
      </c>
      <c r="F79">
        <f t="shared" si="11"/>
        <v>0</v>
      </c>
      <c r="G79">
        <f t="shared" si="11"/>
        <v>0</v>
      </c>
      <c r="H79">
        <f t="shared" si="11"/>
        <v>0.02</v>
      </c>
      <c r="I79">
        <f t="shared" si="11"/>
        <v>0</v>
      </c>
      <c r="L79">
        <f t="shared" si="6"/>
        <v>0.82</v>
      </c>
      <c r="P79">
        <f t="shared" si="10"/>
        <v>0.11</v>
      </c>
      <c r="Q79">
        <f t="shared" si="10"/>
        <v>0</v>
      </c>
      <c r="R79">
        <f t="shared" si="10"/>
        <v>0</v>
      </c>
      <c r="S79">
        <f t="shared" si="10"/>
        <v>7.0000000000000007E-2</v>
      </c>
    </row>
    <row r="80" spans="3:19" x14ac:dyDescent="0.25">
      <c r="C80">
        <f t="shared" si="11"/>
        <v>0.01</v>
      </c>
      <c r="D80">
        <f t="shared" si="11"/>
        <v>0.76</v>
      </c>
      <c r="E80">
        <f t="shared" si="11"/>
        <v>0.23</v>
      </c>
      <c r="F80">
        <f t="shared" si="11"/>
        <v>0</v>
      </c>
      <c r="G80">
        <f t="shared" si="11"/>
        <v>0</v>
      </c>
      <c r="H80">
        <f t="shared" si="11"/>
        <v>0</v>
      </c>
      <c r="I80">
        <f t="shared" si="11"/>
        <v>0</v>
      </c>
      <c r="L80">
        <f t="shared" si="6"/>
        <v>0.98</v>
      </c>
      <c r="P80">
        <f t="shared" si="10"/>
        <v>0</v>
      </c>
      <c r="Q80">
        <f t="shared" si="10"/>
        <v>0</v>
      </c>
      <c r="R80">
        <f t="shared" si="10"/>
        <v>0</v>
      </c>
      <c r="S80">
        <f t="shared" si="10"/>
        <v>0.02</v>
      </c>
    </row>
    <row r="81" spans="3:19" x14ac:dyDescent="0.25">
      <c r="C81">
        <f t="shared" si="11"/>
        <v>0</v>
      </c>
      <c r="D81">
        <f t="shared" si="11"/>
        <v>0.25</v>
      </c>
      <c r="E81">
        <f t="shared" si="11"/>
        <v>0.75</v>
      </c>
      <c r="F81">
        <f t="shared" si="11"/>
        <v>0</v>
      </c>
      <c r="G81">
        <f t="shared" si="11"/>
        <v>0</v>
      </c>
      <c r="H81">
        <f t="shared" si="11"/>
        <v>0</v>
      </c>
      <c r="I81">
        <f t="shared" si="11"/>
        <v>0</v>
      </c>
      <c r="L81">
        <f t="shared" si="6"/>
        <v>0.05</v>
      </c>
      <c r="P81">
        <f t="shared" si="10"/>
        <v>0.41</v>
      </c>
      <c r="Q81">
        <f t="shared" si="10"/>
        <v>0</v>
      </c>
      <c r="R81">
        <f t="shared" si="10"/>
        <v>0.25</v>
      </c>
      <c r="S81">
        <f t="shared" si="10"/>
        <v>0.28999999999999998</v>
      </c>
    </row>
    <row r="84" spans="3:19" x14ac:dyDescent="0.25">
      <c r="C84">
        <f t="shared" ref="C84:C121" si="12">C44*B2</f>
        <v>0</v>
      </c>
      <c r="D84">
        <f t="shared" ref="D84:D121" si="13">D44*B2</f>
        <v>0</v>
      </c>
      <c r="E84">
        <f t="shared" ref="E84:E121" si="14">E44*B2</f>
        <v>370.44</v>
      </c>
      <c r="F84">
        <f t="shared" ref="F84:F121" si="15">F44*B2</f>
        <v>0</v>
      </c>
      <c r="G84">
        <f t="shared" ref="G84:G121" si="16">G44*B2</f>
        <v>0</v>
      </c>
      <c r="H84">
        <f t="shared" ref="H84:H121" si="17">H44*B2</f>
        <v>3.7800000000000002</v>
      </c>
      <c r="I84">
        <f t="shared" ref="I84:I121" si="18">I44*B2</f>
        <v>3.7800000000000002</v>
      </c>
      <c r="L84">
        <f t="shared" ref="L84:L121" si="19">L44*B2</f>
        <v>351.54</v>
      </c>
      <c r="P84">
        <f t="shared" ref="P84:P121" si="20">P44*B2</f>
        <v>11.34</v>
      </c>
      <c r="Q84">
        <f t="shared" ref="Q84:Q121" si="21">Q44*B2</f>
        <v>3.7800000000000002</v>
      </c>
      <c r="R84">
        <f t="shared" ref="R84:R121" si="22">R44*B2</f>
        <v>0</v>
      </c>
      <c r="S84">
        <f t="shared" ref="S84:S121" si="23">S44*B2</f>
        <v>11.34</v>
      </c>
    </row>
    <row r="85" spans="3:19" x14ac:dyDescent="0.25">
      <c r="C85">
        <f t="shared" si="12"/>
        <v>0</v>
      </c>
      <c r="D85">
        <f t="shared" si="13"/>
        <v>23.31</v>
      </c>
      <c r="E85">
        <f t="shared" si="14"/>
        <v>1445.22</v>
      </c>
      <c r="F85">
        <f t="shared" si="15"/>
        <v>536.13</v>
      </c>
      <c r="G85">
        <f t="shared" si="16"/>
        <v>163.17000000000002</v>
      </c>
      <c r="H85">
        <f t="shared" si="17"/>
        <v>139.85999999999999</v>
      </c>
      <c r="I85">
        <f t="shared" si="18"/>
        <v>23.31</v>
      </c>
      <c r="L85">
        <f t="shared" si="19"/>
        <v>0</v>
      </c>
      <c r="P85">
        <f t="shared" si="20"/>
        <v>1888.1100000000001</v>
      </c>
      <c r="Q85">
        <f t="shared" si="21"/>
        <v>23.31</v>
      </c>
      <c r="R85">
        <f t="shared" si="22"/>
        <v>0</v>
      </c>
      <c r="S85">
        <f t="shared" si="23"/>
        <v>419.58</v>
      </c>
    </row>
    <row r="86" spans="3:19" x14ac:dyDescent="0.25">
      <c r="C86">
        <f t="shared" si="12"/>
        <v>0</v>
      </c>
      <c r="D86">
        <f t="shared" si="13"/>
        <v>18.52</v>
      </c>
      <c r="E86">
        <f t="shared" si="14"/>
        <v>1389</v>
      </c>
      <c r="F86">
        <f t="shared" si="15"/>
        <v>92.600000000000009</v>
      </c>
      <c r="G86">
        <f t="shared" si="16"/>
        <v>74.08</v>
      </c>
      <c r="H86">
        <f t="shared" si="17"/>
        <v>203.72</v>
      </c>
      <c r="I86">
        <f t="shared" si="18"/>
        <v>74.08</v>
      </c>
      <c r="L86">
        <f t="shared" si="19"/>
        <v>129.64000000000001</v>
      </c>
      <c r="P86">
        <f t="shared" si="20"/>
        <v>1203.8</v>
      </c>
      <c r="Q86">
        <f t="shared" si="21"/>
        <v>92.600000000000009</v>
      </c>
      <c r="R86">
        <f t="shared" si="22"/>
        <v>0</v>
      </c>
      <c r="S86">
        <f t="shared" si="23"/>
        <v>425.96000000000004</v>
      </c>
    </row>
    <row r="87" spans="3:19" x14ac:dyDescent="0.25">
      <c r="C87">
        <f t="shared" si="12"/>
        <v>0</v>
      </c>
      <c r="D87">
        <f t="shared" si="13"/>
        <v>16.77</v>
      </c>
      <c r="E87">
        <f t="shared" si="14"/>
        <v>508.69</v>
      </c>
      <c r="F87">
        <f t="shared" si="15"/>
        <v>5.59</v>
      </c>
      <c r="G87">
        <f t="shared" si="16"/>
        <v>5.59</v>
      </c>
      <c r="H87">
        <f t="shared" si="17"/>
        <v>16.77</v>
      </c>
      <c r="I87">
        <f t="shared" si="18"/>
        <v>5.59</v>
      </c>
      <c r="L87">
        <f t="shared" si="19"/>
        <v>324.21999999999997</v>
      </c>
      <c r="P87">
        <f t="shared" si="20"/>
        <v>89.44</v>
      </c>
      <c r="Q87">
        <f t="shared" si="21"/>
        <v>5.59</v>
      </c>
      <c r="R87">
        <f t="shared" si="22"/>
        <v>0</v>
      </c>
      <c r="S87">
        <f t="shared" si="23"/>
        <v>139.75</v>
      </c>
    </row>
    <row r="88" spans="3:19" x14ac:dyDescent="0.25">
      <c r="C88">
        <f t="shared" si="12"/>
        <v>0</v>
      </c>
      <c r="D88">
        <f t="shared" si="13"/>
        <v>130.31</v>
      </c>
      <c r="E88">
        <f t="shared" si="14"/>
        <v>20.41</v>
      </c>
      <c r="F88">
        <f t="shared" si="15"/>
        <v>0</v>
      </c>
      <c r="G88">
        <f t="shared" si="16"/>
        <v>0</v>
      </c>
      <c r="H88">
        <f t="shared" si="17"/>
        <v>3.14</v>
      </c>
      <c r="I88">
        <f t="shared" si="18"/>
        <v>3.14</v>
      </c>
      <c r="L88">
        <f t="shared" si="19"/>
        <v>1.57</v>
      </c>
      <c r="P88">
        <f t="shared" si="20"/>
        <v>4.71</v>
      </c>
      <c r="Q88">
        <f t="shared" si="21"/>
        <v>3.14</v>
      </c>
      <c r="R88">
        <f t="shared" si="22"/>
        <v>130.31</v>
      </c>
      <c r="S88">
        <f t="shared" si="23"/>
        <v>17.27</v>
      </c>
    </row>
    <row r="89" spans="3:19" x14ac:dyDescent="0.25">
      <c r="C89">
        <f t="shared" si="12"/>
        <v>0</v>
      </c>
      <c r="D89">
        <f t="shared" si="13"/>
        <v>165.1</v>
      </c>
      <c r="E89">
        <f t="shared" si="14"/>
        <v>63.5</v>
      </c>
      <c r="F89">
        <f t="shared" si="15"/>
        <v>0</v>
      </c>
      <c r="G89">
        <f t="shared" si="16"/>
        <v>0</v>
      </c>
      <c r="H89">
        <f t="shared" si="17"/>
        <v>20.32</v>
      </c>
      <c r="I89">
        <f t="shared" si="18"/>
        <v>5.08</v>
      </c>
      <c r="L89">
        <f t="shared" si="19"/>
        <v>5.08</v>
      </c>
      <c r="P89">
        <f t="shared" si="20"/>
        <v>60.96</v>
      </c>
      <c r="Q89">
        <f t="shared" si="21"/>
        <v>5.08</v>
      </c>
      <c r="R89">
        <f t="shared" si="22"/>
        <v>165.1</v>
      </c>
      <c r="S89">
        <f t="shared" si="23"/>
        <v>17.78</v>
      </c>
    </row>
    <row r="90" spans="3:19" x14ac:dyDescent="0.25">
      <c r="C90">
        <f t="shared" si="12"/>
        <v>21.75</v>
      </c>
      <c r="D90">
        <f t="shared" si="13"/>
        <v>0</v>
      </c>
      <c r="E90">
        <f t="shared" si="14"/>
        <v>5.8</v>
      </c>
      <c r="F90">
        <f t="shared" si="15"/>
        <v>0</v>
      </c>
      <c r="G90">
        <f t="shared" si="16"/>
        <v>0</v>
      </c>
      <c r="H90">
        <f t="shared" si="17"/>
        <v>17.399999999999999</v>
      </c>
      <c r="I90">
        <f t="shared" si="18"/>
        <v>100.05</v>
      </c>
      <c r="L90">
        <f t="shared" si="19"/>
        <v>15.95</v>
      </c>
      <c r="P90">
        <f t="shared" si="20"/>
        <v>5.8</v>
      </c>
      <c r="Q90">
        <f t="shared" si="21"/>
        <v>98.600000000000009</v>
      </c>
      <c r="R90">
        <f t="shared" si="22"/>
        <v>0</v>
      </c>
      <c r="S90">
        <f t="shared" si="23"/>
        <v>24.650000000000002</v>
      </c>
    </row>
    <row r="91" spans="3:19" x14ac:dyDescent="0.25">
      <c r="C91">
        <f t="shared" si="12"/>
        <v>0</v>
      </c>
      <c r="D91">
        <f t="shared" si="13"/>
        <v>235.22</v>
      </c>
      <c r="E91">
        <f t="shared" si="14"/>
        <v>990.40000000000009</v>
      </c>
      <c r="F91">
        <f t="shared" si="15"/>
        <v>12.38</v>
      </c>
      <c r="G91">
        <f t="shared" si="16"/>
        <v>0</v>
      </c>
      <c r="H91">
        <f t="shared" si="17"/>
        <v>0</v>
      </c>
      <c r="I91">
        <f t="shared" si="18"/>
        <v>0</v>
      </c>
      <c r="L91">
        <f t="shared" si="19"/>
        <v>0</v>
      </c>
      <c r="P91">
        <f t="shared" si="20"/>
        <v>24.76</v>
      </c>
      <c r="Q91">
        <f t="shared" si="21"/>
        <v>0</v>
      </c>
      <c r="R91">
        <f t="shared" si="22"/>
        <v>0</v>
      </c>
      <c r="S91">
        <f t="shared" si="23"/>
        <v>1213.24</v>
      </c>
    </row>
    <row r="92" spans="3:19" x14ac:dyDescent="0.25">
      <c r="C92">
        <f t="shared" si="12"/>
        <v>0</v>
      </c>
      <c r="D92">
        <f t="shared" si="13"/>
        <v>134.64000000000001</v>
      </c>
      <c r="E92">
        <f t="shared" si="14"/>
        <v>1077.1200000000001</v>
      </c>
      <c r="F92">
        <f t="shared" si="15"/>
        <v>12.24</v>
      </c>
      <c r="G92">
        <f t="shared" si="16"/>
        <v>0</v>
      </c>
      <c r="H92">
        <f t="shared" si="17"/>
        <v>0</v>
      </c>
      <c r="I92">
        <f t="shared" si="18"/>
        <v>0</v>
      </c>
      <c r="L92">
        <f t="shared" si="19"/>
        <v>24.48</v>
      </c>
      <c r="P92">
        <f t="shared" si="20"/>
        <v>12.24</v>
      </c>
      <c r="Q92">
        <f t="shared" si="21"/>
        <v>0</v>
      </c>
      <c r="R92">
        <f t="shared" si="22"/>
        <v>0</v>
      </c>
      <c r="S92">
        <f t="shared" si="23"/>
        <v>1187.28</v>
      </c>
    </row>
    <row r="93" spans="3:19" x14ac:dyDescent="0.25">
      <c r="C93">
        <f t="shared" si="12"/>
        <v>2.58</v>
      </c>
      <c r="D93">
        <f t="shared" si="13"/>
        <v>46.44</v>
      </c>
      <c r="E93">
        <f t="shared" si="14"/>
        <v>157.38</v>
      </c>
      <c r="F93">
        <f t="shared" si="15"/>
        <v>0</v>
      </c>
      <c r="G93">
        <f t="shared" si="16"/>
        <v>0</v>
      </c>
      <c r="H93">
        <f t="shared" si="17"/>
        <v>51.6</v>
      </c>
      <c r="I93">
        <f t="shared" si="18"/>
        <v>0</v>
      </c>
      <c r="L93">
        <f t="shared" si="19"/>
        <v>105.77999999999999</v>
      </c>
      <c r="P93">
        <f t="shared" si="20"/>
        <v>30.959999999999997</v>
      </c>
      <c r="Q93">
        <f t="shared" si="21"/>
        <v>0</v>
      </c>
      <c r="R93">
        <f t="shared" si="22"/>
        <v>0</v>
      </c>
      <c r="S93">
        <f t="shared" si="23"/>
        <v>121.25999999999999</v>
      </c>
    </row>
    <row r="94" spans="3:19" x14ac:dyDescent="0.25">
      <c r="C94">
        <f t="shared" si="12"/>
        <v>5.2500000000000009</v>
      </c>
      <c r="D94">
        <f t="shared" si="13"/>
        <v>0.75</v>
      </c>
      <c r="E94">
        <f t="shared" si="14"/>
        <v>9</v>
      </c>
      <c r="F94">
        <f t="shared" si="15"/>
        <v>0</v>
      </c>
      <c r="G94">
        <f t="shared" si="16"/>
        <v>0</v>
      </c>
      <c r="H94">
        <f t="shared" si="17"/>
        <v>55.5</v>
      </c>
      <c r="I94">
        <f t="shared" si="18"/>
        <v>4.5</v>
      </c>
      <c r="L94">
        <f t="shared" si="19"/>
        <v>6</v>
      </c>
      <c r="P94">
        <f t="shared" si="20"/>
        <v>44.25</v>
      </c>
      <c r="Q94">
        <f t="shared" si="21"/>
        <v>5.2500000000000009</v>
      </c>
      <c r="R94">
        <f t="shared" si="22"/>
        <v>0</v>
      </c>
      <c r="S94">
        <f t="shared" si="23"/>
        <v>19.5</v>
      </c>
    </row>
    <row r="95" spans="3:19" x14ac:dyDescent="0.25">
      <c r="C95">
        <f t="shared" si="12"/>
        <v>0</v>
      </c>
      <c r="D95">
        <f t="shared" si="13"/>
        <v>175</v>
      </c>
      <c r="E95">
        <f t="shared" si="14"/>
        <v>75</v>
      </c>
      <c r="F95">
        <f t="shared" si="15"/>
        <v>0</v>
      </c>
      <c r="G95">
        <f t="shared" si="16"/>
        <v>0</v>
      </c>
      <c r="H95">
        <f t="shared" si="17"/>
        <v>0</v>
      </c>
      <c r="I95">
        <f t="shared" si="18"/>
        <v>0</v>
      </c>
      <c r="L95">
        <f t="shared" si="19"/>
        <v>250</v>
      </c>
      <c r="P95">
        <f t="shared" si="20"/>
        <v>0</v>
      </c>
      <c r="Q95">
        <f t="shared" si="21"/>
        <v>0</v>
      </c>
      <c r="R95">
        <f t="shared" si="22"/>
        <v>0</v>
      </c>
      <c r="S95">
        <f t="shared" si="23"/>
        <v>0</v>
      </c>
    </row>
    <row r="96" spans="3:19" x14ac:dyDescent="0.25">
      <c r="C96">
        <f t="shared" si="12"/>
        <v>306</v>
      </c>
      <c r="D96">
        <f t="shared" si="13"/>
        <v>8.16</v>
      </c>
      <c r="E96">
        <f t="shared" si="14"/>
        <v>12.24</v>
      </c>
      <c r="F96">
        <f t="shared" si="15"/>
        <v>0</v>
      </c>
      <c r="G96">
        <f t="shared" si="16"/>
        <v>53.04</v>
      </c>
      <c r="H96">
        <f t="shared" si="17"/>
        <v>28.560000000000002</v>
      </c>
      <c r="I96">
        <f t="shared" si="18"/>
        <v>0</v>
      </c>
      <c r="L96">
        <f t="shared" si="19"/>
        <v>314.16000000000003</v>
      </c>
      <c r="P96">
        <f t="shared" si="20"/>
        <v>20.400000000000002</v>
      </c>
      <c r="Q96">
        <f t="shared" si="21"/>
        <v>28.560000000000002</v>
      </c>
      <c r="R96">
        <f t="shared" si="22"/>
        <v>0</v>
      </c>
      <c r="S96">
        <f t="shared" si="23"/>
        <v>44.88</v>
      </c>
    </row>
    <row r="97" spans="3:19" x14ac:dyDescent="0.25">
      <c r="C97">
        <f t="shared" si="12"/>
        <v>0</v>
      </c>
      <c r="D97">
        <f t="shared" si="13"/>
        <v>466.2</v>
      </c>
      <c r="E97">
        <f t="shared" si="14"/>
        <v>41.44</v>
      </c>
      <c r="F97">
        <f t="shared" si="15"/>
        <v>5.18</v>
      </c>
      <c r="G97">
        <f t="shared" si="16"/>
        <v>0</v>
      </c>
      <c r="H97">
        <f t="shared" si="17"/>
        <v>5.18</v>
      </c>
      <c r="I97">
        <f t="shared" si="18"/>
        <v>0</v>
      </c>
      <c r="L97">
        <f t="shared" si="19"/>
        <v>0</v>
      </c>
      <c r="P97">
        <f t="shared" si="20"/>
        <v>20.72</v>
      </c>
      <c r="Q97">
        <f t="shared" si="21"/>
        <v>0</v>
      </c>
      <c r="R97">
        <f t="shared" si="22"/>
        <v>0</v>
      </c>
      <c r="S97">
        <f t="shared" si="23"/>
        <v>497.28</v>
      </c>
    </row>
    <row r="98" spans="3:19" x14ac:dyDescent="0.25">
      <c r="C98">
        <f t="shared" si="12"/>
        <v>0</v>
      </c>
      <c r="D98">
        <f t="shared" si="13"/>
        <v>267.45999999999998</v>
      </c>
      <c r="E98">
        <f t="shared" si="14"/>
        <v>348.32000000000005</v>
      </c>
      <c r="F98">
        <f t="shared" si="15"/>
        <v>0</v>
      </c>
      <c r="G98">
        <f t="shared" si="16"/>
        <v>0</v>
      </c>
      <c r="H98">
        <f t="shared" si="17"/>
        <v>0</v>
      </c>
      <c r="I98">
        <f t="shared" si="18"/>
        <v>6.22</v>
      </c>
      <c r="L98">
        <f t="shared" si="19"/>
        <v>609.55999999999995</v>
      </c>
      <c r="P98">
        <f t="shared" si="20"/>
        <v>6.22</v>
      </c>
      <c r="Q98">
        <f t="shared" si="21"/>
        <v>6.22</v>
      </c>
      <c r="R98">
        <f t="shared" si="22"/>
        <v>0</v>
      </c>
      <c r="S98">
        <f t="shared" si="23"/>
        <v>0</v>
      </c>
    </row>
    <row r="99" spans="3:19" x14ac:dyDescent="0.25">
      <c r="C99">
        <f t="shared" si="12"/>
        <v>0</v>
      </c>
      <c r="D99">
        <f t="shared" si="13"/>
        <v>0</v>
      </c>
      <c r="E99">
        <f t="shared" si="14"/>
        <v>738.76</v>
      </c>
      <c r="F99">
        <f t="shared" si="15"/>
        <v>0</v>
      </c>
      <c r="G99">
        <f t="shared" si="16"/>
        <v>0</v>
      </c>
      <c r="H99">
        <f t="shared" si="17"/>
        <v>32.119999999999997</v>
      </c>
      <c r="I99">
        <f t="shared" si="18"/>
        <v>32.119999999999997</v>
      </c>
      <c r="L99">
        <f t="shared" si="19"/>
        <v>682.55</v>
      </c>
      <c r="P99">
        <f t="shared" si="20"/>
        <v>72.27</v>
      </c>
      <c r="Q99">
        <f t="shared" si="21"/>
        <v>32.119999999999997</v>
      </c>
      <c r="R99">
        <f t="shared" si="22"/>
        <v>0</v>
      </c>
      <c r="S99">
        <f t="shared" si="23"/>
        <v>16.059999999999999</v>
      </c>
    </row>
    <row r="100" spans="3:19" x14ac:dyDescent="0.25">
      <c r="C100">
        <f t="shared" si="12"/>
        <v>0</v>
      </c>
      <c r="D100">
        <f t="shared" si="13"/>
        <v>199.98</v>
      </c>
      <c r="E100">
        <f t="shared" si="14"/>
        <v>654.48</v>
      </c>
      <c r="F100">
        <f t="shared" si="15"/>
        <v>0</v>
      </c>
      <c r="G100">
        <f t="shared" si="16"/>
        <v>0</v>
      </c>
      <c r="H100">
        <f t="shared" si="17"/>
        <v>36.36</v>
      </c>
      <c r="I100">
        <f t="shared" si="18"/>
        <v>18.18</v>
      </c>
      <c r="L100">
        <f t="shared" si="19"/>
        <v>9.09</v>
      </c>
      <c r="P100">
        <f t="shared" si="20"/>
        <v>599.94000000000005</v>
      </c>
      <c r="Q100">
        <f t="shared" si="21"/>
        <v>18.18</v>
      </c>
      <c r="R100">
        <f t="shared" si="22"/>
        <v>99.99</v>
      </c>
      <c r="S100">
        <f t="shared" si="23"/>
        <v>181.8</v>
      </c>
    </row>
    <row r="101" spans="3:19" x14ac:dyDescent="0.25">
      <c r="C101">
        <f t="shared" si="12"/>
        <v>0</v>
      </c>
      <c r="D101">
        <f t="shared" si="13"/>
        <v>362.26</v>
      </c>
      <c r="E101">
        <f t="shared" si="14"/>
        <v>221.04</v>
      </c>
      <c r="F101">
        <f t="shared" si="15"/>
        <v>0</v>
      </c>
      <c r="G101">
        <f t="shared" si="16"/>
        <v>0</v>
      </c>
      <c r="H101">
        <f t="shared" si="17"/>
        <v>12.280000000000001</v>
      </c>
      <c r="I101">
        <f t="shared" si="18"/>
        <v>18.419999999999998</v>
      </c>
      <c r="L101">
        <f t="shared" si="19"/>
        <v>0</v>
      </c>
      <c r="P101">
        <f t="shared" si="20"/>
        <v>116.66</v>
      </c>
      <c r="Q101">
        <f t="shared" si="21"/>
        <v>18.419999999999998</v>
      </c>
      <c r="R101">
        <f t="shared" si="22"/>
        <v>6.1400000000000006</v>
      </c>
      <c r="S101">
        <f t="shared" si="23"/>
        <v>472.78000000000003</v>
      </c>
    </row>
    <row r="102" spans="3:19" x14ac:dyDescent="0.25">
      <c r="C102">
        <f t="shared" si="12"/>
        <v>0</v>
      </c>
      <c r="D102">
        <f t="shared" si="13"/>
        <v>42.3</v>
      </c>
      <c r="E102">
        <f t="shared" si="14"/>
        <v>192.7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0</v>
      </c>
      <c r="L102">
        <f t="shared" si="19"/>
        <v>4.7</v>
      </c>
      <c r="P102">
        <f t="shared" si="20"/>
        <v>112.8</v>
      </c>
      <c r="Q102">
        <f t="shared" si="21"/>
        <v>0</v>
      </c>
      <c r="R102">
        <f t="shared" si="22"/>
        <v>2.35</v>
      </c>
      <c r="S102">
        <f t="shared" si="23"/>
        <v>115.14999999999999</v>
      </c>
    </row>
    <row r="103" spans="3:19" x14ac:dyDescent="0.25">
      <c r="C103">
        <f t="shared" si="12"/>
        <v>0</v>
      </c>
      <c r="D103">
        <f t="shared" si="13"/>
        <v>252.45</v>
      </c>
      <c r="E103">
        <f t="shared" si="14"/>
        <v>2524.5</v>
      </c>
      <c r="F103">
        <f t="shared" si="15"/>
        <v>0</v>
      </c>
      <c r="G103">
        <f t="shared" si="16"/>
        <v>0</v>
      </c>
      <c r="H103">
        <f t="shared" si="17"/>
        <v>28.05</v>
      </c>
      <c r="I103">
        <f t="shared" si="18"/>
        <v>0</v>
      </c>
      <c r="L103">
        <f t="shared" si="19"/>
        <v>0</v>
      </c>
      <c r="P103">
        <f t="shared" si="20"/>
        <v>2159.85</v>
      </c>
      <c r="Q103">
        <f t="shared" si="21"/>
        <v>0</v>
      </c>
      <c r="R103">
        <f t="shared" si="22"/>
        <v>112.2</v>
      </c>
      <c r="S103">
        <f t="shared" si="23"/>
        <v>532.95000000000005</v>
      </c>
    </row>
    <row r="104" spans="3:19" x14ac:dyDescent="0.25">
      <c r="C104">
        <f t="shared" si="12"/>
        <v>0</v>
      </c>
      <c r="D104">
        <f t="shared" si="13"/>
        <v>62</v>
      </c>
      <c r="E104">
        <f t="shared" si="14"/>
        <v>0</v>
      </c>
      <c r="F104">
        <f t="shared" si="15"/>
        <v>0</v>
      </c>
      <c r="G104">
        <f t="shared" si="16"/>
        <v>0</v>
      </c>
      <c r="H104">
        <f t="shared" si="17"/>
        <v>0</v>
      </c>
      <c r="I104">
        <f t="shared" si="18"/>
        <v>0</v>
      </c>
      <c r="L104">
        <f t="shared" si="19"/>
        <v>62</v>
      </c>
      <c r="P104">
        <f t="shared" si="20"/>
        <v>0</v>
      </c>
      <c r="Q104">
        <f t="shared" si="21"/>
        <v>0</v>
      </c>
      <c r="R104">
        <f t="shared" si="22"/>
        <v>0</v>
      </c>
      <c r="S104">
        <f t="shared" si="23"/>
        <v>0</v>
      </c>
    </row>
    <row r="105" spans="3:19" x14ac:dyDescent="0.25">
      <c r="C105">
        <f t="shared" si="12"/>
        <v>0</v>
      </c>
      <c r="D105">
        <f t="shared" si="13"/>
        <v>0</v>
      </c>
      <c r="E105">
        <f t="shared" si="14"/>
        <v>22.64</v>
      </c>
      <c r="F105">
        <f t="shared" si="15"/>
        <v>0</v>
      </c>
      <c r="G105">
        <f t="shared" si="16"/>
        <v>8.49</v>
      </c>
      <c r="H105">
        <f t="shared" si="17"/>
        <v>192.44000000000003</v>
      </c>
      <c r="I105">
        <f t="shared" si="18"/>
        <v>59.43</v>
      </c>
      <c r="L105">
        <f t="shared" si="19"/>
        <v>2.83</v>
      </c>
      <c r="P105">
        <f t="shared" si="20"/>
        <v>183.95000000000002</v>
      </c>
      <c r="Q105">
        <f t="shared" si="21"/>
        <v>59.43</v>
      </c>
      <c r="R105">
        <f t="shared" si="22"/>
        <v>0</v>
      </c>
      <c r="S105">
        <f t="shared" si="23"/>
        <v>36.79</v>
      </c>
    </row>
    <row r="106" spans="3:19" x14ac:dyDescent="0.25">
      <c r="C106">
        <f t="shared" si="12"/>
        <v>4.29</v>
      </c>
      <c r="D106">
        <f t="shared" si="13"/>
        <v>0</v>
      </c>
      <c r="E106">
        <f t="shared" si="14"/>
        <v>4.29</v>
      </c>
      <c r="F106">
        <f t="shared" si="15"/>
        <v>0</v>
      </c>
      <c r="G106">
        <f t="shared" si="16"/>
        <v>8.58</v>
      </c>
      <c r="H106">
        <f t="shared" si="17"/>
        <v>154.44</v>
      </c>
      <c r="I106">
        <f t="shared" si="18"/>
        <v>257.39999999999998</v>
      </c>
      <c r="L106">
        <f t="shared" si="19"/>
        <v>4.29</v>
      </c>
      <c r="P106">
        <f t="shared" si="20"/>
        <v>137.28</v>
      </c>
      <c r="Q106">
        <f t="shared" si="21"/>
        <v>261.69</v>
      </c>
      <c r="R106">
        <f t="shared" si="22"/>
        <v>0</v>
      </c>
      <c r="S106">
        <f t="shared" si="23"/>
        <v>25.74</v>
      </c>
    </row>
    <row r="107" spans="3:19" x14ac:dyDescent="0.25">
      <c r="C107">
        <f t="shared" si="12"/>
        <v>0</v>
      </c>
      <c r="D107">
        <f t="shared" si="13"/>
        <v>0</v>
      </c>
      <c r="E107">
        <f t="shared" si="14"/>
        <v>449.46</v>
      </c>
      <c r="F107">
        <f t="shared" si="15"/>
        <v>4.54</v>
      </c>
      <c r="G107">
        <f t="shared" si="16"/>
        <v>0</v>
      </c>
      <c r="H107">
        <f t="shared" si="17"/>
        <v>0</v>
      </c>
      <c r="I107">
        <f t="shared" si="18"/>
        <v>0</v>
      </c>
      <c r="L107">
        <f t="shared" si="19"/>
        <v>0</v>
      </c>
      <c r="P107">
        <f t="shared" si="20"/>
        <v>0</v>
      </c>
      <c r="Q107">
        <f t="shared" si="21"/>
        <v>0</v>
      </c>
      <c r="R107">
        <f t="shared" si="22"/>
        <v>0</v>
      </c>
      <c r="S107">
        <f t="shared" si="23"/>
        <v>454</v>
      </c>
    </row>
    <row r="108" spans="3:19" x14ac:dyDescent="0.25">
      <c r="C108">
        <f t="shared" si="12"/>
        <v>5.51</v>
      </c>
      <c r="D108">
        <f t="shared" si="13"/>
        <v>5.51</v>
      </c>
      <c r="E108">
        <f t="shared" si="14"/>
        <v>88.16</v>
      </c>
      <c r="F108">
        <f t="shared" si="15"/>
        <v>0</v>
      </c>
      <c r="G108">
        <f t="shared" si="16"/>
        <v>5.51</v>
      </c>
      <c r="H108">
        <f t="shared" si="17"/>
        <v>391.21</v>
      </c>
      <c r="I108">
        <f t="shared" si="18"/>
        <v>55.1</v>
      </c>
      <c r="L108">
        <f t="shared" si="19"/>
        <v>11.02</v>
      </c>
      <c r="P108">
        <f t="shared" si="20"/>
        <v>369.17</v>
      </c>
      <c r="Q108">
        <f t="shared" si="21"/>
        <v>55.1</v>
      </c>
      <c r="R108">
        <f t="shared" si="22"/>
        <v>0</v>
      </c>
      <c r="S108">
        <f t="shared" si="23"/>
        <v>115.71</v>
      </c>
    </row>
    <row r="109" spans="3:19" x14ac:dyDescent="0.25">
      <c r="C109">
        <f t="shared" si="12"/>
        <v>19.66</v>
      </c>
      <c r="D109">
        <f t="shared" si="13"/>
        <v>9.83</v>
      </c>
      <c r="E109">
        <f t="shared" si="14"/>
        <v>186.77</v>
      </c>
      <c r="F109">
        <f t="shared" si="15"/>
        <v>0</v>
      </c>
      <c r="G109">
        <f t="shared" si="16"/>
        <v>9.83</v>
      </c>
      <c r="H109">
        <f t="shared" si="17"/>
        <v>599.63</v>
      </c>
      <c r="I109">
        <f t="shared" si="18"/>
        <v>157.28</v>
      </c>
      <c r="L109">
        <f t="shared" si="19"/>
        <v>19.66</v>
      </c>
      <c r="P109">
        <f t="shared" si="20"/>
        <v>579.96999999999991</v>
      </c>
      <c r="Q109">
        <f t="shared" si="21"/>
        <v>137.62</v>
      </c>
      <c r="R109">
        <f t="shared" si="22"/>
        <v>0</v>
      </c>
      <c r="S109">
        <f t="shared" si="23"/>
        <v>245.75</v>
      </c>
    </row>
    <row r="110" spans="3:19" x14ac:dyDescent="0.25">
      <c r="C110">
        <f t="shared" si="12"/>
        <v>0</v>
      </c>
      <c r="D110">
        <f t="shared" si="13"/>
        <v>0</v>
      </c>
      <c r="E110">
        <f t="shared" si="14"/>
        <v>269.45</v>
      </c>
      <c r="F110">
        <f t="shared" si="15"/>
        <v>9.51</v>
      </c>
      <c r="G110">
        <f t="shared" si="16"/>
        <v>12.68</v>
      </c>
      <c r="H110">
        <f t="shared" si="17"/>
        <v>22.19</v>
      </c>
      <c r="I110">
        <f t="shared" si="18"/>
        <v>3.17</v>
      </c>
      <c r="L110">
        <f t="shared" si="19"/>
        <v>0</v>
      </c>
      <c r="P110">
        <f t="shared" si="20"/>
        <v>285.3</v>
      </c>
      <c r="Q110">
        <f t="shared" si="21"/>
        <v>0</v>
      </c>
      <c r="R110">
        <f t="shared" si="22"/>
        <v>0</v>
      </c>
      <c r="S110">
        <f t="shared" si="23"/>
        <v>31.700000000000003</v>
      </c>
    </row>
    <row r="111" spans="3:19" x14ac:dyDescent="0.25">
      <c r="C111">
        <f t="shared" si="12"/>
        <v>0</v>
      </c>
      <c r="D111">
        <f t="shared" si="13"/>
        <v>0</v>
      </c>
      <c r="E111">
        <f t="shared" si="14"/>
        <v>696.6</v>
      </c>
      <c r="F111">
        <f t="shared" si="15"/>
        <v>24.3</v>
      </c>
      <c r="G111">
        <f t="shared" si="16"/>
        <v>24.3</v>
      </c>
      <c r="H111">
        <f t="shared" si="17"/>
        <v>56.7</v>
      </c>
      <c r="I111">
        <f t="shared" si="18"/>
        <v>8.1</v>
      </c>
      <c r="L111">
        <f t="shared" si="19"/>
        <v>0</v>
      </c>
      <c r="P111">
        <f t="shared" si="20"/>
        <v>745.2</v>
      </c>
      <c r="Q111">
        <f t="shared" si="21"/>
        <v>16.2</v>
      </c>
      <c r="R111">
        <f t="shared" si="22"/>
        <v>0</v>
      </c>
      <c r="S111">
        <f t="shared" si="23"/>
        <v>48.6</v>
      </c>
    </row>
    <row r="112" spans="3:19" x14ac:dyDescent="0.25">
      <c r="C112">
        <f t="shared" si="12"/>
        <v>316.20000000000005</v>
      </c>
      <c r="D112">
        <f t="shared" si="13"/>
        <v>0</v>
      </c>
      <c r="E112">
        <f t="shared" si="14"/>
        <v>13.95</v>
      </c>
      <c r="F112">
        <f t="shared" si="15"/>
        <v>0</v>
      </c>
      <c r="G112">
        <f t="shared" si="16"/>
        <v>4.6500000000000004</v>
      </c>
      <c r="H112">
        <f t="shared" si="17"/>
        <v>55.8</v>
      </c>
      <c r="I112">
        <f t="shared" si="18"/>
        <v>74.400000000000006</v>
      </c>
      <c r="L112">
        <f t="shared" si="19"/>
        <v>316.20000000000005</v>
      </c>
      <c r="P112">
        <f t="shared" si="20"/>
        <v>13.95</v>
      </c>
      <c r="Q112">
        <f t="shared" si="21"/>
        <v>74.400000000000006</v>
      </c>
      <c r="R112">
        <f t="shared" si="22"/>
        <v>0</v>
      </c>
      <c r="S112">
        <f t="shared" si="23"/>
        <v>60.45</v>
      </c>
    </row>
    <row r="113" spans="2:20" x14ac:dyDescent="0.25">
      <c r="C113">
        <f t="shared" si="12"/>
        <v>431.6</v>
      </c>
      <c r="D113">
        <f t="shared" si="13"/>
        <v>8.3000000000000007</v>
      </c>
      <c r="E113">
        <f t="shared" si="14"/>
        <v>107.9</v>
      </c>
      <c r="F113">
        <f t="shared" si="15"/>
        <v>0</v>
      </c>
      <c r="G113">
        <f t="shared" si="16"/>
        <v>0</v>
      </c>
      <c r="H113">
        <f t="shared" si="17"/>
        <v>124.5</v>
      </c>
      <c r="I113">
        <f t="shared" si="18"/>
        <v>157.69999999999999</v>
      </c>
      <c r="L113">
        <f t="shared" si="19"/>
        <v>531.20000000000005</v>
      </c>
      <c r="P113">
        <f t="shared" si="20"/>
        <v>49.8</v>
      </c>
      <c r="Q113">
        <f t="shared" si="21"/>
        <v>157.69999999999999</v>
      </c>
      <c r="R113">
        <f t="shared" si="22"/>
        <v>0</v>
      </c>
      <c r="S113">
        <f t="shared" si="23"/>
        <v>91.3</v>
      </c>
    </row>
    <row r="114" spans="2:20" x14ac:dyDescent="0.25">
      <c r="C114">
        <f t="shared" si="12"/>
        <v>19.5</v>
      </c>
      <c r="D114">
        <f t="shared" si="13"/>
        <v>0</v>
      </c>
      <c r="E114">
        <f t="shared" si="14"/>
        <v>9.75</v>
      </c>
      <c r="F114">
        <f t="shared" si="15"/>
        <v>0</v>
      </c>
      <c r="G114">
        <f t="shared" si="16"/>
        <v>0</v>
      </c>
      <c r="H114">
        <f t="shared" si="17"/>
        <v>115.05</v>
      </c>
      <c r="I114">
        <f t="shared" si="18"/>
        <v>50.7</v>
      </c>
      <c r="L114">
        <f t="shared" si="19"/>
        <v>21.45</v>
      </c>
      <c r="P114">
        <f t="shared" si="20"/>
        <v>74.099999999999994</v>
      </c>
      <c r="Q114">
        <f t="shared" si="21"/>
        <v>50.7</v>
      </c>
      <c r="R114">
        <f t="shared" si="22"/>
        <v>0</v>
      </c>
      <c r="S114">
        <f t="shared" si="23"/>
        <v>48.75</v>
      </c>
    </row>
    <row r="115" spans="2:20" x14ac:dyDescent="0.25">
      <c r="C115">
        <f t="shared" si="12"/>
        <v>0</v>
      </c>
      <c r="D115">
        <f t="shared" si="13"/>
        <v>162.84</v>
      </c>
      <c r="E115">
        <f t="shared" si="14"/>
        <v>5.31</v>
      </c>
      <c r="F115">
        <f t="shared" si="15"/>
        <v>0</v>
      </c>
      <c r="G115">
        <f t="shared" si="16"/>
        <v>0</v>
      </c>
      <c r="H115">
        <f t="shared" si="17"/>
        <v>7.08</v>
      </c>
      <c r="I115">
        <f t="shared" si="18"/>
        <v>1.77</v>
      </c>
      <c r="L115">
        <f t="shared" si="19"/>
        <v>0</v>
      </c>
      <c r="P115">
        <f t="shared" si="20"/>
        <v>8.85</v>
      </c>
      <c r="Q115">
        <f t="shared" si="21"/>
        <v>1.77</v>
      </c>
      <c r="R115">
        <f t="shared" si="22"/>
        <v>148.68</v>
      </c>
      <c r="S115">
        <f t="shared" si="23"/>
        <v>17.7</v>
      </c>
    </row>
    <row r="116" spans="2:20" x14ac:dyDescent="0.25">
      <c r="C116">
        <f t="shared" si="12"/>
        <v>0</v>
      </c>
      <c r="D116">
        <f t="shared" si="13"/>
        <v>45.220000000000006</v>
      </c>
      <c r="E116">
        <f t="shared" si="14"/>
        <v>85.12</v>
      </c>
      <c r="F116">
        <f t="shared" si="15"/>
        <v>0</v>
      </c>
      <c r="G116">
        <f t="shared" si="16"/>
        <v>0</v>
      </c>
      <c r="H116">
        <f t="shared" si="17"/>
        <v>2.66</v>
      </c>
      <c r="I116">
        <f t="shared" si="18"/>
        <v>0</v>
      </c>
      <c r="L116">
        <f t="shared" si="19"/>
        <v>70.490000000000009</v>
      </c>
      <c r="P116">
        <f t="shared" si="20"/>
        <v>3.9899999999999998</v>
      </c>
      <c r="Q116">
        <f t="shared" si="21"/>
        <v>0</v>
      </c>
      <c r="R116">
        <f t="shared" si="22"/>
        <v>0</v>
      </c>
      <c r="S116">
        <f t="shared" si="23"/>
        <v>58.52</v>
      </c>
    </row>
    <row r="117" spans="2:20" x14ac:dyDescent="0.25">
      <c r="C117">
        <f t="shared" si="12"/>
        <v>0</v>
      </c>
      <c r="D117">
        <f t="shared" si="13"/>
        <v>0</v>
      </c>
      <c r="E117">
        <f t="shared" si="14"/>
        <v>188.32</v>
      </c>
      <c r="F117">
        <f t="shared" si="15"/>
        <v>0</v>
      </c>
      <c r="G117">
        <f t="shared" si="16"/>
        <v>23.54</v>
      </c>
      <c r="H117">
        <f t="shared" si="17"/>
        <v>306.02000000000004</v>
      </c>
      <c r="I117">
        <f t="shared" si="18"/>
        <v>1836.1200000000001</v>
      </c>
      <c r="L117">
        <f t="shared" si="19"/>
        <v>94.16</v>
      </c>
      <c r="P117">
        <f t="shared" si="20"/>
        <v>329.56000000000006</v>
      </c>
      <c r="Q117">
        <f t="shared" si="21"/>
        <v>1836.1200000000001</v>
      </c>
      <c r="R117">
        <f t="shared" si="22"/>
        <v>0</v>
      </c>
      <c r="S117">
        <f t="shared" si="23"/>
        <v>94.16</v>
      </c>
    </row>
    <row r="118" spans="2:20" x14ac:dyDescent="0.25">
      <c r="C118">
        <f t="shared" si="12"/>
        <v>9.09</v>
      </c>
      <c r="D118">
        <f t="shared" si="13"/>
        <v>0</v>
      </c>
      <c r="E118">
        <f t="shared" si="14"/>
        <v>36.36</v>
      </c>
      <c r="F118">
        <f t="shared" si="15"/>
        <v>0</v>
      </c>
      <c r="G118">
        <f t="shared" si="16"/>
        <v>3.0300000000000002</v>
      </c>
      <c r="H118">
        <f t="shared" si="17"/>
        <v>90.899999999999991</v>
      </c>
      <c r="I118">
        <f t="shared" si="18"/>
        <v>163.62</v>
      </c>
      <c r="L118">
        <f t="shared" si="19"/>
        <v>45.449999999999996</v>
      </c>
      <c r="P118">
        <f t="shared" si="20"/>
        <v>84.84</v>
      </c>
      <c r="Q118">
        <f t="shared" si="21"/>
        <v>163.62</v>
      </c>
      <c r="R118">
        <f t="shared" si="22"/>
        <v>0</v>
      </c>
      <c r="S118">
        <f t="shared" si="23"/>
        <v>9.09</v>
      </c>
    </row>
    <row r="119" spans="2:20" x14ac:dyDescent="0.25">
      <c r="C119">
        <f t="shared" si="12"/>
        <v>0</v>
      </c>
      <c r="D119">
        <f t="shared" si="13"/>
        <v>7.11</v>
      </c>
      <c r="E119">
        <f t="shared" si="14"/>
        <v>689.67</v>
      </c>
      <c r="F119">
        <f t="shared" si="15"/>
        <v>0</v>
      </c>
      <c r="G119">
        <f t="shared" si="16"/>
        <v>0</v>
      </c>
      <c r="H119">
        <f t="shared" si="17"/>
        <v>14.22</v>
      </c>
      <c r="I119">
        <f t="shared" si="18"/>
        <v>0</v>
      </c>
      <c r="L119">
        <f t="shared" si="19"/>
        <v>583.02</v>
      </c>
      <c r="P119">
        <f t="shared" si="20"/>
        <v>78.209999999999994</v>
      </c>
      <c r="Q119">
        <f t="shared" si="21"/>
        <v>0</v>
      </c>
      <c r="R119">
        <f t="shared" si="22"/>
        <v>0</v>
      </c>
      <c r="S119">
        <f t="shared" si="23"/>
        <v>49.77</v>
      </c>
    </row>
    <row r="120" spans="2:20" x14ac:dyDescent="0.25">
      <c r="C120">
        <f t="shared" si="12"/>
        <v>2.25</v>
      </c>
      <c r="D120">
        <f t="shared" si="13"/>
        <v>171</v>
      </c>
      <c r="E120">
        <f t="shared" si="14"/>
        <v>51.75</v>
      </c>
      <c r="F120">
        <f t="shared" si="15"/>
        <v>0</v>
      </c>
      <c r="G120">
        <f t="shared" si="16"/>
        <v>0</v>
      </c>
      <c r="H120">
        <f t="shared" si="17"/>
        <v>0</v>
      </c>
      <c r="I120">
        <f t="shared" si="18"/>
        <v>0</v>
      </c>
      <c r="L120">
        <f t="shared" si="19"/>
        <v>220.5</v>
      </c>
      <c r="P120">
        <f t="shared" si="20"/>
        <v>0</v>
      </c>
      <c r="Q120">
        <f t="shared" si="21"/>
        <v>0</v>
      </c>
      <c r="R120">
        <f t="shared" si="22"/>
        <v>0</v>
      </c>
      <c r="S120">
        <f t="shared" si="23"/>
        <v>4.5</v>
      </c>
    </row>
    <row r="121" spans="2:20" x14ac:dyDescent="0.25">
      <c r="C121">
        <f t="shared" si="12"/>
        <v>0</v>
      </c>
      <c r="D121">
        <f t="shared" si="13"/>
        <v>132.5</v>
      </c>
      <c r="E121">
        <f t="shared" si="14"/>
        <v>397.5</v>
      </c>
      <c r="F121">
        <f t="shared" si="15"/>
        <v>0</v>
      </c>
      <c r="G121">
        <f t="shared" si="16"/>
        <v>0</v>
      </c>
      <c r="H121">
        <f t="shared" si="17"/>
        <v>0</v>
      </c>
      <c r="I121">
        <f t="shared" si="18"/>
        <v>0</v>
      </c>
      <c r="L121">
        <f t="shared" si="19"/>
        <v>26.5</v>
      </c>
      <c r="P121">
        <f t="shared" si="20"/>
        <v>217.29999999999998</v>
      </c>
      <c r="Q121">
        <f t="shared" si="21"/>
        <v>0</v>
      </c>
      <c r="R121">
        <f t="shared" si="22"/>
        <v>132.5</v>
      </c>
      <c r="S121">
        <f t="shared" si="23"/>
        <v>153.69999999999999</v>
      </c>
    </row>
    <row r="122" spans="2:20" x14ac:dyDescent="0.25">
      <c r="B122" t="s">
        <v>781</v>
      </c>
      <c r="C122">
        <f t="shared" ref="C122:I122" si="24">SUM(C84:C121)</f>
        <v>1143.68</v>
      </c>
      <c r="D122">
        <f t="shared" si="24"/>
        <v>3149.1800000000003</v>
      </c>
      <c r="E122">
        <f t="shared" si="24"/>
        <v>14148.44</v>
      </c>
      <c r="F122">
        <f t="shared" si="24"/>
        <v>702.46999999999991</v>
      </c>
      <c r="G122">
        <f t="shared" si="24"/>
        <v>396.48999999999995</v>
      </c>
      <c r="H122">
        <f t="shared" si="24"/>
        <v>2787.4799999999996</v>
      </c>
      <c r="I122">
        <f t="shared" si="24"/>
        <v>3119.26</v>
      </c>
      <c r="J122" s="53">
        <f>SUM(C122:I122)</f>
        <v>25447.000000000007</v>
      </c>
      <c r="L122">
        <f>SUM(L84:L121)</f>
        <v>4843.09</v>
      </c>
      <c r="P122">
        <f>SUM(P84:P121)</f>
        <v>9646.6999999999989</v>
      </c>
      <c r="Q122">
        <f>SUM(Q84:Q121)</f>
        <v>3155.2</v>
      </c>
      <c r="R122">
        <f>SUM(R84:R121)</f>
        <v>797.27</v>
      </c>
      <c r="S122">
        <f>SUM(S84:S121)</f>
        <v>7004.7400000000007</v>
      </c>
      <c r="T122" s="53">
        <f>SUM(L122:S122)</f>
        <v>25447</v>
      </c>
    </row>
    <row r="123" spans="2:20" x14ac:dyDescent="0.25">
      <c r="B123" s="53" t="s">
        <v>785</v>
      </c>
      <c r="C123" s="32">
        <f t="shared" ref="C123:I123" si="25">C122/$B$40</f>
        <v>4.4943608283884155E-2</v>
      </c>
      <c r="D123" s="32">
        <f t="shared" si="25"/>
        <v>0.12375447007505798</v>
      </c>
      <c r="E123" s="32">
        <f t="shared" si="25"/>
        <v>0.55599638464259049</v>
      </c>
      <c r="F123" s="32">
        <f t="shared" si="25"/>
        <v>2.7605218689825909E-2</v>
      </c>
      <c r="G123" s="32">
        <f t="shared" si="25"/>
        <v>1.5581011514127401E-2</v>
      </c>
      <c r="H123" s="32">
        <f t="shared" si="25"/>
        <v>0.10954061382481234</v>
      </c>
      <c r="I123" s="32">
        <f t="shared" si="25"/>
        <v>0.12257869296970174</v>
      </c>
      <c r="J123" s="32">
        <f>SUM(C123:I123)</f>
        <v>1</v>
      </c>
      <c r="L123" s="32">
        <f>L122/$B$40</f>
        <v>0.19032066648327897</v>
      </c>
      <c r="M123" s="32"/>
      <c r="N123" s="32"/>
      <c r="O123" s="32"/>
      <c r="P123" s="32">
        <f>P122/$B$40</f>
        <v>0.37908987306951697</v>
      </c>
      <c r="Q123" s="32">
        <f>Q122/$B$40</f>
        <v>0.1239910402012025</v>
      </c>
      <c r="R123" s="32">
        <f>R122/$B$40</f>
        <v>3.1330608716155145E-2</v>
      </c>
      <c r="S123" s="32">
        <f>S122/$B$40</f>
        <v>0.27526781152984636</v>
      </c>
      <c r="T123" s="32">
        <f>SUM(L123:S123)</f>
        <v>1</v>
      </c>
    </row>
    <row r="125" spans="2:20" x14ac:dyDescent="0.25">
      <c r="B125" t="s">
        <v>786</v>
      </c>
      <c r="C125">
        <f t="shared" ref="C125:I125" si="26">AVERAGE(C44:C81)</f>
        <v>6.2105263157894733E-2</v>
      </c>
      <c r="D125">
        <f t="shared" si="26"/>
        <v>0.22263157894736835</v>
      </c>
      <c r="E125">
        <f t="shared" si="26"/>
        <v>0.44605263157894737</v>
      </c>
      <c r="F125">
        <f t="shared" si="26"/>
        <v>1.0263157894736846E-2</v>
      </c>
      <c r="G125">
        <f t="shared" si="26"/>
        <v>1.1052631578947369E-2</v>
      </c>
      <c r="H125">
        <f t="shared" si="26"/>
        <v>0.14289473684210524</v>
      </c>
      <c r="I125">
        <f t="shared" si="26"/>
        <v>0.10500000000000001</v>
      </c>
      <c r="J125" s="32">
        <f>SUM(C125:I125)</f>
        <v>0.99999999999999978</v>
      </c>
      <c r="L125">
        <f>AVERAGE(L44:L81)</f>
        <v>0.28736842105263155</v>
      </c>
      <c r="P125">
        <f>AVERAGE(P44:P81)</f>
        <v>0.27710526315789474</v>
      </c>
      <c r="Q125">
        <f>AVERAGE(Q44:Q81)</f>
        <v>0.1068421052631579</v>
      </c>
      <c r="R125">
        <f>AVERAGE(R44:R81)</f>
        <v>7.2105263157894742E-2</v>
      </c>
      <c r="S125">
        <f>AVERAGE(S44:S81)</f>
        <v>0.25657894736842096</v>
      </c>
      <c r="T125" s="32">
        <f>SUM(L125:S125)</f>
        <v>0.99999999999999978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105"/>
  <sheetViews>
    <sheetView zoomScaleNormal="100" workbookViewId="0">
      <pane ySplit="1" topLeftCell="A37" activePane="bottomLeft" state="frozen"/>
      <selection pane="bottomLeft" activeCell="P75" sqref="P75"/>
    </sheetView>
  </sheetViews>
  <sheetFormatPr defaultColWidth="8.85546875" defaultRowHeight="15" x14ac:dyDescent="0.25"/>
  <cols>
    <col min="1" max="1" width="26.28515625" customWidth="1"/>
    <col min="2" max="2" width="10.28515625" customWidth="1"/>
    <col min="10" max="10" width="14.140625" customWidth="1"/>
    <col min="11" max="11" width="9.7109375" customWidth="1"/>
    <col min="13" max="14" width="11.140625" customWidth="1"/>
    <col min="20" max="21" width="13.7109375" customWidth="1"/>
  </cols>
  <sheetData>
    <row r="1" spans="1:20" x14ac:dyDescent="0.25">
      <c r="A1" t="s">
        <v>508</v>
      </c>
      <c r="B1" t="s">
        <v>805</v>
      </c>
      <c r="C1" t="s">
        <v>280</v>
      </c>
      <c r="D1" t="s">
        <v>242</v>
      </c>
      <c r="E1" t="s">
        <v>241</v>
      </c>
      <c r="F1" t="s">
        <v>240</v>
      </c>
      <c r="G1" t="s">
        <v>281</v>
      </c>
      <c r="H1" t="s">
        <v>243</v>
      </c>
      <c r="I1" t="s">
        <v>91</v>
      </c>
      <c r="J1" t="s">
        <v>92</v>
      </c>
      <c r="K1" t="s">
        <v>806</v>
      </c>
      <c r="L1" s="32" t="s">
        <v>195</v>
      </c>
      <c r="M1" t="s">
        <v>807</v>
      </c>
      <c r="N1" t="s">
        <v>808</v>
      </c>
      <c r="O1" s="32" t="s">
        <v>325</v>
      </c>
      <c r="P1" s="32" t="s">
        <v>93</v>
      </c>
      <c r="Q1" s="32" t="s">
        <v>194</v>
      </c>
      <c r="R1" s="32" t="s">
        <v>193</v>
      </c>
      <c r="S1" t="s">
        <v>91</v>
      </c>
      <c r="T1" t="s">
        <v>109</v>
      </c>
    </row>
    <row r="2" spans="1:20" x14ac:dyDescent="0.25">
      <c r="A2" t="s">
        <v>316</v>
      </c>
      <c r="B2">
        <v>131</v>
      </c>
      <c r="E2">
        <v>89</v>
      </c>
      <c r="H2">
        <v>11</v>
      </c>
      <c r="I2" s="52">
        <f t="shared" ref="I2:I32" si="0">1/(C38*C38+D38*D38+E38*E38+F38*F38+G38*G38+H38*H38)</f>
        <v>1.2434717731907485</v>
      </c>
      <c r="J2" s="52">
        <f t="shared" ref="J2:J32" si="1">1-(I2-1)/(6-1)</f>
        <v>0.95130564536185025</v>
      </c>
      <c r="K2">
        <v>131</v>
      </c>
      <c r="L2">
        <v>84</v>
      </c>
      <c r="O2">
        <v>5</v>
      </c>
      <c r="P2">
        <v>11</v>
      </c>
      <c r="R2">
        <f t="shared" ref="R2:R32" si="2">M2+N2</f>
        <v>0</v>
      </c>
      <c r="S2" s="52">
        <f t="shared" ref="S2:S32" si="3">1/(L38*L38+O38*O38+P38*P38+Q38*Q38+R38*R38)</f>
        <v>1.3885031935573455</v>
      </c>
      <c r="T2" s="52">
        <f t="shared" ref="T2:T32" si="4">1-(S2-1)/(5-1)</f>
        <v>0.90287420161066367</v>
      </c>
    </row>
    <row r="3" spans="1:20" x14ac:dyDescent="0.25">
      <c r="A3" t="s">
        <v>809</v>
      </c>
      <c r="B3" s="32">
        <v>14</v>
      </c>
      <c r="D3">
        <v>15</v>
      </c>
      <c r="E3">
        <v>21</v>
      </c>
      <c r="F3">
        <v>21</v>
      </c>
      <c r="H3">
        <v>43</v>
      </c>
      <c r="I3" s="52">
        <f t="shared" si="0"/>
        <v>3.3829499323410017</v>
      </c>
      <c r="J3" s="52">
        <f t="shared" si="1"/>
        <v>0.52341001353179961</v>
      </c>
      <c r="K3">
        <v>14</v>
      </c>
      <c r="N3">
        <v>7</v>
      </c>
      <c r="O3">
        <v>36</v>
      </c>
      <c r="P3">
        <v>43</v>
      </c>
      <c r="Q3">
        <v>14</v>
      </c>
      <c r="R3">
        <f t="shared" si="2"/>
        <v>7</v>
      </c>
      <c r="S3" s="52">
        <f t="shared" si="3"/>
        <v>2.9498525073746311</v>
      </c>
      <c r="T3" s="52">
        <f t="shared" si="4"/>
        <v>0.51253687315634222</v>
      </c>
    </row>
    <row r="4" spans="1:20" x14ac:dyDescent="0.25">
      <c r="A4" t="s">
        <v>810</v>
      </c>
      <c r="B4">
        <v>148</v>
      </c>
      <c r="D4">
        <v>1</v>
      </c>
      <c r="E4">
        <v>67</v>
      </c>
      <c r="F4">
        <v>7</v>
      </c>
      <c r="G4">
        <v>21</v>
      </c>
      <c r="H4">
        <v>4</v>
      </c>
      <c r="I4" s="52">
        <f t="shared" si="0"/>
        <v>2.0016012810248198</v>
      </c>
      <c r="J4" s="52">
        <f t="shared" si="1"/>
        <v>0.79967974379503604</v>
      </c>
      <c r="K4">
        <v>148</v>
      </c>
      <c r="L4">
        <v>8</v>
      </c>
      <c r="M4">
        <v>11</v>
      </c>
      <c r="N4">
        <v>2</v>
      </c>
      <c r="O4">
        <v>74</v>
      </c>
      <c r="P4">
        <v>4</v>
      </c>
      <c r="R4">
        <f t="shared" si="2"/>
        <v>13</v>
      </c>
      <c r="S4" s="52">
        <f t="shared" si="3"/>
        <v>1.7467248908296944</v>
      </c>
      <c r="T4" s="52">
        <f t="shared" si="4"/>
        <v>0.8133187772925764</v>
      </c>
    </row>
    <row r="5" spans="1:20" x14ac:dyDescent="0.25">
      <c r="A5" t="s">
        <v>811</v>
      </c>
      <c r="B5">
        <v>178</v>
      </c>
      <c r="D5">
        <v>4</v>
      </c>
      <c r="E5">
        <v>88</v>
      </c>
      <c r="F5">
        <v>6</v>
      </c>
      <c r="G5">
        <v>2</v>
      </c>
      <c r="I5" s="52">
        <f t="shared" si="0"/>
        <v>1.2820512820512819</v>
      </c>
      <c r="J5" s="52">
        <f t="shared" si="1"/>
        <v>0.94358974358974357</v>
      </c>
      <c r="K5">
        <v>178</v>
      </c>
      <c r="L5">
        <v>62</v>
      </c>
      <c r="M5">
        <v>11</v>
      </c>
      <c r="N5">
        <v>1</v>
      </c>
      <c r="O5">
        <v>26</v>
      </c>
      <c r="R5">
        <f t="shared" si="2"/>
        <v>12</v>
      </c>
      <c r="S5" s="52">
        <f t="shared" si="3"/>
        <v>2.1440823327615779</v>
      </c>
      <c r="T5" s="52">
        <f t="shared" si="4"/>
        <v>0.71397941680960553</v>
      </c>
    </row>
    <row r="6" spans="1:20" x14ac:dyDescent="0.25">
      <c r="A6" t="s">
        <v>812</v>
      </c>
      <c r="B6" s="32">
        <v>10</v>
      </c>
      <c r="D6">
        <v>100</v>
      </c>
      <c r="I6" s="52">
        <f t="shared" si="0"/>
        <v>1</v>
      </c>
      <c r="J6" s="52">
        <f t="shared" si="1"/>
        <v>1</v>
      </c>
      <c r="K6">
        <v>10</v>
      </c>
      <c r="Q6">
        <v>100</v>
      </c>
      <c r="R6">
        <f t="shared" si="2"/>
        <v>0</v>
      </c>
      <c r="S6" s="52">
        <f t="shared" si="3"/>
        <v>1</v>
      </c>
      <c r="T6" s="52">
        <f t="shared" si="4"/>
        <v>1</v>
      </c>
    </row>
    <row r="7" spans="1:20" x14ac:dyDescent="0.25">
      <c r="A7" t="s">
        <v>760</v>
      </c>
      <c r="B7">
        <v>101</v>
      </c>
      <c r="C7">
        <v>90</v>
      </c>
      <c r="F7">
        <v>1</v>
      </c>
      <c r="G7">
        <v>1</v>
      </c>
      <c r="H7">
        <v>8</v>
      </c>
      <c r="I7" s="52">
        <f t="shared" si="0"/>
        <v>1.2245897624295861</v>
      </c>
      <c r="J7" s="52">
        <f t="shared" si="1"/>
        <v>0.95508204751408277</v>
      </c>
      <c r="K7">
        <v>101</v>
      </c>
      <c r="L7">
        <v>90</v>
      </c>
      <c r="M7">
        <v>1</v>
      </c>
      <c r="O7">
        <v>1</v>
      </c>
      <c r="P7">
        <v>8</v>
      </c>
      <c r="R7">
        <f t="shared" si="2"/>
        <v>1</v>
      </c>
      <c r="S7" s="52">
        <f t="shared" si="3"/>
        <v>1.2245897624295861</v>
      </c>
      <c r="T7" s="52">
        <f t="shared" si="4"/>
        <v>0.94385255939260349</v>
      </c>
    </row>
    <row r="8" spans="1:20" x14ac:dyDescent="0.25">
      <c r="A8" t="s">
        <v>813</v>
      </c>
      <c r="B8">
        <v>362</v>
      </c>
      <c r="D8">
        <v>22</v>
      </c>
      <c r="E8">
        <v>78</v>
      </c>
      <c r="I8" s="52">
        <f t="shared" si="0"/>
        <v>1.5225334957369061</v>
      </c>
      <c r="J8" s="52">
        <f t="shared" si="1"/>
        <v>0.8954933008526188</v>
      </c>
      <c r="K8">
        <v>362</v>
      </c>
      <c r="L8">
        <v>70</v>
      </c>
      <c r="M8">
        <v>19</v>
      </c>
      <c r="N8">
        <v>10</v>
      </c>
      <c r="O8">
        <v>1</v>
      </c>
      <c r="R8">
        <f t="shared" si="2"/>
        <v>29</v>
      </c>
      <c r="S8" s="52">
        <f t="shared" si="3"/>
        <v>1.7415534656913967</v>
      </c>
      <c r="T8" s="52">
        <f t="shared" si="4"/>
        <v>0.81461163357715083</v>
      </c>
    </row>
    <row r="9" spans="1:20" x14ac:dyDescent="0.25">
      <c r="A9" t="s">
        <v>763</v>
      </c>
      <c r="B9">
        <v>85</v>
      </c>
      <c r="D9">
        <v>11</v>
      </c>
      <c r="E9">
        <v>82</v>
      </c>
      <c r="F9">
        <v>1</v>
      </c>
      <c r="G9">
        <v>6</v>
      </c>
      <c r="I9" s="52">
        <f t="shared" si="0"/>
        <v>1.4530659691950012</v>
      </c>
      <c r="J9" s="52">
        <f t="shared" si="1"/>
        <v>0.90938680616099976</v>
      </c>
      <c r="K9">
        <v>85</v>
      </c>
      <c r="L9">
        <v>53</v>
      </c>
      <c r="M9">
        <v>27</v>
      </c>
      <c r="N9">
        <v>1</v>
      </c>
      <c r="O9">
        <v>19</v>
      </c>
      <c r="R9">
        <f t="shared" si="2"/>
        <v>28</v>
      </c>
      <c r="S9" s="52">
        <f t="shared" si="3"/>
        <v>2.5290844714213447</v>
      </c>
      <c r="T9" s="52">
        <f t="shared" si="4"/>
        <v>0.61772888214466382</v>
      </c>
    </row>
    <row r="10" spans="1:20" x14ac:dyDescent="0.25">
      <c r="A10" t="s">
        <v>814</v>
      </c>
      <c r="B10">
        <v>114</v>
      </c>
      <c r="D10">
        <v>47</v>
      </c>
      <c r="E10">
        <v>53</v>
      </c>
      <c r="I10" s="52">
        <f t="shared" si="0"/>
        <v>1.9928258270227182</v>
      </c>
      <c r="J10" s="52">
        <f t="shared" si="1"/>
        <v>0.80143483459545639</v>
      </c>
      <c r="K10">
        <v>114</v>
      </c>
      <c r="M10">
        <v>80</v>
      </c>
      <c r="N10">
        <v>20</v>
      </c>
      <c r="R10">
        <f t="shared" si="2"/>
        <v>100</v>
      </c>
      <c r="S10" s="52">
        <f t="shared" si="3"/>
        <v>1</v>
      </c>
      <c r="T10" s="52">
        <f t="shared" si="4"/>
        <v>1</v>
      </c>
    </row>
    <row r="11" spans="1:20" x14ac:dyDescent="0.25">
      <c r="A11" t="s">
        <v>815</v>
      </c>
      <c r="B11">
        <v>109</v>
      </c>
      <c r="C11">
        <v>97</v>
      </c>
      <c r="G11">
        <v>3</v>
      </c>
      <c r="I11" s="52">
        <f t="shared" si="0"/>
        <v>1.0617965597791463</v>
      </c>
      <c r="J11" s="52">
        <f t="shared" si="1"/>
        <v>0.98764068804417071</v>
      </c>
      <c r="K11">
        <v>109</v>
      </c>
      <c r="L11">
        <v>96</v>
      </c>
      <c r="N11">
        <v>4</v>
      </c>
      <c r="R11">
        <f t="shared" si="2"/>
        <v>4</v>
      </c>
      <c r="S11" s="52">
        <f t="shared" si="3"/>
        <v>1.0831889081455806</v>
      </c>
      <c r="T11" s="52">
        <f t="shared" si="4"/>
        <v>0.97920277296360481</v>
      </c>
    </row>
    <row r="12" spans="1:20" x14ac:dyDescent="0.25">
      <c r="A12" t="s">
        <v>816</v>
      </c>
      <c r="B12">
        <v>126</v>
      </c>
      <c r="D12">
        <v>4</v>
      </c>
      <c r="E12">
        <v>29</v>
      </c>
      <c r="F12">
        <v>21</v>
      </c>
      <c r="G12">
        <v>32</v>
      </c>
      <c r="H12">
        <v>14</v>
      </c>
      <c r="I12" s="52">
        <f t="shared" si="0"/>
        <v>3.9714058776806986</v>
      </c>
      <c r="J12" s="52">
        <f t="shared" si="1"/>
        <v>0.40571882446386032</v>
      </c>
      <c r="K12">
        <v>126</v>
      </c>
      <c r="M12">
        <v>8</v>
      </c>
      <c r="N12">
        <v>13</v>
      </c>
      <c r="O12">
        <v>62</v>
      </c>
      <c r="P12">
        <v>17</v>
      </c>
      <c r="R12">
        <f t="shared" si="2"/>
        <v>21</v>
      </c>
      <c r="S12" s="52">
        <f t="shared" si="3"/>
        <v>2.1862702229995628</v>
      </c>
      <c r="T12" s="52">
        <f t="shared" si="4"/>
        <v>0.70343244425010931</v>
      </c>
    </row>
    <row r="13" spans="1:20" x14ac:dyDescent="0.25">
      <c r="A13" t="s">
        <v>817</v>
      </c>
      <c r="B13">
        <v>235</v>
      </c>
      <c r="D13">
        <v>47</v>
      </c>
      <c r="E13">
        <v>28</v>
      </c>
      <c r="F13">
        <v>5</v>
      </c>
      <c r="G13">
        <v>5</v>
      </c>
      <c r="H13">
        <v>15</v>
      </c>
      <c r="I13" s="52">
        <f t="shared" si="0"/>
        <v>3.0599755201958376</v>
      </c>
      <c r="J13" s="52">
        <f t="shared" si="1"/>
        <v>0.5880048959608325</v>
      </c>
      <c r="K13">
        <v>235</v>
      </c>
      <c r="M13">
        <v>44</v>
      </c>
      <c r="N13">
        <v>12</v>
      </c>
      <c r="O13">
        <v>20</v>
      </c>
      <c r="P13">
        <v>15</v>
      </c>
      <c r="Q13">
        <v>8</v>
      </c>
      <c r="R13">
        <f t="shared" si="2"/>
        <v>56</v>
      </c>
      <c r="S13" s="52">
        <f t="shared" si="3"/>
        <v>2.6143790849673199</v>
      </c>
      <c r="T13" s="52">
        <f t="shared" si="4"/>
        <v>0.59640522875817004</v>
      </c>
    </row>
    <row r="14" spans="1:20" x14ac:dyDescent="0.25">
      <c r="A14" t="s">
        <v>357</v>
      </c>
      <c r="B14">
        <v>34</v>
      </c>
      <c r="D14">
        <v>69</v>
      </c>
      <c r="E14">
        <v>13</v>
      </c>
      <c r="F14">
        <v>3</v>
      </c>
      <c r="G14">
        <v>3</v>
      </c>
      <c r="H14">
        <v>12</v>
      </c>
      <c r="I14" s="52">
        <f t="shared" si="0"/>
        <v>1.9638648860958363</v>
      </c>
      <c r="J14" s="52">
        <f t="shared" si="1"/>
        <v>0.80722702278083269</v>
      </c>
      <c r="K14">
        <v>34</v>
      </c>
      <c r="O14">
        <v>6</v>
      </c>
      <c r="P14">
        <v>12</v>
      </c>
      <c r="Q14">
        <v>82</v>
      </c>
      <c r="R14">
        <f t="shared" si="2"/>
        <v>0</v>
      </c>
      <c r="S14" s="52">
        <f t="shared" si="3"/>
        <v>1.4484356894553878</v>
      </c>
      <c r="T14" s="52">
        <f t="shared" si="4"/>
        <v>0.88789107763615305</v>
      </c>
    </row>
    <row r="15" spans="1:20" x14ac:dyDescent="0.25">
      <c r="A15" t="s">
        <v>818</v>
      </c>
      <c r="B15">
        <v>82</v>
      </c>
      <c r="E15">
        <v>83</v>
      </c>
      <c r="G15">
        <v>17</v>
      </c>
      <c r="I15" s="52">
        <f t="shared" si="0"/>
        <v>1.3931457230426301</v>
      </c>
      <c r="J15" s="52">
        <f t="shared" si="1"/>
        <v>0.92137085539147401</v>
      </c>
      <c r="K15">
        <v>82</v>
      </c>
      <c r="L15">
        <v>71</v>
      </c>
      <c r="O15">
        <v>29</v>
      </c>
      <c r="R15">
        <f t="shared" si="2"/>
        <v>0</v>
      </c>
      <c r="S15" s="52">
        <f t="shared" si="3"/>
        <v>1.7001020061203673</v>
      </c>
      <c r="T15" s="52">
        <f t="shared" si="4"/>
        <v>0.82497449846990811</v>
      </c>
    </row>
    <row r="16" spans="1:20" x14ac:dyDescent="0.25">
      <c r="A16" t="s">
        <v>819</v>
      </c>
      <c r="B16">
        <v>12</v>
      </c>
      <c r="E16">
        <v>100</v>
      </c>
      <c r="I16" s="52">
        <f t="shared" si="0"/>
        <v>1</v>
      </c>
      <c r="J16" s="52">
        <f t="shared" si="1"/>
        <v>1</v>
      </c>
      <c r="K16">
        <v>12</v>
      </c>
      <c r="L16">
        <v>100</v>
      </c>
      <c r="R16">
        <f t="shared" si="2"/>
        <v>0</v>
      </c>
      <c r="S16" s="52">
        <f t="shared" si="3"/>
        <v>1</v>
      </c>
      <c r="T16" s="52">
        <f t="shared" si="4"/>
        <v>1</v>
      </c>
    </row>
    <row r="17" spans="1:20" x14ac:dyDescent="0.25">
      <c r="A17" t="s">
        <v>298</v>
      </c>
      <c r="B17">
        <v>41</v>
      </c>
      <c r="C17">
        <v>80</v>
      </c>
      <c r="E17">
        <v>15</v>
      </c>
      <c r="G17">
        <v>5</v>
      </c>
      <c r="I17" s="52">
        <f t="shared" si="0"/>
        <v>1.5037593984962405</v>
      </c>
      <c r="J17" s="52">
        <f t="shared" si="1"/>
        <v>0.89924812030075185</v>
      </c>
      <c r="K17">
        <v>41</v>
      </c>
      <c r="L17">
        <v>80</v>
      </c>
      <c r="N17">
        <v>15</v>
      </c>
      <c r="O17">
        <v>5</v>
      </c>
      <c r="R17">
        <f t="shared" si="2"/>
        <v>15</v>
      </c>
      <c r="S17" s="52">
        <f t="shared" si="3"/>
        <v>1.5037593984962405</v>
      </c>
      <c r="T17" s="52">
        <f t="shared" si="4"/>
        <v>0.87406015037593987</v>
      </c>
    </row>
    <row r="18" spans="1:20" x14ac:dyDescent="0.25">
      <c r="A18" t="s">
        <v>773</v>
      </c>
      <c r="B18">
        <v>59</v>
      </c>
      <c r="D18">
        <v>57</v>
      </c>
      <c r="E18">
        <v>41</v>
      </c>
      <c r="G18">
        <v>2</v>
      </c>
      <c r="I18" s="52">
        <f t="shared" si="0"/>
        <v>2.0267531414673687</v>
      </c>
      <c r="J18" s="52">
        <f t="shared" si="1"/>
        <v>0.79464937170652628</v>
      </c>
      <c r="K18">
        <v>59</v>
      </c>
      <c r="M18">
        <v>54</v>
      </c>
      <c r="N18">
        <v>5</v>
      </c>
      <c r="O18">
        <v>24</v>
      </c>
      <c r="Q18">
        <v>17</v>
      </c>
      <c r="R18">
        <f t="shared" si="2"/>
        <v>59</v>
      </c>
      <c r="S18" s="52">
        <f t="shared" si="3"/>
        <v>2.300966405890474</v>
      </c>
      <c r="T18" s="52">
        <f t="shared" si="4"/>
        <v>0.67475839852738151</v>
      </c>
    </row>
    <row r="19" spans="1:20" x14ac:dyDescent="0.25">
      <c r="A19" t="s">
        <v>820</v>
      </c>
      <c r="B19">
        <v>100</v>
      </c>
      <c r="C19">
        <v>66</v>
      </c>
      <c r="G19">
        <v>8</v>
      </c>
      <c r="H19">
        <v>26</v>
      </c>
      <c r="I19" s="52">
        <f t="shared" si="0"/>
        <v>1.9623233908948192</v>
      </c>
      <c r="J19" s="52">
        <f t="shared" si="1"/>
        <v>0.80753532182103616</v>
      </c>
      <c r="K19">
        <v>100</v>
      </c>
      <c r="L19">
        <v>66</v>
      </c>
      <c r="M19">
        <v>2</v>
      </c>
      <c r="N19">
        <v>6</v>
      </c>
      <c r="P19">
        <v>26</v>
      </c>
      <c r="R19">
        <f t="shared" si="2"/>
        <v>8</v>
      </c>
      <c r="S19" s="52">
        <f t="shared" si="3"/>
        <v>1.9623233908948192</v>
      </c>
      <c r="T19" s="52">
        <f t="shared" si="4"/>
        <v>0.7594191522762952</v>
      </c>
    </row>
    <row r="20" spans="1:20" x14ac:dyDescent="0.25">
      <c r="A20" t="s">
        <v>774</v>
      </c>
      <c r="B20">
        <v>39</v>
      </c>
      <c r="C20">
        <v>21</v>
      </c>
      <c r="F20">
        <v>26</v>
      </c>
      <c r="G20">
        <v>32</v>
      </c>
      <c r="H20">
        <v>21</v>
      </c>
      <c r="I20" s="52">
        <f t="shared" si="0"/>
        <v>3.872966692486445</v>
      </c>
      <c r="J20" s="52">
        <f t="shared" si="1"/>
        <v>0.425406661502711</v>
      </c>
      <c r="K20">
        <v>39</v>
      </c>
      <c r="L20">
        <v>21</v>
      </c>
      <c r="M20">
        <v>21</v>
      </c>
      <c r="O20">
        <v>13</v>
      </c>
      <c r="P20">
        <v>45</v>
      </c>
      <c r="R20">
        <f t="shared" si="2"/>
        <v>21</v>
      </c>
      <c r="S20" s="52">
        <f t="shared" si="3"/>
        <v>3.2509752925877766</v>
      </c>
      <c r="T20" s="52">
        <f t="shared" si="4"/>
        <v>0.43725617685305584</v>
      </c>
    </row>
    <row r="21" spans="1:20" x14ac:dyDescent="0.25">
      <c r="A21" t="s">
        <v>221</v>
      </c>
      <c r="B21">
        <v>111</v>
      </c>
      <c r="D21">
        <v>4</v>
      </c>
      <c r="E21">
        <v>56</v>
      </c>
      <c r="G21">
        <v>39</v>
      </c>
      <c r="H21">
        <v>1</v>
      </c>
      <c r="I21" s="52">
        <f t="shared" si="0"/>
        <v>2.1394950791613176</v>
      </c>
      <c r="J21" s="52">
        <f t="shared" si="1"/>
        <v>0.77210098416773643</v>
      </c>
      <c r="K21">
        <v>111</v>
      </c>
      <c r="L21">
        <v>20</v>
      </c>
      <c r="M21">
        <v>21</v>
      </c>
      <c r="N21">
        <v>3</v>
      </c>
      <c r="O21">
        <v>52</v>
      </c>
      <c r="P21">
        <v>1</v>
      </c>
      <c r="Q21">
        <v>3</v>
      </c>
      <c r="R21">
        <f t="shared" si="2"/>
        <v>24</v>
      </c>
      <c r="S21" s="52">
        <f t="shared" si="3"/>
        <v>2.7100271002710028</v>
      </c>
      <c r="T21" s="52">
        <f t="shared" si="4"/>
        <v>0.5724932249322493</v>
      </c>
    </row>
    <row r="22" spans="1:20" x14ac:dyDescent="0.25">
      <c r="A22" t="s">
        <v>776</v>
      </c>
      <c r="B22">
        <v>18</v>
      </c>
      <c r="E22">
        <v>72</v>
      </c>
      <c r="G22">
        <v>22</v>
      </c>
      <c r="H22">
        <v>6</v>
      </c>
      <c r="I22" s="52">
        <f t="shared" si="0"/>
        <v>1.7531556802244039</v>
      </c>
      <c r="J22" s="52">
        <f t="shared" si="1"/>
        <v>0.84936886395511924</v>
      </c>
      <c r="K22">
        <v>18</v>
      </c>
      <c r="L22">
        <v>44</v>
      </c>
      <c r="M22">
        <v>22</v>
      </c>
      <c r="O22">
        <v>28</v>
      </c>
      <c r="P22">
        <v>6</v>
      </c>
      <c r="R22">
        <f t="shared" si="2"/>
        <v>22</v>
      </c>
      <c r="S22" s="52">
        <f t="shared" si="3"/>
        <v>3.0864197530864197</v>
      </c>
      <c r="T22" s="52">
        <f t="shared" si="4"/>
        <v>0.47839506172839508</v>
      </c>
    </row>
    <row r="23" spans="1:20" x14ac:dyDescent="0.25">
      <c r="A23" t="s">
        <v>778</v>
      </c>
      <c r="B23">
        <v>56</v>
      </c>
      <c r="E23">
        <v>100</v>
      </c>
      <c r="I23" s="52">
        <f t="shared" si="0"/>
        <v>1</v>
      </c>
      <c r="J23" s="52">
        <f t="shared" si="1"/>
        <v>1</v>
      </c>
      <c r="K23">
        <v>56</v>
      </c>
      <c r="O23">
        <v>100</v>
      </c>
      <c r="R23">
        <f t="shared" si="2"/>
        <v>0</v>
      </c>
      <c r="S23" s="52">
        <f t="shared" si="3"/>
        <v>1</v>
      </c>
      <c r="T23" s="52">
        <f t="shared" si="4"/>
        <v>1</v>
      </c>
    </row>
    <row r="24" spans="1:20" x14ac:dyDescent="0.25">
      <c r="A24" t="s">
        <v>304</v>
      </c>
      <c r="B24">
        <v>62</v>
      </c>
      <c r="C24">
        <v>61</v>
      </c>
      <c r="D24">
        <v>17</v>
      </c>
      <c r="E24">
        <v>2</v>
      </c>
      <c r="F24">
        <v>2</v>
      </c>
      <c r="G24">
        <v>10</v>
      </c>
      <c r="H24">
        <v>8</v>
      </c>
      <c r="I24" s="52">
        <f t="shared" si="0"/>
        <v>2.3912003825920611</v>
      </c>
      <c r="J24" s="52">
        <f t="shared" si="1"/>
        <v>0.7217599234815878</v>
      </c>
      <c r="K24">
        <v>62</v>
      </c>
      <c r="L24">
        <v>77</v>
      </c>
      <c r="M24">
        <v>6</v>
      </c>
      <c r="N24">
        <v>3</v>
      </c>
      <c r="O24">
        <v>5</v>
      </c>
      <c r="P24">
        <v>8</v>
      </c>
      <c r="R24">
        <f t="shared" si="2"/>
        <v>9</v>
      </c>
      <c r="S24" s="52">
        <f t="shared" si="3"/>
        <v>1.6396130513198888</v>
      </c>
      <c r="T24" s="52">
        <f t="shared" si="4"/>
        <v>0.84009673717002786</v>
      </c>
    </row>
    <row r="25" spans="1:20" x14ac:dyDescent="0.25">
      <c r="A25" t="s">
        <v>821</v>
      </c>
      <c r="B25">
        <v>38</v>
      </c>
      <c r="D25">
        <v>66</v>
      </c>
      <c r="G25">
        <v>13</v>
      </c>
      <c r="H25">
        <v>21</v>
      </c>
      <c r="I25" s="52">
        <f t="shared" si="0"/>
        <v>2.0136931131695528</v>
      </c>
      <c r="J25" s="52">
        <f t="shared" si="1"/>
        <v>0.79726137736608949</v>
      </c>
      <c r="K25">
        <v>38</v>
      </c>
      <c r="O25">
        <v>13</v>
      </c>
      <c r="P25">
        <v>21</v>
      </c>
      <c r="Q25">
        <v>66</v>
      </c>
      <c r="R25">
        <f t="shared" si="2"/>
        <v>0</v>
      </c>
      <c r="S25" s="52">
        <f t="shared" si="3"/>
        <v>2.0136931131695528</v>
      </c>
      <c r="T25" s="52">
        <f t="shared" si="4"/>
        <v>0.7465767217076118</v>
      </c>
    </row>
    <row r="26" spans="1:20" x14ac:dyDescent="0.25">
      <c r="A26" t="s">
        <v>310</v>
      </c>
      <c r="B26">
        <v>161</v>
      </c>
      <c r="D26">
        <v>21</v>
      </c>
      <c r="E26">
        <v>79</v>
      </c>
      <c r="I26" s="52">
        <f t="shared" si="0"/>
        <v>1.4965579167913796</v>
      </c>
      <c r="J26" s="52">
        <f t="shared" si="1"/>
        <v>0.90068841664172405</v>
      </c>
      <c r="K26">
        <v>161</v>
      </c>
      <c r="L26">
        <v>82</v>
      </c>
      <c r="M26">
        <v>17</v>
      </c>
      <c r="N26">
        <v>1</v>
      </c>
      <c r="R26">
        <f t="shared" si="2"/>
        <v>18</v>
      </c>
      <c r="S26" s="52">
        <f t="shared" si="3"/>
        <v>1.4188422247446082</v>
      </c>
      <c r="T26" s="52">
        <f t="shared" si="4"/>
        <v>0.8952894438138479</v>
      </c>
    </row>
    <row r="27" spans="1:20" x14ac:dyDescent="0.25">
      <c r="A27" t="s">
        <v>154</v>
      </c>
      <c r="B27">
        <v>182</v>
      </c>
      <c r="C27">
        <v>1</v>
      </c>
      <c r="E27">
        <v>1</v>
      </c>
      <c r="F27">
        <v>14</v>
      </c>
      <c r="G27">
        <v>7</v>
      </c>
      <c r="H27">
        <v>77</v>
      </c>
      <c r="I27" s="52">
        <f t="shared" si="0"/>
        <v>1.6191709844559585</v>
      </c>
      <c r="J27" s="52">
        <f t="shared" si="1"/>
        <v>0.87616580310880832</v>
      </c>
      <c r="K27">
        <v>182</v>
      </c>
      <c r="L27">
        <v>2</v>
      </c>
      <c r="N27">
        <v>14</v>
      </c>
      <c r="O27">
        <v>7</v>
      </c>
      <c r="P27">
        <v>77</v>
      </c>
      <c r="R27">
        <f t="shared" si="2"/>
        <v>14</v>
      </c>
      <c r="S27" s="52">
        <f t="shared" si="3"/>
        <v>1.6186468112657821</v>
      </c>
      <c r="T27" s="52">
        <f t="shared" si="4"/>
        <v>0.84533829718355447</v>
      </c>
    </row>
    <row r="28" spans="1:20" x14ac:dyDescent="0.25">
      <c r="A28" t="s">
        <v>312</v>
      </c>
      <c r="B28">
        <v>71</v>
      </c>
      <c r="C28">
        <v>3</v>
      </c>
      <c r="E28">
        <v>55</v>
      </c>
      <c r="G28">
        <v>3</v>
      </c>
      <c r="H28">
        <v>39</v>
      </c>
      <c r="I28" s="52">
        <f t="shared" si="0"/>
        <v>2.1910604732690619</v>
      </c>
      <c r="J28" s="52">
        <f t="shared" si="1"/>
        <v>0.76178790534618757</v>
      </c>
      <c r="K28">
        <v>125</v>
      </c>
      <c r="L28">
        <v>44</v>
      </c>
      <c r="O28">
        <v>17</v>
      </c>
      <c r="P28">
        <v>39</v>
      </c>
      <c r="R28">
        <f t="shared" si="2"/>
        <v>0</v>
      </c>
      <c r="S28" s="52">
        <f t="shared" si="3"/>
        <v>2.6695141484249865</v>
      </c>
      <c r="T28" s="52">
        <f t="shared" si="4"/>
        <v>0.58262146289375338</v>
      </c>
    </row>
    <row r="29" spans="1:20" x14ac:dyDescent="0.25">
      <c r="A29" t="s">
        <v>822</v>
      </c>
      <c r="B29">
        <v>53</v>
      </c>
      <c r="E29">
        <v>100</v>
      </c>
      <c r="I29" s="52">
        <f t="shared" si="0"/>
        <v>1</v>
      </c>
      <c r="J29" s="52">
        <f t="shared" si="1"/>
        <v>1</v>
      </c>
      <c r="K29">
        <v>53</v>
      </c>
      <c r="L29">
        <v>91</v>
      </c>
      <c r="M29">
        <v>6</v>
      </c>
      <c r="O29">
        <v>4</v>
      </c>
      <c r="R29">
        <f t="shared" si="2"/>
        <v>6</v>
      </c>
      <c r="S29" s="52">
        <f t="shared" si="3"/>
        <v>1.2000480019200765</v>
      </c>
      <c r="T29" s="52">
        <f t="shared" si="4"/>
        <v>0.94998799951998092</v>
      </c>
    </row>
    <row r="30" spans="1:20" x14ac:dyDescent="0.25">
      <c r="A30" t="s">
        <v>823</v>
      </c>
      <c r="B30">
        <v>265</v>
      </c>
      <c r="E30">
        <v>45</v>
      </c>
      <c r="F30">
        <v>45</v>
      </c>
      <c r="G30">
        <v>10</v>
      </c>
      <c r="I30" s="52">
        <f t="shared" si="0"/>
        <v>2.4096385542168672</v>
      </c>
      <c r="J30" s="52">
        <f t="shared" si="1"/>
        <v>0.71807228915662658</v>
      </c>
      <c r="K30">
        <v>265</v>
      </c>
      <c r="M30">
        <v>12</v>
      </c>
      <c r="N30">
        <v>3</v>
      </c>
      <c r="O30">
        <v>85</v>
      </c>
      <c r="R30">
        <f t="shared" si="2"/>
        <v>15</v>
      </c>
      <c r="S30" s="52">
        <f t="shared" si="3"/>
        <v>1.3422818791946312</v>
      </c>
      <c r="T30" s="52">
        <f t="shared" si="4"/>
        <v>0.91442953020134221</v>
      </c>
    </row>
    <row r="31" spans="1:20" x14ac:dyDescent="0.25">
      <c r="A31" t="s">
        <v>824</v>
      </c>
      <c r="B31" s="32">
        <v>19</v>
      </c>
      <c r="E31">
        <v>100</v>
      </c>
      <c r="I31" s="52">
        <f t="shared" si="0"/>
        <v>1</v>
      </c>
      <c r="J31" s="52">
        <f t="shared" si="1"/>
        <v>1</v>
      </c>
      <c r="K31">
        <v>19</v>
      </c>
      <c r="L31">
        <v>79</v>
      </c>
      <c r="O31">
        <v>21</v>
      </c>
      <c r="R31">
        <f t="shared" si="2"/>
        <v>0</v>
      </c>
      <c r="S31" s="52">
        <f t="shared" si="3"/>
        <v>1.4965579167913796</v>
      </c>
      <c r="T31" s="52">
        <f t="shared" si="4"/>
        <v>0.87586052080215504</v>
      </c>
    </row>
    <row r="32" spans="1:20" x14ac:dyDescent="0.25">
      <c r="A32" t="s">
        <v>171</v>
      </c>
      <c r="B32">
        <v>78</v>
      </c>
      <c r="D32">
        <v>18</v>
      </c>
      <c r="E32">
        <v>76</v>
      </c>
      <c r="F32">
        <v>6</v>
      </c>
      <c r="I32" s="52">
        <f t="shared" si="0"/>
        <v>1.6297262059973923</v>
      </c>
      <c r="J32" s="52">
        <f t="shared" si="1"/>
        <v>0.87405475880052153</v>
      </c>
      <c r="K32">
        <v>78</v>
      </c>
      <c r="L32">
        <v>41</v>
      </c>
      <c r="M32">
        <v>29</v>
      </c>
      <c r="N32">
        <v>6</v>
      </c>
      <c r="O32">
        <v>23</v>
      </c>
      <c r="R32">
        <f t="shared" si="2"/>
        <v>35</v>
      </c>
      <c r="S32" s="52">
        <f t="shared" si="3"/>
        <v>2.9112081513828238</v>
      </c>
      <c r="T32" s="52">
        <f t="shared" si="4"/>
        <v>0.52219796215429404</v>
      </c>
    </row>
    <row r="33" spans="1:20" x14ac:dyDescent="0.25">
      <c r="A33" t="s">
        <v>781</v>
      </c>
      <c r="B33" s="53">
        <f>SUM(B2:B32)</f>
        <v>3094</v>
      </c>
      <c r="J33" t="s">
        <v>782</v>
      </c>
      <c r="K33" s="53">
        <f>SUM(K2:K32)</f>
        <v>3148</v>
      </c>
      <c r="T33" t="s">
        <v>782</v>
      </c>
    </row>
    <row r="34" spans="1:20" x14ac:dyDescent="0.25">
      <c r="J34" s="54">
        <f>AVERAGE(J2:J32)</f>
        <v>0.82862723288381257</v>
      </c>
      <c r="T34" s="54">
        <f>AVERAGE(T2:T32)</f>
        <v>0.7832125550387562</v>
      </c>
    </row>
    <row r="36" spans="1:20" x14ac:dyDescent="0.25">
      <c r="A36" t="s">
        <v>825</v>
      </c>
    </row>
    <row r="38" spans="1:20" x14ac:dyDescent="0.25">
      <c r="C38">
        <f t="shared" ref="C38:H47" si="5">0.01*C2</f>
        <v>0</v>
      </c>
      <c r="D38">
        <f t="shared" si="5"/>
        <v>0</v>
      </c>
      <c r="E38">
        <f t="shared" si="5"/>
        <v>0.89</v>
      </c>
      <c r="F38">
        <f t="shared" si="5"/>
        <v>0</v>
      </c>
      <c r="G38">
        <f t="shared" si="5"/>
        <v>0</v>
      </c>
      <c r="H38">
        <f t="shared" si="5"/>
        <v>0.11</v>
      </c>
      <c r="L38">
        <f t="shared" ref="L38:L68" si="6">0.01*L2</f>
        <v>0.84</v>
      </c>
      <c r="O38">
        <f t="shared" ref="O38:R68" si="7">0.01*O2</f>
        <v>0.05</v>
      </c>
      <c r="P38">
        <f t="shared" si="7"/>
        <v>0.11</v>
      </c>
      <c r="Q38">
        <f t="shared" si="7"/>
        <v>0</v>
      </c>
      <c r="R38">
        <f t="shared" si="7"/>
        <v>0</v>
      </c>
    </row>
    <row r="39" spans="1:20" x14ac:dyDescent="0.25">
      <c r="C39">
        <f t="shared" si="5"/>
        <v>0</v>
      </c>
      <c r="D39">
        <f t="shared" si="5"/>
        <v>0.15</v>
      </c>
      <c r="E39">
        <f t="shared" si="5"/>
        <v>0.21</v>
      </c>
      <c r="F39">
        <f t="shared" si="5"/>
        <v>0.21</v>
      </c>
      <c r="G39">
        <f t="shared" si="5"/>
        <v>0</v>
      </c>
      <c r="H39">
        <f t="shared" si="5"/>
        <v>0.43</v>
      </c>
      <c r="L39">
        <f t="shared" si="6"/>
        <v>0</v>
      </c>
      <c r="O39">
        <f t="shared" si="7"/>
        <v>0.36</v>
      </c>
      <c r="P39">
        <f t="shared" si="7"/>
        <v>0.43</v>
      </c>
      <c r="Q39">
        <f t="shared" si="7"/>
        <v>0.14000000000000001</v>
      </c>
      <c r="R39">
        <f t="shared" si="7"/>
        <v>7.0000000000000007E-2</v>
      </c>
    </row>
    <row r="40" spans="1:20" x14ac:dyDescent="0.25">
      <c r="C40">
        <f t="shared" si="5"/>
        <v>0</v>
      </c>
      <c r="D40">
        <f t="shared" si="5"/>
        <v>0.01</v>
      </c>
      <c r="E40">
        <f t="shared" si="5"/>
        <v>0.67</v>
      </c>
      <c r="F40">
        <f t="shared" si="5"/>
        <v>7.0000000000000007E-2</v>
      </c>
      <c r="G40">
        <f t="shared" si="5"/>
        <v>0.21</v>
      </c>
      <c r="H40">
        <f t="shared" si="5"/>
        <v>0.04</v>
      </c>
      <c r="L40">
        <f t="shared" si="6"/>
        <v>0.08</v>
      </c>
      <c r="O40">
        <f t="shared" si="7"/>
        <v>0.74</v>
      </c>
      <c r="P40">
        <f t="shared" si="7"/>
        <v>0.04</v>
      </c>
      <c r="Q40">
        <f t="shared" si="7"/>
        <v>0</v>
      </c>
      <c r="R40">
        <f t="shared" si="7"/>
        <v>0.13</v>
      </c>
    </row>
    <row r="41" spans="1:20" x14ac:dyDescent="0.25">
      <c r="C41">
        <f t="shared" si="5"/>
        <v>0</v>
      </c>
      <c r="D41">
        <f t="shared" si="5"/>
        <v>0.04</v>
      </c>
      <c r="E41">
        <f t="shared" si="5"/>
        <v>0.88</v>
      </c>
      <c r="F41">
        <f t="shared" si="5"/>
        <v>0.06</v>
      </c>
      <c r="G41">
        <f t="shared" si="5"/>
        <v>0.02</v>
      </c>
      <c r="H41">
        <f t="shared" si="5"/>
        <v>0</v>
      </c>
      <c r="L41">
        <f t="shared" si="6"/>
        <v>0.62</v>
      </c>
      <c r="O41">
        <f t="shared" si="7"/>
        <v>0.26</v>
      </c>
      <c r="P41">
        <f t="shared" si="7"/>
        <v>0</v>
      </c>
      <c r="Q41">
        <f t="shared" si="7"/>
        <v>0</v>
      </c>
      <c r="R41">
        <f t="shared" si="7"/>
        <v>0.12</v>
      </c>
    </row>
    <row r="42" spans="1:20" x14ac:dyDescent="0.25">
      <c r="C42">
        <f t="shared" si="5"/>
        <v>0</v>
      </c>
      <c r="D42">
        <f t="shared" si="5"/>
        <v>1</v>
      </c>
      <c r="E42">
        <f t="shared" si="5"/>
        <v>0</v>
      </c>
      <c r="F42">
        <f t="shared" si="5"/>
        <v>0</v>
      </c>
      <c r="G42">
        <f t="shared" si="5"/>
        <v>0</v>
      </c>
      <c r="H42">
        <f t="shared" si="5"/>
        <v>0</v>
      </c>
      <c r="L42">
        <f t="shared" si="6"/>
        <v>0</v>
      </c>
      <c r="O42">
        <f t="shared" si="7"/>
        <v>0</v>
      </c>
      <c r="P42">
        <f t="shared" si="7"/>
        <v>0</v>
      </c>
      <c r="Q42">
        <f t="shared" si="7"/>
        <v>1</v>
      </c>
      <c r="R42">
        <f t="shared" si="7"/>
        <v>0</v>
      </c>
    </row>
    <row r="43" spans="1:20" x14ac:dyDescent="0.25">
      <c r="C43">
        <f t="shared" si="5"/>
        <v>0.9</v>
      </c>
      <c r="D43">
        <f t="shared" si="5"/>
        <v>0</v>
      </c>
      <c r="E43">
        <f t="shared" si="5"/>
        <v>0</v>
      </c>
      <c r="F43">
        <f t="shared" si="5"/>
        <v>0.01</v>
      </c>
      <c r="G43">
        <f t="shared" si="5"/>
        <v>0.01</v>
      </c>
      <c r="H43">
        <f t="shared" si="5"/>
        <v>0.08</v>
      </c>
      <c r="L43">
        <f t="shared" si="6"/>
        <v>0.9</v>
      </c>
      <c r="O43">
        <f t="shared" si="7"/>
        <v>0.01</v>
      </c>
      <c r="P43">
        <f t="shared" si="7"/>
        <v>0.08</v>
      </c>
      <c r="Q43">
        <f t="shared" si="7"/>
        <v>0</v>
      </c>
      <c r="R43">
        <f t="shared" si="7"/>
        <v>0.01</v>
      </c>
    </row>
    <row r="44" spans="1:20" x14ac:dyDescent="0.25">
      <c r="C44">
        <f t="shared" si="5"/>
        <v>0</v>
      </c>
      <c r="D44">
        <f t="shared" si="5"/>
        <v>0.22</v>
      </c>
      <c r="E44">
        <f t="shared" si="5"/>
        <v>0.78</v>
      </c>
      <c r="F44">
        <f t="shared" si="5"/>
        <v>0</v>
      </c>
      <c r="G44">
        <f t="shared" si="5"/>
        <v>0</v>
      </c>
      <c r="H44">
        <f t="shared" si="5"/>
        <v>0</v>
      </c>
      <c r="L44">
        <f t="shared" si="6"/>
        <v>0.70000000000000007</v>
      </c>
      <c r="O44">
        <f t="shared" si="7"/>
        <v>0.01</v>
      </c>
      <c r="P44">
        <f t="shared" si="7"/>
        <v>0</v>
      </c>
      <c r="Q44">
        <f t="shared" si="7"/>
        <v>0</v>
      </c>
      <c r="R44">
        <f t="shared" si="7"/>
        <v>0.28999999999999998</v>
      </c>
    </row>
    <row r="45" spans="1:20" x14ac:dyDescent="0.25">
      <c r="C45">
        <f t="shared" si="5"/>
        <v>0</v>
      </c>
      <c r="D45">
        <f t="shared" si="5"/>
        <v>0.11</v>
      </c>
      <c r="E45">
        <f t="shared" si="5"/>
        <v>0.82000000000000006</v>
      </c>
      <c r="F45">
        <f t="shared" si="5"/>
        <v>0.01</v>
      </c>
      <c r="G45">
        <f t="shared" si="5"/>
        <v>0.06</v>
      </c>
      <c r="H45">
        <f t="shared" si="5"/>
        <v>0</v>
      </c>
      <c r="L45">
        <f t="shared" si="6"/>
        <v>0.53</v>
      </c>
      <c r="O45">
        <f t="shared" si="7"/>
        <v>0.19</v>
      </c>
      <c r="P45">
        <f t="shared" si="7"/>
        <v>0</v>
      </c>
      <c r="Q45">
        <f t="shared" si="7"/>
        <v>0</v>
      </c>
      <c r="R45">
        <f t="shared" si="7"/>
        <v>0.28000000000000003</v>
      </c>
    </row>
    <row r="46" spans="1:20" x14ac:dyDescent="0.25">
      <c r="C46">
        <f t="shared" si="5"/>
        <v>0</v>
      </c>
      <c r="D46">
        <f t="shared" si="5"/>
        <v>0.47000000000000003</v>
      </c>
      <c r="E46">
        <f t="shared" si="5"/>
        <v>0.53</v>
      </c>
      <c r="F46">
        <f t="shared" si="5"/>
        <v>0</v>
      </c>
      <c r="G46">
        <f t="shared" si="5"/>
        <v>0</v>
      </c>
      <c r="H46">
        <f t="shared" si="5"/>
        <v>0</v>
      </c>
      <c r="L46">
        <f t="shared" si="6"/>
        <v>0</v>
      </c>
      <c r="O46">
        <f t="shared" si="7"/>
        <v>0</v>
      </c>
      <c r="P46">
        <f t="shared" si="7"/>
        <v>0</v>
      </c>
      <c r="Q46">
        <f t="shared" si="7"/>
        <v>0</v>
      </c>
      <c r="R46">
        <f t="shared" si="7"/>
        <v>1</v>
      </c>
    </row>
    <row r="47" spans="1:20" x14ac:dyDescent="0.25">
      <c r="C47">
        <f t="shared" si="5"/>
        <v>0.97</v>
      </c>
      <c r="D47">
        <f t="shared" si="5"/>
        <v>0</v>
      </c>
      <c r="E47">
        <f t="shared" si="5"/>
        <v>0</v>
      </c>
      <c r="F47">
        <f t="shared" si="5"/>
        <v>0</v>
      </c>
      <c r="G47">
        <f t="shared" si="5"/>
        <v>0.03</v>
      </c>
      <c r="H47">
        <f t="shared" si="5"/>
        <v>0</v>
      </c>
      <c r="L47">
        <f t="shared" si="6"/>
        <v>0.96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0.04</v>
      </c>
    </row>
    <row r="48" spans="1:20" x14ac:dyDescent="0.25">
      <c r="C48">
        <f t="shared" ref="C48:H57" si="8">0.01*C12</f>
        <v>0</v>
      </c>
      <c r="D48">
        <f t="shared" si="8"/>
        <v>0.04</v>
      </c>
      <c r="E48">
        <f t="shared" si="8"/>
        <v>0.28999999999999998</v>
      </c>
      <c r="F48">
        <f t="shared" si="8"/>
        <v>0.21</v>
      </c>
      <c r="G48">
        <f t="shared" si="8"/>
        <v>0.32</v>
      </c>
      <c r="H48">
        <f t="shared" si="8"/>
        <v>0.14000000000000001</v>
      </c>
      <c r="L48">
        <f t="shared" si="6"/>
        <v>0</v>
      </c>
      <c r="O48">
        <f t="shared" si="7"/>
        <v>0.62</v>
      </c>
      <c r="P48">
        <f t="shared" si="7"/>
        <v>0.17</v>
      </c>
      <c r="Q48">
        <f t="shared" si="7"/>
        <v>0</v>
      </c>
      <c r="R48">
        <f t="shared" si="7"/>
        <v>0.21</v>
      </c>
    </row>
    <row r="49" spans="3:18" x14ac:dyDescent="0.25">
      <c r="C49">
        <f t="shared" si="8"/>
        <v>0</v>
      </c>
      <c r="D49">
        <f t="shared" si="8"/>
        <v>0.47000000000000003</v>
      </c>
      <c r="E49">
        <f t="shared" si="8"/>
        <v>0.28000000000000003</v>
      </c>
      <c r="F49">
        <f t="shared" si="8"/>
        <v>0.05</v>
      </c>
      <c r="G49">
        <f t="shared" si="8"/>
        <v>0.05</v>
      </c>
      <c r="H49">
        <f t="shared" si="8"/>
        <v>0.15</v>
      </c>
      <c r="L49">
        <f t="shared" si="6"/>
        <v>0</v>
      </c>
      <c r="O49">
        <f t="shared" si="7"/>
        <v>0.2</v>
      </c>
      <c r="P49">
        <f t="shared" si="7"/>
        <v>0.15</v>
      </c>
      <c r="Q49">
        <f t="shared" si="7"/>
        <v>0.08</v>
      </c>
      <c r="R49">
        <f t="shared" si="7"/>
        <v>0.56000000000000005</v>
      </c>
    </row>
    <row r="50" spans="3:18" x14ac:dyDescent="0.25">
      <c r="C50">
        <f t="shared" si="8"/>
        <v>0</v>
      </c>
      <c r="D50">
        <f t="shared" si="8"/>
        <v>0.69000000000000006</v>
      </c>
      <c r="E50">
        <f t="shared" si="8"/>
        <v>0.13</v>
      </c>
      <c r="F50">
        <f t="shared" si="8"/>
        <v>0.03</v>
      </c>
      <c r="G50">
        <f t="shared" si="8"/>
        <v>0.03</v>
      </c>
      <c r="H50">
        <f t="shared" si="8"/>
        <v>0.12</v>
      </c>
      <c r="L50">
        <f t="shared" si="6"/>
        <v>0</v>
      </c>
      <c r="O50">
        <f t="shared" si="7"/>
        <v>0.06</v>
      </c>
      <c r="P50">
        <f t="shared" si="7"/>
        <v>0.12</v>
      </c>
      <c r="Q50">
        <f t="shared" si="7"/>
        <v>0.82000000000000006</v>
      </c>
      <c r="R50">
        <f t="shared" si="7"/>
        <v>0</v>
      </c>
    </row>
    <row r="51" spans="3:18" x14ac:dyDescent="0.25">
      <c r="C51">
        <f t="shared" si="8"/>
        <v>0</v>
      </c>
      <c r="D51">
        <f t="shared" si="8"/>
        <v>0</v>
      </c>
      <c r="E51">
        <f t="shared" si="8"/>
        <v>0.83000000000000007</v>
      </c>
      <c r="F51">
        <f t="shared" si="8"/>
        <v>0</v>
      </c>
      <c r="G51">
        <f t="shared" si="8"/>
        <v>0.17</v>
      </c>
      <c r="H51">
        <f t="shared" si="8"/>
        <v>0</v>
      </c>
      <c r="L51">
        <f t="shared" si="6"/>
        <v>0.71</v>
      </c>
      <c r="O51">
        <f t="shared" si="7"/>
        <v>0.28999999999999998</v>
      </c>
      <c r="P51">
        <f t="shared" si="7"/>
        <v>0</v>
      </c>
      <c r="Q51">
        <f t="shared" si="7"/>
        <v>0</v>
      </c>
      <c r="R51">
        <f t="shared" si="7"/>
        <v>0</v>
      </c>
    </row>
    <row r="52" spans="3:18" x14ac:dyDescent="0.25">
      <c r="C52">
        <f t="shared" si="8"/>
        <v>0</v>
      </c>
      <c r="D52">
        <f t="shared" si="8"/>
        <v>0</v>
      </c>
      <c r="E52">
        <f t="shared" si="8"/>
        <v>1</v>
      </c>
      <c r="F52">
        <f t="shared" si="8"/>
        <v>0</v>
      </c>
      <c r="G52">
        <f t="shared" si="8"/>
        <v>0</v>
      </c>
      <c r="H52">
        <f t="shared" si="8"/>
        <v>0</v>
      </c>
      <c r="L52">
        <f t="shared" si="6"/>
        <v>1</v>
      </c>
      <c r="O52">
        <f t="shared" si="7"/>
        <v>0</v>
      </c>
      <c r="P52">
        <f t="shared" si="7"/>
        <v>0</v>
      </c>
      <c r="Q52">
        <f t="shared" si="7"/>
        <v>0</v>
      </c>
      <c r="R52">
        <f t="shared" si="7"/>
        <v>0</v>
      </c>
    </row>
    <row r="53" spans="3:18" x14ac:dyDescent="0.25">
      <c r="C53">
        <f t="shared" si="8"/>
        <v>0.8</v>
      </c>
      <c r="D53">
        <f t="shared" si="8"/>
        <v>0</v>
      </c>
      <c r="E53">
        <f t="shared" si="8"/>
        <v>0.15</v>
      </c>
      <c r="F53">
        <f t="shared" si="8"/>
        <v>0</v>
      </c>
      <c r="G53">
        <f t="shared" si="8"/>
        <v>0.05</v>
      </c>
      <c r="H53">
        <f t="shared" si="8"/>
        <v>0</v>
      </c>
      <c r="L53">
        <f t="shared" si="6"/>
        <v>0.8</v>
      </c>
      <c r="O53">
        <f t="shared" si="7"/>
        <v>0.05</v>
      </c>
      <c r="P53">
        <f t="shared" si="7"/>
        <v>0</v>
      </c>
      <c r="Q53">
        <f t="shared" si="7"/>
        <v>0</v>
      </c>
      <c r="R53">
        <f t="shared" si="7"/>
        <v>0.15</v>
      </c>
    </row>
    <row r="54" spans="3:18" x14ac:dyDescent="0.25">
      <c r="C54">
        <f t="shared" si="8"/>
        <v>0</v>
      </c>
      <c r="D54">
        <f t="shared" si="8"/>
        <v>0.57000000000000006</v>
      </c>
      <c r="E54">
        <f t="shared" si="8"/>
        <v>0.41000000000000003</v>
      </c>
      <c r="F54">
        <f t="shared" si="8"/>
        <v>0</v>
      </c>
      <c r="G54">
        <f t="shared" si="8"/>
        <v>0.02</v>
      </c>
      <c r="H54">
        <f t="shared" si="8"/>
        <v>0</v>
      </c>
      <c r="L54">
        <f t="shared" si="6"/>
        <v>0</v>
      </c>
      <c r="O54">
        <f t="shared" si="7"/>
        <v>0.24</v>
      </c>
      <c r="P54">
        <f t="shared" si="7"/>
        <v>0</v>
      </c>
      <c r="Q54">
        <f t="shared" si="7"/>
        <v>0.17</v>
      </c>
      <c r="R54">
        <f t="shared" si="7"/>
        <v>0.59</v>
      </c>
    </row>
    <row r="55" spans="3:18" x14ac:dyDescent="0.25">
      <c r="C55">
        <f t="shared" si="8"/>
        <v>0.66</v>
      </c>
      <c r="D55">
        <f t="shared" si="8"/>
        <v>0</v>
      </c>
      <c r="E55">
        <f t="shared" si="8"/>
        <v>0</v>
      </c>
      <c r="F55">
        <f t="shared" si="8"/>
        <v>0</v>
      </c>
      <c r="G55">
        <f t="shared" si="8"/>
        <v>0.08</v>
      </c>
      <c r="H55">
        <f t="shared" si="8"/>
        <v>0.26</v>
      </c>
      <c r="L55">
        <f t="shared" si="6"/>
        <v>0.66</v>
      </c>
      <c r="O55">
        <f t="shared" si="7"/>
        <v>0</v>
      </c>
      <c r="P55">
        <f t="shared" si="7"/>
        <v>0.26</v>
      </c>
      <c r="Q55">
        <f t="shared" si="7"/>
        <v>0</v>
      </c>
      <c r="R55">
        <f t="shared" si="7"/>
        <v>0.08</v>
      </c>
    </row>
    <row r="56" spans="3:18" x14ac:dyDescent="0.25">
      <c r="C56">
        <f t="shared" si="8"/>
        <v>0.21</v>
      </c>
      <c r="D56">
        <f t="shared" si="8"/>
        <v>0</v>
      </c>
      <c r="E56">
        <f t="shared" si="8"/>
        <v>0</v>
      </c>
      <c r="F56">
        <f t="shared" si="8"/>
        <v>0.26</v>
      </c>
      <c r="G56">
        <f t="shared" si="8"/>
        <v>0.32</v>
      </c>
      <c r="H56">
        <f t="shared" si="8"/>
        <v>0.21</v>
      </c>
      <c r="L56">
        <f t="shared" si="6"/>
        <v>0.21</v>
      </c>
      <c r="O56">
        <f t="shared" si="7"/>
        <v>0.13</v>
      </c>
      <c r="P56">
        <f t="shared" si="7"/>
        <v>0.45</v>
      </c>
      <c r="Q56">
        <f t="shared" si="7"/>
        <v>0</v>
      </c>
      <c r="R56">
        <f t="shared" si="7"/>
        <v>0.21</v>
      </c>
    </row>
    <row r="57" spans="3:18" x14ac:dyDescent="0.25">
      <c r="C57">
        <f t="shared" si="8"/>
        <v>0</v>
      </c>
      <c r="D57">
        <f t="shared" si="8"/>
        <v>0.04</v>
      </c>
      <c r="E57">
        <f t="shared" si="8"/>
        <v>0.56000000000000005</v>
      </c>
      <c r="F57">
        <f t="shared" si="8"/>
        <v>0</v>
      </c>
      <c r="G57">
        <f t="shared" si="8"/>
        <v>0.39</v>
      </c>
      <c r="H57">
        <f t="shared" si="8"/>
        <v>0.01</v>
      </c>
      <c r="L57">
        <f t="shared" si="6"/>
        <v>0.2</v>
      </c>
      <c r="O57">
        <f t="shared" si="7"/>
        <v>0.52</v>
      </c>
      <c r="P57">
        <f t="shared" si="7"/>
        <v>0.01</v>
      </c>
      <c r="Q57">
        <f t="shared" si="7"/>
        <v>0.03</v>
      </c>
      <c r="R57">
        <f t="shared" si="7"/>
        <v>0.24</v>
      </c>
    </row>
    <row r="58" spans="3:18" x14ac:dyDescent="0.25">
      <c r="C58">
        <f t="shared" ref="C58:H67" si="9">0.01*C22</f>
        <v>0</v>
      </c>
      <c r="D58">
        <f t="shared" si="9"/>
        <v>0</v>
      </c>
      <c r="E58">
        <f t="shared" si="9"/>
        <v>0.72</v>
      </c>
      <c r="F58">
        <f t="shared" si="9"/>
        <v>0</v>
      </c>
      <c r="G58">
        <f t="shared" si="9"/>
        <v>0.22</v>
      </c>
      <c r="H58">
        <f t="shared" si="9"/>
        <v>0.06</v>
      </c>
      <c r="L58">
        <f t="shared" si="6"/>
        <v>0.44</v>
      </c>
      <c r="O58">
        <f t="shared" si="7"/>
        <v>0.28000000000000003</v>
      </c>
      <c r="P58">
        <f t="shared" si="7"/>
        <v>0.06</v>
      </c>
      <c r="Q58">
        <f t="shared" si="7"/>
        <v>0</v>
      </c>
      <c r="R58">
        <f t="shared" si="7"/>
        <v>0.22</v>
      </c>
    </row>
    <row r="59" spans="3:18" x14ac:dyDescent="0.25">
      <c r="C59">
        <f t="shared" si="9"/>
        <v>0</v>
      </c>
      <c r="D59">
        <f t="shared" si="9"/>
        <v>0</v>
      </c>
      <c r="E59">
        <f t="shared" si="9"/>
        <v>1</v>
      </c>
      <c r="F59">
        <f t="shared" si="9"/>
        <v>0</v>
      </c>
      <c r="G59">
        <f t="shared" si="9"/>
        <v>0</v>
      </c>
      <c r="H59">
        <f t="shared" si="9"/>
        <v>0</v>
      </c>
      <c r="L59">
        <f t="shared" si="6"/>
        <v>0</v>
      </c>
      <c r="O59">
        <f t="shared" si="7"/>
        <v>1</v>
      </c>
      <c r="P59">
        <f t="shared" si="7"/>
        <v>0</v>
      </c>
      <c r="Q59">
        <f t="shared" si="7"/>
        <v>0</v>
      </c>
      <c r="R59">
        <f t="shared" si="7"/>
        <v>0</v>
      </c>
    </row>
    <row r="60" spans="3:18" x14ac:dyDescent="0.25">
      <c r="C60">
        <f t="shared" si="9"/>
        <v>0.61</v>
      </c>
      <c r="D60">
        <f t="shared" si="9"/>
        <v>0.17</v>
      </c>
      <c r="E60">
        <f t="shared" si="9"/>
        <v>0.02</v>
      </c>
      <c r="F60">
        <f t="shared" si="9"/>
        <v>0.02</v>
      </c>
      <c r="G60">
        <f t="shared" si="9"/>
        <v>0.1</v>
      </c>
      <c r="H60">
        <f t="shared" si="9"/>
        <v>0.08</v>
      </c>
      <c r="L60">
        <f t="shared" si="6"/>
        <v>0.77</v>
      </c>
      <c r="O60">
        <f t="shared" si="7"/>
        <v>0.05</v>
      </c>
      <c r="P60">
        <f t="shared" si="7"/>
        <v>0.08</v>
      </c>
      <c r="Q60">
        <f t="shared" si="7"/>
        <v>0</v>
      </c>
      <c r="R60">
        <f t="shared" si="7"/>
        <v>0.09</v>
      </c>
    </row>
    <row r="61" spans="3:18" x14ac:dyDescent="0.25">
      <c r="C61">
        <f t="shared" si="9"/>
        <v>0</v>
      </c>
      <c r="D61">
        <f t="shared" si="9"/>
        <v>0.66</v>
      </c>
      <c r="E61">
        <f t="shared" si="9"/>
        <v>0</v>
      </c>
      <c r="F61">
        <f t="shared" si="9"/>
        <v>0</v>
      </c>
      <c r="G61">
        <f t="shared" si="9"/>
        <v>0.13</v>
      </c>
      <c r="H61">
        <f t="shared" si="9"/>
        <v>0.21</v>
      </c>
      <c r="L61">
        <f t="shared" si="6"/>
        <v>0</v>
      </c>
      <c r="O61">
        <f t="shared" si="7"/>
        <v>0.13</v>
      </c>
      <c r="P61">
        <f t="shared" si="7"/>
        <v>0.21</v>
      </c>
      <c r="Q61">
        <f t="shared" si="7"/>
        <v>0.66</v>
      </c>
      <c r="R61">
        <f t="shared" si="7"/>
        <v>0</v>
      </c>
    </row>
    <row r="62" spans="3:18" x14ac:dyDescent="0.25">
      <c r="C62">
        <f t="shared" si="9"/>
        <v>0</v>
      </c>
      <c r="D62">
        <f t="shared" si="9"/>
        <v>0.21</v>
      </c>
      <c r="E62">
        <f t="shared" si="9"/>
        <v>0.79</v>
      </c>
      <c r="F62">
        <f t="shared" si="9"/>
        <v>0</v>
      </c>
      <c r="G62">
        <f t="shared" si="9"/>
        <v>0</v>
      </c>
      <c r="H62">
        <f t="shared" si="9"/>
        <v>0</v>
      </c>
      <c r="L62">
        <f t="shared" si="6"/>
        <v>0.82000000000000006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0.18</v>
      </c>
    </row>
    <row r="63" spans="3:18" x14ac:dyDescent="0.25">
      <c r="C63">
        <f t="shared" si="9"/>
        <v>0.01</v>
      </c>
      <c r="D63">
        <f t="shared" si="9"/>
        <v>0</v>
      </c>
      <c r="E63">
        <f t="shared" si="9"/>
        <v>0.01</v>
      </c>
      <c r="F63">
        <f t="shared" si="9"/>
        <v>0.14000000000000001</v>
      </c>
      <c r="G63">
        <f t="shared" si="9"/>
        <v>7.0000000000000007E-2</v>
      </c>
      <c r="H63">
        <f t="shared" si="9"/>
        <v>0.77</v>
      </c>
      <c r="L63">
        <f t="shared" si="6"/>
        <v>0.02</v>
      </c>
      <c r="O63">
        <f t="shared" si="7"/>
        <v>7.0000000000000007E-2</v>
      </c>
      <c r="P63">
        <f t="shared" si="7"/>
        <v>0.77</v>
      </c>
      <c r="Q63">
        <f t="shared" si="7"/>
        <v>0</v>
      </c>
      <c r="R63">
        <f t="shared" si="7"/>
        <v>0.14000000000000001</v>
      </c>
    </row>
    <row r="64" spans="3:18" x14ac:dyDescent="0.25">
      <c r="C64">
        <f t="shared" si="9"/>
        <v>0.03</v>
      </c>
      <c r="D64">
        <f t="shared" si="9"/>
        <v>0</v>
      </c>
      <c r="E64">
        <f t="shared" si="9"/>
        <v>0.55000000000000004</v>
      </c>
      <c r="F64">
        <f t="shared" si="9"/>
        <v>0</v>
      </c>
      <c r="G64">
        <f t="shared" si="9"/>
        <v>0.03</v>
      </c>
      <c r="H64">
        <f t="shared" si="9"/>
        <v>0.39</v>
      </c>
      <c r="L64">
        <f t="shared" si="6"/>
        <v>0.44</v>
      </c>
      <c r="O64">
        <f t="shared" si="7"/>
        <v>0.17</v>
      </c>
      <c r="P64">
        <f t="shared" si="7"/>
        <v>0.39</v>
      </c>
      <c r="Q64">
        <f t="shared" si="7"/>
        <v>0</v>
      </c>
      <c r="R64">
        <f t="shared" si="7"/>
        <v>0</v>
      </c>
    </row>
    <row r="65" spans="3:18" x14ac:dyDescent="0.25">
      <c r="C65">
        <f t="shared" si="9"/>
        <v>0</v>
      </c>
      <c r="D65">
        <f t="shared" si="9"/>
        <v>0</v>
      </c>
      <c r="E65">
        <f t="shared" si="9"/>
        <v>1</v>
      </c>
      <c r="F65">
        <f t="shared" si="9"/>
        <v>0</v>
      </c>
      <c r="G65">
        <f t="shared" si="9"/>
        <v>0</v>
      </c>
      <c r="H65">
        <f t="shared" si="9"/>
        <v>0</v>
      </c>
      <c r="L65">
        <f t="shared" si="6"/>
        <v>0.91</v>
      </c>
      <c r="O65">
        <f t="shared" si="7"/>
        <v>0.04</v>
      </c>
      <c r="P65">
        <f t="shared" si="7"/>
        <v>0</v>
      </c>
      <c r="Q65">
        <f t="shared" si="7"/>
        <v>0</v>
      </c>
      <c r="R65">
        <f t="shared" si="7"/>
        <v>0.06</v>
      </c>
    </row>
    <row r="66" spans="3:18" x14ac:dyDescent="0.25">
      <c r="C66">
        <f t="shared" si="9"/>
        <v>0</v>
      </c>
      <c r="D66">
        <f t="shared" si="9"/>
        <v>0</v>
      </c>
      <c r="E66">
        <f t="shared" si="9"/>
        <v>0.45</v>
      </c>
      <c r="F66">
        <f t="shared" si="9"/>
        <v>0.45</v>
      </c>
      <c r="G66">
        <f t="shared" si="9"/>
        <v>0.1</v>
      </c>
      <c r="H66">
        <f t="shared" si="9"/>
        <v>0</v>
      </c>
      <c r="L66">
        <f t="shared" si="6"/>
        <v>0</v>
      </c>
      <c r="O66">
        <f t="shared" si="7"/>
        <v>0.85</v>
      </c>
      <c r="P66">
        <f t="shared" si="7"/>
        <v>0</v>
      </c>
      <c r="Q66">
        <f t="shared" si="7"/>
        <v>0</v>
      </c>
      <c r="R66">
        <f t="shared" si="7"/>
        <v>0.15</v>
      </c>
    </row>
    <row r="67" spans="3:18" x14ac:dyDescent="0.25">
      <c r="C67">
        <f t="shared" si="9"/>
        <v>0</v>
      </c>
      <c r="D67">
        <f t="shared" si="9"/>
        <v>0</v>
      </c>
      <c r="E67">
        <f t="shared" si="9"/>
        <v>1</v>
      </c>
      <c r="F67">
        <f t="shared" si="9"/>
        <v>0</v>
      </c>
      <c r="G67">
        <f t="shared" si="9"/>
        <v>0</v>
      </c>
      <c r="H67">
        <f t="shared" si="9"/>
        <v>0</v>
      </c>
      <c r="L67">
        <f t="shared" si="6"/>
        <v>0.79</v>
      </c>
      <c r="O67">
        <f t="shared" si="7"/>
        <v>0.21</v>
      </c>
      <c r="P67">
        <f t="shared" si="7"/>
        <v>0</v>
      </c>
      <c r="Q67">
        <f t="shared" si="7"/>
        <v>0</v>
      </c>
      <c r="R67">
        <f t="shared" si="7"/>
        <v>0</v>
      </c>
    </row>
    <row r="68" spans="3:18" x14ac:dyDescent="0.25">
      <c r="C68">
        <f t="shared" ref="C68:H68" si="10">0.01*C32</f>
        <v>0</v>
      </c>
      <c r="D68">
        <f t="shared" si="10"/>
        <v>0.18</v>
      </c>
      <c r="E68">
        <f t="shared" si="10"/>
        <v>0.76</v>
      </c>
      <c r="F68">
        <f t="shared" si="10"/>
        <v>0.06</v>
      </c>
      <c r="G68">
        <f t="shared" si="10"/>
        <v>0</v>
      </c>
      <c r="H68">
        <f t="shared" si="10"/>
        <v>0</v>
      </c>
      <c r="L68">
        <f t="shared" si="6"/>
        <v>0.41000000000000003</v>
      </c>
      <c r="O68">
        <f t="shared" si="7"/>
        <v>0.23</v>
      </c>
      <c r="P68">
        <f t="shared" si="7"/>
        <v>0</v>
      </c>
      <c r="Q68">
        <f t="shared" si="7"/>
        <v>0</v>
      </c>
      <c r="R68">
        <f t="shared" si="7"/>
        <v>0.35000000000000003</v>
      </c>
    </row>
    <row r="71" spans="3:18" x14ac:dyDescent="0.25">
      <c r="C71">
        <f t="shared" ref="C71:C101" si="11">C38*B2</f>
        <v>0</v>
      </c>
      <c r="D71">
        <f t="shared" ref="D71:D101" si="12">D38*B2</f>
        <v>0</v>
      </c>
      <c r="E71">
        <f t="shared" ref="E71:E101" si="13">E38*B2</f>
        <v>116.59</v>
      </c>
      <c r="F71">
        <f t="shared" ref="F71:F101" si="14">F38*B2</f>
        <v>0</v>
      </c>
      <c r="G71">
        <f t="shared" ref="G71:G101" si="15">G38*B2</f>
        <v>0</v>
      </c>
      <c r="H71">
        <f t="shared" ref="H71:H101" si="16">H38*B2</f>
        <v>14.41</v>
      </c>
      <c r="L71">
        <f t="shared" ref="L71:L101" si="17">L38*B2</f>
        <v>110.03999999999999</v>
      </c>
      <c r="O71">
        <f t="shared" ref="O71:O101" si="18">O38*B2</f>
        <v>6.5500000000000007</v>
      </c>
      <c r="P71">
        <f t="shared" ref="P71:P101" si="19">P38*B2</f>
        <v>14.41</v>
      </c>
      <c r="Q71">
        <f t="shared" ref="Q71:Q101" si="20">Q38*B2</f>
        <v>0</v>
      </c>
      <c r="R71">
        <f t="shared" ref="R71:R101" si="21">R38*B2</f>
        <v>0</v>
      </c>
    </row>
    <row r="72" spans="3:18" x14ac:dyDescent="0.25">
      <c r="C72">
        <f t="shared" si="11"/>
        <v>0</v>
      </c>
      <c r="D72">
        <f t="shared" si="12"/>
        <v>2.1</v>
      </c>
      <c r="E72">
        <f t="shared" si="13"/>
        <v>2.94</v>
      </c>
      <c r="F72">
        <f t="shared" si="14"/>
        <v>2.94</v>
      </c>
      <c r="G72">
        <f t="shared" si="15"/>
        <v>0</v>
      </c>
      <c r="H72">
        <f t="shared" si="16"/>
        <v>6.02</v>
      </c>
      <c r="L72">
        <f t="shared" si="17"/>
        <v>0</v>
      </c>
      <c r="O72">
        <f t="shared" si="18"/>
        <v>5.04</v>
      </c>
      <c r="P72">
        <f t="shared" si="19"/>
        <v>6.02</v>
      </c>
      <c r="Q72">
        <f t="shared" si="20"/>
        <v>1.9600000000000002</v>
      </c>
      <c r="R72">
        <f t="shared" si="21"/>
        <v>0.98000000000000009</v>
      </c>
    </row>
    <row r="73" spans="3:18" x14ac:dyDescent="0.25">
      <c r="C73">
        <f t="shared" si="11"/>
        <v>0</v>
      </c>
      <c r="D73">
        <f t="shared" si="12"/>
        <v>1.48</v>
      </c>
      <c r="E73">
        <f t="shared" si="13"/>
        <v>99.160000000000011</v>
      </c>
      <c r="F73">
        <f t="shared" si="14"/>
        <v>10.360000000000001</v>
      </c>
      <c r="G73">
        <f t="shared" si="15"/>
        <v>31.08</v>
      </c>
      <c r="H73">
        <f t="shared" si="16"/>
        <v>5.92</v>
      </c>
      <c r="L73">
        <f t="shared" si="17"/>
        <v>11.84</v>
      </c>
      <c r="O73">
        <f t="shared" si="18"/>
        <v>109.52</v>
      </c>
      <c r="P73">
        <f t="shared" si="19"/>
        <v>5.92</v>
      </c>
      <c r="Q73">
        <f t="shared" si="20"/>
        <v>0</v>
      </c>
      <c r="R73">
        <f t="shared" si="21"/>
        <v>19.240000000000002</v>
      </c>
    </row>
    <row r="74" spans="3:18" x14ac:dyDescent="0.25">
      <c r="C74">
        <f t="shared" si="11"/>
        <v>0</v>
      </c>
      <c r="D74">
        <f t="shared" si="12"/>
        <v>7.12</v>
      </c>
      <c r="E74">
        <f t="shared" si="13"/>
        <v>156.64000000000001</v>
      </c>
      <c r="F74">
        <f t="shared" si="14"/>
        <v>10.68</v>
      </c>
      <c r="G74">
        <f t="shared" si="15"/>
        <v>3.56</v>
      </c>
      <c r="H74">
        <f t="shared" si="16"/>
        <v>0</v>
      </c>
      <c r="L74">
        <f t="shared" si="17"/>
        <v>110.36</v>
      </c>
      <c r="O74">
        <f t="shared" si="18"/>
        <v>46.28</v>
      </c>
      <c r="P74">
        <f t="shared" si="19"/>
        <v>0</v>
      </c>
      <c r="Q74">
        <f t="shared" si="20"/>
        <v>0</v>
      </c>
      <c r="R74">
        <f t="shared" si="21"/>
        <v>21.36</v>
      </c>
    </row>
    <row r="75" spans="3:18" x14ac:dyDescent="0.25">
      <c r="C75">
        <f t="shared" si="11"/>
        <v>0</v>
      </c>
      <c r="D75">
        <f t="shared" si="12"/>
        <v>10</v>
      </c>
      <c r="E75">
        <f t="shared" si="13"/>
        <v>0</v>
      </c>
      <c r="F75">
        <f t="shared" si="14"/>
        <v>0</v>
      </c>
      <c r="G75">
        <f t="shared" si="15"/>
        <v>0</v>
      </c>
      <c r="H75">
        <f t="shared" si="16"/>
        <v>0</v>
      </c>
      <c r="L75">
        <f t="shared" si="17"/>
        <v>0</v>
      </c>
      <c r="O75">
        <f t="shared" si="18"/>
        <v>0</v>
      </c>
      <c r="P75">
        <f t="shared" si="19"/>
        <v>0</v>
      </c>
      <c r="Q75">
        <f t="shared" si="20"/>
        <v>10</v>
      </c>
      <c r="R75">
        <f t="shared" si="21"/>
        <v>0</v>
      </c>
    </row>
    <row r="76" spans="3:18" x14ac:dyDescent="0.25">
      <c r="C76">
        <f t="shared" si="11"/>
        <v>90.9</v>
      </c>
      <c r="D76">
        <f t="shared" si="12"/>
        <v>0</v>
      </c>
      <c r="E76">
        <f t="shared" si="13"/>
        <v>0</v>
      </c>
      <c r="F76">
        <f t="shared" si="14"/>
        <v>1.01</v>
      </c>
      <c r="G76">
        <f t="shared" si="15"/>
        <v>1.01</v>
      </c>
      <c r="H76">
        <f t="shared" si="16"/>
        <v>8.08</v>
      </c>
      <c r="L76">
        <f t="shared" si="17"/>
        <v>90.9</v>
      </c>
      <c r="O76">
        <f t="shared" si="18"/>
        <v>1.01</v>
      </c>
      <c r="P76">
        <f t="shared" si="19"/>
        <v>8.08</v>
      </c>
      <c r="Q76">
        <f t="shared" si="20"/>
        <v>0</v>
      </c>
      <c r="R76">
        <f t="shared" si="21"/>
        <v>1.01</v>
      </c>
    </row>
    <row r="77" spans="3:18" x14ac:dyDescent="0.25">
      <c r="C77">
        <f t="shared" si="11"/>
        <v>0</v>
      </c>
      <c r="D77">
        <f t="shared" si="12"/>
        <v>79.64</v>
      </c>
      <c r="E77">
        <f t="shared" si="13"/>
        <v>282.36</v>
      </c>
      <c r="F77">
        <f t="shared" si="14"/>
        <v>0</v>
      </c>
      <c r="G77">
        <f t="shared" si="15"/>
        <v>0</v>
      </c>
      <c r="H77">
        <f t="shared" si="16"/>
        <v>0</v>
      </c>
      <c r="L77">
        <f t="shared" si="17"/>
        <v>253.40000000000003</v>
      </c>
      <c r="O77">
        <f t="shared" si="18"/>
        <v>3.62</v>
      </c>
      <c r="P77">
        <f t="shared" si="19"/>
        <v>0</v>
      </c>
      <c r="Q77">
        <f t="shared" si="20"/>
        <v>0</v>
      </c>
      <c r="R77">
        <f t="shared" si="21"/>
        <v>104.97999999999999</v>
      </c>
    </row>
    <row r="78" spans="3:18" x14ac:dyDescent="0.25">
      <c r="C78">
        <f t="shared" si="11"/>
        <v>0</v>
      </c>
      <c r="D78">
        <f t="shared" si="12"/>
        <v>9.35</v>
      </c>
      <c r="E78">
        <f t="shared" si="13"/>
        <v>69.7</v>
      </c>
      <c r="F78">
        <f t="shared" si="14"/>
        <v>0.85</v>
      </c>
      <c r="G78">
        <f t="shared" si="15"/>
        <v>5.0999999999999996</v>
      </c>
      <c r="H78">
        <f t="shared" si="16"/>
        <v>0</v>
      </c>
      <c r="L78">
        <f t="shared" si="17"/>
        <v>45.050000000000004</v>
      </c>
      <c r="O78">
        <f t="shared" si="18"/>
        <v>16.149999999999999</v>
      </c>
      <c r="P78">
        <f t="shared" si="19"/>
        <v>0</v>
      </c>
      <c r="Q78">
        <f t="shared" si="20"/>
        <v>0</v>
      </c>
      <c r="R78">
        <f t="shared" si="21"/>
        <v>23.8</v>
      </c>
    </row>
    <row r="79" spans="3:18" x14ac:dyDescent="0.25">
      <c r="C79">
        <f t="shared" si="11"/>
        <v>0</v>
      </c>
      <c r="D79">
        <f t="shared" si="12"/>
        <v>53.580000000000005</v>
      </c>
      <c r="E79">
        <f t="shared" si="13"/>
        <v>60.42</v>
      </c>
      <c r="F79">
        <f t="shared" si="14"/>
        <v>0</v>
      </c>
      <c r="G79">
        <f t="shared" si="15"/>
        <v>0</v>
      </c>
      <c r="H79">
        <f t="shared" si="16"/>
        <v>0</v>
      </c>
      <c r="L79">
        <f t="shared" si="17"/>
        <v>0</v>
      </c>
      <c r="O79">
        <f t="shared" si="18"/>
        <v>0</v>
      </c>
      <c r="P79">
        <f t="shared" si="19"/>
        <v>0</v>
      </c>
      <c r="Q79">
        <f t="shared" si="20"/>
        <v>0</v>
      </c>
      <c r="R79">
        <f t="shared" si="21"/>
        <v>114</v>
      </c>
    </row>
    <row r="80" spans="3:18" x14ac:dyDescent="0.25">
      <c r="C80">
        <f t="shared" si="11"/>
        <v>105.73</v>
      </c>
      <c r="D80">
        <f t="shared" si="12"/>
        <v>0</v>
      </c>
      <c r="E80">
        <f t="shared" si="13"/>
        <v>0</v>
      </c>
      <c r="F80">
        <f t="shared" si="14"/>
        <v>0</v>
      </c>
      <c r="G80">
        <f t="shared" si="15"/>
        <v>3.27</v>
      </c>
      <c r="H80">
        <f t="shared" si="16"/>
        <v>0</v>
      </c>
      <c r="L80">
        <f t="shared" si="17"/>
        <v>104.64</v>
      </c>
      <c r="O80">
        <f t="shared" si="18"/>
        <v>0</v>
      </c>
      <c r="P80">
        <f t="shared" si="19"/>
        <v>0</v>
      </c>
      <c r="Q80">
        <f t="shared" si="20"/>
        <v>0</v>
      </c>
      <c r="R80">
        <f t="shared" si="21"/>
        <v>4.3600000000000003</v>
      </c>
    </row>
    <row r="81" spans="3:18" x14ac:dyDescent="0.25">
      <c r="C81">
        <f t="shared" si="11"/>
        <v>0</v>
      </c>
      <c r="D81">
        <f t="shared" si="12"/>
        <v>5.04</v>
      </c>
      <c r="E81">
        <f t="shared" si="13"/>
        <v>36.54</v>
      </c>
      <c r="F81">
        <f t="shared" si="14"/>
        <v>26.459999999999997</v>
      </c>
      <c r="G81">
        <f t="shared" si="15"/>
        <v>40.32</v>
      </c>
      <c r="H81">
        <f t="shared" si="16"/>
        <v>17.64</v>
      </c>
      <c r="L81">
        <f t="shared" si="17"/>
        <v>0</v>
      </c>
      <c r="O81">
        <f t="shared" si="18"/>
        <v>78.12</v>
      </c>
      <c r="P81">
        <f t="shared" si="19"/>
        <v>21.42</v>
      </c>
      <c r="Q81">
        <f t="shared" si="20"/>
        <v>0</v>
      </c>
      <c r="R81">
        <f t="shared" si="21"/>
        <v>26.459999999999997</v>
      </c>
    </row>
    <row r="82" spans="3:18" x14ac:dyDescent="0.25">
      <c r="C82">
        <f t="shared" si="11"/>
        <v>0</v>
      </c>
      <c r="D82">
        <f t="shared" si="12"/>
        <v>110.45</v>
      </c>
      <c r="E82">
        <f t="shared" si="13"/>
        <v>65.800000000000011</v>
      </c>
      <c r="F82">
        <f t="shared" si="14"/>
        <v>11.75</v>
      </c>
      <c r="G82">
        <f t="shared" si="15"/>
        <v>11.75</v>
      </c>
      <c r="H82">
        <f t="shared" si="16"/>
        <v>35.25</v>
      </c>
      <c r="L82">
        <f t="shared" si="17"/>
        <v>0</v>
      </c>
      <c r="O82">
        <f t="shared" si="18"/>
        <v>47</v>
      </c>
      <c r="P82">
        <f t="shared" si="19"/>
        <v>35.25</v>
      </c>
      <c r="Q82">
        <f t="shared" si="20"/>
        <v>18.8</v>
      </c>
      <c r="R82">
        <f t="shared" si="21"/>
        <v>131.60000000000002</v>
      </c>
    </row>
    <row r="83" spans="3:18" x14ac:dyDescent="0.25">
      <c r="C83">
        <f t="shared" si="11"/>
        <v>0</v>
      </c>
      <c r="D83">
        <f t="shared" si="12"/>
        <v>23.46</v>
      </c>
      <c r="E83">
        <f t="shared" si="13"/>
        <v>4.42</v>
      </c>
      <c r="F83">
        <f t="shared" si="14"/>
        <v>1.02</v>
      </c>
      <c r="G83">
        <f t="shared" si="15"/>
        <v>1.02</v>
      </c>
      <c r="H83">
        <f t="shared" si="16"/>
        <v>4.08</v>
      </c>
      <c r="L83">
        <f t="shared" si="17"/>
        <v>0</v>
      </c>
      <c r="O83">
        <f t="shared" si="18"/>
        <v>2.04</v>
      </c>
      <c r="P83">
        <f t="shared" si="19"/>
        <v>4.08</v>
      </c>
      <c r="Q83">
        <f t="shared" si="20"/>
        <v>27.880000000000003</v>
      </c>
      <c r="R83">
        <f t="shared" si="21"/>
        <v>0</v>
      </c>
    </row>
    <row r="84" spans="3:18" x14ac:dyDescent="0.25">
      <c r="C84">
        <f t="shared" si="11"/>
        <v>0</v>
      </c>
      <c r="D84">
        <f t="shared" si="12"/>
        <v>0</v>
      </c>
      <c r="E84">
        <f t="shared" si="13"/>
        <v>68.06</v>
      </c>
      <c r="F84">
        <f t="shared" si="14"/>
        <v>0</v>
      </c>
      <c r="G84">
        <f t="shared" si="15"/>
        <v>13.940000000000001</v>
      </c>
      <c r="H84">
        <f t="shared" si="16"/>
        <v>0</v>
      </c>
      <c r="L84">
        <f t="shared" si="17"/>
        <v>58.22</v>
      </c>
      <c r="O84">
        <f t="shared" si="18"/>
        <v>23.779999999999998</v>
      </c>
      <c r="P84">
        <f t="shared" si="19"/>
        <v>0</v>
      </c>
      <c r="Q84">
        <f t="shared" si="20"/>
        <v>0</v>
      </c>
      <c r="R84">
        <f t="shared" si="21"/>
        <v>0</v>
      </c>
    </row>
    <row r="85" spans="3:18" x14ac:dyDescent="0.25">
      <c r="C85">
        <f t="shared" si="11"/>
        <v>0</v>
      </c>
      <c r="D85">
        <f t="shared" si="12"/>
        <v>0</v>
      </c>
      <c r="E85">
        <f t="shared" si="13"/>
        <v>12</v>
      </c>
      <c r="F85">
        <f t="shared" si="14"/>
        <v>0</v>
      </c>
      <c r="G85">
        <f t="shared" si="15"/>
        <v>0</v>
      </c>
      <c r="H85">
        <f t="shared" si="16"/>
        <v>0</v>
      </c>
      <c r="L85">
        <f t="shared" si="17"/>
        <v>12</v>
      </c>
      <c r="O85">
        <f t="shared" si="18"/>
        <v>0</v>
      </c>
      <c r="P85">
        <f t="shared" si="19"/>
        <v>0</v>
      </c>
      <c r="Q85">
        <f t="shared" si="20"/>
        <v>0</v>
      </c>
      <c r="R85">
        <f t="shared" si="21"/>
        <v>0</v>
      </c>
    </row>
    <row r="86" spans="3:18" x14ac:dyDescent="0.25">
      <c r="C86">
        <f t="shared" si="11"/>
        <v>32.800000000000004</v>
      </c>
      <c r="D86">
        <f t="shared" si="12"/>
        <v>0</v>
      </c>
      <c r="E86">
        <f t="shared" si="13"/>
        <v>6.1499999999999995</v>
      </c>
      <c r="F86">
        <f t="shared" si="14"/>
        <v>0</v>
      </c>
      <c r="G86">
        <f t="shared" si="15"/>
        <v>2.0500000000000003</v>
      </c>
      <c r="H86">
        <f t="shared" si="16"/>
        <v>0</v>
      </c>
      <c r="L86">
        <f t="shared" si="17"/>
        <v>32.800000000000004</v>
      </c>
      <c r="O86">
        <f t="shared" si="18"/>
        <v>2.0500000000000003</v>
      </c>
      <c r="P86">
        <f t="shared" si="19"/>
        <v>0</v>
      </c>
      <c r="Q86">
        <f t="shared" si="20"/>
        <v>0</v>
      </c>
      <c r="R86">
        <f t="shared" si="21"/>
        <v>6.1499999999999995</v>
      </c>
    </row>
    <row r="87" spans="3:18" x14ac:dyDescent="0.25">
      <c r="C87">
        <f t="shared" si="11"/>
        <v>0</v>
      </c>
      <c r="D87">
        <f t="shared" si="12"/>
        <v>33.630000000000003</v>
      </c>
      <c r="E87">
        <f t="shared" si="13"/>
        <v>24.19</v>
      </c>
      <c r="F87">
        <f t="shared" si="14"/>
        <v>0</v>
      </c>
      <c r="G87">
        <f t="shared" si="15"/>
        <v>1.18</v>
      </c>
      <c r="H87">
        <f t="shared" si="16"/>
        <v>0</v>
      </c>
      <c r="L87">
        <f t="shared" si="17"/>
        <v>0</v>
      </c>
      <c r="O87">
        <f t="shared" si="18"/>
        <v>14.16</v>
      </c>
      <c r="P87">
        <f t="shared" si="19"/>
        <v>0</v>
      </c>
      <c r="Q87">
        <f t="shared" si="20"/>
        <v>10.030000000000001</v>
      </c>
      <c r="R87">
        <f t="shared" si="21"/>
        <v>34.809999999999995</v>
      </c>
    </row>
    <row r="88" spans="3:18" x14ac:dyDescent="0.25">
      <c r="C88">
        <f t="shared" si="11"/>
        <v>66</v>
      </c>
      <c r="D88">
        <f t="shared" si="12"/>
        <v>0</v>
      </c>
      <c r="E88">
        <f t="shared" si="13"/>
        <v>0</v>
      </c>
      <c r="F88">
        <f t="shared" si="14"/>
        <v>0</v>
      </c>
      <c r="G88">
        <f t="shared" si="15"/>
        <v>8</v>
      </c>
      <c r="H88">
        <f t="shared" si="16"/>
        <v>26</v>
      </c>
      <c r="L88">
        <f t="shared" si="17"/>
        <v>66</v>
      </c>
      <c r="O88">
        <f t="shared" si="18"/>
        <v>0</v>
      </c>
      <c r="P88">
        <f t="shared" si="19"/>
        <v>26</v>
      </c>
      <c r="Q88">
        <f t="shared" si="20"/>
        <v>0</v>
      </c>
      <c r="R88">
        <f t="shared" si="21"/>
        <v>8</v>
      </c>
    </row>
    <row r="89" spans="3:18" x14ac:dyDescent="0.25">
      <c r="C89">
        <f t="shared" si="11"/>
        <v>8.19</v>
      </c>
      <c r="D89">
        <f t="shared" si="12"/>
        <v>0</v>
      </c>
      <c r="E89">
        <f t="shared" si="13"/>
        <v>0</v>
      </c>
      <c r="F89">
        <f t="shared" si="14"/>
        <v>10.14</v>
      </c>
      <c r="G89">
        <f t="shared" si="15"/>
        <v>12.48</v>
      </c>
      <c r="H89">
        <f t="shared" si="16"/>
        <v>8.19</v>
      </c>
      <c r="L89">
        <f t="shared" si="17"/>
        <v>8.19</v>
      </c>
      <c r="O89">
        <f t="shared" si="18"/>
        <v>5.07</v>
      </c>
      <c r="P89">
        <f t="shared" si="19"/>
        <v>17.55</v>
      </c>
      <c r="Q89">
        <f t="shared" si="20"/>
        <v>0</v>
      </c>
      <c r="R89">
        <f t="shared" si="21"/>
        <v>8.19</v>
      </c>
    </row>
    <row r="90" spans="3:18" x14ac:dyDescent="0.25">
      <c r="C90">
        <f t="shared" si="11"/>
        <v>0</v>
      </c>
      <c r="D90">
        <f t="shared" si="12"/>
        <v>4.4400000000000004</v>
      </c>
      <c r="E90">
        <f t="shared" si="13"/>
        <v>62.160000000000004</v>
      </c>
      <c r="F90">
        <f t="shared" si="14"/>
        <v>0</v>
      </c>
      <c r="G90">
        <f t="shared" si="15"/>
        <v>43.29</v>
      </c>
      <c r="H90">
        <f t="shared" si="16"/>
        <v>1.1100000000000001</v>
      </c>
      <c r="L90">
        <f t="shared" si="17"/>
        <v>22.200000000000003</v>
      </c>
      <c r="O90">
        <f t="shared" si="18"/>
        <v>57.72</v>
      </c>
      <c r="P90">
        <f t="shared" si="19"/>
        <v>1.1100000000000001</v>
      </c>
      <c r="Q90">
        <f t="shared" si="20"/>
        <v>3.33</v>
      </c>
      <c r="R90">
        <f t="shared" si="21"/>
        <v>26.64</v>
      </c>
    </row>
    <row r="91" spans="3:18" x14ac:dyDescent="0.25">
      <c r="C91">
        <f t="shared" si="11"/>
        <v>0</v>
      </c>
      <c r="D91">
        <f t="shared" si="12"/>
        <v>0</v>
      </c>
      <c r="E91">
        <f t="shared" si="13"/>
        <v>12.959999999999999</v>
      </c>
      <c r="F91">
        <f t="shared" si="14"/>
        <v>0</v>
      </c>
      <c r="G91">
        <f t="shared" si="15"/>
        <v>3.96</v>
      </c>
      <c r="H91">
        <f t="shared" si="16"/>
        <v>1.08</v>
      </c>
      <c r="L91">
        <f t="shared" si="17"/>
        <v>7.92</v>
      </c>
      <c r="O91">
        <f t="shared" si="18"/>
        <v>5.0400000000000009</v>
      </c>
      <c r="P91">
        <f t="shared" si="19"/>
        <v>1.08</v>
      </c>
      <c r="Q91">
        <f t="shared" si="20"/>
        <v>0</v>
      </c>
      <c r="R91">
        <f t="shared" si="21"/>
        <v>3.96</v>
      </c>
    </row>
    <row r="92" spans="3:18" x14ac:dyDescent="0.25">
      <c r="C92">
        <f t="shared" si="11"/>
        <v>0</v>
      </c>
      <c r="D92">
        <f t="shared" si="12"/>
        <v>0</v>
      </c>
      <c r="E92">
        <f t="shared" si="13"/>
        <v>56</v>
      </c>
      <c r="F92">
        <f t="shared" si="14"/>
        <v>0</v>
      </c>
      <c r="G92">
        <f t="shared" si="15"/>
        <v>0</v>
      </c>
      <c r="H92">
        <f t="shared" si="16"/>
        <v>0</v>
      </c>
      <c r="L92">
        <f t="shared" si="17"/>
        <v>0</v>
      </c>
      <c r="O92">
        <f t="shared" si="18"/>
        <v>56</v>
      </c>
      <c r="P92">
        <f t="shared" si="19"/>
        <v>0</v>
      </c>
      <c r="Q92">
        <f t="shared" si="20"/>
        <v>0</v>
      </c>
      <c r="R92">
        <f t="shared" si="21"/>
        <v>0</v>
      </c>
    </row>
    <row r="93" spans="3:18" x14ac:dyDescent="0.25">
      <c r="C93">
        <f t="shared" si="11"/>
        <v>37.82</v>
      </c>
      <c r="D93">
        <f t="shared" si="12"/>
        <v>10.540000000000001</v>
      </c>
      <c r="E93">
        <f t="shared" si="13"/>
        <v>1.24</v>
      </c>
      <c r="F93">
        <f t="shared" si="14"/>
        <v>1.24</v>
      </c>
      <c r="G93">
        <f t="shared" si="15"/>
        <v>6.2</v>
      </c>
      <c r="H93">
        <f t="shared" si="16"/>
        <v>4.96</v>
      </c>
      <c r="L93">
        <f t="shared" si="17"/>
        <v>47.74</v>
      </c>
      <c r="O93">
        <f t="shared" si="18"/>
        <v>3.1</v>
      </c>
      <c r="P93">
        <f t="shared" si="19"/>
        <v>4.96</v>
      </c>
      <c r="Q93">
        <f t="shared" si="20"/>
        <v>0</v>
      </c>
      <c r="R93">
        <f t="shared" si="21"/>
        <v>5.58</v>
      </c>
    </row>
    <row r="94" spans="3:18" x14ac:dyDescent="0.25">
      <c r="C94">
        <f t="shared" si="11"/>
        <v>0</v>
      </c>
      <c r="D94">
        <f t="shared" si="12"/>
        <v>25.080000000000002</v>
      </c>
      <c r="E94">
        <f t="shared" si="13"/>
        <v>0</v>
      </c>
      <c r="F94">
        <f t="shared" si="14"/>
        <v>0</v>
      </c>
      <c r="G94">
        <f t="shared" si="15"/>
        <v>4.9400000000000004</v>
      </c>
      <c r="H94">
        <f t="shared" si="16"/>
        <v>7.9799999999999995</v>
      </c>
      <c r="L94">
        <f t="shared" si="17"/>
        <v>0</v>
      </c>
      <c r="O94">
        <f t="shared" si="18"/>
        <v>4.9400000000000004</v>
      </c>
      <c r="P94">
        <f t="shared" si="19"/>
        <v>7.9799999999999995</v>
      </c>
      <c r="Q94">
        <f t="shared" si="20"/>
        <v>25.080000000000002</v>
      </c>
      <c r="R94">
        <f t="shared" si="21"/>
        <v>0</v>
      </c>
    </row>
    <row r="95" spans="3:18" x14ac:dyDescent="0.25">
      <c r="C95">
        <f t="shared" si="11"/>
        <v>0</v>
      </c>
      <c r="D95">
        <f t="shared" si="12"/>
        <v>33.81</v>
      </c>
      <c r="E95">
        <f t="shared" si="13"/>
        <v>127.19000000000001</v>
      </c>
      <c r="F95">
        <f t="shared" si="14"/>
        <v>0</v>
      </c>
      <c r="G95">
        <f t="shared" si="15"/>
        <v>0</v>
      </c>
      <c r="H95">
        <f t="shared" si="16"/>
        <v>0</v>
      </c>
      <c r="L95">
        <f t="shared" si="17"/>
        <v>132.02000000000001</v>
      </c>
      <c r="O95">
        <f t="shared" si="18"/>
        <v>0</v>
      </c>
      <c r="P95">
        <f t="shared" si="19"/>
        <v>0</v>
      </c>
      <c r="Q95">
        <f t="shared" si="20"/>
        <v>0</v>
      </c>
      <c r="R95">
        <f t="shared" si="21"/>
        <v>28.98</v>
      </c>
    </row>
    <row r="96" spans="3:18" x14ac:dyDescent="0.25">
      <c r="C96">
        <f t="shared" si="11"/>
        <v>1.82</v>
      </c>
      <c r="D96">
        <f t="shared" si="12"/>
        <v>0</v>
      </c>
      <c r="E96">
        <f t="shared" si="13"/>
        <v>1.82</v>
      </c>
      <c r="F96">
        <f t="shared" si="14"/>
        <v>25.480000000000004</v>
      </c>
      <c r="G96">
        <f t="shared" si="15"/>
        <v>12.740000000000002</v>
      </c>
      <c r="H96">
        <f t="shared" si="16"/>
        <v>140.14000000000001</v>
      </c>
      <c r="L96">
        <f t="shared" si="17"/>
        <v>3.64</v>
      </c>
      <c r="O96">
        <f t="shared" si="18"/>
        <v>12.740000000000002</v>
      </c>
      <c r="P96">
        <f t="shared" si="19"/>
        <v>140.14000000000001</v>
      </c>
      <c r="Q96">
        <f t="shared" si="20"/>
        <v>0</v>
      </c>
      <c r="R96">
        <f t="shared" si="21"/>
        <v>25.480000000000004</v>
      </c>
    </row>
    <row r="97" spans="2:19" x14ac:dyDescent="0.25">
      <c r="C97">
        <f t="shared" si="11"/>
        <v>2.13</v>
      </c>
      <c r="D97">
        <f t="shared" si="12"/>
        <v>0</v>
      </c>
      <c r="E97">
        <f t="shared" si="13"/>
        <v>39.050000000000004</v>
      </c>
      <c r="F97">
        <f t="shared" si="14"/>
        <v>0</v>
      </c>
      <c r="G97">
        <f t="shared" si="15"/>
        <v>2.13</v>
      </c>
      <c r="H97">
        <f t="shared" si="16"/>
        <v>27.69</v>
      </c>
      <c r="L97">
        <f t="shared" si="17"/>
        <v>31.24</v>
      </c>
      <c r="O97">
        <f t="shared" si="18"/>
        <v>12.07</v>
      </c>
      <c r="P97">
        <f t="shared" si="19"/>
        <v>27.69</v>
      </c>
      <c r="Q97">
        <f t="shared" si="20"/>
        <v>0</v>
      </c>
      <c r="R97">
        <f t="shared" si="21"/>
        <v>0</v>
      </c>
    </row>
    <row r="98" spans="2:19" x14ac:dyDescent="0.25">
      <c r="C98">
        <f t="shared" si="11"/>
        <v>0</v>
      </c>
      <c r="D98">
        <f t="shared" si="12"/>
        <v>0</v>
      </c>
      <c r="E98">
        <f t="shared" si="13"/>
        <v>53</v>
      </c>
      <c r="F98">
        <f t="shared" si="14"/>
        <v>0</v>
      </c>
      <c r="G98">
        <f t="shared" si="15"/>
        <v>0</v>
      </c>
      <c r="H98">
        <f t="shared" si="16"/>
        <v>0</v>
      </c>
      <c r="L98">
        <f t="shared" si="17"/>
        <v>48.230000000000004</v>
      </c>
      <c r="O98">
        <f t="shared" si="18"/>
        <v>2.12</v>
      </c>
      <c r="P98">
        <f t="shared" si="19"/>
        <v>0</v>
      </c>
      <c r="Q98">
        <f t="shared" si="20"/>
        <v>0</v>
      </c>
      <c r="R98">
        <f t="shared" si="21"/>
        <v>3.1799999999999997</v>
      </c>
    </row>
    <row r="99" spans="2:19" x14ac:dyDescent="0.25">
      <c r="C99">
        <f t="shared" si="11"/>
        <v>0</v>
      </c>
      <c r="D99">
        <f t="shared" si="12"/>
        <v>0</v>
      </c>
      <c r="E99">
        <f t="shared" si="13"/>
        <v>119.25</v>
      </c>
      <c r="F99">
        <f t="shared" si="14"/>
        <v>119.25</v>
      </c>
      <c r="G99">
        <f t="shared" si="15"/>
        <v>26.5</v>
      </c>
      <c r="H99">
        <f t="shared" si="16"/>
        <v>0</v>
      </c>
      <c r="L99">
        <f t="shared" si="17"/>
        <v>0</v>
      </c>
      <c r="O99">
        <f t="shared" si="18"/>
        <v>225.25</v>
      </c>
      <c r="P99">
        <f t="shared" si="19"/>
        <v>0</v>
      </c>
      <c r="Q99">
        <f t="shared" si="20"/>
        <v>0</v>
      </c>
      <c r="R99">
        <f t="shared" si="21"/>
        <v>39.75</v>
      </c>
    </row>
    <row r="100" spans="2:19" x14ac:dyDescent="0.25">
      <c r="C100">
        <f t="shared" si="11"/>
        <v>0</v>
      </c>
      <c r="D100">
        <f t="shared" si="12"/>
        <v>0</v>
      </c>
      <c r="E100">
        <f t="shared" si="13"/>
        <v>19</v>
      </c>
      <c r="F100">
        <f t="shared" si="14"/>
        <v>0</v>
      </c>
      <c r="G100">
        <f t="shared" si="15"/>
        <v>0</v>
      </c>
      <c r="H100">
        <f t="shared" si="16"/>
        <v>0</v>
      </c>
      <c r="L100">
        <f t="shared" si="17"/>
        <v>15.010000000000002</v>
      </c>
      <c r="O100">
        <f t="shared" si="18"/>
        <v>3.9899999999999998</v>
      </c>
      <c r="P100">
        <f t="shared" si="19"/>
        <v>0</v>
      </c>
      <c r="Q100">
        <f t="shared" si="20"/>
        <v>0</v>
      </c>
      <c r="R100">
        <f t="shared" si="21"/>
        <v>0</v>
      </c>
    </row>
    <row r="101" spans="2:19" x14ac:dyDescent="0.25">
      <c r="C101">
        <f t="shared" si="11"/>
        <v>0</v>
      </c>
      <c r="D101">
        <f t="shared" si="12"/>
        <v>14.04</v>
      </c>
      <c r="E101">
        <f t="shared" si="13"/>
        <v>59.28</v>
      </c>
      <c r="F101">
        <f t="shared" si="14"/>
        <v>4.68</v>
      </c>
      <c r="G101">
        <f t="shared" si="15"/>
        <v>0</v>
      </c>
      <c r="H101">
        <f t="shared" si="16"/>
        <v>0</v>
      </c>
      <c r="L101">
        <f t="shared" si="17"/>
        <v>31.980000000000004</v>
      </c>
      <c r="O101">
        <f t="shared" si="18"/>
        <v>17.940000000000001</v>
      </c>
      <c r="P101">
        <f t="shared" si="19"/>
        <v>0</v>
      </c>
      <c r="Q101">
        <f t="shared" si="20"/>
        <v>0</v>
      </c>
      <c r="R101">
        <f t="shared" si="21"/>
        <v>27.300000000000004</v>
      </c>
    </row>
    <row r="102" spans="2:19" x14ac:dyDescent="0.25">
      <c r="B102" t="s">
        <v>781</v>
      </c>
      <c r="C102">
        <f t="shared" ref="C102:H102" si="22">SUM(C71:C101)</f>
        <v>345.39</v>
      </c>
      <c r="D102">
        <f t="shared" si="22"/>
        <v>423.76</v>
      </c>
      <c r="E102">
        <f t="shared" si="22"/>
        <v>1555.92</v>
      </c>
      <c r="F102">
        <f t="shared" si="22"/>
        <v>225.86</v>
      </c>
      <c r="G102">
        <f t="shared" si="22"/>
        <v>234.51999999999998</v>
      </c>
      <c r="H102">
        <f t="shared" si="22"/>
        <v>308.55</v>
      </c>
      <c r="I102" s="53">
        <f>SUM(C102:H102)</f>
        <v>3094.0000000000005</v>
      </c>
      <c r="L102">
        <f>SUM(L71:L101)</f>
        <v>1243.42</v>
      </c>
      <c r="O102">
        <f>SUM(O71:O101)</f>
        <v>761.30000000000018</v>
      </c>
      <c r="P102">
        <f>SUM(P71:P101)</f>
        <v>321.69</v>
      </c>
      <c r="Q102">
        <f>SUM(Q71:Q101)</f>
        <v>97.08</v>
      </c>
      <c r="R102">
        <f>SUM(R71:R101)</f>
        <v>665.81000000000006</v>
      </c>
      <c r="S102" s="53">
        <f>SUM(L102:R102)</f>
        <v>3089.3</v>
      </c>
    </row>
    <row r="103" spans="2:19" x14ac:dyDescent="0.25">
      <c r="B103" s="53" t="s">
        <v>785</v>
      </c>
      <c r="C103" s="32">
        <f t="shared" ref="C103:H103" si="23">C102/$B$33</f>
        <v>0.11163219133807369</v>
      </c>
      <c r="D103" s="32">
        <f t="shared" si="23"/>
        <v>0.13696186166774402</v>
      </c>
      <c r="E103" s="32">
        <f t="shared" si="23"/>
        <v>0.5028829993535876</v>
      </c>
      <c r="F103" s="32">
        <f t="shared" si="23"/>
        <v>7.2999353587588883E-2</v>
      </c>
      <c r="G103" s="32">
        <f t="shared" si="23"/>
        <v>7.5798319327731081E-2</v>
      </c>
      <c r="H103" s="32">
        <f t="shared" si="23"/>
        <v>9.9725274725274732E-2</v>
      </c>
      <c r="I103" s="55">
        <f>SUM(C103:H103)</f>
        <v>1</v>
      </c>
      <c r="L103" s="32">
        <f>L102/$B$33</f>
        <v>0.40188106011635427</v>
      </c>
      <c r="M103" s="32"/>
      <c r="N103" s="32"/>
      <c r="O103" s="32">
        <f>O102/$B$33</f>
        <v>0.24605688429217848</v>
      </c>
      <c r="P103" s="32">
        <f>P102/$B$33</f>
        <v>0.10397220426632191</v>
      </c>
      <c r="Q103" s="32">
        <f>Q102/$B$33</f>
        <v>3.1376858435681963E-2</v>
      </c>
      <c r="R103" s="32">
        <f>R102/$B$33</f>
        <v>0.21519392372333551</v>
      </c>
      <c r="S103" s="55">
        <f>SUM(L103:R103)</f>
        <v>0.99848093083387202</v>
      </c>
    </row>
    <row r="105" spans="2:19" x14ac:dyDescent="0.25">
      <c r="B105" t="s">
        <v>786</v>
      </c>
      <c r="C105">
        <f t="shared" ref="C105:H105" si="24">AVERAGE(C38:C68)</f>
        <v>0.13516129032258065</v>
      </c>
      <c r="D105">
        <f t="shared" si="24"/>
        <v>0.16225806451612904</v>
      </c>
      <c r="E105">
        <f t="shared" si="24"/>
        <v>0.47516129032258064</v>
      </c>
      <c r="F105">
        <f t="shared" si="24"/>
        <v>5.0967741935483882E-2</v>
      </c>
      <c r="G105">
        <f t="shared" si="24"/>
        <v>7.7741935483870955E-2</v>
      </c>
      <c r="H105">
        <f t="shared" si="24"/>
        <v>9.8709677419354838E-2</v>
      </c>
      <c r="I105" s="55">
        <f>SUM(C105:H105)</f>
        <v>1</v>
      </c>
      <c r="L105">
        <f>AVERAGE(L38:L68)</f>
        <v>0.41322580645161289</v>
      </c>
      <c r="O105">
        <f>AVERAGE(O38:O68)</f>
        <v>0.21806451612903224</v>
      </c>
      <c r="P105">
        <f>AVERAGE(P38:P68)</f>
        <v>0.10741935483870969</v>
      </c>
      <c r="Q105">
        <f>AVERAGE(Q38:Q68)</f>
        <v>9.3548387096774197E-2</v>
      </c>
      <c r="R105">
        <f>AVERAGE(R38:R68)</f>
        <v>0.16677419354838705</v>
      </c>
      <c r="S105" s="55">
        <f>SUM(L105:R105)</f>
        <v>0.99903225806451601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S85"/>
  <sheetViews>
    <sheetView zoomScaleNormal="100" workbookViewId="0">
      <pane ySplit="1" topLeftCell="A2" activePane="bottomLeft" state="frozen"/>
      <selection pane="bottomLeft" activeCell="W106" sqref="W106"/>
    </sheetView>
  </sheetViews>
  <sheetFormatPr defaultColWidth="8.85546875" defaultRowHeight="15" x14ac:dyDescent="0.25"/>
  <cols>
    <col min="1" max="1" width="26" customWidth="1"/>
    <col min="2" max="3" width="10.28515625" customWidth="1"/>
    <col min="4" max="4" width="14.140625" customWidth="1"/>
    <col min="5" max="8" width="10.28515625" customWidth="1"/>
    <col min="9" max="9" width="16.140625" customWidth="1"/>
    <col min="10" max="10" width="10.28515625" customWidth="1"/>
    <col min="12" max="12" width="12.85546875" customWidth="1"/>
    <col min="13" max="13" width="13.85546875" customWidth="1"/>
    <col min="16" max="16" width="11.85546875" customWidth="1"/>
    <col min="19" max="19" width="13.7109375" customWidth="1"/>
  </cols>
  <sheetData>
    <row r="1" spans="1:19" x14ac:dyDescent="0.25">
      <c r="A1" t="s">
        <v>508</v>
      </c>
      <c r="B1" t="s">
        <v>805</v>
      </c>
      <c r="C1" t="s">
        <v>190</v>
      </c>
      <c r="D1" t="s">
        <v>826</v>
      </c>
      <c r="E1" t="s">
        <v>84</v>
      </c>
      <c r="F1" t="s">
        <v>191</v>
      </c>
      <c r="G1" t="s">
        <v>86</v>
      </c>
      <c r="H1" t="s">
        <v>91</v>
      </c>
      <c r="I1" t="s">
        <v>92</v>
      </c>
      <c r="J1" t="s">
        <v>806</v>
      </c>
      <c r="K1" s="32" t="s">
        <v>195</v>
      </c>
      <c r="L1" t="s">
        <v>790</v>
      </c>
      <c r="M1" t="s">
        <v>827</v>
      </c>
      <c r="N1" s="32" t="s">
        <v>325</v>
      </c>
      <c r="O1" s="32" t="s">
        <v>93</v>
      </c>
      <c r="P1" s="32" t="s">
        <v>828</v>
      </c>
      <c r="Q1" s="32" t="s">
        <v>193</v>
      </c>
      <c r="R1" t="s">
        <v>91</v>
      </c>
      <c r="S1" t="s">
        <v>109</v>
      </c>
    </row>
    <row r="2" spans="1:19" x14ac:dyDescent="0.25">
      <c r="A2" t="s">
        <v>829</v>
      </c>
      <c r="B2">
        <v>53</v>
      </c>
      <c r="D2">
        <v>99</v>
      </c>
      <c r="F2">
        <v>1</v>
      </c>
      <c r="H2" s="52">
        <f t="shared" ref="H2:H22" si="0">1/(C38*C38+D38*D38+E38*E38+F38*F38+G38*G38)</f>
        <v>1.0201999591920017</v>
      </c>
      <c r="I2" s="52">
        <f t="shared" ref="I2:I22" si="1">1-(H2-1)/(5-1)</f>
        <v>0.99495001020199958</v>
      </c>
      <c r="J2">
        <v>53</v>
      </c>
      <c r="L2">
        <v>1</v>
      </c>
      <c r="N2">
        <v>49</v>
      </c>
      <c r="P2">
        <v>50</v>
      </c>
      <c r="Q2">
        <f t="shared" ref="Q2:Q22" si="2">L2+M2</f>
        <v>1</v>
      </c>
      <c r="R2" s="52">
        <f t="shared" ref="R2:R22" si="3">1/(K38*K38+N38*N38+O38*O38+P38*P38+Q38*Q38)</f>
        <v>2.0399836801305589</v>
      </c>
      <c r="S2" s="52">
        <f t="shared" ref="S2:S22" si="4">1-(R2-1)/(5-1)</f>
        <v>0.74000407996736028</v>
      </c>
    </row>
    <row r="3" spans="1:19" x14ac:dyDescent="0.25">
      <c r="A3" t="s">
        <v>810</v>
      </c>
      <c r="B3">
        <v>60</v>
      </c>
      <c r="D3">
        <v>83</v>
      </c>
      <c r="E3">
        <v>7</v>
      </c>
      <c r="F3">
        <v>3</v>
      </c>
      <c r="G3">
        <v>7</v>
      </c>
      <c r="H3" s="52">
        <f t="shared" si="0"/>
        <v>1.4293882218410519</v>
      </c>
      <c r="I3" s="52">
        <f t="shared" si="1"/>
        <v>0.89265294453973709</v>
      </c>
      <c r="J3">
        <v>60</v>
      </c>
      <c r="L3">
        <v>2</v>
      </c>
      <c r="N3">
        <v>92</v>
      </c>
      <c r="O3">
        <v>6</v>
      </c>
      <c r="Q3">
        <f t="shared" si="2"/>
        <v>2</v>
      </c>
      <c r="R3" s="52">
        <f t="shared" si="3"/>
        <v>1.1759172154280337</v>
      </c>
      <c r="S3" s="52">
        <f t="shared" si="4"/>
        <v>0.95602069614299157</v>
      </c>
    </row>
    <row r="4" spans="1:19" x14ac:dyDescent="0.25">
      <c r="A4" t="s">
        <v>316</v>
      </c>
      <c r="B4">
        <v>93</v>
      </c>
      <c r="D4">
        <v>84</v>
      </c>
      <c r="E4">
        <v>4</v>
      </c>
      <c r="F4">
        <v>4</v>
      </c>
      <c r="G4">
        <v>8</v>
      </c>
      <c r="H4" s="52">
        <f t="shared" si="0"/>
        <v>1.3982102908277405</v>
      </c>
      <c r="I4" s="52">
        <f t="shared" si="1"/>
        <v>0.90044742729306493</v>
      </c>
      <c r="J4">
        <v>93</v>
      </c>
      <c r="K4">
        <v>45</v>
      </c>
      <c r="L4">
        <v>5</v>
      </c>
      <c r="M4">
        <v>2</v>
      </c>
      <c r="N4">
        <v>38</v>
      </c>
      <c r="O4">
        <v>8</v>
      </c>
      <c r="P4">
        <v>2</v>
      </c>
      <c r="Q4">
        <f t="shared" si="2"/>
        <v>7</v>
      </c>
      <c r="R4" s="52">
        <f t="shared" si="3"/>
        <v>2.7886224205242609</v>
      </c>
      <c r="S4" s="52">
        <f t="shared" si="4"/>
        <v>0.55284439486893477</v>
      </c>
    </row>
    <row r="5" spans="1:19" x14ac:dyDescent="0.25">
      <c r="A5" t="s">
        <v>830</v>
      </c>
      <c r="B5">
        <v>133</v>
      </c>
      <c r="D5">
        <v>54</v>
      </c>
      <c r="E5">
        <v>13</v>
      </c>
      <c r="F5">
        <v>33</v>
      </c>
      <c r="H5" s="52">
        <f t="shared" si="0"/>
        <v>2.395783421178725</v>
      </c>
      <c r="I5" s="52">
        <f t="shared" si="1"/>
        <v>0.65105414470531875</v>
      </c>
      <c r="J5">
        <v>133</v>
      </c>
      <c r="L5">
        <v>14</v>
      </c>
      <c r="N5">
        <v>86</v>
      </c>
      <c r="Q5">
        <f t="shared" si="2"/>
        <v>14</v>
      </c>
      <c r="R5" s="52">
        <f t="shared" si="3"/>
        <v>1.3171759747102214</v>
      </c>
      <c r="S5" s="52">
        <f t="shared" si="4"/>
        <v>0.92070600632244459</v>
      </c>
    </row>
    <row r="6" spans="1:19" x14ac:dyDescent="0.25">
      <c r="A6" t="s">
        <v>293</v>
      </c>
      <c r="B6">
        <v>117</v>
      </c>
      <c r="D6">
        <v>65</v>
      </c>
      <c r="E6">
        <v>17</v>
      </c>
      <c r="F6">
        <v>9</v>
      </c>
      <c r="G6">
        <v>9</v>
      </c>
      <c r="H6" s="52">
        <f t="shared" si="0"/>
        <v>2.1385799828913599</v>
      </c>
      <c r="I6" s="52">
        <f t="shared" si="1"/>
        <v>0.71535500427716003</v>
      </c>
      <c r="J6">
        <v>117</v>
      </c>
      <c r="L6">
        <v>11</v>
      </c>
      <c r="M6">
        <v>7</v>
      </c>
      <c r="N6">
        <v>73</v>
      </c>
      <c r="O6">
        <v>9</v>
      </c>
      <c r="Q6">
        <f t="shared" si="2"/>
        <v>18</v>
      </c>
      <c r="R6" s="52">
        <f t="shared" si="3"/>
        <v>1.7439832577607257</v>
      </c>
      <c r="S6" s="52">
        <f t="shared" si="4"/>
        <v>0.81400418555981857</v>
      </c>
    </row>
    <row r="7" spans="1:19" x14ac:dyDescent="0.25">
      <c r="A7" t="s">
        <v>306</v>
      </c>
      <c r="B7">
        <v>128</v>
      </c>
      <c r="D7">
        <v>100</v>
      </c>
      <c r="H7" s="52">
        <f t="shared" si="0"/>
        <v>1</v>
      </c>
      <c r="I7" s="52">
        <f t="shared" si="1"/>
        <v>1</v>
      </c>
      <c r="J7">
        <v>128</v>
      </c>
      <c r="K7">
        <v>99</v>
      </c>
      <c r="N7">
        <v>1</v>
      </c>
      <c r="Q7">
        <f t="shared" si="2"/>
        <v>0</v>
      </c>
      <c r="R7" s="52">
        <f t="shared" si="3"/>
        <v>1.0201999591920017</v>
      </c>
      <c r="S7" s="52">
        <f t="shared" si="4"/>
        <v>0.99495001020199958</v>
      </c>
    </row>
    <row r="8" spans="1:19" x14ac:dyDescent="0.25">
      <c r="A8" t="s">
        <v>831</v>
      </c>
      <c r="B8" s="32">
        <v>24</v>
      </c>
      <c r="D8">
        <v>100</v>
      </c>
      <c r="H8" s="52">
        <f t="shared" si="0"/>
        <v>1</v>
      </c>
      <c r="I8" s="52">
        <f t="shared" si="1"/>
        <v>1</v>
      </c>
      <c r="J8">
        <v>24</v>
      </c>
      <c r="K8">
        <v>17</v>
      </c>
      <c r="L8">
        <v>4</v>
      </c>
      <c r="M8">
        <v>79</v>
      </c>
      <c r="Q8">
        <f t="shared" si="2"/>
        <v>83</v>
      </c>
      <c r="R8" s="52">
        <f t="shared" si="3"/>
        <v>1.3931457230426301</v>
      </c>
      <c r="S8" s="52">
        <f t="shared" si="4"/>
        <v>0.90171356923934254</v>
      </c>
    </row>
    <row r="9" spans="1:19" x14ac:dyDescent="0.25">
      <c r="A9" t="s">
        <v>763</v>
      </c>
      <c r="B9">
        <v>16</v>
      </c>
      <c r="D9">
        <v>87</v>
      </c>
      <c r="F9">
        <v>13</v>
      </c>
      <c r="H9" s="52">
        <f t="shared" si="0"/>
        <v>1.2923235978288963</v>
      </c>
      <c r="I9" s="52">
        <f t="shared" si="1"/>
        <v>0.92691910054277593</v>
      </c>
      <c r="J9">
        <v>16</v>
      </c>
      <c r="K9">
        <v>6</v>
      </c>
      <c r="L9">
        <v>12</v>
      </c>
      <c r="N9">
        <v>82</v>
      </c>
      <c r="Q9">
        <f t="shared" si="2"/>
        <v>12</v>
      </c>
      <c r="R9" s="52">
        <f t="shared" si="3"/>
        <v>1.4484356894553878</v>
      </c>
      <c r="S9" s="52">
        <f t="shared" si="4"/>
        <v>0.88789107763615305</v>
      </c>
    </row>
    <row r="10" spans="1:19" x14ac:dyDescent="0.25">
      <c r="A10" t="s">
        <v>814</v>
      </c>
      <c r="B10">
        <v>43</v>
      </c>
      <c r="D10">
        <v>100</v>
      </c>
      <c r="H10" s="52">
        <f t="shared" si="0"/>
        <v>1</v>
      </c>
      <c r="I10" s="52">
        <f t="shared" si="1"/>
        <v>1</v>
      </c>
      <c r="J10">
        <v>43</v>
      </c>
      <c r="K10">
        <v>2</v>
      </c>
      <c r="L10">
        <v>63</v>
      </c>
      <c r="M10">
        <v>19</v>
      </c>
      <c r="N10">
        <v>16</v>
      </c>
      <c r="Q10">
        <f t="shared" si="2"/>
        <v>82</v>
      </c>
      <c r="R10" s="52">
        <f t="shared" si="3"/>
        <v>1.4318442153493698</v>
      </c>
      <c r="S10" s="52">
        <f t="shared" si="4"/>
        <v>0.89203894616265755</v>
      </c>
    </row>
    <row r="11" spans="1:19" x14ac:dyDescent="0.25">
      <c r="A11" t="s">
        <v>832</v>
      </c>
      <c r="B11">
        <v>259</v>
      </c>
      <c r="D11">
        <v>94</v>
      </c>
      <c r="E11">
        <v>3</v>
      </c>
      <c r="F11">
        <v>2</v>
      </c>
      <c r="G11">
        <v>1</v>
      </c>
      <c r="H11" s="52">
        <f t="shared" si="0"/>
        <v>1.1299435028248586</v>
      </c>
      <c r="I11" s="52">
        <f t="shared" si="1"/>
        <v>0.96751412429378536</v>
      </c>
      <c r="J11">
        <v>259</v>
      </c>
      <c r="K11">
        <v>82</v>
      </c>
      <c r="N11">
        <v>17</v>
      </c>
      <c r="O11">
        <v>1</v>
      </c>
      <c r="Q11">
        <f t="shared" si="2"/>
        <v>0</v>
      </c>
      <c r="R11" s="52">
        <f t="shared" si="3"/>
        <v>1.4257199885942398</v>
      </c>
      <c r="S11" s="52">
        <f t="shared" si="4"/>
        <v>0.89357000285144006</v>
      </c>
    </row>
    <row r="12" spans="1:19" x14ac:dyDescent="0.25">
      <c r="A12" t="s">
        <v>816</v>
      </c>
      <c r="B12">
        <v>85</v>
      </c>
      <c r="D12">
        <v>58</v>
      </c>
      <c r="E12">
        <v>16</v>
      </c>
      <c r="F12">
        <v>20</v>
      </c>
      <c r="G12">
        <v>6</v>
      </c>
      <c r="H12" s="52">
        <f t="shared" si="0"/>
        <v>2.4654832347140037</v>
      </c>
      <c r="I12" s="52">
        <f t="shared" si="1"/>
        <v>0.63362919132149909</v>
      </c>
      <c r="J12">
        <v>85</v>
      </c>
      <c r="M12">
        <v>5</v>
      </c>
      <c r="N12">
        <v>89</v>
      </c>
      <c r="O12">
        <v>6</v>
      </c>
      <c r="Q12">
        <f t="shared" si="2"/>
        <v>5</v>
      </c>
      <c r="R12" s="52">
        <f t="shared" si="3"/>
        <v>1.2528188423953897</v>
      </c>
      <c r="S12" s="52">
        <f t="shared" si="4"/>
        <v>0.93679528940115264</v>
      </c>
    </row>
    <row r="13" spans="1:19" x14ac:dyDescent="0.25">
      <c r="A13" t="s">
        <v>819</v>
      </c>
      <c r="B13">
        <v>160</v>
      </c>
      <c r="D13">
        <v>92</v>
      </c>
      <c r="F13">
        <v>7</v>
      </c>
      <c r="G13">
        <v>1</v>
      </c>
      <c r="H13" s="52">
        <f t="shared" si="0"/>
        <v>1.1745360582569884</v>
      </c>
      <c r="I13" s="52">
        <f t="shared" si="1"/>
        <v>0.95636598543575291</v>
      </c>
      <c r="J13">
        <v>160</v>
      </c>
      <c r="K13">
        <v>69</v>
      </c>
      <c r="M13">
        <v>1</v>
      </c>
      <c r="N13">
        <v>29</v>
      </c>
      <c r="O13">
        <v>1</v>
      </c>
      <c r="Q13">
        <f t="shared" si="2"/>
        <v>1</v>
      </c>
      <c r="R13" s="52">
        <f t="shared" si="3"/>
        <v>1.7844396859386153</v>
      </c>
      <c r="S13" s="52">
        <f t="shared" si="4"/>
        <v>0.80389007851534622</v>
      </c>
    </row>
    <row r="14" spans="1:19" x14ac:dyDescent="0.25">
      <c r="A14" t="s">
        <v>298</v>
      </c>
      <c r="B14">
        <v>58</v>
      </c>
      <c r="C14">
        <v>70</v>
      </c>
      <c r="D14">
        <v>14</v>
      </c>
      <c r="E14">
        <v>2</v>
      </c>
      <c r="F14">
        <v>12</v>
      </c>
      <c r="G14">
        <v>2</v>
      </c>
      <c r="H14" s="52">
        <f t="shared" si="0"/>
        <v>1.905487804878049</v>
      </c>
      <c r="I14" s="52">
        <f t="shared" si="1"/>
        <v>0.77362804878048774</v>
      </c>
      <c r="J14">
        <v>58</v>
      </c>
      <c r="K14">
        <v>84</v>
      </c>
      <c r="M14">
        <v>2</v>
      </c>
      <c r="N14">
        <v>12</v>
      </c>
      <c r="O14">
        <v>2</v>
      </c>
      <c r="Q14">
        <f t="shared" si="2"/>
        <v>2</v>
      </c>
      <c r="R14" s="52">
        <f t="shared" si="3"/>
        <v>1.3873473917869039</v>
      </c>
      <c r="S14" s="52">
        <f t="shared" si="4"/>
        <v>0.90316315205327402</v>
      </c>
    </row>
    <row r="15" spans="1:19" x14ac:dyDescent="0.25">
      <c r="A15" t="s">
        <v>833</v>
      </c>
      <c r="B15">
        <v>74</v>
      </c>
      <c r="D15">
        <v>99</v>
      </c>
      <c r="F15">
        <v>1</v>
      </c>
      <c r="H15" s="52">
        <f t="shared" si="0"/>
        <v>1.0201999591920017</v>
      </c>
      <c r="I15" s="52">
        <f t="shared" si="1"/>
        <v>0.99495001020199958</v>
      </c>
      <c r="J15">
        <v>74</v>
      </c>
      <c r="L15">
        <v>4</v>
      </c>
      <c r="N15">
        <v>34</v>
      </c>
      <c r="P15">
        <v>62</v>
      </c>
      <c r="Q15">
        <f t="shared" si="2"/>
        <v>4</v>
      </c>
      <c r="R15" s="52">
        <f t="shared" si="3"/>
        <v>1.9936204146730461</v>
      </c>
      <c r="S15" s="52">
        <f t="shared" si="4"/>
        <v>0.75159489633173848</v>
      </c>
    </row>
    <row r="16" spans="1:19" x14ac:dyDescent="0.25">
      <c r="A16" t="s">
        <v>834</v>
      </c>
      <c r="B16" s="32">
        <v>16</v>
      </c>
      <c r="D16">
        <v>100</v>
      </c>
      <c r="H16" s="52">
        <f t="shared" si="0"/>
        <v>1</v>
      </c>
      <c r="I16" s="52">
        <f t="shared" si="1"/>
        <v>1</v>
      </c>
      <c r="J16">
        <v>16</v>
      </c>
      <c r="K16">
        <v>50</v>
      </c>
      <c r="N16">
        <v>50</v>
      </c>
      <c r="Q16">
        <f t="shared" si="2"/>
        <v>0</v>
      </c>
      <c r="R16" s="52">
        <f t="shared" si="3"/>
        <v>2</v>
      </c>
      <c r="S16" s="52">
        <f t="shared" si="4"/>
        <v>0.75</v>
      </c>
    </row>
    <row r="17" spans="1:19" x14ac:dyDescent="0.25">
      <c r="A17" t="s">
        <v>776</v>
      </c>
      <c r="B17">
        <v>94</v>
      </c>
      <c r="C17">
        <v>3.2978723404255299</v>
      </c>
      <c r="D17">
        <v>52.212765957446798</v>
      </c>
      <c r="E17">
        <v>5.0425531914893602</v>
      </c>
      <c r="F17">
        <v>39.446808510638299</v>
      </c>
      <c r="H17" s="52">
        <f t="shared" si="0"/>
        <v>2.3156044062943359</v>
      </c>
      <c r="I17" s="52">
        <f t="shared" si="1"/>
        <v>0.67109889842641601</v>
      </c>
      <c r="J17">
        <v>94</v>
      </c>
      <c r="K17">
        <v>8.5744680851063801</v>
      </c>
      <c r="L17">
        <v>7.31914893617021</v>
      </c>
      <c r="M17">
        <v>1.31914893617021</v>
      </c>
      <c r="N17">
        <v>82.787234042553195</v>
      </c>
      <c r="Q17">
        <f t="shared" si="2"/>
        <v>8.63829787234042</v>
      </c>
      <c r="R17" s="52">
        <f t="shared" si="3"/>
        <v>1.4281903438298751</v>
      </c>
      <c r="S17" s="52">
        <f t="shared" si="4"/>
        <v>0.89295241404253123</v>
      </c>
    </row>
    <row r="18" spans="1:19" x14ac:dyDescent="0.25">
      <c r="A18" t="s">
        <v>302</v>
      </c>
      <c r="B18">
        <v>100</v>
      </c>
      <c r="C18">
        <v>78</v>
      </c>
      <c r="D18">
        <v>3</v>
      </c>
      <c r="E18">
        <v>8</v>
      </c>
      <c r="F18">
        <v>8</v>
      </c>
      <c r="G18">
        <v>3</v>
      </c>
      <c r="H18" s="52">
        <f t="shared" si="0"/>
        <v>1.6051364365971108</v>
      </c>
      <c r="I18" s="52">
        <f t="shared" si="1"/>
        <v>0.8487158908507223</v>
      </c>
      <c r="J18">
        <v>100</v>
      </c>
      <c r="K18">
        <v>78</v>
      </c>
      <c r="L18">
        <v>3</v>
      </c>
      <c r="M18">
        <v>3</v>
      </c>
      <c r="N18">
        <v>13</v>
      </c>
      <c r="O18">
        <v>3</v>
      </c>
      <c r="Q18">
        <f t="shared" si="2"/>
        <v>6</v>
      </c>
      <c r="R18" s="52">
        <f t="shared" si="3"/>
        <v>1.5878056525881228</v>
      </c>
      <c r="S18" s="52">
        <f t="shared" si="4"/>
        <v>0.85304858685296936</v>
      </c>
    </row>
    <row r="19" spans="1:19" x14ac:dyDescent="0.25">
      <c r="A19" t="s">
        <v>310</v>
      </c>
      <c r="B19">
        <v>69</v>
      </c>
      <c r="D19">
        <v>100</v>
      </c>
      <c r="H19" s="52">
        <f t="shared" si="0"/>
        <v>1</v>
      </c>
      <c r="I19" s="52">
        <f t="shared" si="1"/>
        <v>1</v>
      </c>
      <c r="J19">
        <v>69</v>
      </c>
      <c r="K19">
        <v>45</v>
      </c>
      <c r="L19">
        <v>30</v>
      </c>
      <c r="M19">
        <v>3</v>
      </c>
      <c r="N19">
        <v>7</v>
      </c>
      <c r="P19">
        <v>15</v>
      </c>
      <c r="Q19">
        <f t="shared" si="2"/>
        <v>33</v>
      </c>
      <c r="R19" s="52">
        <f t="shared" si="3"/>
        <v>2.95159386068477</v>
      </c>
      <c r="S19" s="52">
        <f t="shared" si="4"/>
        <v>0.51210153482880749</v>
      </c>
    </row>
    <row r="20" spans="1:19" x14ac:dyDescent="0.25">
      <c r="A20" t="s">
        <v>154</v>
      </c>
      <c r="B20">
        <v>12</v>
      </c>
      <c r="E20">
        <v>8</v>
      </c>
      <c r="F20">
        <v>8</v>
      </c>
      <c r="G20">
        <v>84</v>
      </c>
      <c r="H20" s="52">
        <f t="shared" si="0"/>
        <v>1.3919821826280625</v>
      </c>
      <c r="I20" s="52">
        <f t="shared" si="1"/>
        <v>0.90200445434298437</v>
      </c>
      <c r="J20">
        <v>12</v>
      </c>
      <c r="N20">
        <v>16</v>
      </c>
      <c r="O20">
        <v>84</v>
      </c>
      <c r="Q20">
        <f t="shared" si="2"/>
        <v>0</v>
      </c>
      <c r="R20" s="52">
        <f t="shared" si="3"/>
        <v>1.3676148796498908</v>
      </c>
      <c r="S20" s="52">
        <f t="shared" si="4"/>
        <v>0.9080962800875273</v>
      </c>
    </row>
    <row r="21" spans="1:19" x14ac:dyDescent="0.25">
      <c r="A21" t="s">
        <v>312</v>
      </c>
      <c r="B21">
        <v>44</v>
      </c>
      <c r="D21">
        <v>82</v>
      </c>
      <c r="G21">
        <v>18</v>
      </c>
      <c r="H21" s="52">
        <f t="shared" si="0"/>
        <v>1.4188422247446082</v>
      </c>
      <c r="I21" s="52">
        <f t="shared" si="1"/>
        <v>0.8952894438138479</v>
      </c>
      <c r="J21">
        <v>44</v>
      </c>
      <c r="K21">
        <v>82</v>
      </c>
      <c r="O21">
        <v>18</v>
      </c>
      <c r="Q21">
        <f t="shared" si="2"/>
        <v>0</v>
      </c>
      <c r="R21" s="52">
        <f t="shared" si="3"/>
        <v>1.4188422247446082</v>
      </c>
      <c r="S21" s="52">
        <f t="shared" si="4"/>
        <v>0.8952894438138479</v>
      </c>
    </row>
    <row r="22" spans="1:19" x14ac:dyDescent="0.25">
      <c r="A22" t="s">
        <v>835</v>
      </c>
      <c r="B22">
        <v>934</v>
      </c>
      <c r="D22">
        <v>100</v>
      </c>
      <c r="H22" s="52">
        <f t="shared" si="0"/>
        <v>1</v>
      </c>
      <c r="I22" s="52">
        <f t="shared" si="1"/>
        <v>1</v>
      </c>
      <c r="J22">
        <v>934</v>
      </c>
      <c r="K22">
        <v>100</v>
      </c>
      <c r="Q22">
        <f t="shared" si="2"/>
        <v>0</v>
      </c>
      <c r="R22" s="52">
        <f t="shared" si="3"/>
        <v>1</v>
      </c>
      <c r="S22" s="52">
        <f t="shared" si="4"/>
        <v>1</v>
      </c>
    </row>
    <row r="23" spans="1:19" x14ac:dyDescent="0.25">
      <c r="B23" s="53">
        <f>SUM(B2:B22)</f>
        <v>2572</v>
      </c>
      <c r="I23" t="s">
        <v>782</v>
      </c>
      <c r="S23" t="s">
        <v>782</v>
      </c>
    </row>
    <row r="24" spans="1:19" x14ac:dyDescent="0.25">
      <c r="I24" s="54">
        <f>AVERAGE(I2:I22)</f>
        <v>0.89164641328702621</v>
      </c>
      <c r="S24" s="54">
        <f>AVERAGE(S2:S22)</f>
        <v>0.84574641166096853</v>
      </c>
    </row>
    <row r="25" spans="1:19" x14ac:dyDescent="0.25">
      <c r="A25" t="s">
        <v>836</v>
      </c>
    </row>
    <row r="27" spans="1:19" x14ac:dyDescent="0.25">
      <c r="A27" s="56" t="s">
        <v>776</v>
      </c>
      <c r="B27" t="s">
        <v>837</v>
      </c>
      <c r="C27">
        <v>0</v>
      </c>
      <c r="D27">
        <v>41</v>
      </c>
      <c r="E27">
        <v>9</v>
      </c>
      <c r="F27">
        <v>50</v>
      </c>
      <c r="J27" t="s">
        <v>837</v>
      </c>
      <c r="K27">
        <v>0</v>
      </c>
      <c r="L27">
        <v>6</v>
      </c>
      <c r="M27">
        <v>0</v>
      </c>
      <c r="N27">
        <v>94</v>
      </c>
    </row>
    <row r="28" spans="1:19" x14ac:dyDescent="0.25">
      <c r="A28" s="56" t="s">
        <v>776</v>
      </c>
      <c r="B28" t="s">
        <v>838</v>
      </c>
      <c r="C28">
        <v>5</v>
      </c>
      <c r="D28">
        <v>58</v>
      </c>
      <c r="E28">
        <v>3</v>
      </c>
      <c r="F28">
        <v>34</v>
      </c>
      <c r="J28" t="s">
        <v>838</v>
      </c>
      <c r="K28">
        <v>13</v>
      </c>
      <c r="L28">
        <v>8</v>
      </c>
      <c r="M28">
        <v>2</v>
      </c>
      <c r="N28">
        <v>77</v>
      </c>
    </row>
    <row r="30" spans="1:19" x14ac:dyDescent="0.25">
      <c r="C30">
        <f>32*C27</f>
        <v>0</v>
      </c>
      <c r="D30">
        <f>32*D27</f>
        <v>1312</v>
      </c>
      <c r="E30">
        <f>32*E27</f>
        <v>288</v>
      </c>
      <c r="F30">
        <f>32*F27</f>
        <v>1600</v>
      </c>
      <c r="K30">
        <f>32*K27</f>
        <v>0</v>
      </c>
      <c r="L30">
        <f>32*L27</f>
        <v>192</v>
      </c>
      <c r="M30">
        <f>32*M27</f>
        <v>0</v>
      </c>
      <c r="N30">
        <f>32*N27</f>
        <v>3008</v>
      </c>
    </row>
    <row r="31" spans="1:19" x14ac:dyDescent="0.25">
      <c r="C31">
        <f>62*C28</f>
        <v>310</v>
      </c>
      <c r="D31">
        <f>62*D28</f>
        <v>3596</v>
      </c>
      <c r="E31">
        <f>62*E28</f>
        <v>186</v>
      </c>
      <c r="F31">
        <f>62*F28</f>
        <v>2108</v>
      </c>
      <c r="K31">
        <f>62*K28</f>
        <v>806</v>
      </c>
      <c r="L31">
        <f>62*L28</f>
        <v>496</v>
      </c>
      <c r="M31">
        <f>62*M28</f>
        <v>124</v>
      </c>
      <c r="N31">
        <f>62*N28</f>
        <v>4774</v>
      </c>
    </row>
    <row r="33" spans="2:17" x14ac:dyDescent="0.25">
      <c r="C33">
        <f>SUM(C30:C31)</f>
        <v>310</v>
      </c>
      <c r="D33">
        <f>SUM(D30:D31)</f>
        <v>4908</v>
      </c>
      <c r="E33">
        <f>SUM(E30:E31)</f>
        <v>474</v>
      </c>
      <c r="F33">
        <f>SUM(F30:F31)</f>
        <v>3708</v>
      </c>
      <c r="K33">
        <f>SUM(K30:K31)</f>
        <v>806</v>
      </c>
      <c r="L33">
        <f>SUM(L30:L31)</f>
        <v>688</v>
      </c>
      <c r="M33">
        <f>SUM(M30:M31)</f>
        <v>124</v>
      </c>
      <c r="N33">
        <f>SUM(N30:N31)</f>
        <v>7782</v>
      </c>
    </row>
    <row r="34" spans="2:17" x14ac:dyDescent="0.25">
      <c r="B34" t="s">
        <v>839</v>
      </c>
      <c r="C34">
        <f>C33/94</f>
        <v>3.2978723404255321</v>
      </c>
      <c r="D34">
        <f>D33/94</f>
        <v>52.212765957446805</v>
      </c>
      <c r="E34">
        <f>E33/94</f>
        <v>5.042553191489362</v>
      </c>
      <c r="F34">
        <f>F33/94</f>
        <v>39.446808510638299</v>
      </c>
      <c r="K34">
        <f>K33/94</f>
        <v>8.5744680851063837</v>
      </c>
      <c r="L34">
        <f>L33/94</f>
        <v>7.3191489361702127</v>
      </c>
      <c r="M34">
        <f>M33/94</f>
        <v>1.3191489361702127</v>
      </c>
      <c r="N34">
        <f>N33/94</f>
        <v>82.787234042553195</v>
      </c>
    </row>
    <row r="38" spans="2:17" x14ac:dyDescent="0.25">
      <c r="C38">
        <f t="shared" ref="C38:G47" si="5">0.01*C2</f>
        <v>0</v>
      </c>
      <c r="D38">
        <f t="shared" si="5"/>
        <v>0.99</v>
      </c>
      <c r="E38">
        <f t="shared" si="5"/>
        <v>0</v>
      </c>
      <c r="F38">
        <f t="shared" si="5"/>
        <v>0.01</v>
      </c>
      <c r="G38">
        <f t="shared" si="5"/>
        <v>0</v>
      </c>
      <c r="K38">
        <f t="shared" ref="K38:K58" si="6">0.01*K2</f>
        <v>0</v>
      </c>
      <c r="N38">
        <f t="shared" ref="N38:Q58" si="7">0.01*N2</f>
        <v>0.49</v>
      </c>
      <c r="O38">
        <f t="shared" si="7"/>
        <v>0</v>
      </c>
      <c r="P38">
        <f t="shared" si="7"/>
        <v>0.5</v>
      </c>
      <c r="Q38">
        <f t="shared" si="7"/>
        <v>0.01</v>
      </c>
    </row>
    <row r="39" spans="2:17" x14ac:dyDescent="0.25">
      <c r="C39">
        <f t="shared" si="5"/>
        <v>0</v>
      </c>
      <c r="D39">
        <f t="shared" si="5"/>
        <v>0.83000000000000007</v>
      </c>
      <c r="E39">
        <f t="shared" si="5"/>
        <v>7.0000000000000007E-2</v>
      </c>
      <c r="F39">
        <f t="shared" si="5"/>
        <v>0.03</v>
      </c>
      <c r="G39">
        <f t="shared" si="5"/>
        <v>7.0000000000000007E-2</v>
      </c>
      <c r="K39">
        <f t="shared" si="6"/>
        <v>0</v>
      </c>
      <c r="N39">
        <f t="shared" si="7"/>
        <v>0.92</v>
      </c>
      <c r="O39">
        <f t="shared" si="7"/>
        <v>0.06</v>
      </c>
      <c r="P39">
        <f t="shared" si="7"/>
        <v>0</v>
      </c>
      <c r="Q39">
        <f t="shared" si="7"/>
        <v>0.02</v>
      </c>
    </row>
    <row r="40" spans="2:17" x14ac:dyDescent="0.25">
      <c r="C40">
        <f t="shared" si="5"/>
        <v>0</v>
      </c>
      <c r="D40">
        <f t="shared" si="5"/>
        <v>0.84</v>
      </c>
      <c r="E40">
        <f t="shared" si="5"/>
        <v>0.04</v>
      </c>
      <c r="F40">
        <f t="shared" si="5"/>
        <v>0.04</v>
      </c>
      <c r="G40">
        <f t="shared" si="5"/>
        <v>0.08</v>
      </c>
      <c r="K40">
        <f t="shared" si="6"/>
        <v>0.45</v>
      </c>
      <c r="N40">
        <f t="shared" si="7"/>
        <v>0.38</v>
      </c>
      <c r="O40">
        <f t="shared" si="7"/>
        <v>0.08</v>
      </c>
      <c r="P40">
        <f t="shared" si="7"/>
        <v>0.02</v>
      </c>
      <c r="Q40">
        <f t="shared" si="7"/>
        <v>7.0000000000000007E-2</v>
      </c>
    </row>
    <row r="41" spans="2:17" x14ac:dyDescent="0.25">
      <c r="C41">
        <f t="shared" si="5"/>
        <v>0</v>
      </c>
      <c r="D41">
        <f t="shared" si="5"/>
        <v>0.54</v>
      </c>
      <c r="E41">
        <f t="shared" si="5"/>
        <v>0.13</v>
      </c>
      <c r="F41">
        <f t="shared" si="5"/>
        <v>0.33</v>
      </c>
      <c r="G41">
        <f t="shared" si="5"/>
        <v>0</v>
      </c>
      <c r="K41">
        <f t="shared" si="6"/>
        <v>0</v>
      </c>
      <c r="N41">
        <f t="shared" si="7"/>
        <v>0.86</v>
      </c>
      <c r="O41">
        <f t="shared" si="7"/>
        <v>0</v>
      </c>
      <c r="P41">
        <f t="shared" si="7"/>
        <v>0</v>
      </c>
      <c r="Q41">
        <f t="shared" si="7"/>
        <v>0.14000000000000001</v>
      </c>
    </row>
    <row r="42" spans="2:17" x14ac:dyDescent="0.25">
      <c r="C42">
        <f t="shared" si="5"/>
        <v>0</v>
      </c>
      <c r="D42">
        <f t="shared" si="5"/>
        <v>0.65</v>
      </c>
      <c r="E42">
        <f t="shared" si="5"/>
        <v>0.17</v>
      </c>
      <c r="F42">
        <f t="shared" si="5"/>
        <v>0.09</v>
      </c>
      <c r="G42">
        <f t="shared" si="5"/>
        <v>0.09</v>
      </c>
      <c r="K42">
        <f t="shared" si="6"/>
        <v>0</v>
      </c>
      <c r="N42">
        <f t="shared" si="7"/>
        <v>0.73</v>
      </c>
      <c r="O42">
        <f t="shared" si="7"/>
        <v>0.09</v>
      </c>
      <c r="P42">
        <f t="shared" si="7"/>
        <v>0</v>
      </c>
      <c r="Q42">
        <f t="shared" si="7"/>
        <v>0.18</v>
      </c>
    </row>
    <row r="43" spans="2:17" x14ac:dyDescent="0.25">
      <c r="C43">
        <f t="shared" si="5"/>
        <v>0</v>
      </c>
      <c r="D43">
        <f t="shared" si="5"/>
        <v>1</v>
      </c>
      <c r="E43">
        <f t="shared" si="5"/>
        <v>0</v>
      </c>
      <c r="F43">
        <f t="shared" si="5"/>
        <v>0</v>
      </c>
      <c r="G43">
        <f t="shared" si="5"/>
        <v>0</v>
      </c>
      <c r="K43">
        <f t="shared" si="6"/>
        <v>0.99</v>
      </c>
      <c r="N43">
        <f t="shared" si="7"/>
        <v>0.01</v>
      </c>
      <c r="O43">
        <f t="shared" si="7"/>
        <v>0</v>
      </c>
      <c r="P43">
        <f t="shared" si="7"/>
        <v>0</v>
      </c>
      <c r="Q43">
        <f t="shared" si="7"/>
        <v>0</v>
      </c>
    </row>
    <row r="44" spans="2:17" x14ac:dyDescent="0.25">
      <c r="C44">
        <f t="shared" si="5"/>
        <v>0</v>
      </c>
      <c r="D44">
        <f t="shared" si="5"/>
        <v>1</v>
      </c>
      <c r="E44">
        <f t="shared" si="5"/>
        <v>0</v>
      </c>
      <c r="F44">
        <f t="shared" si="5"/>
        <v>0</v>
      </c>
      <c r="G44">
        <f t="shared" si="5"/>
        <v>0</v>
      </c>
      <c r="K44">
        <f t="shared" si="6"/>
        <v>0.17</v>
      </c>
      <c r="N44">
        <f t="shared" si="7"/>
        <v>0</v>
      </c>
      <c r="O44">
        <f t="shared" si="7"/>
        <v>0</v>
      </c>
      <c r="P44">
        <f t="shared" si="7"/>
        <v>0</v>
      </c>
      <c r="Q44">
        <f t="shared" si="7"/>
        <v>0.83000000000000007</v>
      </c>
    </row>
    <row r="45" spans="2:17" x14ac:dyDescent="0.25">
      <c r="C45">
        <f t="shared" si="5"/>
        <v>0</v>
      </c>
      <c r="D45">
        <f t="shared" si="5"/>
        <v>0.87</v>
      </c>
      <c r="E45">
        <f t="shared" si="5"/>
        <v>0</v>
      </c>
      <c r="F45">
        <f t="shared" si="5"/>
        <v>0.13</v>
      </c>
      <c r="G45">
        <f t="shared" si="5"/>
        <v>0</v>
      </c>
      <c r="K45">
        <f t="shared" si="6"/>
        <v>0.06</v>
      </c>
      <c r="N45">
        <f t="shared" si="7"/>
        <v>0.82000000000000006</v>
      </c>
      <c r="O45">
        <f t="shared" si="7"/>
        <v>0</v>
      </c>
      <c r="P45">
        <f t="shared" si="7"/>
        <v>0</v>
      </c>
      <c r="Q45">
        <f t="shared" si="7"/>
        <v>0.12</v>
      </c>
    </row>
    <row r="46" spans="2:17" x14ac:dyDescent="0.25">
      <c r="C46">
        <f t="shared" si="5"/>
        <v>0</v>
      </c>
      <c r="D46">
        <f t="shared" si="5"/>
        <v>1</v>
      </c>
      <c r="E46">
        <f t="shared" si="5"/>
        <v>0</v>
      </c>
      <c r="F46">
        <f t="shared" si="5"/>
        <v>0</v>
      </c>
      <c r="G46">
        <f t="shared" si="5"/>
        <v>0</v>
      </c>
      <c r="K46">
        <f t="shared" si="6"/>
        <v>0.02</v>
      </c>
      <c r="N46">
        <f t="shared" si="7"/>
        <v>0.16</v>
      </c>
      <c r="O46">
        <f t="shared" si="7"/>
        <v>0</v>
      </c>
      <c r="P46">
        <f t="shared" si="7"/>
        <v>0</v>
      </c>
      <c r="Q46">
        <f t="shared" si="7"/>
        <v>0.82000000000000006</v>
      </c>
    </row>
    <row r="47" spans="2:17" x14ac:dyDescent="0.25">
      <c r="C47">
        <f t="shared" si="5"/>
        <v>0</v>
      </c>
      <c r="D47">
        <f t="shared" si="5"/>
        <v>0.94000000000000006</v>
      </c>
      <c r="E47">
        <f t="shared" si="5"/>
        <v>0.03</v>
      </c>
      <c r="F47">
        <f t="shared" si="5"/>
        <v>0.02</v>
      </c>
      <c r="G47">
        <f t="shared" si="5"/>
        <v>0.01</v>
      </c>
      <c r="K47">
        <f t="shared" si="6"/>
        <v>0.82000000000000006</v>
      </c>
      <c r="N47">
        <f t="shared" si="7"/>
        <v>0.17</v>
      </c>
      <c r="O47">
        <f t="shared" si="7"/>
        <v>0.01</v>
      </c>
      <c r="P47">
        <f t="shared" si="7"/>
        <v>0</v>
      </c>
      <c r="Q47">
        <f t="shared" si="7"/>
        <v>0</v>
      </c>
    </row>
    <row r="48" spans="2:17" x14ac:dyDescent="0.25">
      <c r="C48">
        <f t="shared" ref="C48:G57" si="8">0.01*C12</f>
        <v>0</v>
      </c>
      <c r="D48">
        <f t="shared" si="8"/>
        <v>0.57999999999999996</v>
      </c>
      <c r="E48">
        <f t="shared" si="8"/>
        <v>0.16</v>
      </c>
      <c r="F48">
        <f t="shared" si="8"/>
        <v>0.2</v>
      </c>
      <c r="G48">
        <f t="shared" si="8"/>
        <v>0.06</v>
      </c>
      <c r="K48">
        <f t="shared" si="6"/>
        <v>0</v>
      </c>
      <c r="N48">
        <f t="shared" si="7"/>
        <v>0.89</v>
      </c>
      <c r="O48">
        <f t="shared" si="7"/>
        <v>0.06</v>
      </c>
      <c r="P48">
        <f t="shared" si="7"/>
        <v>0</v>
      </c>
      <c r="Q48">
        <f t="shared" si="7"/>
        <v>0.05</v>
      </c>
    </row>
    <row r="49" spans="3:17" x14ac:dyDescent="0.25">
      <c r="C49">
        <f t="shared" si="8"/>
        <v>0</v>
      </c>
      <c r="D49">
        <f t="shared" si="8"/>
        <v>0.92</v>
      </c>
      <c r="E49">
        <f t="shared" si="8"/>
        <v>0</v>
      </c>
      <c r="F49">
        <f t="shared" si="8"/>
        <v>7.0000000000000007E-2</v>
      </c>
      <c r="G49">
        <f t="shared" si="8"/>
        <v>0.01</v>
      </c>
      <c r="K49">
        <f t="shared" si="6"/>
        <v>0.69000000000000006</v>
      </c>
      <c r="N49">
        <f t="shared" si="7"/>
        <v>0.28999999999999998</v>
      </c>
      <c r="O49">
        <f t="shared" si="7"/>
        <v>0.01</v>
      </c>
      <c r="P49">
        <f t="shared" si="7"/>
        <v>0</v>
      </c>
      <c r="Q49">
        <f t="shared" si="7"/>
        <v>0.01</v>
      </c>
    </row>
    <row r="50" spans="3:17" x14ac:dyDescent="0.25">
      <c r="C50">
        <f t="shared" si="8"/>
        <v>0.70000000000000007</v>
      </c>
      <c r="D50">
        <f t="shared" si="8"/>
        <v>0.14000000000000001</v>
      </c>
      <c r="E50">
        <f t="shared" si="8"/>
        <v>0.02</v>
      </c>
      <c r="F50">
        <f t="shared" si="8"/>
        <v>0.12</v>
      </c>
      <c r="G50">
        <f t="shared" si="8"/>
        <v>0.02</v>
      </c>
      <c r="K50">
        <f t="shared" si="6"/>
        <v>0.84</v>
      </c>
      <c r="N50">
        <f t="shared" si="7"/>
        <v>0.12</v>
      </c>
      <c r="O50">
        <f t="shared" si="7"/>
        <v>0.02</v>
      </c>
      <c r="P50">
        <f t="shared" si="7"/>
        <v>0</v>
      </c>
      <c r="Q50">
        <f t="shared" si="7"/>
        <v>0.02</v>
      </c>
    </row>
    <row r="51" spans="3:17" x14ac:dyDescent="0.25">
      <c r="C51">
        <f t="shared" si="8"/>
        <v>0</v>
      </c>
      <c r="D51">
        <f t="shared" si="8"/>
        <v>0.99</v>
      </c>
      <c r="E51">
        <f t="shared" si="8"/>
        <v>0</v>
      </c>
      <c r="F51">
        <f t="shared" si="8"/>
        <v>0.01</v>
      </c>
      <c r="G51">
        <f t="shared" si="8"/>
        <v>0</v>
      </c>
      <c r="K51">
        <f t="shared" si="6"/>
        <v>0</v>
      </c>
      <c r="N51">
        <f t="shared" si="7"/>
        <v>0.34</v>
      </c>
      <c r="O51">
        <f t="shared" si="7"/>
        <v>0</v>
      </c>
      <c r="P51">
        <f t="shared" si="7"/>
        <v>0.62</v>
      </c>
      <c r="Q51">
        <f t="shared" si="7"/>
        <v>0.04</v>
      </c>
    </row>
    <row r="52" spans="3:17" x14ac:dyDescent="0.25">
      <c r="C52">
        <f t="shared" si="8"/>
        <v>0</v>
      </c>
      <c r="D52">
        <f t="shared" si="8"/>
        <v>1</v>
      </c>
      <c r="E52">
        <f t="shared" si="8"/>
        <v>0</v>
      </c>
      <c r="F52">
        <f t="shared" si="8"/>
        <v>0</v>
      </c>
      <c r="G52">
        <f t="shared" si="8"/>
        <v>0</v>
      </c>
      <c r="K52">
        <f t="shared" si="6"/>
        <v>0.5</v>
      </c>
      <c r="N52">
        <f t="shared" si="7"/>
        <v>0.5</v>
      </c>
      <c r="O52">
        <f t="shared" si="7"/>
        <v>0</v>
      </c>
      <c r="P52">
        <f t="shared" si="7"/>
        <v>0</v>
      </c>
      <c r="Q52">
        <f t="shared" si="7"/>
        <v>0</v>
      </c>
    </row>
    <row r="53" spans="3:17" x14ac:dyDescent="0.25">
      <c r="C53">
        <f t="shared" si="8"/>
        <v>3.2978723404255297E-2</v>
      </c>
      <c r="D53">
        <f t="shared" si="8"/>
        <v>0.52212765957446794</v>
      </c>
      <c r="E53">
        <f t="shared" si="8"/>
        <v>5.0425531914893601E-2</v>
      </c>
      <c r="F53">
        <f t="shared" si="8"/>
        <v>0.39446808510638298</v>
      </c>
      <c r="G53">
        <f t="shared" si="8"/>
        <v>0</v>
      </c>
      <c r="K53">
        <f t="shared" si="6"/>
        <v>8.5744680851063806E-2</v>
      </c>
      <c r="N53">
        <f t="shared" si="7"/>
        <v>0.82787234042553193</v>
      </c>
      <c r="O53">
        <f t="shared" si="7"/>
        <v>0</v>
      </c>
      <c r="P53">
        <f t="shared" si="7"/>
        <v>0</v>
      </c>
      <c r="Q53">
        <f t="shared" si="7"/>
        <v>8.6382978723404197E-2</v>
      </c>
    </row>
    <row r="54" spans="3:17" x14ac:dyDescent="0.25">
      <c r="C54">
        <f t="shared" si="8"/>
        <v>0.78</v>
      </c>
      <c r="D54">
        <f t="shared" si="8"/>
        <v>0.03</v>
      </c>
      <c r="E54">
        <f t="shared" si="8"/>
        <v>0.08</v>
      </c>
      <c r="F54">
        <f t="shared" si="8"/>
        <v>0.08</v>
      </c>
      <c r="G54">
        <f t="shared" si="8"/>
        <v>0.03</v>
      </c>
      <c r="K54">
        <f t="shared" si="6"/>
        <v>0.78</v>
      </c>
      <c r="N54">
        <f t="shared" si="7"/>
        <v>0.13</v>
      </c>
      <c r="O54">
        <f t="shared" si="7"/>
        <v>0.03</v>
      </c>
      <c r="P54">
        <f t="shared" si="7"/>
        <v>0</v>
      </c>
      <c r="Q54">
        <f t="shared" si="7"/>
        <v>0.06</v>
      </c>
    </row>
    <row r="55" spans="3:17" x14ac:dyDescent="0.25">
      <c r="C55">
        <f t="shared" si="8"/>
        <v>0</v>
      </c>
      <c r="D55">
        <f t="shared" si="8"/>
        <v>1</v>
      </c>
      <c r="E55">
        <f t="shared" si="8"/>
        <v>0</v>
      </c>
      <c r="F55">
        <f t="shared" si="8"/>
        <v>0</v>
      </c>
      <c r="G55">
        <f t="shared" si="8"/>
        <v>0</v>
      </c>
      <c r="K55">
        <f t="shared" si="6"/>
        <v>0.45</v>
      </c>
      <c r="N55">
        <f t="shared" si="7"/>
        <v>7.0000000000000007E-2</v>
      </c>
      <c r="O55">
        <f t="shared" si="7"/>
        <v>0</v>
      </c>
      <c r="P55">
        <f t="shared" si="7"/>
        <v>0.15</v>
      </c>
      <c r="Q55">
        <f t="shared" si="7"/>
        <v>0.33</v>
      </c>
    </row>
    <row r="56" spans="3:17" x14ac:dyDescent="0.25">
      <c r="C56">
        <f t="shared" si="8"/>
        <v>0</v>
      </c>
      <c r="D56">
        <f t="shared" si="8"/>
        <v>0</v>
      </c>
      <c r="E56">
        <f t="shared" si="8"/>
        <v>0.08</v>
      </c>
      <c r="F56">
        <f t="shared" si="8"/>
        <v>0.08</v>
      </c>
      <c r="G56">
        <f t="shared" si="8"/>
        <v>0.84</v>
      </c>
      <c r="K56">
        <f t="shared" si="6"/>
        <v>0</v>
      </c>
      <c r="N56">
        <f t="shared" si="7"/>
        <v>0.16</v>
      </c>
      <c r="O56">
        <f t="shared" si="7"/>
        <v>0.84</v>
      </c>
      <c r="P56">
        <f t="shared" si="7"/>
        <v>0</v>
      </c>
      <c r="Q56">
        <f t="shared" si="7"/>
        <v>0</v>
      </c>
    </row>
    <row r="57" spans="3:17" x14ac:dyDescent="0.25">
      <c r="C57">
        <f t="shared" si="8"/>
        <v>0</v>
      </c>
      <c r="D57">
        <f t="shared" si="8"/>
        <v>0.82000000000000006</v>
      </c>
      <c r="E57">
        <f t="shared" si="8"/>
        <v>0</v>
      </c>
      <c r="F57">
        <f t="shared" si="8"/>
        <v>0</v>
      </c>
      <c r="G57">
        <f t="shared" si="8"/>
        <v>0.18</v>
      </c>
      <c r="K57">
        <f t="shared" si="6"/>
        <v>0.82000000000000006</v>
      </c>
      <c r="N57">
        <f t="shared" si="7"/>
        <v>0</v>
      </c>
      <c r="O57">
        <f t="shared" si="7"/>
        <v>0.18</v>
      </c>
      <c r="P57">
        <f t="shared" si="7"/>
        <v>0</v>
      </c>
      <c r="Q57">
        <f t="shared" si="7"/>
        <v>0</v>
      </c>
    </row>
    <row r="58" spans="3:17" x14ac:dyDescent="0.25">
      <c r="C58">
        <f>0.01*C22</f>
        <v>0</v>
      </c>
      <c r="D58">
        <f>0.01*D22</f>
        <v>1</v>
      </c>
      <c r="E58">
        <f>0.01*E22</f>
        <v>0</v>
      </c>
      <c r="F58">
        <f>0.01*F22</f>
        <v>0</v>
      </c>
      <c r="G58">
        <f>0.01*G22</f>
        <v>0</v>
      </c>
      <c r="K58">
        <f t="shared" si="6"/>
        <v>1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</row>
    <row r="61" spans="3:17" x14ac:dyDescent="0.25">
      <c r="C61">
        <f t="shared" ref="C61:C81" si="9">C38*B2</f>
        <v>0</v>
      </c>
      <c r="D61">
        <f t="shared" ref="D61:D81" si="10">D38*B2</f>
        <v>52.47</v>
      </c>
      <c r="E61">
        <f t="shared" ref="E61:E81" si="11">E38*B2</f>
        <v>0</v>
      </c>
      <c r="F61">
        <f t="shared" ref="F61:F81" si="12">F38*B2</f>
        <v>0.53</v>
      </c>
      <c r="G61">
        <f t="shared" ref="G61:G81" si="13">G38*B2</f>
        <v>0</v>
      </c>
      <c r="K61">
        <f t="shared" ref="K61:K81" si="14">K38*B2</f>
        <v>0</v>
      </c>
      <c r="N61">
        <f t="shared" ref="N61:N81" si="15">N38*B2</f>
        <v>25.97</v>
      </c>
      <c r="O61">
        <f t="shared" ref="O61:O81" si="16">O38*B2</f>
        <v>0</v>
      </c>
      <c r="P61">
        <f t="shared" ref="P61:P81" si="17">P38*B2</f>
        <v>26.5</v>
      </c>
      <c r="Q61">
        <f t="shared" ref="Q61:Q81" si="18">Q38*B2</f>
        <v>0.53</v>
      </c>
    </row>
    <row r="62" spans="3:17" x14ac:dyDescent="0.25">
      <c r="C62">
        <f t="shared" si="9"/>
        <v>0</v>
      </c>
      <c r="D62">
        <f t="shared" si="10"/>
        <v>49.800000000000004</v>
      </c>
      <c r="E62">
        <f t="shared" si="11"/>
        <v>4.2</v>
      </c>
      <c r="F62">
        <f t="shared" si="12"/>
        <v>1.7999999999999998</v>
      </c>
      <c r="G62">
        <f t="shared" si="13"/>
        <v>4.2</v>
      </c>
      <c r="K62">
        <f t="shared" si="14"/>
        <v>0</v>
      </c>
      <c r="N62">
        <f t="shared" si="15"/>
        <v>55.2</v>
      </c>
      <c r="O62">
        <f t="shared" si="16"/>
        <v>3.5999999999999996</v>
      </c>
      <c r="P62">
        <f t="shared" si="17"/>
        <v>0</v>
      </c>
      <c r="Q62">
        <f t="shared" si="18"/>
        <v>1.2</v>
      </c>
    </row>
    <row r="63" spans="3:17" x14ac:dyDescent="0.25">
      <c r="C63">
        <f t="shared" si="9"/>
        <v>0</v>
      </c>
      <c r="D63">
        <f t="shared" si="10"/>
        <v>78.11999999999999</v>
      </c>
      <c r="E63">
        <f t="shared" si="11"/>
        <v>3.72</v>
      </c>
      <c r="F63">
        <f t="shared" si="12"/>
        <v>3.72</v>
      </c>
      <c r="G63">
        <f t="shared" si="13"/>
        <v>7.44</v>
      </c>
      <c r="K63">
        <f t="shared" si="14"/>
        <v>41.85</v>
      </c>
      <c r="N63">
        <f t="shared" si="15"/>
        <v>35.340000000000003</v>
      </c>
      <c r="O63">
        <f t="shared" si="16"/>
        <v>7.44</v>
      </c>
      <c r="P63">
        <f t="shared" si="17"/>
        <v>1.86</v>
      </c>
      <c r="Q63">
        <f t="shared" si="18"/>
        <v>6.5100000000000007</v>
      </c>
    </row>
    <row r="64" spans="3:17" x14ac:dyDescent="0.25">
      <c r="C64">
        <f t="shared" si="9"/>
        <v>0</v>
      </c>
      <c r="D64">
        <f t="shared" si="10"/>
        <v>71.820000000000007</v>
      </c>
      <c r="E64">
        <f t="shared" si="11"/>
        <v>17.29</v>
      </c>
      <c r="F64">
        <f t="shared" si="12"/>
        <v>43.89</v>
      </c>
      <c r="G64">
        <f t="shared" si="13"/>
        <v>0</v>
      </c>
      <c r="K64">
        <f t="shared" si="14"/>
        <v>0</v>
      </c>
      <c r="N64">
        <f t="shared" si="15"/>
        <v>114.38</v>
      </c>
      <c r="O64">
        <f t="shared" si="16"/>
        <v>0</v>
      </c>
      <c r="P64">
        <f t="shared" si="17"/>
        <v>0</v>
      </c>
      <c r="Q64">
        <f t="shared" si="18"/>
        <v>18.62</v>
      </c>
    </row>
    <row r="65" spans="3:17" x14ac:dyDescent="0.25">
      <c r="C65">
        <f t="shared" si="9"/>
        <v>0</v>
      </c>
      <c r="D65">
        <f t="shared" si="10"/>
        <v>76.05</v>
      </c>
      <c r="E65">
        <f t="shared" si="11"/>
        <v>19.89</v>
      </c>
      <c r="F65">
        <f t="shared" si="12"/>
        <v>10.53</v>
      </c>
      <c r="G65">
        <f t="shared" si="13"/>
        <v>10.53</v>
      </c>
      <c r="K65">
        <f t="shared" si="14"/>
        <v>0</v>
      </c>
      <c r="N65">
        <f t="shared" si="15"/>
        <v>85.41</v>
      </c>
      <c r="O65">
        <f t="shared" si="16"/>
        <v>10.53</v>
      </c>
      <c r="P65">
        <f t="shared" si="17"/>
        <v>0</v>
      </c>
      <c r="Q65">
        <f t="shared" si="18"/>
        <v>21.06</v>
      </c>
    </row>
    <row r="66" spans="3:17" x14ac:dyDescent="0.25">
      <c r="C66">
        <f t="shared" si="9"/>
        <v>0</v>
      </c>
      <c r="D66">
        <f t="shared" si="10"/>
        <v>128</v>
      </c>
      <c r="E66">
        <f t="shared" si="11"/>
        <v>0</v>
      </c>
      <c r="F66">
        <f t="shared" si="12"/>
        <v>0</v>
      </c>
      <c r="G66">
        <f t="shared" si="13"/>
        <v>0</v>
      </c>
      <c r="K66">
        <f t="shared" si="14"/>
        <v>126.72</v>
      </c>
      <c r="N66">
        <f t="shared" si="15"/>
        <v>1.28</v>
      </c>
      <c r="O66">
        <f t="shared" si="16"/>
        <v>0</v>
      </c>
      <c r="P66">
        <f t="shared" si="17"/>
        <v>0</v>
      </c>
      <c r="Q66">
        <f t="shared" si="18"/>
        <v>0</v>
      </c>
    </row>
    <row r="67" spans="3:17" x14ac:dyDescent="0.25">
      <c r="C67">
        <f t="shared" si="9"/>
        <v>0</v>
      </c>
      <c r="D67">
        <f t="shared" si="10"/>
        <v>24</v>
      </c>
      <c r="E67">
        <f t="shared" si="11"/>
        <v>0</v>
      </c>
      <c r="F67">
        <f t="shared" si="12"/>
        <v>0</v>
      </c>
      <c r="G67">
        <f t="shared" si="13"/>
        <v>0</v>
      </c>
      <c r="K67">
        <f t="shared" si="14"/>
        <v>4.08</v>
      </c>
      <c r="N67">
        <f t="shared" si="15"/>
        <v>0</v>
      </c>
      <c r="O67">
        <f t="shared" si="16"/>
        <v>0</v>
      </c>
      <c r="P67">
        <f t="shared" si="17"/>
        <v>0</v>
      </c>
      <c r="Q67">
        <f t="shared" si="18"/>
        <v>19.920000000000002</v>
      </c>
    </row>
    <row r="68" spans="3:17" x14ac:dyDescent="0.25">
      <c r="C68">
        <f t="shared" si="9"/>
        <v>0</v>
      </c>
      <c r="D68">
        <f t="shared" si="10"/>
        <v>13.92</v>
      </c>
      <c r="E68">
        <f t="shared" si="11"/>
        <v>0</v>
      </c>
      <c r="F68">
        <f t="shared" si="12"/>
        <v>2.08</v>
      </c>
      <c r="G68">
        <f t="shared" si="13"/>
        <v>0</v>
      </c>
      <c r="K68">
        <f t="shared" si="14"/>
        <v>0.96</v>
      </c>
      <c r="N68">
        <f t="shared" si="15"/>
        <v>13.120000000000001</v>
      </c>
      <c r="O68">
        <f t="shared" si="16"/>
        <v>0</v>
      </c>
      <c r="P68">
        <f t="shared" si="17"/>
        <v>0</v>
      </c>
      <c r="Q68">
        <f t="shared" si="18"/>
        <v>1.92</v>
      </c>
    </row>
    <row r="69" spans="3:17" x14ac:dyDescent="0.25">
      <c r="C69">
        <f t="shared" si="9"/>
        <v>0</v>
      </c>
      <c r="D69">
        <f t="shared" si="10"/>
        <v>43</v>
      </c>
      <c r="E69">
        <f t="shared" si="11"/>
        <v>0</v>
      </c>
      <c r="F69">
        <f t="shared" si="12"/>
        <v>0</v>
      </c>
      <c r="G69">
        <f t="shared" si="13"/>
        <v>0</v>
      </c>
      <c r="K69">
        <f t="shared" si="14"/>
        <v>0.86</v>
      </c>
      <c r="N69">
        <f t="shared" si="15"/>
        <v>6.88</v>
      </c>
      <c r="O69">
        <f t="shared" si="16"/>
        <v>0</v>
      </c>
      <c r="P69">
        <f t="shared" si="17"/>
        <v>0</v>
      </c>
      <c r="Q69">
        <f t="shared" si="18"/>
        <v>35.260000000000005</v>
      </c>
    </row>
    <row r="70" spans="3:17" x14ac:dyDescent="0.25">
      <c r="C70">
        <f t="shared" si="9"/>
        <v>0</v>
      </c>
      <c r="D70">
        <f t="shared" si="10"/>
        <v>243.46</v>
      </c>
      <c r="E70">
        <f t="shared" si="11"/>
        <v>7.77</v>
      </c>
      <c r="F70">
        <f t="shared" si="12"/>
        <v>5.18</v>
      </c>
      <c r="G70">
        <f t="shared" si="13"/>
        <v>2.59</v>
      </c>
      <c r="K70">
        <f t="shared" si="14"/>
        <v>212.38000000000002</v>
      </c>
      <c r="N70">
        <f t="shared" si="15"/>
        <v>44.03</v>
      </c>
      <c r="O70">
        <f t="shared" si="16"/>
        <v>2.59</v>
      </c>
      <c r="P70">
        <f t="shared" si="17"/>
        <v>0</v>
      </c>
      <c r="Q70">
        <f t="shared" si="18"/>
        <v>0</v>
      </c>
    </row>
    <row r="71" spans="3:17" x14ac:dyDescent="0.25">
      <c r="C71">
        <f t="shared" si="9"/>
        <v>0</v>
      </c>
      <c r="D71">
        <f t="shared" si="10"/>
        <v>49.3</v>
      </c>
      <c r="E71">
        <f t="shared" si="11"/>
        <v>13.6</v>
      </c>
      <c r="F71">
        <f t="shared" si="12"/>
        <v>17</v>
      </c>
      <c r="G71">
        <f t="shared" si="13"/>
        <v>5.0999999999999996</v>
      </c>
      <c r="K71">
        <f t="shared" si="14"/>
        <v>0</v>
      </c>
      <c r="N71">
        <f t="shared" si="15"/>
        <v>75.650000000000006</v>
      </c>
      <c r="O71">
        <f t="shared" si="16"/>
        <v>5.0999999999999996</v>
      </c>
      <c r="P71">
        <f t="shared" si="17"/>
        <v>0</v>
      </c>
      <c r="Q71">
        <f t="shared" si="18"/>
        <v>4.25</v>
      </c>
    </row>
    <row r="72" spans="3:17" x14ac:dyDescent="0.25">
      <c r="C72">
        <f t="shared" si="9"/>
        <v>0</v>
      </c>
      <c r="D72">
        <f t="shared" si="10"/>
        <v>147.20000000000002</v>
      </c>
      <c r="E72">
        <f t="shared" si="11"/>
        <v>0</v>
      </c>
      <c r="F72">
        <f t="shared" si="12"/>
        <v>11.200000000000001</v>
      </c>
      <c r="G72">
        <f t="shared" si="13"/>
        <v>1.6</v>
      </c>
      <c r="K72">
        <f t="shared" si="14"/>
        <v>110.4</v>
      </c>
      <c r="N72">
        <f t="shared" si="15"/>
        <v>46.4</v>
      </c>
      <c r="O72">
        <f t="shared" si="16"/>
        <v>1.6</v>
      </c>
      <c r="P72">
        <f t="shared" si="17"/>
        <v>0</v>
      </c>
      <c r="Q72">
        <f t="shared" si="18"/>
        <v>1.6</v>
      </c>
    </row>
    <row r="73" spans="3:17" x14ac:dyDescent="0.25">
      <c r="C73">
        <f t="shared" si="9"/>
        <v>40.6</v>
      </c>
      <c r="D73">
        <f t="shared" si="10"/>
        <v>8.120000000000001</v>
      </c>
      <c r="E73">
        <f t="shared" si="11"/>
        <v>1.1599999999999999</v>
      </c>
      <c r="F73">
        <f t="shared" si="12"/>
        <v>6.96</v>
      </c>
      <c r="G73">
        <f t="shared" si="13"/>
        <v>1.1599999999999999</v>
      </c>
      <c r="K73">
        <f t="shared" si="14"/>
        <v>48.72</v>
      </c>
      <c r="N73">
        <f t="shared" si="15"/>
        <v>6.96</v>
      </c>
      <c r="O73">
        <f t="shared" si="16"/>
        <v>1.1599999999999999</v>
      </c>
      <c r="P73">
        <f t="shared" si="17"/>
        <v>0</v>
      </c>
      <c r="Q73">
        <f t="shared" si="18"/>
        <v>1.1599999999999999</v>
      </c>
    </row>
    <row r="74" spans="3:17" x14ac:dyDescent="0.25">
      <c r="C74">
        <f t="shared" si="9"/>
        <v>0</v>
      </c>
      <c r="D74">
        <f t="shared" si="10"/>
        <v>73.260000000000005</v>
      </c>
      <c r="E74">
        <f t="shared" si="11"/>
        <v>0</v>
      </c>
      <c r="F74">
        <f t="shared" si="12"/>
        <v>0.74</v>
      </c>
      <c r="G74">
        <f t="shared" si="13"/>
        <v>0</v>
      </c>
      <c r="K74">
        <f t="shared" si="14"/>
        <v>0</v>
      </c>
      <c r="N74">
        <f t="shared" si="15"/>
        <v>25.16</v>
      </c>
      <c r="O74">
        <f t="shared" si="16"/>
        <v>0</v>
      </c>
      <c r="P74">
        <f t="shared" si="17"/>
        <v>45.88</v>
      </c>
      <c r="Q74">
        <f t="shared" si="18"/>
        <v>2.96</v>
      </c>
    </row>
    <row r="75" spans="3:17" x14ac:dyDescent="0.25">
      <c r="C75">
        <f t="shared" si="9"/>
        <v>0</v>
      </c>
      <c r="D75">
        <f t="shared" si="10"/>
        <v>16</v>
      </c>
      <c r="E75">
        <f t="shared" si="11"/>
        <v>0</v>
      </c>
      <c r="F75">
        <f t="shared" si="12"/>
        <v>0</v>
      </c>
      <c r="G75">
        <f t="shared" si="13"/>
        <v>0</v>
      </c>
      <c r="K75">
        <f t="shared" si="14"/>
        <v>8</v>
      </c>
      <c r="N75">
        <f t="shared" si="15"/>
        <v>8</v>
      </c>
      <c r="O75">
        <f t="shared" si="16"/>
        <v>0</v>
      </c>
      <c r="P75">
        <f t="shared" si="17"/>
        <v>0</v>
      </c>
      <c r="Q75">
        <f t="shared" si="18"/>
        <v>0</v>
      </c>
    </row>
    <row r="76" spans="3:17" x14ac:dyDescent="0.25">
      <c r="C76">
        <f t="shared" si="9"/>
        <v>3.0999999999999979</v>
      </c>
      <c r="D76">
        <f t="shared" si="10"/>
        <v>49.079999999999984</v>
      </c>
      <c r="E76">
        <f t="shared" si="11"/>
        <v>4.7399999999999984</v>
      </c>
      <c r="F76">
        <f t="shared" si="12"/>
        <v>37.08</v>
      </c>
      <c r="G76">
        <f t="shared" si="13"/>
        <v>0</v>
      </c>
      <c r="K76">
        <f t="shared" si="14"/>
        <v>8.0599999999999969</v>
      </c>
      <c r="N76">
        <f t="shared" si="15"/>
        <v>77.820000000000007</v>
      </c>
      <c r="O76">
        <f t="shared" si="16"/>
        <v>0</v>
      </c>
      <c r="P76">
        <f t="shared" si="17"/>
        <v>0</v>
      </c>
      <c r="Q76">
        <f t="shared" si="18"/>
        <v>8.1199999999999939</v>
      </c>
    </row>
    <row r="77" spans="3:17" x14ac:dyDescent="0.25">
      <c r="C77">
        <f t="shared" si="9"/>
        <v>78</v>
      </c>
      <c r="D77">
        <f t="shared" si="10"/>
        <v>3</v>
      </c>
      <c r="E77">
        <f t="shared" si="11"/>
        <v>8</v>
      </c>
      <c r="F77">
        <f t="shared" si="12"/>
        <v>8</v>
      </c>
      <c r="G77">
        <f t="shared" si="13"/>
        <v>3</v>
      </c>
      <c r="K77">
        <f t="shared" si="14"/>
        <v>78</v>
      </c>
      <c r="N77">
        <f t="shared" si="15"/>
        <v>13</v>
      </c>
      <c r="O77">
        <f t="shared" si="16"/>
        <v>3</v>
      </c>
      <c r="P77">
        <f t="shared" si="17"/>
        <v>0</v>
      </c>
      <c r="Q77">
        <f t="shared" si="18"/>
        <v>6</v>
      </c>
    </row>
    <row r="78" spans="3:17" x14ac:dyDescent="0.25">
      <c r="C78">
        <f t="shared" si="9"/>
        <v>0</v>
      </c>
      <c r="D78">
        <f t="shared" si="10"/>
        <v>69</v>
      </c>
      <c r="E78">
        <f t="shared" si="11"/>
        <v>0</v>
      </c>
      <c r="F78">
        <f t="shared" si="12"/>
        <v>0</v>
      </c>
      <c r="G78">
        <f t="shared" si="13"/>
        <v>0</v>
      </c>
      <c r="K78">
        <f t="shared" si="14"/>
        <v>31.05</v>
      </c>
      <c r="N78">
        <f t="shared" si="15"/>
        <v>4.83</v>
      </c>
      <c r="O78">
        <f t="shared" si="16"/>
        <v>0</v>
      </c>
      <c r="P78">
        <f t="shared" si="17"/>
        <v>10.35</v>
      </c>
      <c r="Q78">
        <f t="shared" si="18"/>
        <v>22.77</v>
      </c>
    </row>
    <row r="79" spans="3:17" x14ac:dyDescent="0.25">
      <c r="C79">
        <f t="shared" si="9"/>
        <v>0</v>
      </c>
      <c r="D79">
        <f t="shared" si="10"/>
        <v>0</v>
      </c>
      <c r="E79">
        <f t="shared" si="11"/>
        <v>0.96</v>
      </c>
      <c r="F79">
        <f t="shared" si="12"/>
        <v>0.96</v>
      </c>
      <c r="G79">
        <f t="shared" si="13"/>
        <v>10.08</v>
      </c>
      <c r="K79">
        <f t="shared" si="14"/>
        <v>0</v>
      </c>
      <c r="N79">
        <f t="shared" si="15"/>
        <v>1.92</v>
      </c>
      <c r="O79">
        <f t="shared" si="16"/>
        <v>10.08</v>
      </c>
      <c r="P79">
        <f t="shared" si="17"/>
        <v>0</v>
      </c>
      <c r="Q79">
        <f t="shared" si="18"/>
        <v>0</v>
      </c>
    </row>
    <row r="80" spans="3:17" x14ac:dyDescent="0.25">
      <c r="C80">
        <f t="shared" si="9"/>
        <v>0</v>
      </c>
      <c r="D80">
        <f t="shared" si="10"/>
        <v>36.080000000000005</v>
      </c>
      <c r="E80">
        <f t="shared" si="11"/>
        <v>0</v>
      </c>
      <c r="F80">
        <f t="shared" si="12"/>
        <v>0</v>
      </c>
      <c r="G80">
        <f t="shared" si="13"/>
        <v>7.92</v>
      </c>
      <c r="K80">
        <f t="shared" si="14"/>
        <v>36.080000000000005</v>
      </c>
      <c r="N80">
        <f t="shared" si="15"/>
        <v>0</v>
      </c>
      <c r="O80">
        <f t="shared" si="16"/>
        <v>7.92</v>
      </c>
      <c r="P80">
        <f t="shared" si="17"/>
        <v>0</v>
      </c>
      <c r="Q80">
        <f t="shared" si="18"/>
        <v>0</v>
      </c>
    </row>
    <row r="81" spans="2:18" x14ac:dyDescent="0.25">
      <c r="C81">
        <f t="shared" si="9"/>
        <v>0</v>
      </c>
      <c r="D81">
        <f t="shared" si="10"/>
        <v>934</v>
      </c>
      <c r="E81">
        <f t="shared" si="11"/>
        <v>0</v>
      </c>
      <c r="F81">
        <f t="shared" si="12"/>
        <v>0</v>
      </c>
      <c r="G81">
        <f t="shared" si="13"/>
        <v>0</v>
      </c>
      <c r="K81">
        <f t="shared" si="14"/>
        <v>934</v>
      </c>
      <c r="N81">
        <f t="shared" si="15"/>
        <v>0</v>
      </c>
      <c r="O81">
        <f t="shared" si="16"/>
        <v>0</v>
      </c>
      <c r="P81">
        <f t="shared" si="17"/>
        <v>0</v>
      </c>
      <c r="Q81">
        <f t="shared" si="18"/>
        <v>0</v>
      </c>
    </row>
    <row r="82" spans="2:18" x14ac:dyDescent="0.25">
      <c r="B82" t="s">
        <v>781</v>
      </c>
      <c r="C82">
        <f>SUM(C61:C81)</f>
        <v>121.7</v>
      </c>
      <c r="D82">
        <f>SUM(D61:D81)</f>
        <v>2165.6800000000003</v>
      </c>
      <c r="E82">
        <f>SUM(E61:E81)</f>
        <v>81.329999999999984</v>
      </c>
      <c r="F82">
        <f>SUM(F61:F81)</f>
        <v>149.66999999999999</v>
      </c>
      <c r="G82">
        <f>SUM(G61:G81)</f>
        <v>53.62</v>
      </c>
      <c r="H82" s="53">
        <f>SUM(C82:G82)</f>
        <v>2572</v>
      </c>
      <c r="K82">
        <f>SUM(K61:K81)</f>
        <v>1641.1599999999999</v>
      </c>
      <c r="N82">
        <f>SUM(N61:N81)</f>
        <v>641.34999999999991</v>
      </c>
      <c r="O82">
        <f>SUM(O61:O81)</f>
        <v>53.019999999999996</v>
      </c>
      <c r="P82">
        <f>SUM(P61:P81)</f>
        <v>84.59</v>
      </c>
      <c r="Q82">
        <f>SUM(Q61:Q81)</f>
        <v>151.88</v>
      </c>
      <c r="R82" s="53">
        <f>SUM(K82:Q82)</f>
        <v>2572</v>
      </c>
    </row>
    <row r="83" spans="2:18" x14ac:dyDescent="0.25">
      <c r="B83" s="53" t="s">
        <v>785</v>
      </c>
      <c r="C83" s="32">
        <f>C82/$B$23</f>
        <v>4.7317262830482119E-2</v>
      </c>
      <c r="D83" s="32">
        <f>D82/$B$23</f>
        <v>0.84202177293934688</v>
      </c>
      <c r="E83" s="32">
        <f>E82/$B$23</f>
        <v>3.1621306376360805E-2</v>
      </c>
      <c r="F83" s="32">
        <f>F82/$B$23</f>
        <v>5.8192068429237943E-2</v>
      </c>
      <c r="G83" s="32">
        <f>G82/$B$23</f>
        <v>2.0847589424572318E-2</v>
      </c>
      <c r="H83" s="53">
        <f>SUM(C83:G83)</f>
        <v>1</v>
      </c>
      <c r="K83" s="32">
        <f>K82/$B$23</f>
        <v>0.6380870917573872</v>
      </c>
      <c r="N83" s="32">
        <f>N82/$B$23</f>
        <v>0.2493584758942457</v>
      </c>
      <c r="O83" s="32">
        <f>O82/$B$23</f>
        <v>2.061430793157076E-2</v>
      </c>
      <c r="P83" s="32">
        <f>P82/$B$23</f>
        <v>3.2888802488335929E-2</v>
      </c>
      <c r="Q83" s="32">
        <f>Q82/$B$23</f>
        <v>5.905132192846034E-2</v>
      </c>
      <c r="R83" s="53">
        <f>SUM(K83:Q83)</f>
        <v>0.99999999999999978</v>
      </c>
    </row>
    <row r="85" spans="2:18" x14ac:dyDescent="0.25">
      <c r="B85" t="s">
        <v>786</v>
      </c>
      <c r="C85">
        <f>AVERAGE(C38:C58)</f>
        <v>7.2046605876393124E-2</v>
      </c>
      <c r="D85">
        <f>AVERAGE(D38:D58)</f>
        <v>0.74581560283687942</v>
      </c>
      <c r="E85">
        <f>AVERAGE(E38:E58)</f>
        <v>3.954407294832827E-2</v>
      </c>
      <c r="F85">
        <f>AVERAGE(F38:F58)</f>
        <v>7.6403242147923003E-2</v>
      </c>
      <c r="G85">
        <f>AVERAGE(G38:G58)</f>
        <v>6.6190476190476188E-2</v>
      </c>
      <c r="H85" s="53">
        <f>SUM(C85:G85)</f>
        <v>1</v>
      </c>
      <c r="K85">
        <f>AVERAGE(K38:K58)</f>
        <v>0.36551165146909831</v>
      </c>
      <c r="N85">
        <f>AVERAGE(N38:N58)</f>
        <v>0.37466058763931109</v>
      </c>
      <c r="O85">
        <f>AVERAGE(O38:O58)</f>
        <v>6.5714285714285725E-2</v>
      </c>
      <c r="P85">
        <f>AVERAGE(P38:P58)</f>
        <v>6.142857142857143E-2</v>
      </c>
      <c r="Q85">
        <f>AVERAGE(Q38:Q58)</f>
        <v>0.13268490374873354</v>
      </c>
      <c r="R85" s="53">
        <f>SUM(K85:Q85)</f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87"/>
  <sheetViews>
    <sheetView topLeftCell="C56" zoomScaleNormal="100" workbookViewId="0">
      <selection activeCell="V61" sqref="V61:V87"/>
    </sheetView>
  </sheetViews>
  <sheetFormatPr defaultColWidth="8.7109375" defaultRowHeight="15" x14ac:dyDescent="0.25"/>
  <cols>
    <col min="1" max="1" width="20.5703125" customWidth="1"/>
    <col min="2" max="3" width="28" customWidth="1"/>
    <col min="5" max="5" width="16.85546875" customWidth="1"/>
    <col min="6" max="6" width="16.42578125" customWidth="1"/>
    <col min="7" max="7" width="12" customWidth="1"/>
    <col min="8" max="8" width="12.85546875" customWidth="1"/>
    <col min="9" max="9" width="11.7109375" customWidth="1"/>
    <col min="10" max="10" width="14.7109375" customWidth="1"/>
    <col min="11" max="12" width="11.140625" customWidth="1"/>
    <col min="14" max="14" width="10.7109375" customWidth="1"/>
    <col min="16" max="16" width="12.42578125" customWidth="1"/>
    <col min="17" max="17" width="13" customWidth="1"/>
    <col min="21" max="21" width="13" customWidth="1"/>
    <col min="24" max="24" width="13.28515625" customWidth="1"/>
    <col min="25" max="25" width="15.5703125" customWidth="1"/>
    <col min="26" max="26" width="15.42578125" customWidth="1"/>
    <col min="27" max="27" width="16.140625" customWidth="1"/>
    <col min="28" max="28" width="14.7109375" customWidth="1"/>
    <col min="31" max="31" width="13" customWidth="1"/>
  </cols>
  <sheetData>
    <row r="1" spans="1:36" x14ac:dyDescent="0.25">
      <c r="A1" t="s">
        <v>78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  <c r="L1" t="s">
        <v>89</v>
      </c>
      <c r="M1" t="s">
        <v>90</v>
      </c>
      <c r="N1" t="s">
        <v>91</v>
      </c>
      <c r="O1" t="s">
        <v>92</v>
      </c>
      <c r="P1" t="s">
        <v>93</v>
      </c>
      <c r="Q1" t="s">
        <v>94</v>
      </c>
      <c r="R1" t="s">
        <v>95</v>
      </c>
      <c r="S1" t="s">
        <v>96</v>
      </c>
      <c r="T1" t="s">
        <v>97</v>
      </c>
      <c r="U1" t="s">
        <v>98</v>
      </c>
      <c r="V1" t="s">
        <v>99</v>
      </c>
      <c r="W1" t="s">
        <v>100</v>
      </c>
      <c r="X1" t="s">
        <v>101</v>
      </c>
      <c r="Y1" t="s">
        <v>102</v>
      </c>
      <c r="Z1" t="s">
        <v>103</v>
      </c>
      <c r="AA1" t="s">
        <v>104</v>
      </c>
      <c r="AB1" t="s">
        <v>105</v>
      </c>
      <c r="AC1" t="s">
        <v>106</v>
      </c>
      <c r="AD1" t="s">
        <v>107</v>
      </c>
      <c r="AE1" t="s">
        <v>108</v>
      </c>
      <c r="AF1" t="s">
        <v>90</v>
      </c>
      <c r="AG1" t="s">
        <v>91</v>
      </c>
      <c r="AH1" t="s">
        <v>109</v>
      </c>
      <c r="AJ1" t="s">
        <v>110</v>
      </c>
    </row>
    <row r="2" spans="1:36" x14ac:dyDescent="0.25">
      <c r="A2" s="4" t="s">
        <v>111</v>
      </c>
      <c r="B2" t="s">
        <v>112</v>
      </c>
      <c r="C2" t="s">
        <v>113</v>
      </c>
      <c r="D2">
        <v>21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 t="shared" ref="M2:M28" si="0">IF(SUM(E2:L2)=1,"PASS","FAIL")</f>
        <v>PASS</v>
      </c>
      <c r="N2">
        <f t="shared" ref="N2:N28" si="1">1/(E2*E2+F2*F2+G2*G2+H2*H2+I2*I2+J2*J2+K2*K2+L2*L2)</f>
        <v>1</v>
      </c>
      <c r="O2">
        <f t="shared" ref="O2:O28" si="2">1-(N2-1)/(8-1)</f>
        <v>1</v>
      </c>
      <c r="P2">
        <v>0</v>
      </c>
      <c r="Q2">
        <v>0.05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0.05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0.9</v>
      </c>
      <c r="AF2" t="str">
        <f t="shared" ref="AF2:AF28" si="3">IF(SUM(P2:AE2)=1,"PASS","FAIL")</f>
        <v>PASS</v>
      </c>
      <c r="AG2">
        <f t="shared" ref="AG2:AG28" si="4">1/(P2*P2+Q2*Q2+R2*R2+S2*S2+T2*T2+U2*U2+V2*V2+W2*W2+X2*X2+Y2*Y2+Z2*Z2+AA2*AA2+AB2*AB2+AC2*AC2+AD2*AD2+AE2*AE2)</f>
        <v>1.2269938650306749</v>
      </c>
      <c r="AH2">
        <f t="shared" ref="AH2:AH28" si="5">1-(AG2-1)/(16-1)</f>
        <v>0.98486707566462173</v>
      </c>
    </row>
    <row r="3" spans="1:36" x14ac:dyDescent="0.25">
      <c r="A3" s="5" t="s">
        <v>114</v>
      </c>
      <c r="B3" t="s">
        <v>114</v>
      </c>
      <c r="C3" t="s">
        <v>115</v>
      </c>
      <c r="D3">
        <v>400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 t="str">
        <f t="shared" si="0"/>
        <v>PASS</v>
      </c>
      <c r="N3">
        <f t="shared" si="1"/>
        <v>1</v>
      </c>
      <c r="O3">
        <f t="shared" si="2"/>
        <v>1</v>
      </c>
      <c r="P3">
        <v>0</v>
      </c>
      <c r="Q3">
        <v>0.05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0.95</v>
      </c>
      <c r="AF3" t="str">
        <f t="shared" si="3"/>
        <v>PASS</v>
      </c>
      <c r="AG3">
        <f t="shared" si="4"/>
        <v>1.1049723756906078</v>
      </c>
      <c r="AH3">
        <f t="shared" si="5"/>
        <v>0.9930018416206261</v>
      </c>
    </row>
    <row r="4" spans="1:36" x14ac:dyDescent="0.25">
      <c r="A4" t="s">
        <v>116</v>
      </c>
      <c r="B4" t="s">
        <v>116</v>
      </c>
      <c r="C4" t="s">
        <v>117</v>
      </c>
      <c r="D4">
        <v>88</v>
      </c>
      <c r="E4">
        <v>0</v>
      </c>
      <c r="F4">
        <v>0</v>
      </c>
      <c r="G4">
        <v>0</v>
      </c>
      <c r="H4">
        <v>0</v>
      </c>
      <c r="I4">
        <v>0.01</v>
      </c>
      <c r="J4">
        <v>0.99</v>
      </c>
      <c r="K4">
        <v>0</v>
      </c>
      <c r="L4">
        <v>0</v>
      </c>
      <c r="M4" t="str">
        <f t="shared" si="0"/>
        <v>PASS</v>
      </c>
      <c r="N4">
        <f t="shared" si="1"/>
        <v>1.0201999591920017</v>
      </c>
      <c r="O4">
        <f t="shared" si="2"/>
        <v>0.99711429154399978</v>
      </c>
      <c r="P4">
        <v>0.01</v>
      </c>
      <c r="Q4">
        <v>0</v>
      </c>
      <c r="R4">
        <v>0.53</v>
      </c>
      <c r="S4">
        <v>0.4</v>
      </c>
      <c r="T4">
        <v>0</v>
      </c>
      <c r="U4">
        <v>0</v>
      </c>
      <c r="V4">
        <v>0</v>
      </c>
      <c r="W4">
        <v>0.06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tr">
        <f t="shared" si="3"/>
        <v>PASS</v>
      </c>
      <c r="AG4">
        <f t="shared" si="4"/>
        <v>2.2492127755285649</v>
      </c>
      <c r="AH4">
        <f t="shared" si="5"/>
        <v>0.91671914829809564</v>
      </c>
    </row>
    <row r="5" spans="1:36" x14ac:dyDescent="0.25">
      <c r="A5" t="s">
        <v>118</v>
      </c>
      <c r="B5" t="s">
        <v>118</v>
      </c>
      <c r="C5" t="s">
        <v>119</v>
      </c>
      <c r="D5">
        <v>93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 t="str">
        <f t="shared" si="0"/>
        <v>PASS</v>
      </c>
      <c r="N5">
        <f t="shared" si="1"/>
        <v>1</v>
      </c>
      <c r="O5">
        <f t="shared" si="2"/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  <c r="AF5" t="str">
        <f t="shared" si="3"/>
        <v>PASS</v>
      </c>
      <c r="AG5">
        <f t="shared" si="4"/>
        <v>1</v>
      </c>
      <c r="AH5">
        <f t="shared" si="5"/>
        <v>1</v>
      </c>
    </row>
    <row r="6" spans="1:36" x14ac:dyDescent="0.25">
      <c r="A6" t="s">
        <v>120</v>
      </c>
      <c r="B6" t="s">
        <v>121</v>
      </c>
      <c r="C6" t="s">
        <v>122</v>
      </c>
      <c r="D6">
        <v>30</v>
      </c>
      <c r="E6">
        <v>0.25</v>
      </c>
      <c r="F6">
        <v>0.7</v>
      </c>
      <c r="G6">
        <v>0</v>
      </c>
      <c r="H6">
        <v>0</v>
      </c>
      <c r="I6">
        <v>0.05</v>
      </c>
      <c r="J6">
        <v>0</v>
      </c>
      <c r="K6">
        <v>0</v>
      </c>
      <c r="L6">
        <v>0</v>
      </c>
      <c r="M6" t="str">
        <f t="shared" si="0"/>
        <v>PASS</v>
      </c>
      <c r="N6">
        <f t="shared" si="1"/>
        <v>1.801801801801802</v>
      </c>
      <c r="O6">
        <f t="shared" si="2"/>
        <v>0.88545688545688539</v>
      </c>
      <c r="P6">
        <v>0.05</v>
      </c>
      <c r="Q6">
        <v>0.95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tr">
        <f t="shared" si="3"/>
        <v>PASS</v>
      </c>
      <c r="AG6">
        <f t="shared" si="4"/>
        <v>1.1049723756906078</v>
      </c>
      <c r="AH6">
        <f t="shared" si="5"/>
        <v>0.9930018416206261</v>
      </c>
    </row>
    <row r="7" spans="1:36" x14ac:dyDescent="0.25">
      <c r="A7" s="6" t="s">
        <v>123</v>
      </c>
      <c r="B7" t="s">
        <v>123</v>
      </c>
      <c r="C7" t="s">
        <v>124</v>
      </c>
      <c r="D7">
        <v>140</v>
      </c>
      <c r="E7">
        <v>0.03</v>
      </c>
      <c r="F7">
        <v>0.93</v>
      </c>
      <c r="G7">
        <v>0</v>
      </c>
      <c r="H7">
        <v>0</v>
      </c>
      <c r="I7">
        <v>0.04</v>
      </c>
      <c r="J7">
        <v>0</v>
      </c>
      <c r="K7">
        <v>0</v>
      </c>
      <c r="L7">
        <v>0</v>
      </c>
      <c r="M7" t="str">
        <f t="shared" si="0"/>
        <v>PASS</v>
      </c>
      <c r="N7">
        <f t="shared" si="1"/>
        <v>1.152870647913304</v>
      </c>
      <c r="O7">
        <f t="shared" si="2"/>
        <v>0.9781613360123852</v>
      </c>
      <c r="P7">
        <v>0.04</v>
      </c>
      <c r="Q7">
        <v>0.32</v>
      </c>
      <c r="R7">
        <v>0.12</v>
      </c>
      <c r="S7">
        <v>0.1</v>
      </c>
      <c r="T7">
        <v>0</v>
      </c>
      <c r="U7">
        <v>0.04</v>
      </c>
      <c r="V7">
        <v>0</v>
      </c>
      <c r="W7">
        <v>0.04</v>
      </c>
      <c r="X7">
        <v>0.1</v>
      </c>
      <c r="Y7">
        <v>0.1</v>
      </c>
      <c r="Z7">
        <v>0.03</v>
      </c>
      <c r="AA7">
        <v>0</v>
      </c>
      <c r="AB7">
        <v>0.1</v>
      </c>
      <c r="AC7">
        <v>0.01</v>
      </c>
      <c r="AD7">
        <v>0</v>
      </c>
      <c r="AE7">
        <v>0</v>
      </c>
      <c r="AF7" t="str">
        <f t="shared" si="3"/>
        <v>PASS</v>
      </c>
      <c r="AG7">
        <f t="shared" si="4"/>
        <v>6.1500615006150054</v>
      </c>
      <c r="AH7">
        <f t="shared" si="5"/>
        <v>0.65666256662566624</v>
      </c>
    </row>
    <row r="8" spans="1:36" x14ac:dyDescent="0.25">
      <c r="A8" t="s">
        <v>125</v>
      </c>
      <c r="B8" t="s">
        <v>125</v>
      </c>
      <c r="C8" t="s">
        <v>126</v>
      </c>
      <c r="D8">
        <v>41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 t="str">
        <f t="shared" si="0"/>
        <v>PASS</v>
      </c>
      <c r="N8">
        <f t="shared" si="1"/>
        <v>1</v>
      </c>
      <c r="O8">
        <f t="shared" si="2"/>
        <v>1</v>
      </c>
      <c r="P8">
        <v>0</v>
      </c>
      <c r="Q8">
        <v>0.1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0.9</v>
      </c>
      <c r="AF8" t="str">
        <f t="shared" si="3"/>
        <v>PASS</v>
      </c>
      <c r="AG8">
        <f t="shared" si="4"/>
        <v>1.2195121951219512</v>
      </c>
      <c r="AH8">
        <f t="shared" si="5"/>
        <v>0.98536585365853657</v>
      </c>
    </row>
    <row r="9" spans="1:36" x14ac:dyDescent="0.25">
      <c r="A9" s="6" t="s">
        <v>127</v>
      </c>
      <c r="B9" t="s">
        <v>128</v>
      </c>
      <c r="C9" t="s">
        <v>129</v>
      </c>
      <c r="D9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 t="str">
        <f t="shared" si="0"/>
        <v>PASS</v>
      </c>
      <c r="N9">
        <f t="shared" si="1"/>
        <v>1</v>
      </c>
      <c r="O9">
        <f t="shared" si="2"/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  <c r="AF9" t="str">
        <f t="shared" si="3"/>
        <v>PASS</v>
      </c>
      <c r="AG9">
        <f t="shared" si="4"/>
        <v>1</v>
      </c>
      <c r="AH9">
        <f t="shared" si="5"/>
        <v>1</v>
      </c>
    </row>
    <row r="10" spans="1:36" x14ac:dyDescent="0.25">
      <c r="A10" t="s">
        <v>130</v>
      </c>
      <c r="B10" t="s">
        <v>130</v>
      </c>
      <c r="C10" t="s">
        <v>131</v>
      </c>
      <c r="D10">
        <v>44</v>
      </c>
      <c r="E10">
        <v>0</v>
      </c>
      <c r="F10">
        <v>0.81</v>
      </c>
      <c r="G10">
        <v>0.17</v>
      </c>
      <c r="H10">
        <v>0</v>
      </c>
      <c r="I10">
        <v>0.02</v>
      </c>
      <c r="J10">
        <v>0</v>
      </c>
      <c r="K10">
        <v>0</v>
      </c>
      <c r="L10">
        <v>0</v>
      </c>
      <c r="M10" t="str">
        <f t="shared" si="0"/>
        <v>PASS</v>
      </c>
      <c r="N10">
        <f t="shared" si="1"/>
        <v>1.4590020426028594</v>
      </c>
      <c r="O10">
        <f t="shared" si="2"/>
        <v>0.93442827962816299</v>
      </c>
      <c r="P10">
        <v>0.02</v>
      </c>
      <c r="Q10">
        <v>0.36</v>
      </c>
      <c r="R10">
        <v>0</v>
      </c>
      <c r="S10">
        <v>0</v>
      </c>
      <c r="T10">
        <v>0.05</v>
      </c>
      <c r="U10">
        <v>0</v>
      </c>
      <c r="V10">
        <v>0.05</v>
      </c>
      <c r="W10">
        <v>0</v>
      </c>
      <c r="X10">
        <v>0</v>
      </c>
      <c r="Y10">
        <v>0</v>
      </c>
      <c r="Z10">
        <v>0.02</v>
      </c>
      <c r="AA10">
        <v>0.48</v>
      </c>
      <c r="AB10">
        <v>0</v>
      </c>
      <c r="AC10">
        <v>0</v>
      </c>
      <c r="AD10">
        <v>0</v>
      </c>
      <c r="AE10">
        <v>0.02</v>
      </c>
      <c r="AF10" t="str">
        <f t="shared" si="3"/>
        <v>PASS</v>
      </c>
      <c r="AG10">
        <f t="shared" si="4"/>
        <v>2.7307482250136537</v>
      </c>
      <c r="AH10">
        <f t="shared" si="5"/>
        <v>0.8846167849990898</v>
      </c>
    </row>
    <row r="11" spans="1:36" x14ac:dyDescent="0.25">
      <c r="A11" t="s">
        <v>132</v>
      </c>
      <c r="B11" t="s">
        <v>132</v>
      </c>
      <c r="C11" t="s">
        <v>133</v>
      </c>
      <c r="D11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 t="str">
        <f t="shared" si="0"/>
        <v>PASS</v>
      </c>
      <c r="N11">
        <f t="shared" si="1"/>
        <v>1</v>
      </c>
      <c r="O11">
        <f t="shared" si="2"/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  <c r="AF11" t="str">
        <f t="shared" si="3"/>
        <v>PASS</v>
      </c>
      <c r="AG11">
        <f t="shared" si="4"/>
        <v>1</v>
      </c>
      <c r="AH11">
        <f t="shared" si="5"/>
        <v>1</v>
      </c>
    </row>
    <row r="12" spans="1:36" x14ac:dyDescent="0.25">
      <c r="A12" t="s">
        <v>134</v>
      </c>
      <c r="B12" t="s">
        <v>134</v>
      </c>
      <c r="C12" t="s">
        <v>135</v>
      </c>
      <c r="D12">
        <v>80</v>
      </c>
      <c r="E12">
        <v>0</v>
      </c>
      <c r="F12">
        <v>0.98</v>
      </c>
      <c r="G12">
        <v>0.01</v>
      </c>
      <c r="H12">
        <v>0</v>
      </c>
      <c r="I12">
        <v>0.01</v>
      </c>
      <c r="J12">
        <v>0</v>
      </c>
      <c r="K12">
        <v>0</v>
      </c>
      <c r="L12">
        <v>0</v>
      </c>
      <c r="M12" t="str">
        <f t="shared" si="0"/>
        <v>PASS</v>
      </c>
      <c r="N12">
        <f t="shared" si="1"/>
        <v>1.0410160316468875</v>
      </c>
      <c r="O12">
        <f t="shared" si="2"/>
        <v>0.99414056690758745</v>
      </c>
      <c r="P12">
        <v>0.01</v>
      </c>
      <c r="Q12">
        <v>0.88</v>
      </c>
      <c r="R12">
        <v>0</v>
      </c>
      <c r="S12">
        <v>0</v>
      </c>
      <c r="T12">
        <v>0.05</v>
      </c>
      <c r="U12">
        <v>0.01</v>
      </c>
      <c r="V12">
        <v>0</v>
      </c>
      <c r="W12">
        <v>0.01</v>
      </c>
      <c r="X12">
        <v>0.01</v>
      </c>
      <c r="Y12">
        <v>0.03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 t="str">
        <f t="shared" si="3"/>
        <v>PASS</v>
      </c>
      <c r="AG12">
        <f t="shared" si="4"/>
        <v>1.2850167052171679</v>
      </c>
      <c r="AH12">
        <f t="shared" si="5"/>
        <v>0.98099888631885546</v>
      </c>
    </row>
    <row r="13" spans="1:36" x14ac:dyDescent="0.25">
      <c r="A13" s="5" t="s">
        <v>136</v>
      </c>
      <c r="B13" t="s">
        <v>136</v>
      </c>
      <c r="C13" t="s">
        <v>137</v>
      </c>
      <c r="D13">
        <v>73</v>
      </c>
      <c r="E13">
        <v>0.02</v>
      </c>
      <c r="F13">
        <v>0.98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t="str">
        <f t="shared" si="0"/>
        <v>PASS</v>
      </c>
      <c r="N13">
        <f t="shared" si="1"/>
        <v>1.0407993338884265</v>
      </c>
      <c r="O13">
        <f t="shared" si="2"/>
        <v>0.99417152373022477</v>
      </c>
      <c r="P13">
        <v>0</v>
      </c>
      <c r="Q13">
        <v>0.46</v>
      </c>
      <c r="R13">
        <v>0</v>
      </c>
      <c r="S13">
        <v>0.11</v>
      </c>
      <c r="T13">
        <v>0</v>
      </c>
      <c r="U13">
        <v>0</v>
      </c>
      <c r="V13">
        <v>0.01</v>
      </c>
      <c r="W13">
        <v>0.03</v>
      </c>
      <c r="X13">
        <v>0.01</v>
      </c>
      <c r="Y13">
        <v>0</v>
      </c>
      <c r="Z13">
        <v>0</v>
      </c>
      <c r="AA13">
        <v>0.01</v>
      </c>
      <c r="AB13">
        <v>0</v>
      </c>
      <c r="AC13">
        <v>0</v>
      </c>
      <c r="AD13">
        <v>0</v>
      </c>
      <c r="AE13">
        <v>0.37</v>
      </c>
      <c r="AF13" t="str">
        <f t="shared" si="3"/>
        <v>PASS</v>
      </c>
      <c r="AG13">
        <f t="shared" si="4"/>
        <v>2.7639579878385847</v>
      </c>
      <c r="AH13">
        <f t="shared" si="5"/>
        <v>0.88240280081076106</v>
      </c>
    </row>
    <row r="14" spans="1:36" x14ac:dyDescent="0.25">
      <c r="A14" t="s">
        <v>138</v>
      </c>
      <c r="B14" t="s">
        <v>139</v>
      </c>
      <c r="C14" t="s">
        <v>140</v>
      </c>
      <c r="D14">
        <v>43</v>
      </c>
      <c r="E14">
        <v>0</v>
      </c>
      <c r="F14">
        <v>0.75</v>
      </c>
      <c r="G14">
        <v>0</v>
      </c>
      <c r="H14">
        <v>0</v>
      </c>
      <c r="I14">
        <v>0</v>
      </c>
      <c r="J14">
        <v>0</v>
      </c>
      <c r="K14">
        <v>0.25</v>
      </c>
      <c r="L14">
        <v>0</v>
      </c>
      <c r="M14" t="str">
        <f t="shared" si="0"/>
        <v>PASS</v>
      </c>
      <c r="N14">
        <f t="shared" si="1"/>
        <v>1.6</v>
      </c>
      <c r="O14">
        <f t="shared" si="2"/>
        <v>0.91428571428571426</v>
      </c>
      <c r="P14">
        <v>0</v>
      </c>
      <c r="Q14">
        <v>0.05</v>
      </c>
      <c r="R14">
        <v>0.05</v>
      </c>
      <c r="S14">
        <v>0.1</v>
      </c>
      <c r="T14">
        <v>0</v>
      </c>
      <c r="U14">
        <v>0.02</v>
      </c>
      <c r="V14">
        <v>0.19</v>
      </c>
      <c r="W14">
        <v>0</v>
      </c>
      <c r="X14">
        <v>0.05</v>
      </c>
      <c r="Y14">
        <v>0.14000000000000001</v>
      </c>
      <c r="Z14">
        <v>0.02</v>
      </c>
      <c r="AA14">
        <v>0</v>
      </c>
      <c r="AB14">
        <v>0</v>
      </c>
      <c r="AC14">
        <v>0.05</v>
      </c>
      <c r="AD14">
        <v>0</v>
      </c>
      <c r="AE14">
        <v>0.33</v>
      </c>
      <c r="AF14" t="str">
        <f t="shared" si="3"/>
        <v>PASS</v>
      </c>
      <c r="AG14">
        <f t="shared" si="4"/>
        <v>5.3937432578209279</v>
      </c>
      <c r="AH14">
        <f t="shared" si="5"/>
        <v>0.70708378281193807</v>
      </c>
    </row>
    <row r="15" spans="1:36" x14ac:dyDescent="0.25">
      <c r="A15" t="s">
        <v>141</v>
      </c>
      <c r="B15" t="s">
        <v>141</v>
      </c>
      <c r="C15" t="s">
        <v>142</v>
      </c>
      <c r="D15">
        <v>75</v>
      </c>
      <c r="E15">
        <v>0.5</v>
      </c>
      <c r="F15">
        <v>0.1</v>
      </c>
      <c r="G15">
        <v>0.01</v>
      </c>
      <c r="H15">
        <v>0.35</v>
      </c>
      <c r="I15">
        <v>0.04</v>
      </c>
      <c r="J15">
        <v>0</v>
      </c>
      <c r="K15">
        <v>0</v>
      </c>
      <c r="L15">
        <v>0</v>
      </c>
      <c r="M15" t="str">
        <f t="shared" si="0"/>
        <v>PASS</v>
      </c>
      <c r="N15">
        <f t="shared" si="1"/>
        <v>2.6028110359187924</v>
      </c>
      <c r="O15">
        <f t="shared" si="2"/>
        <v>0.77102699486874393</v>
      </c>
      <c r="P15">
        <v>0.04</v>
      </c>
      <c r="Q15">
        <v>0.95</v>
      </c>
      <c r="R15">
        <v>0</v>
      </c>
      <c r="S15">
        <v>0</v>
      </c>
      <c r="T15">
        <v>0</v>
      </c>
      <c r="U15">
        <v>0.01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t="str">
        <f t="shared" si="3"/>
        <v>PASS</v>
      </c>
      <c r="AG15">
        <f t="shared" si="4"/>
        <v>1.1059500110595002</v>
      </c>
      <c r="AH15">
        <f t="shared" si="5"/>
        <v>0.99293666592936669</v>
      </c>
    </row>
    <row r="16" spans="1:36" x14ac:dyDescent="0.25">
      <c r="A16" t="s">
        <v>143</v>
      </c>
      <c r="B16" t="s">
        <v>144</v>
      </c>
      <c r="C16" t="s">
        <v>145</v>
      </c>
      <c r="D16">
        <v>210</v>
      </c>
      <c r="E16">
        <v>0</v>
      </c>
      <c r="F16">
        <v>0.96</v>
      </c>
      <c r="G16">
        <v>0</v>
      </c>
      <c r="H16">
        <v>0</v>
      </c>
      <c r="I16">
        <v>0</v>
      </c>
      <c r="J16">
        <v>0.04</v>
      </c>
      <c r="K16">
        <v>0</v>
      </c>
      <c r="L16">
        <v>0</v>
      </c>
      <c r="M16" t="str">
        <f t="shared" si="0"/>
        <v>PASS</v>
      </c>
      <c r="N16">
        <f t="shared" si="1"/>
        <v>1.0831889081455806</v>
      </c>
      <c r="O16">
        <f t="shared" si="2"/>
        <v>0.9881158702649171</v>
      </c>
      <c r="P16">
        <v>0</v>
      </c>
      <c r="Q16">
        <v>0.44</v>
      </c>
      <c r="R16">
        <v>0.02</v>
      </c>
      <c r="S16">
        <v>0</v>
      </c>
      <c r="T16">
        <v>0.02</v>
      </c>
      <c r="U16">
        <v>0</v>
      </c>
      <c r="V16">
        <v>0</v>
      </c>
      <c r="W16">
        <v>0.03</v>
      </c>
      <c r="X16">
        <v>0</v>
      </c>
      <c r="Y16">
        <v>0</v>
      </c>
      <c r="Z16">
        <v>0.01</v>
      </c>
      <c r="AA16">
        <v>0.09</v>
      </c>
      <c r="AB16">
        <v>0</v>
      </c>
      <c r="AC16">
        <v>0</v>
      </c>
      <c r="AD16">
        <v>0.18</v>
      </c>
      <c r="AE16">
        <v>0.21</v>
      </c>
      <c r="AF16" t="str">
        <f t="shared" si="3"/>
        <v>PASS</v>
      </c>
      <c r="AG16">
        <f t="shared" si="4"/>
        <v>3.5714285714285716</v>
      </c>
      <c r="AH16">
        <f t="shared" si="5"/>
        <v>0.82857142857142851</v>
      </c>
    </row>
    <row r="17" spans="1:34" x14ac:dyDescent="0.25">
      <c r="A17" t="s">
        <v>146</v>
      </c>
      <c r="B17" t="s">
        <v>146</v>
      </c>
      <c r="C17" t="s">
        <v>147</v>
      </c>
      <c r="D17">
        <v>148</v>
      </c>
      <c r="E17">
        <v>0</v>
      </c>
      <c r="F17">
        <v>0.83</v>
      </c>
      <c r="G17">
        <v>0.17</v>
      </c>
      <c r="H17">
        <v>0</v>
      </c>
      <c r="I17">
        <v>0</v>
      </c>
      <c r="J17">
        <v>0</v>
      </c>
      <c r="K17">
        <v>0</v>
      </c>
      <c r="L17">
        <v>0</v>
      </c>
      <c r="M17" t="str">
        <f t="shared" si="0"/>
        <v>PASS</v>
      </c>
      <c r="N17">
        <f t="shared" si="1"/>
        <v>1.3931457230426303</v>
      </c>
      <c r="O17">
        <f t="shared" si="2"/>
        <v>0.94383632527962424</v>
      </c>
      <c r="P17">
        <v>0</v>
      </c>
      <c r="Q17">
        <v>0.64</v>
      </c>
      <c r="R17">
        <v>0</v>
      </c>
      <c r="S17">
        <v>0.01</v>
      </c>
      <c r="T17">
        <v>0.02</v>
      </c>
      <c r="U17">
        <v>0</v>
      </c>
      <c r="V17">
        <v>0</v>
      </c>
      <c r="W17">
        <v>0.04</v>
      </c>
      <c r="X17">
        <v>0</v>
      </c>
      <c r="Y17">
        <v>0</v>
      </c>
      <c r="Z17">
        <v>0</v>
      </c>
      <c r="AA17">
        <v>0.03</v>
      </c>
      <c r="AB17">
        <v>0</v>
      </c>
      <c r="AC17">
        <v>0</v>
      </c>
      <c r="AD17">
        <v>0.26</v>
      </c>
      <c r="AE17">
        <v>0</v>
      </c>
      <c r="AF17" t="str">
        <f t="shared" si="3"/>
        <v>PASS</v>
      </c>
      <c r="AG17">
        <f t="shared" si="4"/>
        <v>2.0824656393169514</v>
      </c>
      <c r="AH17">
        <f t="shared" si="5"/>
        <v>0.92783562404553654</v>
      </c>
    </row>
    <row r="18" spans="1:34" x14ac:dyDescent="0.25">
      <c r="A18" t="s">
        <v>148</v>
      </c>
      <c r="B18" t="s">
        <v>148</v>
      </c>
      <c r="C18" t="s">
        <v>149</v>
      </c>
      <c r="D18">
        <v>64</v>
      </c>
      <c r="E18">
        <v>0</v>
      </c>
      <c r="F18">
        <v>0.1</v>
      </c>
      <c r="G18">
        <v>0</v>
      </c>
      <c r="H18">
        <v>0</v>
      </c>
      <c r="I18">
        <v>0</v>
      </c>
      <c r="J18">
        <v>0</v>
      </c>
      <c r="K18">
        <v>0</v>
      </c>
      <c r="L18">
        <v>0.9</v>
      </c>
      <c r="M18" t="str">
        <f t="shared" si="0"/>
        <v>PASS</v>
      </c>
      <c r="N18">
        <f t="shared" si="1"/>
        <v>1.2195121951219512</v>
      </c>
      <c r="O18">
        <f t="shared" si="2"/>
        <v>0.96864111498257843</v>
      </c>
      <c r="P18">
        <v>0</v>
      </c>
      <c r="Q18">
        <v>0.02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0.08</v>
      </c>
      <c r="Y18">
        <v>0</v>
      </c>
      <c r="Z18">
        <v>0</v>
      </c>
      <c r="AA18">
        <v>0</v>
      </c>
      <c r="AB18">
        <v>0.9</v>
      </c>
      <c r="AC18">
        <v>0</v>
      </c>
      <c r="AD18">
        <v>0</v>
      </c>
      <c r="AE18">
        <v>0</v>
      </c>
      <c r="AF18" t="str">
        <f t="shared" si="3"/>
        <v>PASS</v>
      </c>
      <c r="AG18">
        <f t="shared" si="4"/>
        <v>1.2242899118511261</v>
      </c>
      <c r="AH18">
        <f t="shared" si="5"/>
        <v>0.98504733920992493</v>
      </c>
    </row>
    <row r="19" spans="1:34" x14ac:dyDescent="0.25">
      <c r="A19" t="s">
        <v>150</v>
      </c>
      <c r="B19" t="s">
        <v>150</v>
      </c>
      <c r="C19" t="s">
        <v>151</v>
      </c>
      <c r="D19">
        <v>133</v>
      </c>
      <c r="E19">
        <v>0.03</v>
      </c>
      <c r="F19">
        <v>0.86</v>
      </c>
      <c r="G19">
        <v>0.03</v>
      </c>
      <c r="H19">
        <v>7.0000000000000007E-2</v>
      </c>
      <c r="I19">
        <v>0.01</v>
      </c>
      <c r="J19">
        <v>0</v>
      </c>
      <c r="K19">
        <v>0</v>
      </c>
      <c r="L19">
        <v>0</v>
      </c>
      <c r="M19" t="str">
        <f t="shared" si="0"/>
        <v>PASS</v>
      </c>
      <c r="N19">
        <f t="shared" si="1"/>
        <v>1.339764201500536</v>
      </c>
      <c r="O19">
        <f t="shared" si="2"/>
        <v>0.95146225692849484</v>
      </c>
      <c r="P19">
        <v>0.01</v>
      </c>
      <c r="Q19">
        <v>0.8</v>
      </c>
      <c r="R19">
        <v>0</v>
      </c>
      <c r="S19">
        <v>0.08</v>
      </c>
      <c r="T19">
        <v>0.03</v>
      </c>
      <c r="U19">
        <v>0</v>
      </c>
      <c r="V19">
        <v>0.01</v>
      </c>
      <c r="W19">
        <v>0.02</v>
      </c>
      <c r="X19">
        <v>0.02</v>
      </c>
      <c r="Y19">
        <v>0</v>
      </c>
      <c r="Z19">
        <v>0.01</v>
      </c>
      <c r="AA19">
        <v>0.01</v>
      </c>
      <c r="AB19">
        <v>0</v>
      </c>
      <c r="AC19">
        <v>0</v>
      </c>
      <c r="AD19">
        <v>0.01</v>
      </c>
      <c r="AE19">
        <v>0</v>
      </c>
      <c r="AF19" t="str">
        <f t="shared" si="3"/>
        <v>PASS</v>
      </c>
      <c r="AG19">
        <f t="shared" si="4"/>
        <v>1.5417823003391922</v>
      </c>
      <c r="AH19">
        <f t="shared" si="5"/>
        <v>0.9638811799773872</v>
      </c>
    </row>
    <row r="20" spans="1:34" x14ac:dyDescent="0.25">
      <c r="A20" t="s">
        <v>152</v>
      </c>
      <c r="B20" t="s">
        <v>152</v>
      </c>
      <c r="C20" t="s">
        <v>153</v>
      </c>
      <c r="D20">
        <v>63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 t="str">
        <f t="shared" si="0"/>
        <v>PASS</v>
      </c>
      <c r="N20">
        <f t="shared" si="1"/>
        <v>1</v>
      </c>
      <c r="O20">
        <f t="shared" si="2"/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0</v>
      </c>
      <c r="AF20" t="str">
        <f t="shared" si="3"/>
        <v>PASS</v>
      </c>
      <c r="AG20">
        <f t="shared" si="4"/>
        <v>1</v>
      </c>
      <c r="AH20">
        <f t="shared" si="5"/>
        <v>1</v>
      </c>
    </row>
    <row r="21" spans="1:34" x14ac:dyDescent="0.25">
      <c r="A21" t="s">
        <v>154</v>
      </c>
      <c r="B21" t="s">
        <v>155</v>
      </c>
      <c r="C21" t="s">
        <v>156</v>
      </c>
      <c r="D21">
        <v>81</v>
      </c>
      <c r="E21">
        <v>0.74</v>
      </c>
      <c r="F21">
        <v>0</v>
      </c>
      <c r="G21">
        <v>0</v>
      </c>
      <c r="H21">
        <v>0</v>
      </c>
      <c r="I21">
        <v>0.22</v>
      </c>
      <c r="J21">
        <v>0.04</v>
      </c>
      <c r="K21">
        <v>0</v>
      </c>
      <c r="L21">
        <v>0</v>
      </c>
      <c r="M21" t="str">
        <f t="shared" si="0"/>
        <v>PASS</v>
      </c>
      <c r="N21">
        <f t="shared" si="1"/>
        <v>1.6733601070950468</v>
      </c>
      <c r="O21">
        <f t="shared" si="2"/>
        <v>0.90380569898642193</v>
      </c>
      <c r="P21">
        <v>0.22</v>
      </c>
      <c r="Q21">
        <v>0.74</v>
      </c>
      <c r="R21">
        <v>0.04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 t="str">
        <f t="shared" si="3"/>
        <v>PASS</v>
      </c>
      <c r="AG21">
        <f t="shared" si="4"/>
        <v>1.6733601070950468</v>
      </c>
      <c r="AH21">
        <f t="shared" si="5"/>
        <v>0.95510932619366351</v>
      </c>
    </row>
    <row r="22" spans="1:34" x14ac:dyDescent="0.25">
      <c r="A22" t="s">
        <v>157</v>
      </c>
      <c r="B22" t="s">
        <v>157</v>
      </c>
      <c r="C22" t="s">
        <v>158</v>
      </c>
      <c r="D22">
        <v>194</v>
      </c>
      <c r="E22">
        <v>0.9</v>
      </c>
      <c r="F22">
        <v>0.02</v>
      </c>
      <c r="G22">
        <v>0.04</v>
      </c>
      <c r="H22">
        <v>0</v>
      </c>
      <c r="I22">
        <v>0.04</v>
      </c>
      <c r="J22">
        <v>0</v>
      </c>
      <c r="K22">
        <v>0</v>
      </c>
      <c r="L22">
        <v>0</v>
      </c>
      <c r="M22" t="str">
        <f t="shared" si="0"/>
        <v>PASS</v>
      </c>
      <c r="N22">
        <f t="shared" si="1"/>
        <v>1.2291052114060963</v>
      </c>
      <c r="O22">
        <f t="shared" si="2"/>
        <v>0.9672706840848434</v>
      </c>
      <c r="P22">
        <v>0.04</v>
      </c>
      <c r="Q22">
        <v>0.7</v>
      </c>
      <c r="R22">
        <v>0.03</v>
      </c>
      <c r="S22">
        <v>0.01</v>
      </c>
      <c r="T22">
        <v>0</v>
      </c>
      <c r="U22">
        <v>0</v>
      </c>
      <c r="V22">
        <v>0</v>
      </c>
      <c r="W22">
        <v>0.01</v>
      </c>
      <c r="X22">
        <v>0.04</v>
      </c>
      <c r="Y22">
        <v>0.01</v>
      </c>
      <c r="Z22">
        <v>0</v>
      </c>
      <c r="AA22">
        <v>0</v>
      </c>
      <c r="AB22">
        <v>0.16</v>
      </c>
      <c r="AC22">
        <v>0</v>
      </c>
      <c r="AD22">
        <v>0</v>
      </c>
      <c r="AE22">
        <v>0</v>
      </c>
      <c r="AF22" t="str">
        <f t="shared" si="3"/>
        <v>PASS</v>
      </c>
      <c r="AG22">
        <f t="shared" si="4"/>
        <v>1.9230769230769234</v>
      </c>
      <c r="AH22">
        <f t="shared" si="5"/>
        <v>0.93846153846153846</v>
      </c>
    </row>
    <row r="23" spans="1:34" x14ac:dyDescent="0.25">
      <c r="A23" t="s">
        <v>159</v>
      </c>
      <c r="B23" t="s">
        <v>159</v>
      </c>
      <c r="C23" t="s">
        <v>160</v>
      </c>
      <c r="D23">
        <v>151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 t="str">
        <f t="shared" si="0"/>
        <v>PASS</v>
      </c>
      <c r="N23">
        <f t="shared" si="1"/>
        <v>1</v>
      </c>
      <c r="O23">
        <f t="shared" si="2"/>
        <v>1</v>
      </c>
      <c r="P23">
        <v>0</v>
      </c>
      <c r="Q23">
        <v>0.41</v>
      </c>
      <c r="R23">
        <v>0.05</v>
      </c>
      <c r="S23">
        <v>0.01</v>
      </c>
      <c r="T23">
        <v>0.04</v>
      </c>
      <c r="U23">
        <v>7.0000000000000007E-2</v>
      </c>
      <c r="V23">
        <v>0.01</v>
      </c>
      <c r="W23">
        <v>0.08</v>
      </c>
      <c r="X23">
        <v>0.14000000000000001</v>
      </c>
      <c r="Y23">
        <v>0.16</v>
      </c>
      <c r="Z23">
        <v>0.02</v>
      </c>
      <c r="AA23">
        <v>0</v>
      </c>
      <c r="AB23">
        <v>0.01</v>
      </c>
      <c r="AC23">
        <v>0</v>
      </c>
      <c r="AD23">
        <v>0</v>
      </c>
      <c r="AE23">
        <v>0</v>
      </c>
      <c r="AF23" t="str">
        <f t="shared" si="3"/>
        <v>PASS</v>
      </c>
      <c r="AG23">
        <f t="shared" si="4"/>
        <v>4.3591979075850054</v>
      </c>
      <c r="AH23">
        <f t="shared" si="5"/>
        <v>0.77605347282766635</v>
      </c>
    </row>
    <row r="24" spans="1:34" x14ac:dyDescent="0.25">
      <c r="A24" t="s">
        <v>161</v>
      </c>
      <c r="B24" t="s">
        <v>162</v>
      </c>
      <c r="C24" t="s">
        <v>163</v>
      </c>
      <c r="D24">
        <v>480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 t="str">
        <f t="shared" si="0"/>
        <v>PASS</v>
      </c>
      <c r="N24">
        <f t="shared" si="1"/>
        <v>1</v>
      </c>
      <c r="O24">
        <f t="shared" si="2"/>
        <v>1</v>
      </c>
      <c r="P24">
        <v>0</v>
      </c>
      <c r="Q24">
        <v>7.0000000000000007E-2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0.93</v>
      </c>
      <c r="AF24" t="str">
        <f t="shared" si="3"/>
        <v>PASS</v>
      </c>
      <c r="AG24">
        <f t="shared" si="4"/>
        <v>1.1496895838123704</v>
      </c>
      <c r="AH24">
        <f t="shared" si="5"/>
        <v>0.99002069441250862</v>
      </c>
    </row>
    <row r="25" spans="1:34" x14ac:dyDescent="0.25">
      <c r="A25" t="s">
        <v>164</v>
      </c>
      <c r="B25" t="s">
        <v>165</v>
      </c>
      <c r="C25" t="s">
        <v>166</v>
      </c>
      <c r="D25">
        <v>204</v>
      </c>
      <c r="E25">
        <v>0.59</v>
      </c>
      <c r="F25">
        <v>0.37</v>
      </c>
      <c r="G25">
        <v>0</v>
      </c>
      <c r="H25">
        <v>0.02</v>
      </c>
      <c r="I25">
        <v>0.02</v>
      </c>
      <c r="J25">
        <v>0</v>
      </c>
      <c r="K25">
        <v>0</v>
      </c>
      <c r="L25">
        <v>0</v>
      </c>
      <c r="M25" t="str">
        <f t="shared" si="0"/>
        <v>PASS</v>
      </c>
      <c r="N25">
        <f t="shared" si="1"/>
        <v>2.0584602717167559</v>
      </c>
      <c r="O25">
        <f t="shared" si="2"/>
        <v>0.84879138975474921</v>
      </c>
      <c r="P25">
        <v>0.02</v>
      </c>
      <c r="Q25">
        <v>0.75</v>
      </c>
      <c r="R25">
        <v>0</v>
      </c>
      <c r="S25">
        <v>0</v>
      </c>
      <c r="T25">
        <v>0.02</v>
      </c>
      <c r="U25">
        <v>0.01</v>
      </c>
      <c r="V25">
        <v>0</v>
      </c>
      <c r="W25">
        <v>0.02</v>
      </c>
      <c r="X25">
        <v>0.03</v>
      </c>
      <c r="Y25">
        <v>0.1</v>
      </c>
      <c r="Z25">
        <v>0.03</v>
      </c>
      <c r="AA25">
        <v>0</v>
      </c>
      <c r="AB25">
        <v>0</v>
      </c>
      <c r="AC25">
        <v>0.02</v>
      </c>
      <c r="AD25">
        <v>0</v>
      </c>
      <c r="AE25">
        <v>0</v>
      </c>
      <c r="AF25" t="str">
        <f t="shared" si="3"/>
        <v>PASS</v>
      </c>
      <c r="AG25">
        <f t="shared" si="4"/>
        <v>1.7361111111111116</v>
      </c>
      <c r="AH25">
        <f t="shared" si="5"/>
        <v>0.95092592592592584</v>
      </c>
    </row>
    <row r="26" spans="1:34" x14ac:dyDescent="0.25">
      <c r="A26" t="s">
        <v>167</v>
      </c>
      <c r="B26" t="s">
        <v>167</v>
      </c>
      <c r="C26" t="s">
        <v>168</v>
      </c>
      <c r="D26">
        <v>89</v>
      </c>
      <c r="E26">
        <v>0</v>
      </c>
      <c r="F26">
        <v>0.34</v>
      </c>
      <c r="G26">
        <v>0</v>
      </c>
      <c r="H26">
        <v>0.63</v>
      </c>
      <c r="I26">
        <v>0.03</v>
      </c>
      <c r="J26">
        <v>0</v>
      </c>
      <c r="K26">
        <v>0</v>
      </c>
      <c r="L26">
        <v>0</v>
      </c>
      <c r="M26" t="str">
        <f t="shared" si="0"/>
        <v>PASS</v>
      </c>
      <c r="N26">
        <f t="shared" si="1"/>
        <v>1.9477989871445265</v>
      </c>
      <c r="O26">
        <f t="shared" si="2"/>
        <v>0.86460014469363911</v>
      </c>
      <c r="P26">
        <v>0.03</v>
      </c>
      <c r="Q26">
        <v>0.77</v>
      </c>
      <c r="R26">
        <v>0.05</v>
      </c>
      <c r="S26">
        <v>0.01</v>
      </c>
      <c r="T26">
        <v>0</v>
      </c>
      <c r="U26">
        <v>0</v>
      </c>
      <c r="V26">
        <v>0</v>
      </c>
      <c r="W26">
        <v>0</v>
      </c>
      <c r="X26">
        <v>0.01</v>
      </c>
      <c r="Y26">
        <v>0.01</v>
      </c>
      <c r="Z26">
        <v>0</v>
      </c>
      <c r="AA26">
        <v>0</v>
      </c>
      <c r="AB26">
        <v>0.12</v>
      </c>
      <c r="AC26">
        <v>0</v>
      </c>
      <c r="AD26">
        <v>0</v>
      </c>
      <c r="AE26">
        <v>0</v>
      </c>
      <c r="AF26" t="str">
        <f t="shared" si="3"/>
        <v>PASS</v>
      </c>
      <c r="AG26">
        <f t="shared" si="4"/>
        <v>1.6366612111292966</v>
      </c>
      <c r="AH26">
        <f t="shared" si="5"/>
        <v>0.95755591925804684</v>
      </c>
    </row>
    <row r="27" spans="1:34" x14ac:dyDescent="0.25">
      <c r="A27" t="s">
        <v>169</v>
      </c>
      <c r="B27" t="s">
        <v>169</v>
      </c>
      <c r="C27" t="s">
        <v>170</v>
      </c>
      <c r="D27">
        <v>75</v>
      </c>
      <c r="E27">
        <v>0</v>
      </c>
      <c r="F27">
        <v>0.77</v>
      </c>
      <c r="G27">
        <v>0</v>
      </c>
      <c r="H27">
        <v>0</v>
      </c>
      <c r="I27">
        <v>0.03</v>
      </c>
      <c r="J27">
        <v>0</v>
      </c>
      <c r="K27">
        <v>0.2</v>
      </c>
      <c r="L27">
        <v>0</v>
      </c>
      <c r="M27" t="str">
        <f t="shared" si="0"/>
        <v>PASS</v>
      </c>
      <c r="N27">
        <f t="shared" si="1"/>
        <v>1.5777847901546229</v>
      </c>
      <c r="O27">
        <f t="shared" si="2"/>
        <v>0.91745931569219674</v>
      </c>
      <c r="P27">
        <v>0.03</v>
      </c>
      <c r="Q27">
        <v>7.0000000000000007E-2</v>
      </c>
      <c r="R27">
        <v>0</v>
      </c>
      <c r="S27">
        <v>0</v>
      </c>
      <c r="T27">
        <v>0.21</v>
      </c>
      <c r="U27">
        <v>0.34</v>
      </c>
      <c r="V27">
        <v>0</v>
      </c>
      <c r="W27">
        <v>0</v>
      </c>
      <c r="X27">
        <v>0.05</v>
      </c>
      <c r="Y27">
        <v>0.08</v>
      </c>
      <c r="Z27">
        <v>0</v>
      </c>
      <c r="AA27">
        <v>0</v>
      </c>
      <c r="AB27">
        <v>0</v>
      </c>
      <c r="AC27">
        <v>0.01</v>
      </c>
      <c r="AD27">
        <v>0.16</v>
      </c>
      <c r="AE27">
        <v>0.05</v>
      </c>
      <c r="AF27" t="str">
        <f t="shared" si="3"/>
        <v>PASS</v>
      </c>
      <c r="AG27">
        <f t="shared" si="4"/>
        <v>4.9358341559723593</v>
      </c>
      <c r="AH27">
        <f t="shared" si="5"/>
        <v>0.73761105626850942</v>
      </c>
    </row>
    <row r="28" spans="1:34" x14ac:dyDescent="0.25">
      <c r="A28" t="s">
        <v>171</v>
      </c>
      <c r="B28" t="s">
        <v>171</v>
      </c>
      <c r="C28" t="s">
        <v>172</v>
      </c>
      <c r="D28">
        <v>47</v>
      </c>
      <c r="E28">
        <v>0.02</v>
      </c>
      <c r="F28">
        <v>0.98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 t="str">
        <f t="shared" si="0"/>
        <v>PASS</v>
      </c>
      <c r="N28">
        <f t="shared" si="1"/>
        <v>1.0407993338884265</v>
      </c>
      <c r="O28">
        <f t="shared" si="2"/>
        <v>0.99417152373022477</v>
      </c>
      <c r="P28">
        <v>0</v>
      </c>
      <c r="Q28">
        <v>0.81</v>
      </c>
      <c r="R28">
        <v>0</v>
      </c>
      <c r="S28">
        <v>0</v>
      </c>
      <c r="T28">
        <v>0.05</v>
      </c>
      <c r="U28">
        <v>0</v>
      </c>
      <c r="V28">
        <v>0</v>
      </c>
      <c r="W28">
        <v>0</v>
      </c>
      <c r="X28">
        <v>0</v>
      </c>
      <c r="Y28">
        <v>0</v>
      </c>
      <c r="Z28">
        <v>0.02</v>
      </c>
      <c r="AA28">
        <v>0</v>
      </c>
      <c r="AB28">
        <v>0</v>
      </c>
      <c r="AC28">
        <v>0</v>
      </c>
      <c r="AD28">
        <v>0</v>
      </c>
      <c r="AE28">
        <v>0.12</v>
      </c>
      <c r="AF28" t="str">
        <f t="shared" si="3"/>
        <v>PASS</v>
      </c>
      <c r="AG28">
        <f t="shared" si="4"/>
        <v>1.485001485001485</v>
      </c>
      <c r="AH28">
        <f t="shared" si="5"/>
        <v>0.96766656766656767</v>
      </c>
    </row>
    <row r="29" spans="1:34" x14ac:dyDescent="0.25">
      <c r="C29" t="s">
        <v>173</v>
      </c>
      <c r="D29">
        <f>SUM(D2:D28)</f>
        <v>3109</v>
      </c>
      <c r="N29" t="s">
        <v>174</v>
      </c>
      <c r="O29">
        <f>AVERAGE(O2:O28)</f>
        <v>0.95618295988264412</v>
      </c>
      <c r="AG29" t="s">
        <v>174</v>
      </c>
      <c r="AH29">
        <f>AVERAGE(AH2:AH28)</f>
        <v>0.92431101189544052</v>
      </c>
    </row>
    <row r="30" spans="1:34" x14ac:dyDescent="0.25">
      <c r="B30" t="s">
        <v>79</v>
      </c>
      <c r="C30" t="s">
        <v>80</v>
      </c>
      <c r="E30" t="s">
        <v>82</v>
      </c>
      <c r="F30" t="s">
        <v>83</v>
      </c>
      <c r="G30" t="s">
        <v>84</v>
      </c>
      <c r="H30" t="s">
        <v>85</v>
      </c>
      <c r="I30" t="s">
        <v>86</v>
      </c>
      <c r="J30" t="s">
        <v>87</v>
      </c>
      <c r="K30" t="s">
        <v>88</v>
      </c>
      <c r="L30" t="s">
        <v>89</v>
      </c>
      <c r="P30" t="s">
        <v>93</v>
      </c>
      <c r="Q30" t="s">
        <v>94</v>
      </c>
      <c r="R30" t="s">
        <v>95</v>
      </c>
      <c r="S30" t="s">
        <v>96</v>
      </c>
      <c r="T30" t="s">
        <v>97</v>
      </c>
      <c r="U30" t="s">
        <v>98</v>
      </c>
      <c r="V30" t="s">
        <v>99</v>
      </c>
      <c r="W30" t="s">
        <v>100</v>
      </c>
      <c r="X30" t="s">
        <v>101</v>
      </c>
      <c r="Y30" t="s">
        <v>102</v>
      </c>
      <c r="Z30" t="s">
        <v>103</v>
      </c>
      <c r="AA30" t="s">
        <v>104</v>
      </c>
      <c r="AB30" t="s">
        <v>105</v>
      </c>
      <c r="AC30" t="s">
        <v>106</v>
      </c>
      <c r="AD30" t="s">
        <v>107</v>
      </c>
      <c r="AE30" t="s">
        <v>108</v>
      </c>
    </row>
    <row r="31" spans="1:34" x14ac:dyDescent="0.25">
      <c r="B31" t="s">
        <v>112</v>
      </c>
      <c r="C31" t="s">
        <v>113</v>
      </c>
      <c r="E31">
        <f t="shared" ref="E31:E57" si="6">E2*D2</f>
        <v>0</v>
      </c>
      <c r="F31">
        <f t="shared" ref="F31:F57" si="7">F2*D2</f>
        <v>21</v>
      </c>
      <c r="G31">
        <f t="shared" ref="G31:G57" si="8">G2*D2</f>
        <v>0</v>
      </c>
      <c r="H31">
        <f t="shared" ref="H31:H57" si="9">H2*D2</f>
        <v>0</v>
      </c>
      <c r="I31">
        <f t="shared" ref="I31:I57" si="10">I2*D2</f>
        <v>0</v>
      </c>
      <c r="J31">
        <f t="shared" ref="J31:J57" si="11">J2*D2</f>
        <v>0</v>
      </c>
      <c r="K31">
        <f t="shared" ref="K31:K57" si="12">K2*D2</f>
        <v>0</v>
      </c>
      <c r="L31">
        <f t="shared" ref="L31:L57" si="13">L2*D2</f>
        <v>0</v>
      </c>
      <c r="P31">
        <f t="shared" ref="P31:AE31" si="14">P2*$D2</f>
        <v>0</v>
      </c>
      <c r="Q31">
        <f t="shared" si="14"/>
        <v>1.05</v>
      </c>
      <c r="R31">
        <f t="shared" si="14"/>
        <v>0</v>
      </c>
      <c r="S31">
        <f t="shared" si="14"/>
        <v>0</v>
      </c>
      <c r="T31">
        <f t="shared" si="14"/>
        <v>0</v>
      </c>
      <c r="U31">
        <f t="shared" si="14"/>
        <v>0</v>
      </c>
      <c r="V31">
        <f t="shared" si="14"/>
        <v>0</v>
      </c>
      <c r="W31">
        <f t="shared" si="14"/>
        <v>0</v>
      </c>
      <c r="X31">
        <f t="shared" si="14"/>
        <v>1.05</v>
      </c>
      <c r="Y31">
        <f t="shared" si="14"/>
        <v>0</v>
      </c>
      <c r="Z31">
        <f t="shared" si="14"/>
        <v>0</v>
      </c>
      <c r="AA31">
        <f t="shared" si="14"/>
        <v>0</v>
      </c>
      <c r="AB31">
        <f t="shared" si="14"/>
        <v>0</v>
      </c>
      <c r="AC31">
        <f t="shared" si="14"/>
        <v>0</v>
      </c>
      <c r="AD31">
        <f t="shared" si="14"/>
        <v>0</v>
      </c>
      <c r="AE31">
        <f t="shared" si="14"/>
        <v>18.900000000000002</v>
      </c>
    </row>
    <row r="32" spans="1:34" x14ac:dyDescent="0.25">
      <c r="B32" t="s">
        <v>114</v>
      </c>
      <c r="C32" t="s">
        <v>115</v>
      </c>
      <c r="E32">
        <f t="shared" si="6"/>
        <v>0</v>
      </c>
      <c r="F32">
        <f t="shared" si="7"/>
        <v>400</v>
      </c>
      <c r="G32">
        <f t="shared" si="8"/>
        <v>0</v>
      </c>
      <c r="H32">
        <f t="shared" si="9"/>
        <v>0</v>
      </c>
      <c r="I32">
        <f t="shared" si="10"/>
        <v>0</v>
      </c>
      <c r="J32">
        <f t="shared" si="11"/>
        <v>0</v>
      </c>
      <c r="K32">
        <f t="shared" si="12"/>
        <v>0</v>
      </c>
      <c r="L32">
        <f t="shared" si="13"/>
        <v>0</v>
      </c>
      <c r="P32">
        <f t="shared" ref="P32:AE32" si="15">P3*$D3</f>
        <v>0</v>
      </c>
      <c r="Q32">
        <f t="shared" si="15"/>
        <v>20</v>
      </c>
      <c r="R32">
        <f t="shared" si="15"/>
        <v>0</v>
      </c>
      <c r="S32">
        <f t="shared" si="15"/>
        <v>0</v>
      </c>
      <c r="T32">
        <f t="shared" si="15"/>
        <v>0</v>
      </c>
      <c r="U32">
        <f t="shared" si="15"/>
        <v>0</v>
      </c>
      <c r="V32">
        <f t="shared" si="15"/>
        <v>0</v>
      </c>
      <c r="W32">
        <f t="shared" si="15"/>
        <v>0</v>
      </c>
      <c r="X32">
        <f t="shared" si="15"/>
        <v>0</v>
      </c>
      <c r="Y32">
        <f t="shared" si="15"/>
        <v>0</v>
      </c>
      <c r="Z32">
        <f t="shared" si="15"/>
        <v>0</v>
      </c>
      <c r="AA32">
        <f t="shared" si="15"/>
        <v>0</v>
      </c>
      <c r="AB32">
        <f t="shared" si="15"/>
        <v>0</v>
      </c>
      <c r="AC32">
        <f t="shared" si="15"/>
        <v>0</v>
      </c>
      <c r="AD32">
        <f t="shared" si="15"/>
        <v>0</v>
      </c>
      <c r="AE32">
        <f t="shared" si="15"/>
        <v>380</v>
      </c>
    </row>
    <row r="33" spans="2:31" x14ac:dyDescent="0.25">
      <c r="B33" t="s">
        <v>116</v>
      </c>
      <c r="C33" t="s">
        <v>117</v>
      </c>
      <c r="E33">
        <f t="shared" si="6"/>
        <v>0</v>
      </c>
      <c r="F33">
        <f t="shared" si="7"/>
        <v>0</v>
      </c>
      <c r="G33">
        <f t="shared" si="8"/>
        <v>0</v>
      </c>
      <c r="H33">
        <f t="shared" si="9"/>
        <v>0</v>
      </c>
      <c r="I33">
        <f t="shared" si="10"/>
        <v>0.88</v>
      </c>
      <c r="J33">
        <f t="shared" si="11"/>
        <v>87.12</v>
      </c>
      <c r="K33">
        <f t="shared" si="12"/>
        <v>0</v>
      </c>
      <c r="L33">
        <f t="shared" si="13"/>
        <v>0</v>
      </c>
      <c r="P33">
        <f t="shared" ref="P33:AE33" si="16">P4*$D4</f>
        <v>0.88</v>
      </c>
      <c r="Q33">
        <f t="shared" si="16"/>
        <v>0</v>
      </c>
      <c r="R33">
        <f t="shared" si="16"/>
        <v>46.64</v>
      </c>
      <c r="S33">
        <f t="shared" si="16"/>
        <v>35.200000000000003</v>
      </c>
      <c r="T33">
        <f t="shared" si="16"/>
        <v>0</v>
      </c>
      <c r="U33">
        <f t="shared" si="16"/>
        <v>0</v>
      </c>
      <c r="V33">
        <f t="shared" si="16"/>
        <v>0</v>
      </c>
      <c r="W33">
        <f t="shared" si="16"/>
        <v>5.2799999999999994</v>
      </c>
      <c r="X33">
        <f t="shared" si="16"/>
        <v>0</v>
      </c>
      <c r="Y33">
        <f t="shared" si="16"/>
        <v>0</v>
      </c>
      <c r="Z33">
        <f t="shared" si="16"/>
        <v>0</v>
      </c>
      <c r="AA33">
        <f t="shared" si="16"/>
        <v>0</v>
      </c>
      <c r="AB33">
        <f t="shared" si="16"/>
        <v>0</v>
      </c>
      <c r="AC33">
        <f t="shared" si="16"/>
        <v>0</v>
      </c>
      <c r="AD33">
        <f t="shared" si="16"/>
        <v>0</v>
      </c>
      <c r="AE33">
        <f t="shared" si="16"/>
        <v>0</v>
      </c>
    </row>
    <row r="34" spans="2:31" x14ac:dyDescent="0.25">
      <c r="B34" t="s">
        <v>118</v>
      </c>
      <c r="C34" t="s">
        <v>119</v>
      </c>
      <c r="E34">
        <f t="shared" si="6"/>
        <v>0</v>
      </c>
      <c r="F34">
        <f t="shared" si="7"/>
        <v>93</v>
      </c>
      <c r="G34">
        <f t="shared" si="8"/>
        <v>0</v>
      </c>
      <c r="H34">
        <f t="shared" si="9"/>
        <v>0</v>
      </c>
      <c r="I34">
        <f t="shared" si="10"/>
        <v>0</v>
      </c>
      <c r="J34">
        <f t="shared" si="11"/>
        <v>0</v>
      </c>
      <c r="K34">
        <f t="shared" si="12"/>
        <v>0</v>
      </c>
      <c r="L34">
        <f t="shared" si="13"/>
        <v>0</v>
      </c>
      <c r="P34">
        <f t="shared" ref="P34:AE34" si="17">P5*$D5</f>
        <v>0</v>
      </c>
      <c r="Q34">
        <f t="shared" si="17"/>
        <v>0</v>
      </c>
      <c r="R34">
        <f t="shared" si="17"/>
        <v>0</v>
      </c>
      <c r="S34">
        <f t="shared" si="17"/>
        <v>0</v>
      </c>
      <c r="T34">
        <f t="shared" si="17"/>
        <v>0</v>
      </c>
      <c r="U34">
        <f t="shared" si="17"/>
        <v>0</v>
      </c>
      <c r="V34">
        <f t="shared" si="17"/>
        <v>0</v>
      </c>
      <c r="W34">
        <f t="shared" si="17"/>
        <v>0</v>
      </c>
      <c r="X34">
        <f t="shared" si="17"/>
        <v>0</v>
      </c>
      <c r="Y34">
        <f t="shared" si="17"/>
        <v>0</v>
      </c>
      <c r="Z34">
        <f t="shared" si="17"/>
        <v>0</v>
      </c>
      <c r="AA34">
        <f t="shared" si="17"/>
        <v>0</v>
      </c>
      <c r="AB34">
        <f t="shared" si="17"/>
        <v>0</v>
      </c>
      <c r="AC34">
        <f t="shared" si="17"/>
        <v>0</v>
      </c>
      <c r="AD34">
        <f t="shared" si="17"/>
        <v>0</v>
      </c>
      <c r="AE34">
        <f t="shared" si="17"/>
        <v>93</v>
      </c>
    </row>
    <row r="35" spans="2:31" x14ac:dyDescent="0.25">
      <c r="B35" t="s">
        <v>121</v>
      </c>
      <c r="C35" t="s">
        <v>122</v>
      </c>
      <c r="E35">
        <f t="shared" si="6"/>
        <v>7.5</v>
      </c>
      <c r="F35">
        <f t="shared" si="7"/>
        <v>21</v>
      </c>
      <c r="G35">
        <f t="shared" si="8"/>
        <v>0</v>
      </c>
      <c r="H35">
        <f t="shared" si="9"/>
        <v>0</v>
      </c>
      <c r="I35">
        <f t="shared" si="10"/>
        <v>1.5</v>
      </c>
      <c r="J35">
        <f t="shared" si="11"/>
        <v>0</v>
      </c>
      <c r="K35">
        <f t="shared" si="12"/>
        <v>0</v>
      </c>
      <c r="L35">
        <f t="shared" si="13"/>
        <v>0</v>
      </c>
      <c r="P35">
        <f t="shared" ref="P35:AE35" si="18">P6*$D6</f>
        <v>1.5</v>
      </c>
      <c r="Q35">
        <f t="shared" si="18"/>
        <v>28.5</v>
      </c>
      <c r="R35">
        <f t="shared" si="18"/>
        <v>0</v>
      </c>
      <c r="S35">
        <f t="shared" si="18"/>
        <v>0</v>
      </c>
      <c r="T35">
        <f t="shared" si="18"/>
        <v>0</v>
      </c>
      <c r="U35">
        <f t="shared" si="18"/>
        <v>0</v>
      </c>
      <c r="V35">
        <f t="shared" si="18"/>
        <v>0</v>
      </c>
      <c r="W35">
        <f t="shared" si="18"/>
        <v>0</v>
      </c>
      <c r="X35">
        <f t="shared" si="18"/>
        <v>0</v>
      </c>
      <c r="Y35">
        <f t="shared" si="18"/>
        <v>0</v>
      </c>
      <c r="Z35">
        <f t="shared" si="18"/>
        <v>0</v>
      </c>
      <c r="AA35">
        <f t="shared" si="18"/>
        <v>0</v>
      </c>
      <c r="AB35">
        <f t="shared" si="18"/>
        <v>0</v>
      </c>
      <c r="AC35">
        <f t="shared" si="18"/>
        <v>0</v>
      </c>
      <c r="AD35">
        <f t="shared" si="18"/>
        <v>0</v>
      </c>
      <c r="AE35">
        <f t="shared" si="18"/>
        <v>0</v>
      </c>
    </row>
    <row r="36" spans="2:31" x14ac:dyDescent="0.25">
      <c r="B36" t="s">
        <v>123</v>
      </c>
      <c r="C36" t="s">
        <v>124</v>
      </c>
      <c r="E36">
        <f t="shared" si="6"/>
        <v>4.2</v>
      </c>
      <c r="F36">
        <f t="shared" si="7"/>
        <v>130.20000000000002</v>
      </c>
      <c r="G36">
        <f t="shared" si="8"/>
        <v>0</v>
      </c>
      <c r="H36">
        <f t="shared" si="9"/>
        <v>0</v>
      </c>
      <c r="I36">
        <f t="shared" si="10"/>
        <v>5.6000000000000005</v>
      </c>
      <c r="J36">
        <f t="shared" si="11"/>
        <v>0</v>
      </c>
      <c r="K36">
        <f t="shared" si="12"/>
        <v>0</v>
      </c>
      <c r="L36">
        <f t="shared" si="13"/>
        <v>0</v>
      </c>
      <c r="P36">
        <f t="shared" ref="P36:AE36" si="19">P7*$D7</f>
        <v>5.6000000000000005</v>
      </c>
      <c r="Q36">
        <f t="shared" si="19"/>
        <v>44.800000000000004</v>
      </c>
      <c r="R36">
        <f t="shared" si="19"/>
        <v>16.8</v>
      </c>
      <c r="S36">
        <f t="shared" si="19"/>
        <v>14</v>
      </c>
      <c r="T36">
        <f t="shared" si="19"/>
        <v>0</v>
      </c>
      <c r="U36">
        <f t="shared" si="19"/>
        <v>5.6000000000000005</v>
      </c>
      <c r="V36">
        <f t="shared" si="19"/>
        <v>0</v>
      </c>
      <c r="W36">
        <f t="shared" si="19"/>
        <v>5.6000000000000005</v>
      </c>
      <c r="X36">
        <f t="shared" si="19"/>
        <v>14</v>
      </c>
      <c r="Y36">
        <f t="shared" si="19"/>
        <v>14</v>
      </c>
      <c r="Z36">
        <f t="shared" si="19"/>
        <v>4.2</v>
      </c>
      <c r="AA36">
        <f t="shared" si="19"/>
        <v>0</v>
      </c>
      <c r="AB36">
        <f t="shared" si="19"/>
        <v>14</v>
      </c>
      <c r="AC36">
        <f t="shared" si="19"/>
        <v>1.4000000000000001</v>
      </c>
      <c r="AD36">
        <f t="shared" si="19"/>
        <v>0</v>
      </c>
      <c r="AE36">
        <f t="shared" si="19"/>
        <v>0</v>
      </c>
    </row>
    <row r="37" spans="2:31" x14ac:dyDescent="0.25">
      <c r="B37" t="s">
        <v>125</v>
      </c>
      <c r="C37" t="s">
        <v>126</v>
      </c>
      <c r="E37">
        <f t="shared" si="6"/>
        <v>0</v>
      </c>
      <c r="F37">
        <f t="shared" si="7"/>
        <v>41</v>
      </c>
      <c r="G37">
        <f t="shared" si="8"/>
        <v>0</v>
      </c>
      <c r="H37">
        <f t="shared" si="9"/>
        <v>0</v>
      </c>
      <c r="I37">
        <f t="shared" si="10"/>
        <v>0</v>
      </c>
      <c r="J37">
        <f t="shared" si="11"/>
        <v>0</v>
      </c>
      <c r="K37">
        <f t="shared" si="12"/>
        <v>0</v>
      </c>
      <c r="L37">
        <f t="shared" si="13"/>
        <v>0</v>
      </c>
      <c r="P37">
        <f t="shared" ref="P37:AE37" si="20">P8*$D8</f>
        <v>0</v>
      </c>
      <c r="Q37">
        <f t="shared" si="20"/>
        <v>4.1000000000000005</v>
      </c>
      <c r="R37">
        <f t="shared" si="20"/>
        <v>0</v>
      </c>
      <c r="S37">
        <f t="shared" si="20"/>
        <v>0</v>
      </c>
      <c r="T37">
        <f t="shared" si="20"/>
        <v>0</v>
      </c>
      <c r="U37">
        <f t="shared" si="20"/>
        <v>0</v>
      </c>
      <c r="V37">
        <f t="shared" si="20"/>
        <v>0</v>
      </c>
      <c r="W37">
        <f t="shared" si="20"/>
        <v>0</v>
      </c>
      <c r="X37">
        <f t="shared" si="20"/>
        <v>0</v>
      </c>
      <c r="Y37">
        <f t="shared" si="20"/>
        <v>0</v>
      </c>
      <c r="Z37">
        <f t="shared" si="20"/>
        <v>0</v>
      </c>
      <c r="AA37">
        <f t="shared" si="20"/>
        <v>0</v>
      </c>
      <c r="AB37">
        <f t="shared" si="20"/>
        <v>0</v>
      </c>
      <c r="AC37">
        <f t="shared" si="20"/>
        <v>0</v>
      </c>
      <c r="AD37">
        <f t="shared" si="20"/>
        <v>0</v>
      </c>
      <c r="AE37">
        <f t="shared" si="20"/>
        <v>36.9</v>
      </c>
    </row>
    <row r="38" spans="2:31" x14ac:dyDescent="0.25">
      <c r="B38" t="s">
        <v>128</v>
      </c>
      <c r="C38" t="s">
        <v>129</v>
      </c>
      <c r="E38">
        <f t="shared" si="6"/>
        <v>0</v>
      </c>
      <c r="F38">
        <f t="shared" si="7"/>
        <v>21</v>
      </c>
      <c r="G38">
        <f t="shared" si="8"/>
        <v>0</v>
      </c>
      <c r="H38">
        <f t="shared" si="9"/>
        <v>0</v>
      </c>
      <c r="I38">
        <f t="shared" si="10"/>
        <v>0</v>
      </c>
      <c r="J38">
        <f t="shared" si="11"/>
        <v>0</v>
      </c>
      <c r="K38">
        <f t="shared" si="12"/>
        <v>0</v>
      </c>
      <c r="L38">
        <f t="shared" si="13"/>
        <v>0</v>
      </c>
      <c r="P38">
        <f t="shared" ref="P38:AE38" si="21">P9*$D9</f>
        <v>0</v>
      </c>
      <c r="Q38">
        <f t="shared" si="21"/>
        <v>0</v>
      </c>
      <c r="R38">
        <f t="shared" si="21"/>
        <v>0</v>
      </c>
      <c r="S38">
        <f t="shared" si="21"/>
        <v>0</v>
      </c>
      <c r="T38">
        <f t="shared" si="21"/>
        <v>0</v>
      </c>
      <c r="U38">
        <f t="shared" si="21"/>
        <v>0</v>
      </c>
      <c r="V38">
        <f t="shared" si="21"/>
        <v>0</v>
      </c>
      <c r="W38">
        <f t="shared" si="21"/>
        <v>0</v>
      </c>
      <c r="X38">
        <f t="shared" si="21"/>
        <v>0</v>
      </c>
      <c r="Y38">
        <f t="shared" si="21"/>
        <v>0</v>
      </c>
      <c r="Z38">
        <f t="shared" si="21"/>
        <v>0</v>
      </c>
      <c r="AA38">
        <f t="shared" si="21"/>
        <v>0</v>
      </c>
      <c r="AB38">
        <f t="shared" si="21"/>
        <v>0</v>
      </c>
      <c r="AC38">
        <f t="shared" si="21"/>
        <v>0</v>
      </c>
      <c r="AD38">
        <f t="shared" si="21"/>
        <v>0</v>
      </c>
      <c r="AE38">
        <f t="shared" si="21"/>
        <v>21</v>
      </c>
    </row>
    <row r="39" spans="2:31" x14ac:dyDescent="0.25">
      <c r="B39" t="s">
        <v>130</v>
      </c>
      <c r="C39" t="s">
        <v>131</v>
      </c>
      <c r="E39">
        <f t="shared" si="6"/>
        <v>0</v>
      </c>
      <c r="F39">
        <f t="shared" si="7"/>
        <v>35.64</v>
      </c>
      <c r="G39">
        <f t="shared" si="8"/>
        <v>7.48</v>
      </c>
      <c r="H39">
        <f t="shared" si="9"/>
        <v>0</v>
      </c>
      <c r="I39">
        <f t="shared" si="10"/>
        <v>0.88</v>
      </c>
      <c r="J39">
        <f t="shared" si="11"/>
        <v>0</v>
      </c>
      <c r="K39">
        <f t="shared" si="12"/>
        <v>0</v>
      </c>
      <c r="L39">
        <f t="shared" si="13"/>
        <v>0</v>
      </c>
      <c r="P39">
        <f t="shared" ref="P39:AE39" si="22">P10*$D10</f>
        <v>0.88</v>
      </c>
      <c r="Q39">
        <f t="shared" si="22"/>
        <v>15.84</v>
      </c>
      <c r="R39">
        <f t="shared" si="22"/>
        <v>0</v>
      </c>
      <c r="S39">
        <f t="shared" si="22"/>
        <v>0</v>
      </c>
      <c r="T39">
        <f t="shared" si="22"/>
        <v>2.2000000000000002</v>
      </c>
      <c r="U39">
        <f t="shared" si="22"/>
        <v>0</v>
      </c>
      <c r="V39">
        <f t="shared" si="22"/>
        <v>2.2000000000000002</v>
      </c>
      <c r="W39">
        <f t="shared" si="22"/>
        <v>0</v>
      </c>
      <c r="X39">
        <f t="shared" si="22"/>
        <v>0</v>
      </c>
      <c r="Y39">
        <f t="shared" si="22"/>
        <v>0</v>
      </c>
      <c r="Z39">
        <f t="shared" si="22"/>
        <v>0.88</v>
      </c>
      <c r="AA39">
        <f t="shared" si="22"/>
        <v>21.119999999999997</v>
      </c>
      <c r="AB39">
        <f t="shared" si="22"/>
        <v>0</v>
      </c>
      <c r="AC39">
        <f t="shared" si="22"/>
        <v>0</v>
      </c>
      <c r="AD39">
        <f t="shared" si="22"/>
        <v>0</v>
      </c>
      <c r="AE39">
        <f t="shared" si="22"/>
        <v>0.88</v>
      </c>
    </row>
    <row r="40" spans="2:31" x14ac:dyDescent="0.25">
      <c r="B40" t="s">
        <v>132</v>
      </c>
      <c r="C40" t="s">
        <v>133</v>
      </c>
      <c r="E40">
        <f t="shared" si="6"/>
        <v>0</v>
      </c>
      <c r="F40">
        <f t="shared" si="7"/>
        <v>21</v>
      </c>
      <c r="G40">
        <f t="shared" si="8"/>
        <v>0</v>
      </c>
      <c r="H40">
        <f t="shared" si="9"/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P40">
        <f t="shared" ref="P40:AE40" si="23">P11*$D11</f>
        <v>0</v>
      </c>
      <c r="Q40">
        <f t="shared" si="23"/>
        <v>0</v>
      </c>
      <c r="R40">
        <f t="shared" si="23"/>
        <v>0</v>
      </c>
      <c r="S40">
        <f t="shared" si="23"/>
        <v>0</v>
      </c>
      <c r="T40">
        <f t="shared" si="23"/>
        <v>0</v>
      </c>
      <c r="U40">
        <f t="shared" si="23"/>
        <v>0</v>
      </c>
      <c r="V40">
        <f t="shared" si="23"/>
        <v>0</v>
      </c>
      <c r="W40">
        <f t="shared" si="23"/>
        <v>0</v>
      </c>
      <c r="X40">
        <f t="shared" si="23"/>
        <v>0</v>
      </c>
      <c r="Y40">
        <f t="shared" si="23"/>
        <v>0</v>
      </c>
      <c r="Z40">
        <f t="shared" si="23"/>
        <v>0</v>
      </c>
      <c r="AA40">
        <f t="shared" si="23"/>
        <v>0</v>
      </c>
      <c r="AB40">
        <f t="shared" si="23"/>
        <v>0</v>
      </c>
      <c r="AC40">
        <f t="shared" si="23"/>
        <v>0</v>
      </c>
      <c r="AD40">
        <f t="shared" si="23"/>
        <v>0</v>
      </c>
      <c r="AE40">
        <f t="shared" si="23"/>
        <v>21</v>
      </c>
    </row>
    <row r="41" spans="2:31" x14ac:dyDescent="0.25">
      <c r="B41" t="s">
        <v>134</v>
      </c>
      <c r="C41" t="s">
        <v>135</v>
      </c>
      <c r="E41">
        <f t="shared" si="6"/>
        <v>0</v>
      </c>
      <c r="F41">
        <f t="shared" si="7"/>
        <v>78.400000000000006</v>
      </c>
      <c r="G41">
        <f t="shared" si="8"/>
        <v>0.8</v>
      </c>
      <c r="H41">
        <f t="shared" si="9"/>
        <v>0</v>
      </c>
      <c r="I41">
        <f t="shared" si="10"/>
        <v>0.8</v>
      </c>
      <c r="J41">
        <f t="shared" si="11"/>
        <v>0</v>
      </c>
      <c r="K41">
        <f t="shared" si="12"/>
        <v>0</v>
      </c>
      <c r="L41">
        <f t="shared" si="13"/>
        <v>0</v>
      </c>
      <c r="P41">
        <f t="shared" ref="P41:AE41" si="24">P12*$D12</f>
        <v>0.8</v>
      </c>
      <c r="Q41">
        <f t="shared" si="24"/>
        <v>70.400000000000006</v>
      </c>
      <c r="R41">
        <f t="shared" si="24"/>
        <v>0</v>
      </c>
      <c r="S41">
        <f t="shared" si="24"/>
        <v>0</v>
      </c>
      <c r="T41">
        <f t="shared" si="24"/>
        <v>4</v>
      </c>
      <c r="U41">
        <f t="shared" si="24"/>
        <v>0.8</v>
      </c>
      <c r="V41">
        <f t="shared" si="24"/>
        <v>0</v>
      </c>
      <c r="W41">
        <f t="shared" si="24"/>
        <v>0.8</v>
      </c>
      <c r="X41">
        <f t="shared" si="24"/>
        <v>0.8</v>
      </c>
      <c r="Y41">
        <f t="shared" si="24"/>
        <v>2.4</v>
      </c>
      <c r="Z41">
        <f t="shared" si="24"/>
        <v>0</v>
      </c>
      <c r="AA41">
        <f t="shared" si="24"/>
        <v>0</v>
      </c>
      <c r="AB41">
        <f t="shared" si="24"/>
        <v>0</v>
      </c>
      <c r="AC41">
        <f t="shared" si="24"/>
        <v>0</v>
      </c>
      <c r="AD41">
        <f t="shared" si="24"/>
        <v>0</v>
      </c>
      <c r="AE41">
        <f t="shared" si="24"/>
        <v>0</v>
      </c>
    </row>
    <row r="42" spans="2:31" x14ac:dyDescent="0.25">
      <c r="B42" t="s">
        <v>136</v>
      </c>
      <c r="C42" t="s">
        <v>137</v>
      </c>
      <c r="E42">
        <f t="shared" si="6"/>
        <v>1.46</v>
      </c>
      <c r="F42">
        <f t="shared" si="7"/>
        <v>71.539999999999992</v>
      </c>
      <c r="G42">
        <f t="shared" si="8"/>
        <v>0</v>
      </c>
      <c r="H42">
        <f t="shared" si="9"/>
        <v>0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P42">
        <f t="shared" ref="P42:AE42" si="25">P13*$D13</f>
        <v>0</v>
      </c>
      <c r="Q42">
        <f t="shared" si="25"/>
        <v>33.58</v>
      </c>
      <c r="R42">
        <f t="shared" si="25"/>
        <v>0</v>
      </c>
      <c r="S42">
        <f t="shared" si="25"/>
        <v>8.0299999999999994</v>
      </c>
      <c r="T42">
        <f t="shared" si="25"/>
        <v>0</v>
      </c>
      <c r="U42">
        <f t="shared" si="25"/>
        <v>0</v>
      </c>
      <c r="V42">
        <f t="shared" si="25"/>
        <v>0.73</v>
      </c>
      <c r="W42">
        <f t="shared" si="25"/>
        <v>2.19</v>
      </c>
      <c r="X42">
        <f t="shared" si="25"/>
        <v>0.73</v>
      </c>
      <c r="Y42">
        <f t="shared" si="25"/>
        <v>0</v>
      </c>
      <c r="Z42">
        <f t="shared" si="25"/>
        <v>0</v>
      </c>
      <c r="AA42">
        <f t="shared" si="25"/>
        <v>0.73</v>
      </c>
      <c r="AB42">
        <f t="shared" si="25"/>
        <v>0</v>
      </c>
      <c r="AC42">
        <f t="shared" si="25"/>
        <v>0</v>
      </c>
      <c r="AD42">
        <f t="shared" si="25"/>
        <v>0</v>
      </c>
      <c r="AE42">
        <f t="shared" si="25"/>
        <v>27.009999999999998</v>
      </c>
    </row>
    <row r="43" spans="2:31" x14ac:dyDescent="0.25">
      <c r="B43" t="s">
        <v>139</v>
      </c>
      <c r="C43" t="s">
        <v>140</v>
      </c>
      <c r="E43">
        <f t="shared" si="6"/>
        <v>0</v>
      </c>
      <c r="F43">
        <f t="shared" si="7"/>
        <v>32.25</v>
      </c>
      <c r="G43">
        <f t="shared" si="8"/>
        <v>0</v>
      </c>
      <c r="H43">
        <f t="shared" si="9"/>
        <v>0</v>
      </c>
      <c r="I43">
        <f t="shared" si="10"/>
        <v>0</v>
      </c>
      <c r="J43">
        <f t="shared" si="11"/>
        <v>0</v>
      </c>
      <c r="K43">
        <f t="shared" si="12"/>
        <v>10.75</v>
      </c>
      <c r="L43">
        <f t="shared" si="13"/>
        <v>0</v>
      </c>
      <c r="P43">
        <f t="shared" ref="P43:AE43" si="26">P14*$D14</f>
        <v>0</v>
      </c>
      <c r="Q43">
        <f t="shared" si="26"/>
        <v>2.15</v>
      </c>
      <c r="R43">
        <f t="shared" si="26"/>
        <v>2.15</v>
      </c>
      <c r="S43">
        <f t="shared" si="26"/>
        <v>4.3</v>
      </c>
      <c r="T43">
        <f t="shared" si="26"/>
        <v>0</v>
      </c>
      <c r="U43">
        <f t="shared" si="26"/>
        <v>0.86</v>
      </c>
      <c r="V43">
        <f t="shared" si="26"/>
        <v>8.17</v>
      </c>
      <c r="W43">
        <f t="shared" si="26"/>
        <v>0</v>
      </c>
      <c r="X43">
        <f t="shared" si="26"/>
        <v>2.15</v>
      </c>
      <c r="Y43">
        <f t="shared" si="26"/>
        <v>6.0200000000000005</v>
      </c>
      <c r="Z43">
        <f t="shared" si="26"/>
        <v>0.86</v>
      </c>
      <c r="AA43">
        <f t="shared" si="26"/>
        <v>0</v>
      </c>
      <c r="AB43">
        <f t="shared" si="26"/>
        <v>0</v>
      </c>
      <c r="AC43">
        <f t="shared" si="26"/>
        <v>2.15</v>
      </c>
      <c r="AD43">
        <f t="shared" si="26"/>
        <v>0</v>
      </c>
      <c r="AE43">
        <f t="shared" si="26"/>
        <v>14.190000000000001</v>
      </c>
    </row>
    <row r="44" spans="2:31" x14ac:dyDescent="0.25">
      <c r="B44" t="s">
        <v>141</v>
      </c>
      <c r="C44" t="s">
        <v>142</v>
      </c>
      <c r="E44">
        <f t="shared" si="6"/>
        <v>37.5</v>
      </c>
      <c r="F44">
        <f t="shared" si="7"/>
        <v>7.5</v>
      </c>
      <c r="G44">
        <f t="shared" si="8"/>
        <v>0.75</v>
      </c>
      <c r="H44">
        <f t="shared" si="9"/>
        <v>26.25</v>
      </c>
      <c r="I44">
        <f t="shared" si="10"/>
        <v>3</v>
      </c>
      <c r="J44">
        <f t="shared" si="11"/>
        <v>0</v>
      </c>
      <c r="K44">
        <f t="shared" si="12"/>
        <v>0</v>
      </c>
      <c r="L44">
        <f t="shared" si="13"/>
        <v>0</v>
      </c>
      <c r="P44">
        <f t="shared" ref="P44:AE44" si="27">P15*$D15</f>
        <v>3</v>
      </c>
      <c r="Q44">
        <f t="shared" si="27"/>
        <v>71.25</v>
      </c>
      <c r="R44">
        <f t="shared" si="27"/>
        <v>0</v>
      </c>
      <c r="S44">
        <f t="shared" si="27"/>
        <v>0</v>
      </c>
      <c r="T44">
        <f t="shared" si="27"/>
        <v>0</v>
      </c>
      <c r="U44">
        <f t="shared" si="27"/>
        <v>0.75</v>
      </c>
      <c r="V44">
        <f t="shared" si="27"/>
        <v>0</v>
      </c>
      <c r="W44">
        <f t="shared" si="27"/>
        <v>0</v>
      </c>
      <c r="X44">
        <f t="shared" si="27"/>
        <v>0</v>
      </c>
      <c r="Y44">
        <f t="shared" si="27"/>
        <v>0</v>
      </c>
      <c r="Z44">
        <f t="shared" si="27"/>
        <v>0</v>
      </c>
      <c r="AA44">
        <f t="shared" si="27"/>
        <v>0</v>
      </c>
      <c r="AB44">
        <f t="shared" si="27"/>
        <v>0</v>
      </c>
      <c r="AC44">
        <f t="shared" si="27"/>
        <v>0</v>
      </c>
      <c r="AD44">
        <f t="shared" si="27"/>
        <v>0</v>
      </c>
      <c r="AE44">
        <f t="shared" si="27"/>
        <v>0</v>
      </c>
    </row>
    <row r="45" spans="2:31" x14ac:dyDescent="0.25">
      <c r="B45" t="s">
        <v>144</v>
      </c>
      <c r="C45" t="s">
        <v>145</v>
      </c>
      <c r="E45">
        <f t="shared" si="6"/>
        <v>0</v>
      </c>
      <c r="F45">
        <f t="shared" si="7"/>
        <v>201.6</v>
      </c>
      <c r="G45">
        <f t="shared" si="8"/>
        <v>0</v>
      </c>
      <c r="H45">
        <f t="shared" si="9"/>
        <v>0</v>
      </c>
      <c r="I45">
        <f t="shared" si="10"/>
        <v>0</v>
      </c>
      <c r="J45">
        <f t="shared" si="11"/>
        <v>8.4</v>
      </c>
      <c r="K45">
        <f t="shared" si="12"/>
        <v>0</v>
      </c>
      <c r="L45">
        <f t="shared" si="13"/>
        <v>0</v>
      </c>
      <c r="P45">
        <f t="shared" ref="P45:AE45" si="28">P16*$D16</f>
        <v>0</v>
      </c>
      <c r="Q45">
        <f t="shared" si="28"/>
        <v>92.4</v>
      </c>
      <c r="R45">
        <f t="shared" si="28"/>
        <v>4.2</v>
      </c>
      <c r="S45">
        <f t="shared" si="28"/>
        <v>0</v>
      </c>
      <c r="T45">
        <f t="shared" si="28"/>
        <v>4.2</v>
      </c>
      <c r="U45">
        <f t="shared" si="28"/>
        <v>0</v>
      </c>
      <c r="V45">
        <f t="shared" si="28"/>
        <v>0</v>
      </c>
      <c r="W45">
        <f t="shared" si="28"/>
        <v>6.3</v>
      </c>
      <c r="X45">
        <f t="shared" si="28"/>
        <v>0</v>
      </c>
      <c r="Y45">
        <f t="shared" si="28"/>
        <v>0</v>
      </c>
      <c r="Z45">
        <f t="shared" si="28"/>
        <v>2.1</v>
      </c>
      <c r="AA45">
        <f t="shared" si="28"/>
        <v>18.899999999999999</v>
      </c>
      <c r="AB45">
        <f t="shared" si="28"/>
        <v>0</v>
      </c>
      <c r="AC45">
        <f t="shared" si="28"/>
        <v>0</v>
      </c>
      <c r="AD45">
        <f t="shared" si="28"/>
        <v>37.799999999999997</v>
      </c>
      <c r="AE45">
        <f t="shared" si="28"/>
        <v>44.1</v>
      </c>
    </row>
    <row r="46" spans="2:31" x14ac:dyDescent="0.25">
      <c r="B46" t="s">
        <v>146</v>
      </c>
      <c r="C46" t="s">
        <v>147</v>
      </c>
      <c r="E46">
        <f t="shared" si="6"/>
        <v>0</v>
      </c>
      <c r="F46">
        <f t="shared" si="7"/>
        <v>122.83999999999999</v>
      </c>
      <c r="G46">
        <f t="shared" si="8"/>
        <v>25.16</v>
      </c>
      <c r="H46">
        <f t="shared" si="9"/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0</v>
      </c>
      <c r="P46">
        <f t="shared" ref="P46:AE46" si="29">P17*$D17</f>
        <v>0</v>
      </c>
      <c r="Q46">
        <f t="shared" si="29"/>
        <v>94.72</v>
      </c>
      <c r="R46">
        <f t="shared" si="29"/>
        <v>0</v>
      </c>
      <c r="S46">
        <f t="shared" si="29"/>
        <v>1.48</v>
      </c>
      <c r="T46">
        <f t="shared" si="29"/>
        <v>2.96</v>
      </c>
      <c r="U46">
        <f t="shared" si="29"/>
        <v>0</v>
      </c>
      <c r="V46">
        <f t="shared" si="29"/>
        <v>0</v>
      </c>
      <c r="W46">
        <f t="shared" si="29"/>
        <v>5.92</v>
      </c>
      <c r="X46">
        <f t="shared" si="29"/>
        <v>0</v>
      </c>
      <c r="Y46">
        <f t="shared" si="29"/>
        <v>0</v>
      </c>
      <c r="Z46">
        <f t="shared" si="29"/>
        <v>0</v>
      </c>
      <c r="AA46">
        <f t="shared" si="29"/>
        <v>4.4399999999999995</v>
      </c>
      <c r="AB46">
        <f t="shared" si="29"/>
        <v>0</v>
      </c>
      <c r="AC46">
        <f t="shared" si="29"/>
        <v>0</v>
      </c>
      <c r="AD46">
        <f t="shared" si="29"/>
        <v>38.480000000000004</v>
      </c>
      <c r="AE46">
        <f t="shared" si="29"/>
        <v>0</v>
      </c>
    </row>
    <row r="47" spans="2:31" x14ac:dyDescent="0.25">
      <c r="B47" t="s">
        <v>148</v>
      </c>
      <c r="C47" t="s">
        <v>149</v>
      </c>
      <c r="E47">
        <f t="shared" si="6"/>
        <v>0</v>
      </c>
      <c r="F47">
        <f t="shared" si="7"/>
        <v>6.4</v>
      </c>
      <c r="G47">
        <f t="shared" si="8"/>
        <v>0</v>
      </c>
      <c r="H47">
        <f t="shared" si="9"/>
        <v>0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57.6</v>
      </c>
      <c r="P47">
        <f t="shared" ref="P47:AE47" si="30">P18*$D18</f>
        <v>0</v>
      </c>
      <c r="Q47">
        <f t="shared" si="30"/>
        <v>1.28</v>
      </c>
      <c r="R47">
        <f t="shared" si="30"/>
        <v>0</v>
      </c>
      <c r="S47">
        <f t="shared" si="30"/>
        <v>0</v>
      </c>
      <c r="T47">
        <f t="shared" si="30"/>
        <v>0</v>
      </c>
      <c r="U47">
        <f t="shared" si="30"/>
        <v>0</v>
      </c>
      <c r="V47">
        <f t="shared" si="30"/>
        <v>0</v>
      </c>
      <c r="W47">
        <f t="shared" si="30"/>
        <v>0</v>
      </c>
      <c r="X47">
        <f t="shared" si="30"/>
        <v>5.12</v>
      </c>
      <c r="Y47">
        <f t="shared" si="30"/>
        <v>0</v>
      </c>
      <c r="Z47">
        <f t="shared" si="30"/>
        <v>0</v>
      </c>
      <c r="AA47">
        <f t="shared" si="30"/>
        <v>0</v>
      </c>
      <c r="AB47">
        <f t="shared" si="30"/>
        <v>57.6</v>
      </c>
      <c r="AC47">
        <f t="shared" si="30"/>
        <v>0</v>
      </c>
      <c r="AD47">
        <f t="shared" si="30"/>
        <v>0</v>
      </c>
      <c r="AE47">
        <f t="shared" si="30"/>
        <v>0</v>
      </c>
    </row>
    <row r="48" spans="2:31" x14ac:dyDescent="0.25">
      <c r="B48" t="s">
        <v>150</v>
      </c>
      <c r="C48" t="s">
        <v>151</v>
      </c>
      <c r="E48">
        <f t="shared" si="6"/>
        <v>3.9899999999999998</v>
      </c>
      <c r="F48">
        <f t="shared" si="7"/>
        <v>114.38</v>
      </c>
      <c r="G48">
        <f t="shared" si="8"/>
        <v>3.9899999999999998</v>
      </c>
      <c r="H48">
        <f t="shared" si="9"/>
        <v>9.31</v>
      </c>
      <c r="I48">
        <f t="shared" si="10"/>
        <v>1.33</v>
      </c>
      <c r="J48">
        <f t="shared" si="11"/>
        <v>0</v>
      </c>
      <c r="K48">
        <f t="shared" si="12"/>
        <v>0</v>
      </c>
      <c r="L48">
        <f t="shared" si="13"/>
        <v>0</v>
      </c>
      <c r="P48">
        <f t="shared" ref="P48:AE48" si="31">P19*$D19</f>
        <v>1.33</v>
      </c>
      <c r="Q48">
        <f t="shared" si="31"/>
        <v>106.4</v>
      </c>
      <c r="R48">
        <f t="shared" si="31"/>
        <v>0</v>
      </c>
      <c r="S48">
        <f t="shared" si="31"/>
        <v>10.64</v>
      </c>
      <c r="T48">
        <f t="shared" si="31"/>
        <v>3.9899999999999998</v>
      </c>
      <c r="U48">
        <f t="shared" si="31"/>
        <v>0</v>
      </c>
      <c r="V48">
        <f t="shared" si="31"/>
        <v>1.33</v>
      </c>
      <c r="W48">
        <f t="shared" si="31"/>
        <v>2.66</v>
      </c>
      <c r="X48">
        <f t="shared" si="31"/>
        <v>2.66</v>
      </c>
      <c r="Y48">
        <f t="shared" si="31"/>
        <v>0</v>
      </c>
      <c r="Z48">
        <f t="shared" si="31"/>
        <v>1.33</v>
      </c>
      <c r="AA48">
        <f t="shared" si="31"/>
        <v>1.33</v>
      </c>
      <c r="AB48">
        <f t="shared" si="31"/>
        <v>0</v>
      </c>
      <c r="AC48">
        <f t="shared" si="31"/>
        <v>0</v>
      </c>
      <c r="AD48">
        <f t="shared" si="31"/>
        <v>1.33</v>
      </c>
      <c r="AE48">
        <f t="shared" si="31"/>
        <v>0</v>
      </c>
    </row>
    <row r="49" spans="1:31" x14ac:dyDescent="0.25">
      <c r="B49" t="s">
        <v>152</v>
      </c>
      <c r="C49" t="s">
        <v>153</v>
      </c>
      <c r="E49">
        <f t="shared" si="6"/>
        <v>0</v>
      </c>
      <c r="F49">
        <f t="shared" si="7"/>
        <v>0</v>
      </c>
      <c r="G49">
        <f t="shared" si="8"/>
        <v>0</v>
      </c>
      <c r="H49">
        <f t="shared" si="9"/>
        <v>0</v>
      </c>
      <c r="I49">
        <f t="shared" si="10"/>
        <v>0</v>
      </c>
      <c r="J49">
        <f t="shared" si="11"/>
        <v>0</v>
      </c>
      <c r="K49">
        <f t="shared" si="12"/>
        <v>0</v>
      </c>
      <c r="L49">
        <f t="shared" si="13"/>
        <v>63</v>
      </c>
      <c r="P49">
        <f t="shared" ref="P49:AE49" si="32">P20*$D20</f>
        <v>0</v>
      </c>
      <c r="Q49">
        <f t="shared" si="32"/>
        <v>0</v>
      </c>
      <c r="R49">
        <f t="shared" si="32"/>
        <v>0</v>
      </c>
      <c r="S49">
        <f t="shared" si="32"/>
        <v>0</v>
      </c>
      <c r="T49">
        <f t="shared" si="32"/>
        <v>0</v>
      </c>
      <c r="U49">
        <f t="shared" si="32"/>
        <v>0</v>
      </c>
      <c r="V49">
        <f t="shared" si="32"/>
        <v>0</v>
      </c>
      <c r="W49">
        <f t="shared" si="32"/>
        <v>0</v>
      </c>
      <c r="X49">
        <f t="shared" si="32"/>
        <v>0</v>
      </c>
      <c r="Y49">
        <f t="shared" si="32"/>
        <v>0</v>
      </c>
      <c r="Z49">
        <f t="shared" si="32"/>
        <v>0</v>
      </c>
      <c r="AA49">
        <f t="shared" si="32"/>
        <v>0</v>
      </c>
      <c r="AB49">
        <f t="shared" si="32"/>
        <v>63</v>
      </c>
      <c r="AC49">
        <f t="shared" si="32"/>
        <v>0</v>
      </c>
      <c r="AD49">
        <f t="shared" si="32"/>
        <v>0</v>
      </c>
      <c r="AE49">
        <f t="shared" si="32"/>
        <v>0</v>
      </c>
    </row>
    <row r="50" spans="1:31" x14ac:dyDescent="0.25">
      <c r="B50" t="s">
        <v>155</v>
      </c>
      <c r="C50" t="s">
        <v>156</v>
      </c>
      <c r="E50">
        <f t="shared" si="6"/>
        <v>59.94</v>
      </c>
      <c r="F50">
        <f t="shared" si="7"/>
        <v>0</v>
      </c>
      <c r="G50">
        <f t="shared" si="8"/>
        <v>0</v>
      </c>
      <c r="H50">
        <f t="shared" si="9"/>
        <v>0</v>
      </c>
      <c r="I50">
        <f t="shared" si="10"/>
        <v>17.82</v>
      </c>
      <c r="J50">
        <f t="shared" si="11"/>
        <v>3.24</v>
      </c>
      <c r="K50">
        <f t="shared" si="12"/>
        <v>0</v>
      </c>
      <c r="L50">
        <f t="shared" si="13"/>
        <v>0</v>
      </c>
      <c r="P50">
        <f t="shared" ref="P50:AE50" si="33">P21*$D21</f>
        <v>17.82</v>
      </c>
      <c r="Q50">
        <f t="shared" si="33"/>
        <v>59.94</v>
      </c>
      <c r="R50">
        <f t="shared" si="33"/>
        <v>3.24</v>
      </c>
      <c r="S50">
        <f t="shared" si="33"/>
        <v>0</v>
      </c>
      <c r="T50">
        <f t="shared" si="33"/>
        <v>0</v>
      </c>
      <c r="U50">
        <f t="shared" si="33"/>
        <v>0</v>
      </c>
      <c r="V50">
        <f t="shared" si="33"/>
        <v>0</v>
      </c>
      <c r="W50">
        <f t="shared" si="33"/>
        <v>0</v>
      </c>
      <c r="X50">
        <f t="shared" si="33"/>
        <v>0</v>
      </c>
      <c r="Y50">
        <f t="shared" si="33"/>
        <v>0</v>
      </c>
      <c r="Z50">
        <f t="shared" si="33"/>
        <v>0</v>
      </c>
      <c r="AA50">
        <f t="shared" si="33"/>
        <v>0</v>
      </c>
      <c r="AB50">
        <f t="shared" si="33"/>
        <v>0</v>
      </c>
      <c r="AC50">
        <f t="shared" si="33"/>
        <v>0</v>
      </c>
      <c r="AD50">
        <f t="shared" si="33"/>
        <v>0</v>
      </c>
      <c r="AE50">
        <f t="shared" si="33"/>
        <v>0</v>
      </c>
    </row>
    <row r="51" spans="1:31" x14ac:dyDescent="0.25">
      <c r="B51" t="s">
        <v>157</v>
      </c>
      <c r="C51" t="s">
        <v>158</v>
      </c>
      <c r="E51">
        <f t="shared" si="6"/>
        <v>174.6</v>
      </c>
      <c r="F51">
        <f t="shared" si="7"/>
        <v>3.88</v>
      </c>
      <c r="G51">
        <f t="shared" si="8"/>
        <v>7.76</v>
      </c>
      <c r="H51">
        <f t="shared" si="9"/>
        <v>0</v>
      </c>
      <c r="I51">
        <f t="shared" si="10"/>
        <v>7.76</v>
      </c>
      <c r="J51">
        <f t="shared" si="11"/>
        <v>0</v>
      </c>
      <c r="K51">
        <f t="shared" si="12"/>
        <v>0</v>
      </c>
      <c r="L51">
        <f t="shared" si="13"/>
        <v>0</v>
      </c>
      <c r="P51">
        <f t="shared" ref="P51:AE51" si="34">P22*$D22</f>
        <v>7.76</v>
      </c>
      <c r="Q51">
        <f t="shared" si="34"/>
        <v>135.79999999999998</v>
      </c>
      <c r="R51">
        <f t="shared" si="34"/>
        <v>5.8199999999999994</v>
      </c>
      <c r="S51">
        <f t="shared" si="34"/>
        <v>1.94</v>
      </c>
      <c r="T51">
        <f t="shared" si="34"/>
        <v>0</v>
      </c>
      <c r="U51">
        <f t="shared" si="34"/>
        <v>0</v>
      </c>
      <c r="V51">
        <f t="shared" si="34"/>
        <v>0</v>
      </c>
      <c r="W51">
        <f t="shared" si="34"/>
        <v>1.94</v>
      </c>
      <c r="X51">
        <f t="shared" si="34"/>
        <v>7.76</v>
      </c>
      <c r="Y51">
        <f t="shared" si="34"/>
        <v>1.94</v>
      </c>
      <c r="Z51">
        <f t="shared" si="34"/>
        <v>0</v>
      </c>
      <c r="AA51">
        <f t="shared" si="34"/>
        <v>0</v>
      </c>
      <c r="AB51">
        <f t="shared" si="34"/>
        <v>31.04</v>
      </c>
      <c r="AC51">
        <f t="shared" si="34"/>
        <v>0</v>
      </c>
      <c r="AD51">
        <f t="shared" si="34"/>
        <v>0</v>
      </c>
      <c r="AE51">
        <f t="shared" si="34"/>
        <v>0</v>
      </c>
    </row>
    <row r="52" spans="1:31" x14ac:dyDescent="0.25">
      <c r="B52" t="s">
        <v>159</v>
      </c>
      <c r="C52" t="s">
        <v>160</v>
      </c>
      <c r="E52">
        <f t="shared" si="6"/>
        <v>0</v>
      </c>
      <c r="F52">
        <f t="shared" si="7"/>
        <v>151</v>
      </c>
      <c r="G52">
        <f t="shared" si="8"/>
        <v>0</v>
      </c>
      <c r="H52">
        <f t="shared" si="9"/>
        <v>0</v>
      </c>
      <c r="I52">
        <f t="shared" si="10"/>
        <v>0</v>
      </c>
      <c r="J52">
        <f t="shared" si="11"/>
        <v>0</v>
      </c>
      <c r="K52">
        <f t="shared" si="12"/>
        <v>0</v>
      </c>
      <c r="L52">
        <f t="shared" si="13"/>
        <v>0</v>
      </c>
      <c r="P52">
        <f t="shared" ref="P52:AE52" si="35">P23*$D23</f>
        <v>0</v>
      </c>
      <c r="Q52">
        <f t="shared" si="35"/>
        <v>61.91</v>
      </c>
      <c r="R52">
        <f t="shared" si="35"/>
        <v>7.5500000000000007</v>
      </c>
      <c r="S52">
        <f t="shared" si="35"/>
        <v>1.51</v>
      </c>
      <c r="T52">
        <f t="shared" si="35"/>
        <v>6.04</v>
      </c>
      <c r="U52">
        <f t="shared" si="35"/>
        <v>10.57</v>
      </c>
      <c r="V52">
        <f t="shared" si="35"/>
        <v>1.51</v>
      </c>
      <c r="W52">
        <f t="shared" si="35"/>
        <v>12.08</v>
      </c>
      <c r="X52">
        <f t="shared" si="35"/>
        <v>21.14</v>
      </c>
      <c r="Y52">
        <f t="shared" si="35"/>
        <v>24.16</v>
      </c>
      <c r="Z52">
        <f t="shared" si="35"/>
        <v>3.02</v>
      </c>
      <c r="AA52">
        <f t="shared" si="35"/>
        <v>0</v>
      </c>
      <c r="AB52">
        <f t="shared" si="35"/>
        <v>1.51</v>
      </c>
      <c r="AC52">
        <f t="shared" si="35"/>
        <v>0</v>
      </c>
      <c r="AD52">
        <f t="shared" si="35"/>
        <v>0</v>
      </c>
      <c r="AE52">
        <f t="shared" si="35"/>
        <v>0</v>
      </c>
    </row>
    <row r="53" spans="1:31" x14ac:dyDescent="0.25">
      <c r="B53" t="s">
        <v>162</v>
      </c>
      <c r="C53" t="s">
        <v>163</v>
      </c>
      <c r="E53">
        <f t="shared" si="6"/>
        <v>0</v>
      </c>
      <c r="F53">
        <f t="shared" si="7"/>
        <v>480</v>
      </c>
      <c r="G53">
        <f t="shared" si="8"/>
        <v>0</v>
      </c>
      <c r="H53">
        <f t="shared" si="9"/>
        <v>0</v>
      </c>
      <c r="I53">
        <f t="shared" si="10"/>
        <v>0</v>
      </c>
      <c r="J53">
        <f t="shared" si="11"/>
        <v>0</v>
      </c>
      <c r="K53">
        <f t="shared" si="12"/>
        <v>0</v>
      </c>
      <c r="L53">
        <f t="shared" si="13"/>
        <v>0</v>
      </c>
      <c r="P53">
        <f t="shared" ref="P53:AE53" si="36">P24*$D24</f>
        <v>0</v>
      </c>
      <c r="Q53">
        <f t="shared" si="36"/>
        <v>33.6</v>
      </c>
      <c r="R53">
        <f t="shared" si="36"/>
        <v>0</v>
      </c>
      <c r="S53">
        <f t="shared" si="36"/>
        <v>0</v>
      </c>
      <c r="T53">
        <f t="shared" si="36"/>
        <v>0</v>
      </c>
      <c r="U53">
        <f t="shared" si="36"/>
        <v>0</v>
      </c>
      <c r="V53">
        <f t="shared" si="36"/>
        <v>0</v>
      </c>
      <c r="W53">
        <f t="shared" si="36"/>
        <v>0</v>
      </c>
      <c r="X53">
        <f t="shared" si="36"/>
        <v>0</v>
      </c>
      <c r="Y53">
        <f t="shared" si="36"/>
        <v>0</v>
      </c>
      <c r="Z53">
        <f t="shared" si="36"/>
        <v>0</v>
      </c>
      <c r="AA53">
        <f t="shared" si="36"/>
        <v>0</v>
      </c>
      <c r="AB53">
        <f t="shared" si="36"/>
        <v>0</v>
      </c>
      <c r="AC53">
        <f t="shared" si="36"/>
        <v>0</v>
      </c>
      <c r="AD53">
        <f t="shared" si="36"/>
        <v>0</v>
      </c>
      <c r="AE53">
        <f t="shared" si="36"/>
        <v>446.40000000000003</v>
      </c>
    </row>
    <row r="54" spans="1:31" x14ac:dyDescent="0.25">
      <c r="B54" t="s">
        <v>165</v>
      </c>
      <c r="C54" t="s">
        <v>166</v>
      </c>
      <c r="E54">
        <f t="shared" si="6"/>
        <v>120.36</v>
      </c>
      <c r="F54">
        <f t="shared" si="7"/>
        <v>75.48</v>
      </c>
      <c r="G54">
        <f t="shared" si="8"/>
        <v>0</v>
      </c>
      <c r="H54">
        <f t="shared" si="9"/>
        <v>4.08</v>
      </c>
      <c r="I54">
        <f t="shared" si="10"/>
        <v>4.08</v>
      </c>
      <c r="J54">
        <f t="shared" si="11"/>
        <v>0</v>
      </c>
      <c r="K54">
        <f t="shared" si="12"/>
        <v>0</v>
      </c>
      <c r="L54">
        <f t="shared" si="13"/>
        <v>0</v>
      </c>
      <c r="P54">
        <f t="shared" ref="P54:AE54" si="37">P25*$D25</f>
        <v>4.08</v>
      </c>
      <c r="Q54">
        <f t="shared" si="37"/>
        <v>153</v>
      </c>
      <c r="R54">
        <f t="shared" si="37"/>
        <v>0</v>
      </c>
      <c r="S54">
        <f t="shared" si="37"/>
        <v>0</v>
      </c>
      <c r="T54">
        <f t="shared" si="37"/>
        <v>4.08</v>
      </c>
      <c r="U54">
        <f t="shared" si="37"/>
        <v>2.04</v>
      </c>
      <c r="V54">
        <f t="shared" si="37"/>
        <v>0</v>
      </c>
      <c r="W54">
        <f t="shared" si="37"/>
        <v>4.08</v>
      </c>
      <c r="X54">
        <f t="shared" si="37"/>
        <v>6.12</v>
      </c>
      <c r="Y54">
        <f t="shared" si="37"/>
        <v>20.400000000000002</v>
      </c>
      <c r="Z54">
        <f t="shared" si="37"/>
        <v>6.12</v>
      </c>
      <c r="AA54">
        <f t="shared" si="37"/>
        <v>0</v>
      </c>
      <c r="AB54">
        <f t="shared" si="37"/>
        <v>0</v>
      </c>
      <c r="AC54">
        <f t="shared" si="37"/>
        <v>4.08</v>
      </c>
      <c r="AD54">
        <f t="shared" si="37"/>
        <v>0</v>
      </c>
      <c r="AE54">
        <f t="shared" si="37"/>
        <v>0</v>
      </c>
    </row>
    <row r="55" spans="1:31" x14ac:dyDescent="0.25">
      <c r="B55" t="s">
        <v>167</v>
      </c>
      <c r="C55" t="s">
        <v>168</v>
      </c>
      <c r="E55">
        <f t="shared" si="6"/>
        <v>0</v>
      </c>
      <c r="F55">
        <f t="shared" si="7"/>
        <v>30.26</v>
      </c>
      <c r="G55">
        <f t="shared" si="8"/>
        <v>0</v>
      </c>
      <c r="H55">
        <f t="shared" si="9"/>
        <v>56.07</v>
      </c>
      <c r="I55">
        <f t="shared" si="10"/>
        <v>2.67</v>
      </c>
      <c r="J55">
        <f t="shared" si="11"/>
        <v>0</v>
      </c>
      <c r="K55">
        <f t="shared" si="12"/>
        <v>0</v>
      </c>
      <c r="L55">
        <f t="shared" si="13"/>
        <v>0</v>
      </c>
      <c r="P55">
        <f t="shared" ref="P55:AE55" si="38">P26*$D26</f>
        <v>2.67</v>
      </c>
      <c r="Q55">
        <f t="shared" si="38"/>
        <v>68.53</v>
      </c>
      <c r="R55">
        <f t="shared" si="38"/>
        <v>4.45</v>
      </c>
      <c r="S55">
        <f t="shared" si="38"/>
        <v>0.89</v>
      </c>
      <c r="T55">
        <f t="shared" si="38"/>
        <v>0</v>
      </c>
      <c r="U55">
        <f t="shared" si="38"/>
        <v>0</v>
      </c>
      <c r="V55">
        <f t="shared" si="38"/>
        <v>0</v>
      </c>
      <c r="W55">
        <f t="shared" si="38"/>
        <v>0</v>
      </c>
      <c r="X55">
        <f t="shared" si="38"/>
        <v>0.89</v>
      </c>
      <c r="Y55">
        <f t="shared" si="38"/>
        <v>0.89</v>
      </c>
      <c r="Z55">
        <f t="shared" si="38"/>
        <v>0</v>
      </c>
      <c r="AA55">
        <f t="shared" si="38"/>
        <v>0</v>
      </c>
      <c r="AB55">
        <f t="shared" si="38"/>
        <v>10.68</v>
      </c>
      <c r="AC55">
        <f t="shared" si="38"/>
        <v>0</v>
      </c>
      <c r="AD55">
        <f t="shared" si="38"/>
        <v>0</v>
      </c>
      <c r="AE55">
        <f t="shared" si="38"/>
        <v>0</v>
      </c>
    </row>
    <row r="56" spans="1:31" x14ac:dyDescent="0.25">
      <c r="B56" t="s">
        <v>169</v>
      </c>
      <c r="C56" t="s">
        <v>170</v>
      </c>
      <c r="E56">
        <f t="shared" si="6"/>
        <v>0</v>
      </c>
      <c r="F56">
        <f t="shared" si="7"/>
        <v>57.75</v>
      </c>
      <c r="G56">
        <f t="shared" si="8"/>
        <v>0</v>
      </c>
      <c r="H56">
        <f t="shared" si="9"/>
        <v>0</v>
      </c>
      <c r="I56">
        <f t="shared" si="10"/>
        <v>2.25</v>
      </c>
      <c r="J56">
        <f t="shared" si="11"/>
        <v>0</v>
      </c>
      <c r="K56">
        <f t="shared" si="12"/>
        <v>15</v>
      </c>
      <c r="L56">
        <f t="shared" si="13"/>
        <v>0</v>
      </c>
      <c r="P56">
        <f t="shared" ref="P56:AE56" si="39">P27*$D27</f>
        <v>2.25</v>
      </c>
      <c r="Q56">
        <f t="shared" si="39"/>
        <v>5.2500000000000009</v>
      </c>
      <c r="R56">
        <f t="shared" si="39"/>
        <v>0</v>
      </c>
      <c r="S56">
        <f t="shared" si="39"/>
        <v>0</v>
      </c>
      <c r="T56">
        <f t="shared" si="39"/>
        <v>15.75</v>
      </c>
      <c r="U56">
        <f t="shared" si="39"/>
        <v>25.500000000000004</v>
      </c>
      <c r="V56">
        <f t="shared" si="39"/>
        <v>0</v>
      </c>
      <c r="W56">
        <f t="shared" si="39"/>
        <v>0</v>
      </c>
      <c r="X56">
        <f t="shared" si="39"/>
        <v>3.75</v>
      </c>
      <c r="Y56">
        <f t="shared" si="39"/>
        <v>6</v>
      </c>
      <c r="Z56">
        <f t="shared" si="39"/>
        <v>0</v>
      </c>
      <c r="AA56">
        <f t="shared" si="39"/>
        <v>0</v>
      </c>
      <c r="AB56">
        <f t="shared" si="39"/>
        <v>0</v>
      </c>
      <c r="AC56">
        <f t="shared" si="39"/>
        <v>0.75</v>
      </c>
      <c r="AD56">
        <f t="shared" si="39"/>
        <v>12</v>
      </c>
      <c r="AE56">
        <f t="shared" si="39"/>
        <v>3.75</v>
      </c>
    </row>
    <row r="57" spans="1:31" x14ac:dyDescent="0.25">
      <c r="B57" t="s">
        <v>171</v>
      </c>
      <c r="C57" t="s">
        <v>172</v>
      </c>
      <c r="E57">
        <f t="shared" si="6"/>
        <v>0.94000000000000006</v>
      </c>
      <c r="F57">
        <f t="shared" si="7"/>
        <v>46.06</v>
      </c>
      <c r="G57">
        <f t="shared" si="8"/>
        <v>0</v>
      </c>
      <c r="H57">
        <f t="shared" si="9"/>
        <v>0</v>
      </c>
      <c r="I57">
        <f t="shared" si="10"/>
        <v>0</v>
      </c>
      <c r="J57">
        <f t="shared" si="11"/>
        <v>0</v>
      </c>
      <c r="K57">
        <f t="shared" si="12"/>
        <v>0</v>
      </c>
      <c r="L57">
        <f t="shared" si="13"/>
        <v>0</v>
      </c>
      <c r="P57">
        <f t="shared" ref="P57:AE57" si="40">P28*$D28</f>
        <v>0</v>
      </c>
      <c r="Q57">
        <f t="shared" si="40"/>
        <v>38.07</v>
      </c>
      <c r="R57">
        <f t="shared" si="40"/>
        <v>0</v>
      </c>
      <c r="S57">
        <f t="shared" si="40"/>
        <v>0</v>
      </c>
      <c r="T57">
        <f t="shared" si="40"/>
        <v>2.35</v>
      </c>
      <c r="U57">
        <f t="shared" si="40"/>
        <v>0</v>
      </c>
      <c r="V57">
        <f t="shared" si="40"/>
        <v>0</v>
      </c>
      <c r="W57">
        <f t="shared" si="40"/>
        <v>0</v>
      </c>
      <c r="X57">
        <f t="shared" si="40"/>
        <v>0</v>
      </c>
      <c r="Y57">
        <f t="shared" si="40"/>
        <v>0</v>
      </c>
      <c r="Z57">
        <f t="shared" si="40"/>
        <v>0.94000000000000006</v>
      </c>
      <c r="AA57">
        <f t="shared" si="40"/>
        <v>0</v>
      </c>
      <c r="AB57">
        <f t="shared" si="40"/>
        <v>0</v>
      </c>
      <c r="AC57">
        <f t="shared" si="40"/>
        <v>0</v>
      </c>
      <c r="AD57">
        <f t="shared" si="40"/>
        <v>0</v>
      </c>
      <c r="AE57">
        <f t="shared" si="40"/>
        <v>5.64</v>
      </c>
    </row>
    <row r="58" spans="1:31" ht="18" customHeight="1" x14ac:dyDescent="0.25">
      <c r="E58" s="7" t="s">
        <v>175</v>
      </c>
      <c r="F58" t="s">
        <v>176</v>
      </c>
      <c r="G58" t="s">
        <v>177</v>
      </c>
      <c r="H58" t="s">
        <v>178</v>
      </c>
      <c r="I58" s="8" t="s">
        <v>179</v>
      </c>
      <c r="J58" s="9" t="s">
        <v>180</v>
      </c>
      <c r="K58" t="s">
        <v>181</v>
      </c>
      <c r="L58" t="s">
        <v>176</v>
      </c>
      <c r="P58" t="s">
        <v>182</v>
      </c>
      <c r="Q58" s="89" t="s">
        <v>184</v>
      </c>
      <c r="R58" t="s">
        <v>183</v>
      </c>
      <c r="S58" t="s">
        <v>183</v>
      </c>
      <c r="T58" t="s">
        <v>184</v>
      </c>
      <c r="U58" t="s">
        <v>185</v>
      </c>
      <c r="V58" t="s">
        <v>183</v>
      </c>
      <c r="W58" t="s">
        <v>184</v>
      </c>
      <c r="X58" t="s">
        <v>185</v>
      </c>
      <c r="Y58" t="s">
        <v>183</v>
      </c>
      <c r="Z58" t="s">
        <v>184</v>
      </c>
      <c r="AA58" t="s">
        <v>185</v>
      </c>
      <c r="AB58" t="s">
        <v>186</v>
      </c>
      <c r="AC58" t="s">
        <v>184</v>
      </c>
      <c r="AD58" t="s">
        <v>187</v>
      </c>
      <c r="AE58" t="s">
        <v>185</v>
      </c>
    </row>
    <row r="60" spans="1:31" x14ac:dyDescent="0.25">
      <c r="A60" t="s">
        <v>78</v>
      </c>
      <c r="B60" t="s">
        <v>79</v>
      </c>
      <c r="C60" t="s">
        <v>80</v>
      </c>
      <c r="E60" s="10" t="s">
        <v>188</v>
      </c>
      <c r="F60" s="11" t="s">
        <v>189</v>
      </c>
      <c r="G60" s="11" t="s">
        <v>84</v>
      </c>
      <c r="H60" s="11" t="s">
        <v>190</v>
      </c>
      <c r="I60" s="11" t="s">
        <v>88</v>
      </c>
      <c r="J60" s="12" t="s">
        <v>191</v>
      </c>
      <c r="K60" s="13" t="s">
        <v>192</v>
      </c>
      <c r="P60" s="14" t="s">
        <v>93</v>
      </c>
      <c r="Q60" s="15" t="s">
        <v>193</v>
      </c>
      <c r="R60" s="15" t="s">
        <v>194</v>
      </c>
      <c r="S60" s="15" t="s">
        <v>195</v>
      </c>
      <c r="T60" s="15" t="s">
        <v>196</v>
      </c>
      <c r="U60" s="16" t="s">
        <v>197</v>
      </c>
      <c r="V60" s="13" t="s">
        <v>198</v>
      </c>
    </row>
    <row r="61" spans="1:31" x14ac:dyDescent="0.25">
      <c r="A61" s="4" t="s">
        <v>111</v>
      </c>
      <c r="B61" t="s">
        <v>112</v>
      </c>
      <c r="C61" t="s">
        <v>113</v>
      </c>
      <c r="E61" s="17">
        <v>0</v>
      </c>
      <c r="F61" s="18">
        <f t="shared" ref="F61:F87" si="41">SUM(E31+F31+L31)</f>
        <v>21</v>
      </c>
      <c r="G61" s="18">
        <v>0</v>
      </c>
      <c r="H61" s="18">
        <v>0</v>
      </c>
      <c r="I61" s="18">
        <v>0</v>
      </c>
      <c r="J61" s="19">
        <v>0</v>
      </c>
      <c r="K61">
        <f t="shared" ref="K61:K87" si="42">SUM(E61:J61)</f>
        <v>21</v>
      </c>
      <c r="P61" s="20">
        <v>0</v>
      </c>
      <c r="Q61" s="18">
        <f t="shared" ref="Q61:Q87" si="43">SUM(R31+S31+V31+Y31)</f>
        <v>0</v>
      </c>
      <c r="R61" s="18">
        <v>0</v>
      </c>
      <c r="S61" s="18">
        <v>0</v>
      </c>
      <c r="T61" s="18">
        <f>SUM(Q31+T31+W31+Z31+AC31)</f>
        <v>1.05</v>
      </c>
      <c r="U61" s="21">
        <f t="shared" ref="U61:U87" si="44">SUM(U31+X31+AA31+AE31)</f>
        <v>19.950000000000003</v>
      </c>
      <c r="V61" s="18">
        <f>SUM(P61:U61)</f>
        <v>21.000000000000004</v>
      </c>
    </row>
    <row r="62" spans="1:31" x14ac:dyDescent="0.25">
      <c r="A62" s="5" t="s">
        <v>114</v>
      </c>
      <c r="B62" t="s">
        <v>114</v>
      </c>
      <c r="C62" t="s">
        <v>115</v>
      </c>
      <c r="E62" s="17">
        <v>0</v>
      </c>
      <c r="F62" s="18">
        <f t="shared" si="41"/>
        <v>400</v>
      </c>
      <c r="G62" s="18">
        <v>0</v>
      </c>
      <c r="H62" s="18">
        <v>0</v>
      </c>
      <c r="I62" s="18">
        <v>0</v>
      </c>
      <c r="J62" s="19">
        <v>0</v>
      </c>
      <c r="K62">
        <f t="shared" si="42"/>
        <v>400</v>
      </c>
      <c r="P62" s="20">
        <v>0</v>
      </c>
      <c r="Q62" s="18">
        <f t="shared" si="43"/>
        <v>0</v>
      </c>
      <c r="R62" s="18">
        <v>0</v>
      </c>
      <c r="S62" s="18">
        <v>0</v>
      </c>
      <c r="T62" s="18">
        <f t="shared" ref="T62:T87" si="45">SUM(Q32+T32+W32+Z32+AC32)</f>
        <v>20</v>
      </c>
      <c r="U62" s="21">
        <f t="shared" si="44"/>
        <v>380</v>
      </c>
      <c r="V62" s="18">
        <f t="shared" ref="V62:V87" si="46">SUM(P62:U62)</f>
        <v>400</v>
      </c>
    </row>
    <row r="63" spans="1:31" x14ac:dyDescent="0.25">
      <c r="A63" t="s">
        <v>116</v>
      </c>
      <c r="B63" t="s">
        <v>116</v>
      </c>
      <c r="C63" t="s">
        <v>117</v>
      </c>
      <c r="E63" s="17">
        <v>0.88</v>
      </c>
      <c r="F63" s="18">
        <f t="shared" si="41"/>
        <v>0</v>
      </c>
      <c r="G63" s="18">
        <v>0</v>
      </c>
      <c r="H63" s="18">
        <v>0</v>
      </c>
      <c r="I63" s="18">
        <v>0</v>
      </c>
      <c r="J63" s="19">
        <v>87.12</v>
      </c>
      <c r="K63">
        <f t="shared" si="42"/>
        <v>88</v>
      </c>
      <c r="P63" s="20">
        <v>0.88</v>
      </c>
      <c r="Q63" s="18">
        <f t="shared" si="43"/>
        <v>81.84</v>
      </c>
      <c r="R63" s="18">
        <v>0</v>
      </c>
      <c r="S63" s="18">
        <v>0</v>
      </c>
      <c r="T63" s="18">
        <f t="shared" si="45"/>
        <v>5.2799999999999994</v>
      </c>
      <c r="U63" s="21">
        <f t="shared" si="44"/>
        <v>0</v>
      </c>
      <c r="V63" s="18">
        <f t="shared" si="46"/>
        <v>88</v>
      </c>
    </row>
    <row r="64" spans="1:31" x14ac:dyDescent="0.25">
      <c r="A64" t="s">
        <v>118</v>
      </c>
      <c r="B64" t="s">
        <v>118</v>
      </c>
      <c r="C64" t="s">
        <v>119</v>
      </c>
      <c r="E64" s="17">
        <v>0</v>
      </c>
      <c r="F64" s="18">
        <f t="shared" si="41"/>
        <v>93</v>
      </c>
      <c r="G64" s="18">
        <v>0</v>
      </c>
      <c r="H64" s="18">
        <v>0</v>
      </c>
      <c r="I64" s="18">
        <v>0</v>
      </c>
      <c r="J64" s="19">
        <v>0</v>
      </c>
      <c r="K64">
        <f t="shared" si="42"/>
        <v>93</v>
      </c>
      <c r="P64" s="20">
        <v>0</v>
      </c>
      <c r="Q64" s="18">
        <f t="shared" si="43"/>
        <v>0</v>
      </c>
      <c r="R64" s="18">
        <v>0</v>
      </c>
      <c r="S64" s="18">
        <v>0</v>
      </c>
      <c r="T64" s="18">
        <f t="shared" si="45"/>
        <v>0</v>
      </c>
      <c r="U64" s="21">
        <f t="shared" si="44"/>
        <v>93</v>
      </c>
      <c r="V64" s="18">
        <f t="shared" si="46"/>
        <v>93</v>
      </c>
    </row>
    <row r="65" spans="1:22" x14ac:dyDescent="0.25">
      <c r="A65" t="s">
        <v>120</v>
      </c>
      <c r="B65" t="s">
        <v>121</v>
      </c>
      <c r="C65" t="s">
        <v>122</v>
      </c>
      <c r="E65" s="17">
        <v>1.5</v>
      </c>
      <c r="F65" s="18">
        <f t="shared" si="41"/>
        <v>28.5</v>
      </c>
      <c r="G65" s="18">
        <v>0</v>
      </c>
      <c r="H65" s="18">
        <v>0</v>
      </c>
      <c r="I65" s="18">
        <v>0</v>
      </c>
      <c r="J65" s="19">
        <v>0</v>
      </c>
      <c r="K65">
        <f t="shared" si="42"/>
        <v>30</v>
      </c>
      <c r="P65" s="20">
        <v>1.5</v>
      </c>
      <c r="Q65" s="18">
        <f t="shared" si="43"/>
        <v>0</v>
      </c>
      <c r="R65" s="18">
        <v>0</v>
      </c>
      <c r="S65" s="18">
        <v>0</v>
      </c>
      <c r="T65" s="18">
        <f t="shared" si="45"/>
        <v>28.5</v>
      </c>
      <c r="U65" s="21">
        <f t="shared" si="44"/>
        <v>0</v>
      </c>
      <c r="V65" s="18">
        <f t="shared" si="46"/>
        <v>30</v>
      </c>
    </row>
    <row r="66" spans="1:22" x14ac:dyDescent="0.25">
      <c r="A66" s="6" t="s">
        <v>123</v>
      </c>
      <c r="B66" t="s">
        <v>123</v>
      </c>
      <c r="C66" t="s">
        <v>124</v>
      </c>
      <c r="E66" s="17">
        <v>5.6</v>
      </c>
      <c r="F66" s="18">
        <f t="shared" si="41"/>
        <v>134.4</v>
      </c>
      <c r="G66" s="18">
        <v>0</v>
      </c>
      <c r="H66" s="18">
        <v>0</v>
      </c>
      <c r="I66" s="18">
        <v>0</v>
      </c>
      <c r="J66" s="19">
        <v>0</v>
      </c>
      <c r="K66">
        <f t="shared" si="42"/>
        <v>140</v>
      </c>
      <c r="P66" s="20">
        <v>5.6</v>
      </c>
      <c r="Q66" s="18">
        <f t="shared" si="43"/>
        <v>44.8</v>
      </c>
      <c r="R66" s="18">
        <v>0</v>
      </c>
      <c r="S66" s="18">
        <v>14</v>
      </c>
      <c r="T66" s="18">
        <f t="shared" si="45"/>
        <v>56.000000000000007</v>
      </c>
      <c r="U66" s="21">
        <f t="shared" si="44"/>
        <v>19.600000000000001</v>
      </c>
      <c r="V66" s="18">
        <f t="shared" si="46"/>
        <v>140</v>
      </c>
    </row>
    <row r="67" spans="1:22" x14ac:dyDescent="0.25">
      <c r="A67" t="s">
        <v>125</v>
      </c>
      <c r="B67" t="s">
        <v>125</v>
      </c>
      <c r="C67" t="s">
        <v>126</v>
      </c>
      <c r="E67" s="17">
        <v>0</v>
      </c>
      <c r="F67" s="18">
        <f t="shared" si="41"/>
        <v>41</v>
      </c>
      <c r="G67" s="18">
        <v>0</v>
      </c>
      <c r="H67" s="18">
        <v>0</v>
      </c>
      <c r="I67" s="18">
        <v>0</v>
      </c>
      <c r="J67" s="19">
        <v>0</v>
      </c>
      <c r="K67">
        <f t="shared" si="42"/>
        <v>41</v>
      </c>
      <c r="P67" s="20">
        <v>0</v>
      </c>
      <c r="Q67" s="18">
        <f t="shared" si="43"/>
        <v>0</v>
      </c>
      <c r="R67" s="18">
        <v>0</v>
      </c>
      <c r="S67" s="18">
        <v>0</v>
      </c>
      <c r="T67" s="18">
        <f t="shared" si="45"/>
        <v>4.1000000000000005</v>
      </c>
      <c r="U67" s="21">
        <f t="shared" si="44"/>
        <v>36.9</v>
      </c>
      <c r="V67" s="18">
        <f t="shared" si="46"/>
        <v>41</v>
      </c>
    </row>
    <row r="68" spans="1:22" x14ac:dyDescent="0.25">
      <c r="A68" s="6" t="s">
        <v>127</v>
      </c>
      <c r="B68" t="s">
        <v>128</v>
      </c>
      <c r="C68" t="s">
        <v>129</v>
      </c>
      <c r="E68" s="17">
        <v>0</v>
      </c>
      <c r="F68" s="18">
        <f t="shared" si="41"/>
        <v>21</v>
      </c>
      <c r="G68" s="18">
        <v>0</v>
      </c>
      <c r="H68" s="18">
        <v>0</v>
      </c>
      <c r="I68" s="18">
        <v>0</v>
      </c>
      <c r="J68" s="19">
        <v>0</v>
      </c>
      <c r="K68">
        <f t="shared" si="42"/>
        <v>21</v>
      </c>
      <c r="P68" s="20">
        <v>0</v>
      </c>
      <c r="Q68" s="18">
        <f t="shared" si="43"/>
        <v>0</v>
      </c>
      <c r="R68" s="18">
        <v>0</v>
      </c>
      <c r="S68" s="18">
        <v>0</v>
      </c>
      <c r="T68" s="18">
        <f t="shared" si="45"/>
        <v>0</v>
      </c>
      <c r="U68" s="21">
        <f t="shared" si="44"/>
        <v>21</v>
      </c>
      <c r="V68" s="18">
        <f t="shared" si="46"/>
        <v>21</v>
      </c>
    </row>
    <row r="69" spans="1:22" x14ac:dyDescent="0.25">
      <c r="A69" t="s">
        <v>130</v>
      </c>
      <c r="B69" t="s">
        <v>130</v>
      </c>
      <c r="C69" t="s">
        <v>131</v>
      </c>
      <c r="E69" s="17">
        <v>0.88</v>
      </c>
      <c r="F69" s="18">
        <f t="shared" si="41"/>
        <v>35.64</v>
      </c>
      <c r="G69" s="18">
        <v>7.48</v>
      </c>
      <c r="H69" s="18">
        <v>0</v>
      </c>
      <c r="I69" s="18">
        <v>0</v>
      </c>
      <c r="J69" s="19">
        <v>0</v>
      </c>
      <c r="K69">
        <f t="shared" si="42"/>
        <v>44</v>
      </c>
      <c r="P69" s="20">
        <v>0.88</v>
      </c>
      <c r="Q69" s="18">
        <f t="shared" si="43"/>
        <v>2.2000000000000002</v>
      </c>
      <c r="R69" s="18">
        <v>0</v>
      </c>
      <c r="S69" s="18">
        <v>0</v>
      </c>
      <c r="T69" s="18">
        <f t="shared" si="45"/>
        <v>18.919999999999998</v>
      </c>
      <c r="U69" s="21">
        <f t="shared" si="44"/>
        <v>21.999999999999996</v>
      </c>
      <c r="V69" s="18">
        <f t="shared" si="46"/>
        <v>44</v>
      </c>
    </row>
    <row r="70" spans="1:22" x14ac:dyDescent="0.25">
      <c r="A70" t="s">
        <v>132</v>
      </c>
      <c r="B70" t="s">
        <v>132</v>
      </c>
      <c r="C70" t="s">
        <v>133</v>
      </c>
      <c r="E70" s="17">
        <v>0</v>
      </c>
      <c r="F70" s="18">
        <f t="shared" si="41"/>
        <v>21</v>
      </c>
      <c r="G70" s="18">
        <v>0</v>
      </c>
      <c r="H70" s="18">
        <v>0</v>
      </c>
      <c r="I70" s="18">
        <v>0</v>
      </c>
      <c r="J70" s="19">
        <v>0</v>
      </c>
      <c r="K70">
        <f t="shared" si="42"/>
        <v>21</v>
      </c>
      <c r="P70" s="20">
        <v>0</v>
      </c>
      <c r="Q70" s="18">
        <f t="shared" si="43"/>
        <v>0</v>
      </c>
      <c r="R70" s="18">
        <v>0</v>
      </c>
      <c r="S70" s="18">
        <v>0</v>
      </c>
      <c r="T70" s="18">
        <f t="shared" si="45"/>
        <v>0</v>
      </c>
      <c r="U70" s="21">
        <f t="shared" si="44"/>
        <v>21</v>
      </c>
      <c r="V70" s="18">
        <f t="shared" si="46"/>
        <v>21</v>
      </c>
    </row>
    <row r="71" spans="1:22" x14ac:dyDescent="0.25">
      <c r="A71" t="s">
        <v>134</v>
      </c>
      <c r="B71" t="s">
        <v>134</v>
      </c>
      <c r="C71" t="s">
        <v>135</v>
      </c>
      <c r="E71" s="17">
        <v>0.8</v>
      </c>
      <c r="F71" s="18">
        <f t="shared" si="41"/>
        <v>78.400000000000006</v>
      </c>
      <c r="G71" s="18">
        <v>0.8</v>
      </c>
      <c r="H71" s="18">
        <v>0</v>
      </c>
      <c r="I71" s="18">
        <v>0</v>
      </c>
      <c r="J71" s="19">
        <v>0</v>
      </c>
      <c r="K71">
        <f t="shared" si="42"/>
        <v>80</v>
      </c>
      <c r="P71" s="20">
        <v>0.8</v>
      </c>
      <c r="Q71" s="18">
        <f t="shared" si="43"/>
        <v>2.4</v>
      </c>
      <c r="R71" s="18">
        <v>0</v>
      </c>
      <c r="S71" s="18">
        <v>0</v>
      </c>
      <c r="T71" s="18">
        <f t="shared" si="45"/>
        <v>75.2</v>
      </c>
      <c r="U71" s="21">
        <f t="shared" si="44"/>
        <v>1.6</v>
      </c>
      <c r="V71" s="18">
        <f t="shared" si="46"/>
        <v>80</v>
      </c>
    </row>
    <row r="72" spans="1:22" x14ac:dyDescent="0.25">
      <c r="A72" s="5" t="s">
        <v>136</v>
      </c>
      <c r="B72" t="s">
        <v>136</v>
      </c>
      <c r="C72" t="s">
        <v>137</v>
      </c>
      <c r="E72" s="17">
        <v>0</v>
      </c>
      <c r="F72" s="18">
        <f t="shared" si="41"/>
        <v>72.999999999999986</v>
      </c>
      <c r="G72" s="18">
        <v>0</v>
      </c>
      <c r="H72" s="18">
        <v>0</v>
      </c>
      <c r="I72" s="18">
        <v>0</v>
      </c>
      <c r="J72" s="19">
        <v>0</v>
      </c>
      <c r="K72">
        <f t="shared" si="42"/>
        <v>72.999999999999986</v>
      </c>
      <c r="P72" s="20">
        <v>0</v>
      </c>
      <c r="Q72" s="18">
        <f t="shared" si="43"/>
        <v>8.76</v>
      </c>
      <c r="R72" s="18">
        <v>0</v>
      </c>
      <c r="S72" s="18">
        <v>0</v>
      </c>
      <c r="T72" s="18">
        <f t="shared" si="45"/>
        <v>35.769999999999996</v>
      </c>
      <c r="U72" s="21">
        <f t="shared" si="44"/>
        <v>28.47</v>
      </c>
      <c r="V72" s="18">
        <f t="shared" si="46"/>
        <v>73</v>
      </c>
    </row>
    <row r="73" spans="1:22" x14ac:dyDescent="0.25">
      <c r="A73" t="s">
        <v>138</v>
      </c>
      <c r="B73" t="s">
        <v>139</v>
      </c>
      <c r="C73" t="s">
        <v>140</v>
      </c>
      <c r="E73" s="17">
        <v>0</v>
      </c>
      <c r="F73" s="18">
        <f t="shared" si="41"/>
        <v>32.25</v>
      </c>
      <c r="G73" s="18">
        <v>0</v>
      </c>
      <c r="H73" s="18">
        <v>0</v>
      </c>
      <c r="I73" s="18">
        <v>10.75</v>
      </c>
      <c r="J73" s="19">
        <v>0</v>
      </c>
      <c r="K73">
        <f t="shared" si="42"/>
        <v>43</v>
      </c>
      <c r="P73" s="20">
        <v>0</v>
      </c>
      <c r="Q73" s="18">
        <f t="shared" si="43"/>
        <v>20.64</v>
      </c>
      <c r="R73" s="18">
        <v>0</v>
      </c>
      <c r="S73" s="18">
        <v>0</v>
      </c>
      <c r="T73" s="18">
        <f t="shared" si="45"/>
        <v>5.16</v>
      </c>
      <c r="U73" s="21">
        <f t="shared" si="44"/>
        <v>17.200000000000003</v>
      </c>
      <c r="V73" s="18">
        <f t="shared" si="46"/>
        <v>43</v>
      </c>
    </row>
    <row r="74" spans="1:22" x14ac:dyDescent="0.25">
      <c r="A74" t="s">
        <v>141</v>
      </c>
      <c r="B74" t="s">
        <v>141</v>
      </c>
      <c r="C74" t="s">
        <v>142</v>
      </c>
      <c r="E74" s="17">
        <v>3</v>
      </c>
      <c r="F74" s="18">
        <f t="shared" si="41"/>
        <v>45</v>
      </c>
      <c r="G74" s="18">
        <v>0.75</v>
      </c>
      <c r="H74" s="18">
        <v>26.25</v>
      </c>
      <c r="I74" s="18">
        <v>0</v>
      </c>
      <c r="J74" s="19">
        <v>0</v>
      </c>
      <c r="K74">
        <f t="shared" si="42"/>
        <v>75</v>
      </c>
      <c r="P74" s="20">
        <v>3</v>
      </c>
      <c r="Q74" s="18">
        <f t="shared" si="43"/>
        <v>0</v>
      </c>
      <c r="R74" s="18">
        <v>0</v>
      </c>
      <c r="S74" s="18">
        <v>0</v>
      </c>
      <c r="T74" s="18">
        <f t="shared" si="45"/>
        <v>71.25</v>
      </c>
      <c r="U74" s="21">
        <f t="shared" si="44"/>
        <v>0.75</v>
      </c>
      <c r="V74" s="18">
        <f t="shared" si="46"/>
        <v>75</v>
      </c>
    </row>
    <row r="75" spans="1:22" x14ac:dyDescent="0.25">
      <c r="A75" t="s">
        <v>143</v>
      </c>
      <c r="B75" t="s">
        <v>144</v>
      </c>
      <c r="C75" t="s">
        <v>145</v>
      </c>
      <c r="E75" s="17">
        <v>0</v>
      </c>
      <c r="F75" s="18">
        <f t="shared" si="41"/>
        <v>201.6</v>
      </c>
      <c r="G75" s="18">
        <v>0</v>
      </c>
      <c r="H75" s="18">
        <v>0</v>
      </c>
      <c r="I75" s="18">
        <v>0</v>
      </c>
      <c r="J75" s="19">
        <v>8.4</v>
      </c>
      <c r="K75">
        <f t="shared" si="42"/>
        <v>210</v>
      </c>
      <c r="P75" s="20">
        <v>0</v>
      </c>
      <c r="Q75" s="18">
        <f t="shared" si="43"/>
        <v>4.2</v>
      </c>
      <c r="R75" s="18">
        <v>37.799999999999997</v>
      </c>
      <c r="S75" s="18">
        <v>0</v>
      </c>
      <c r="T75" s="18">
        <f t="shared" si="45"/>
        <v>105</v>
      </c>
      <c r="U75" s="21">
        <f t="shared" si="44"/>
        <v>63</v>
      </c>
      <c r="V75" s="18">
        <f t="shared" si="46"/>
        <v>210</v>
      </c>
    </row>
    <row r="76" spans="1:22" x14ac:dyDescent="0.25">
      <c r="A76" t="s">
        <v>146</v>
      </c>
      <c r="B76" t="s">
        <v>146</v>
      </c>
      <c r="C76" t="s">
        <v>147</v>
      </c>
      <c r="E76" s="17">
        <v>0</v>
      </c>
      <c r="F76" s="18">
        <f t="shared" si="41"/>
        <v>122.83999999999999</v>
      </c>
      <c r="G76" s="18">
        <v>25.16</v>
      </c>
      <c r="H76" s="18">
        <v>0</v>
      </c>
      <c r="I76" s="18">
        <v>0</v>
      </c>
      <c r="J76" s="19">
        <v>0</v>
      </c>
      <c r="K76">
        <f t="shared" si="42"/>
        <v>148</v>
      </c>
      <c r="P76" s="20">
        <v>0</v>
      </c>
      <c r="Q76" s="18">
        <f t="shared" si="43"/>
        <v>1.48</v>
      </c>
      <c r="R76" s="18">
        <v>38.479999999999997</v>
      </c>
      <c r="S76" s="18">
        <v>0</v>
      </c>
      <c r="T76" s="18">
        <f t="shared" si="45"/>
        <v>103.6</v>
      </c>
      <c r="U76" s="21">
        <f t="shared" si="44"/>
        <v>4.4399999999999995</v>
      </c>
      <c r="V76" s="18">
        <f t="shared" si="46"/>
        <v>148</v>
      </c>
    </row>
    <row r="77" spans="1:22" x14ac:dyDescent="0.25">
      <c r="A77" t="s">
        <v>148</v>
      </c>
      <c r="B77" t="s">
        <v>148</v>
      </c>
      <c r="C77" t="s">
        <v>149</v>
      </c>
      <c r="E77" s="17">
        <v>0</v>
      </c>
      <c r="F77" s="18">
        <f t="shared" si="41"/>
        <v>64</v>
      </c>
      <c r="G77" s="18">
        <v>0</v>
      </c>
      <c r="H77" s="18">
        <v>0</v>
      </c>
      <c r="I77" s="18">
        <v>0</v>
      </c>
      <c r="J77" s="19">
        <v>0</v>
      </c>
      <c r="K77">
        <f t="shared" si="42"/>
        <v>64</v>
      </c>
      <c r="P77" s="20">
        <v>0</v>
      </c>
      <c r="Q77" s="18">
        <f t="shared" si="43"/>
        <v>0</v>
      </c>
      <c r="R77" s="18">
        <v>0</v>
      </c>
      <c r="S77" s="18">
        <v>57.6</v>
      </c>
      <c r="T77" s="18">
        <f t="shared" si="45"/>
        <v>1.28</v>
      </c>
      <c r="U77" s="21">
        <f t="shared" si="44"/>
        <v>5.12</v>
      </c>
      <c r="V77" s="18">
        <f t="shared" si="46"/>
        <v>64</v>
      </c>
    </row>
    <row r="78" spans="1:22" x14ac:dyDescent="0.25">
      <c r="A78" t="s">
        <v>150</v>
      </c>
      <c r="B78" t="s">
        <v>150</v>
      </c>
      <c r="C78" t="s">
        <v>151</v>
      </c>
      <c r="E78" s="17">
        <v>1.33</v>
      </c>
      <c r="F78" s="18">
        <f t="shared" si="41"/>
        <v>118.36999999999999</v>
      </c>
      <c r="G78" s="18">
        <v>3.99</v>
      </c>
      <c r="H78" s="18">
        <v>9.31</v>
      </c>
      <c r="I78" s="18">
        <v>0</v>
      </c>
      <c r="J78" s="19">
        <v>0</v>
      </c>
      <c r="K78">
        <f t="shared" si="42"/>
        <v>132.99999999999997</v>
      </c>
      <c r="P78" s="20">
        <v>1.33</v>
      </c>
      <c r="Q78" s="18">
        <f t="shared" si="43"/>
        <v>11.97</v>
      </c>
      <c r="R78" s="18">
        <v>1.33</v>
      </c>
      <c r="S78" s="18">
        <v>0</v>
      </c>
      <c r="T78" s="18">
        <f t="shared" si="45"/>
        <v>114.38</v>
      </c>
      <c r="U78" s="21">
        <f t="shared" si="44"/>
        <v>3.99</v>
      </c>
      <c r="V78" s="18">
        <f t="shared" si="46"/>
        <v>133</v>
      </c>
    </row>
    <row r="79" spans="1:22" x14ac:dyDescent="0.25">
      <c r="A79" t="s">
        <v>152</v>
      </c>
      <c r="B79" t="s">
        <v>152</v>
      </c>
      <c r="C79" t="s">
        <v>153</v>
      </c>
      <c r="E79" s="17">
        <v>0</v>
      </c>
      <c r="F79" s="18">
        <f t="shared" si="41"/>
        <v>63</v>
      </c>
      <c r="G79" s="18">
        <v>0</v>
      </c>
      <c r="H79" s="18">
        <v>0</v>
      </c>
      <c r="I79" s="18">
        <v>0</v>
      </c>
      <c r="J79" s="19">
        <v>0</v>
      </c>
      <c r="K79">
        <f t="shared" si="42"/>
        <v>63</v>
      </c>
      <c r="P79" s="20">
        <v>0</v>
      </c>
      <c r="Q79" s="18">
        <f t="shared" si="43"/>
        <v>0</v>
      </c>
      <c r="R79" s="18">
        <v>0</v>
      </c>
      <c r="S79" s="18">
        <v>63</v>
      </c>
      <c r="T79" s="18">
        <f t="shared" si="45"/>
        <v>0</v>
      </c>
      <c r="U79" s="21">
        <f t="shared" si="44"/>
        <v>0</v>
      </c>
      <c r="V79" s="18">
        <f t="shared" si="46"/>
        <v>63</v>
      </c>
    </row>
    <row r="80" spans="1:22" x14ac:dyDescent="0.25">
      <c r="A80" t="s">
        <v>154</v>
      </c>
      <c r="B80" t="s">
        <v>155</v>
      </c>
      <c r="C80" t="s">
        <v>156</v>
      </c>
      <c r="E80" s="17">
        <v>17.82</v>
      </c>
      <c r="F80" s="18">
        <f t="shared" si="41"/>
        <v>59.94</v>
      </c>
      <c r="G80" s="18">
        <v>0</v>
      </c>
      <c r="H80" s="18">
        <v>0</v>
      </c>
      <c r="I80" s="18">
        <v>0</v>
      </c>
      <c r="J80" s="19">
        <v>3.24</v>
      </c>
      <c r="K80">
        <f t="shared" si="42"/>
        <v>80.999999999999986</v>
      </c>
      <c r="P80" s="20">
        <v>17.82</v>
      </c>
      <c r="Q80" s="18">
        <f t="shared" si="43"/>
        <v>3.24</v>
      </c>
      <c r="R80" s="18">
        <v>0</v>
      </c>
      <c r="S80" s="18">
        <v>0</v>
      </c>
      <c r="T80" s="18">
        <f t="shared" si="45"/>
        <v>59.94</v>
      </c>
      <c r="U80" s="21">
        <f t="shared" si="44"/>
        <v>0</v>
      </c>
      <c r="V80" s="18">
        <f t="shared" si="46"/>
        <v>81</v>
      </c>
    </row>
    <row r="81" spans="1:22" x14ac:dyDescent="0.25">
      <c r="A81" t="s">
        <v>157</v>
      </c>
      <c r="B81" t="s">
        <v>157</v>
      </c>
      <c r="C81" t="s">
        <v>158</v>
      </c>
      <c r="E81" s="17">
        <v>7.76</v>
      </c>
      <c r="F81" s="18">
        <f t="shared" si="41"/>
        <v>178.48</v>
      </c>
      <c r="G81" s="18">
        <v>7.76</v>
      </c>
      <c r="H81" s="18">
        <v>0</v>
      </c>
      <c r="I81" s="18">
        <v>0</v>
      </c>
      <c r="J81" s="19">
        <v>0</v>
      </c>
      <c r="K81">
        <f t="shared" si="42"/>
        <v>193.99999999999997</v>
      </c>
      <c r="P81" s="20">
        <v>7.76</v>
      </c>
      <c r="Q81" s="18">
        <f t="shared" si="43"/>
        <v>9.6999999999999993</v>
      </c>
      <c r="R81" s="18">
        <v>0</v>
      </c>
      <c r="S81" s="18">
        <v>31.04</v>
      </c>
      <c r="T81" s="18">
        <f t="shared" si="45"/>
        <v>137.73999999999998</v>
      </c>
      <c r="U81" s="21">
        <f t="shared" si="44"/>
        <v>7.76</v>
      </c>
      <c r="V81" s="18">
        <f t="shared" si="46"/>
        <v>193.99999999999997</v>
      </c>
    </row>
    <row r="82" spans="1:22" x14ac:dyDescent="0.25">
      <c r="A82" t="s">
        <v>159</v>
      </c>
      <c r="B82" t="s">
        <v>159</v>
      </c>
      <c r="C82" t="s">
        <v>160</v>
      </c>
      <c r="E82" s="17">
        <v>0</v>
      </c>
      <c r="F82" s="18">
        <f t="shared" si="41"/>
        <v>151</v>
      </c>
      <c r="G82" s="18">
        <v>0</v>
      </c>
      <c r="H82" s="18">
        <v>0</v>
      </c>
      <c r="I82" s="18">
        <v>0</v>
      </c>
      <c r="J82" s="19">
        <v>0</v>
      </c>
      <c r="K82">
        <f t="shared" si="42"/>
        <v>151</v>
      </c>
      <c r="P82" s="20">
        <v>0</v>
      </c>
      <c r="Q82" s="18">
        <f t="shared" si="43"/>
        <v>34.730000000000004</v>
      </c>
      <c r="R82" s="18">
        <v>0</v>
      </c>
      <c r="S82" s="18">
        <v>1.51</v>
      </c>
      <c r="T82" s="18">
        <f t="shared" si="45"/>
        <v>83.05</v>
      </c>
      <c r="U82" s="21">
        <f t="shared" si="44"/>
        <v>31.71</v>
      </c>
      <c r="V82" s="18">
        <f t="shared" si="46"/>
        <v>151</v>
      </c>
    </row>
    <row r="83" spans="1:22" x14ac:dyDescent="0.25">
      <c r="A83" t="s">
        <v>161</v>
      </c>
      <c r="B83" t="s">
        <v>162</v>
      </c>
      <c r="C83" t="s">
        <v>163</v>
      </c>
      <c r="E83" s="17">
        <v>0</v>
      </c>
      <c r="F83" s="18">
        <f t="shared" si="41"/>
        <v>480</v>
      </c>
      <c r="G83" s="18">
        <v>0</v>
      </c>
      <c r="H83" s="18">
        <v>0</v>
      </c>
      <c r="I83" s="18">
        <v>0</v>
      </c>
      <c r="J83" s="19">
        <v>0</v>
      </c>
      <c r="K83">
        <f t="shared" si="42"/>
        <v>480</v>
      </c>
      <c r="P83" s="20">
        <v>0</v>
      </c>
      <c r="Q83" s="18">
        <f t="shared" si="43"/>
        <v>0</v>
      </c>
      <c r="R83" s="18">
        <v>0</v>
      </c>
      <c r="S83" s="18">
        <v>0</v>
      </c>
      <c r="T83" s="18">
        <f t="shared" si="45"/>
        <v>33.6</v>
      </c>
      <c r="U83" s="21">
        <f t="shared" si="44"/>
        <v>446.40000000000003</v>
      </c>
      <c r="V83" s="18">
        <f t="shared" si="46"/>
        <v>480.00000000000006</v>
      </c>
    </row>
    <row r="84" spans="1:22" x14ac:dyDescent="0.25">
      <c r="A84" t="s">
        <v>164</v>
      </c>
      <c r="B84" t="s">
        <v>165</v>
      </c>
      <c r="C84" t="s">
        <v>166</v>
      </c>
      <c r="E84" s="17">
        <v>4.08</v>
      </c>
      <c r="F84" s="18">
        <f t="shared" si="41"/>
        <v>195.84</v>
      </c>
      <c r="G84" s="18">
        <v>0</v>
      </c>
      <c r="H84" s="18">
        <v>4.08</v>
      </c>
      <c r="I84" s="18">
        <v>0</v>
      </c>
      <c r="J84" s="19">
        <v>0</v>
      </c>
      <c r="K84">
        <f t="shared" si="42"/>
        <v>204.00000000000003</v>
      </c>
      <c r="P84" s="20">
        <v>4.08</v>
      </c>
      <c r="Q84" s="18">
        <f t="shared" si="43"/>
        <v>20.400000000000002</v>
      </c>
      <c r="R84" s="18">
        <v>0</v>
      </c>
      <c r="S84" s="18">
        <v>0</v>
      </c>
      <c r="T84" s="18">
        <f t="shared" si="45"/>
        <v>171.36000000000004</v>
      </c>
      <c r="U84" s="21">
        <f t="shared" si="44"/>
        <v>8.16</v>
      </c>
      <c r="V84" s="18">
        <f t="shared" si="46"/>
        <v>204.00000000000003</v>
      </c>
    </row>
    <row r="85" spans="1:22" x14ac:dyDescent="0.25">
      <c r="A85" t="s">
        <v>167</v>
      </c>
      <c r="B85" t="s">
        <v>167</v>
      </c>
      <c r="C85" t="s">
        <v>168</v>
      </c>
      <c r="E85" s="17">
        <v>2.67</v>
      </c>
      <c r="F85" s="18">
        <f t="shared" si="41"/>
        <v>30.26</v>
      </c>
      <c r="G85" s="18">
        <v>0</v>
      </c>
      <c r="H85" s="18">
        <v>56.07</v>
      </c>
      <c r="I85" s="18">
        <v>0</v>
      </c>
      <c r="J85" s="19">
        <v>0</v>
      </c>
      <c r="K85">
        <f t="shared" si="42"/>
        <v>89</v>
      </c>
      <c r="P85" s="20">
        <v>2.67</v>
      </c>
      <c r="Q85" s="18">
        <f t="shared" si="43"/>
        <v>6.2299999999999995</v>
      </c>
      <c r="R85" s="18">
        <v>0</v>
      </c>
      <c r="S85" s="18">
        <v>10.68</v>
      </c>
      <c r="T85" s="18">
        <f t="shared" si="45"/>
        <v>68.53</v>
      </c>
      <c r="U85" s="21">
        <f t="shared" si="44"/>
        <v>0.89</v>
      </c>
      <c r="V85" s="18">
        <f t="shared" si="46"/>
        <v>89</v>
      </c>
    </row>
    <row r="86" spans="1:22" x14ac:dyDescent="0.25">
      <c r="A86" t="s">
        <v>169</v>
      </c>
      <c r="B86" t="s">
        <v>169</v>
      </c>
      <c r="C86" t="s">
        <v>170</v>
      </c>
      <c r="E86" s="17">
        <v>2.25</v>
      </c>
      <c r="F86" s="18">
        <f t="shared" si="41"/>
        <v>57.75</v>
      </c>
      <c r="G86" s="18">
        <v>0</v>
      </c>
      <c r="H86" s="18">
        <v>0</v>
      </c>
      <c r="I86" s="18">
        <v>15</v>
      </c>
      <c r="J86" s="19">
        <v>0</v>
      </c>
      <c r="K86">
        <f t="shared" si="42"/>
        <v>75</v>
      </c>
      <c r="P86" s="20">
        <v>2.25</v>
      </c>
      <c r="Q86" s="18">
        <f t="shared" si="43"/>
        <v>6</v>
      </c>
      <c r="R86" s="18">
        <v>12</v>
      </c>
      <c r="S86" s="18">
        <v>0</v>
      </c>
      <c r="T86" s="18">
        <f t="shared" si="45"/>
        <v>21.75</v>
      </c>
      <c r="U86" s="21">
        <f t="shared" si="44"/>
        <v>33</v>
      </c>
      <c r="V86" s="18">
        <f t="shared" si="46"/>
        <v>75</v>
      </c>
    </row>
    <row r="87" spans="1:22" x14ac:dyDescent="0.25">
      <c r="A87" t="s">
        <v>171</v>
      </c>
      <c r="B87" t="s">
        <v>171</v>
      </c>
      <c r="C87" t="s">
        <v>172</v>
      </c>
      <c r="E87" s="22">
        <v>0</v>
      </c>
      <c r="F87" s="23">
        <f t="shared" si="41"/>
        <v>47</v>
      </c>
      <c r="G87" s="23">
        <v>0</v>
      </c>
      <c r="H87" s="23">
        <v>0</v>
      </c>
      <c r="I87" s="23">
        <v>0</v>
      </c>
      <c r="J87" s="24">
        <v>0</v>
      </c>
      <c r="K87">
        <f t="shared" si="42"/>
        <v>47</v>
      </c>
      <c r="P87" s="25">
        <v>0</v>
      </c>
      <c r="Q87" s="26">
        <f t="shared" si="43"/>
        <v>0</v>
      </c>
      <c r="R87" s="26">
        <v>0</v>
      </c>
      <c r="S87" s="26">
        <v>0</v>
      </c>
      <c r="T87" s="18">
        <f t="shared" si="45"/>
        <v>41.36</v>
      </c>
      <c r="U87" s="27">
        <f t="shared" si="44"/>
        <v>5.64</v>
      </c>
      <c r="V87" s="18">
        <f t="shared" si="46"/>
        <v>47</v>
      </c>
    </row>
  </sheetData>
  <autoFilter ref="B1:AN29" xr:uid="{00000000-0009-0000-0000-000001000000}"/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W44"/>
  <sheetViews>
    <sheetView zoomScaleNormal="100" workbookViewId="0">
      <selection activeCell="S62" sqref="S62"/>
    </sheetView>
  </sheetViews>
  <sheetFormatPr defaultColWidth="11.42578125" defaultRowHeight="15" x14ac:dyDescent="0.25"/>
  <cols>
    <col min="1" max="1" width="27.85546875" customWidth="1"/>
    <col min="2" max="2" width="29.28515625" customWidth="1"/>
    <col min="4" max="4" width="9.7109375" customWidth="1"/>
    <col min="5" max="5" width="12.85546875" customWidth="1"/>
    <col min="6" max="6" width="14.42578125" customWidth="1"/>
    <col min="7" max="7" width="9.28515625" customWidth="1"/>
    <col min="8" max="8" width="12.42578125" customWidth="1"/>
    <col min="9" max="9" width="9.140625" customWidth="1"/>
    <col min="10" max="10" width="11.85546875" customWidth="1"/>
    <col min="11" max="11" width="13.5703125" customWidth="1"/>
    <col min="12" max="12" width="13" customWidth="1"/>
    <col min="13" max="13" width="12.5703125" customWidth="1"/>
    <col min="14" max="14" width="9.42578125" customWidth="1"/>
    <col min="15" max="15" width="7.140625" customWidth="1"/>
    <col min="16" max="16" width="9.28515625" customWidth="1"/>
    <col min="17" max="17" width="7" customWidth="1"/>
    <col min="18" max="18" width="9.85546875" customWidth="1"/>
    <col min="19" max="19" width="13.140625" customWidth="1"/>
    <col min="20" max="20" width="16" customWidth="1"/>
    <col min="21" max="21" width="9.28515625" customWidth="1"/>
    <col min="22" max="22" width="12.42578125" customWidth="1"/>
    <col min="23" max="23" width="13.7109375" customWidth="1"/>
  </cols>
  <sheetData>
    <row r="1" spans="1:23" x14ac:dyDescent="0.25">
      <c r="B1" t="s">
        <v>840</v>
      </c>
      <c r="C1" s="32" t="s">
        <v>841</v>
      </c>
      <c r="D1" s="32" t="s">
        <v>842</v>
      </c>
      <c r="E1" s="32" t="s">
        <v>843</v>
      </c>
      <c r="F1" s="32" t="s">
        <v>844</v>
      </c>
      <c r="G1" s="32" t="s">
        <v>845</v>
      </c>
      <c r="H1" s="32" t="s">
        <v>846</v>
      </c>
      <c r="I1" s="32" t="s">
        <v>847</v>
      </c>
      <c r="J1" s="32" t="s">
        <v>848</v>
      </c>
      <c r="K1" s="31" t="s">
        <v>849</v>
      </c>
      <c r="L1" s="31" t="s">
        <v>850</v>
      </c>
      <c r="M1" s="31" t="s">
        <v>851</v>
      </c>
      <c r="N1" s="31" t="s">
        <v>852</v>
      </c>
      <c r="O1" s="31" t="s">
        <v>853</v>
      </c>
      <c r="P1" s="31" t="s">
        <v>854</v>
      </c>
      <c r="Q1" s="31" t="s">
        <v>855</v>
      </c>
      <c r="R1" s="31" t="s">
        <v>856</v>
      </c>
      <c r="S1" s="32" t="s">
        <v>92</v>
      </c>
      <c r="T1" s="31" t="s">
        <v>109</v>
      </c>
      <c r="V1" s="2" t="s">
        <v>201</v>
      </c>
    </row>
    <row r="2" spans="1:23" x14ac:dyDescent="0.25">
      <c r="A2" t="s">
        <v>756</v>
      </c>
      <c r="B2" t="s">
        <v>756</v>
      </c>
      <c r="C2">
        <v>1</v>
      </c>
      <c r="D2">
        <v>17</v>
      </c>
      <c r="E2">
        <v>53</v>
      </c>
      <c r="F2">
        <v>5</v>
      </c>
      <c r="G2">
        <v>0</v>
      </c>
      <c r="H2">
        <v>0</v>
      </c>
      <c r="I2">
        <v>1</v>
      </c>
      <c r="J2">
        <v>20</v>
      </c>
      <c r="K2">
        <v>1</v>
      </c>
      <c r="L2">
        <v>3</v>
      </c>
      <c r="M2">
        <v>0</v>
      </c>
      <c r="N2">
        <v>1</v>
      </c>
      <c r="O2">
        <v>0</v>
      </c>
      <c r="P2">
        <v>0</v>
      </c>
      <c r="Q2">
        <v>91</v>
      </c>
      <c r="R2">
        <v>1</v>
      </c>
      <c r="S2">
        <v>0.76154002026342504</v>
      </c>
      <c r="T2">
        <v>0.980775524969423</v>
      </c>
      <c r="V2">
        <f t="shared" ref="V2:V42" si="0">SUM(C2:J2)</f>
        <v>97</v>
      </c>
      <c r="W2">
        <f t="shared" ref="W2:W42" si="1">E2/V2</f>
        <v>0.54639175257731953</v>
      </c>
    </row>
    <row r="3" spans="1:23" x14ac:dyDescent="0.25">
      <c r="A3" t="s">
        <v>857</v>
      </c>
      <c r="B3" t="s">
        <v>857</v>
      </c>
      <c r="C3">
        <v>0</v>
      </c>
      <c r="D3">
        <v>109</v>
      </c>
      <c r="E3">
        <v>24</v>
      </c>
      <c r="F3">
        <v>24</v>
      </c>
      <c r="G3">
        <v>0</v>
      </c>
      <c r="H3">
        <v>1</v>
      </c>
      <c r="I3">
        <v>0</v>
      </c>
      <c r="J3">
        <v>78</v>
      </c>
      <c r="K3">
        <v>0</v>
      </c>
      <c r="L3">
        <v>10</v>
      </c>
      <c r="M3">
        <v>0</v>
      </c>
      <c r="N3">
        <v>0</v>
      </c>
      <c r="O3">
        <v>0</v>
      </c>
      <c r="P3">
        <v>1</v>
      </c>
      <c r="Q3">
        <v>225</v>
      </c>
      <c r="R3">
        <v>0</v>
      </c>
      <c r="S3">
        <v>0.72667493611107004</v>
      </c>
      <c r="T3">
        <v>0.986003233056027</v>
      </c>
      <c r="V3">
        <f t="shared" si="0"/>
        <v>236</v>
      </c>
      <c r="W3">
        <f t="shared" si="1"/>
        <v>0.10169491525423729</v>
      </c>
    </row>
    <row r="4" spans="1:23" x14ac:dyDescent="0.25">
      <c r="A4" t="s">
        <v>757</v>
      </c>
      <c r="B4" t="s">
        <v>757</v>
      </c>
      <c r="C4">
        <v>3</v>
      </c>
      <c r="D4">
        <v>289</v>
      </c>
      <c r="E4">
        <v>78</v>
      </c>
      <c r="F4">
        <v>66</v>
      </c>
      <c r="G4">
        <v>1</v>
      </c>
      <c r="H4">
        <v>0</v>
      </c>
      <c r="I4">
        <v>8</v>
      </c>
      <c r="J4">
        <v>112</v>
      </c>
      <c r="K4">
        <v>3</v>
      </c>
      <c r="L4">
        <v>113</v>
      </c>
      <c r="M4">
        <v>0</v>
      </c>
      <c r="N4">
        <v>3</v>
      </c>
      <c r="O4">
        <v>2</v>
      </c>
      <c r="P4">
        <v>0</v>
      </c>
      <c r="Q4">
        <v>435</v>
      </c>
      <c r="R4">
        <v>1</v>
      </c>
      <c r="S4">
        <v>0.72700330941635505</v>
      </c>
      <c r="T4">
        <v>0.92346330117903797</v>
      </c>
      <c r="V4">
        <f t="shared" si="0"/>
        <v>557</v>
      </c>
      <c r="W4">
        <f t="shared" si="1"/>
        <v>0.14003590664272891</v>
      </c>
    </row>
    <row r="5" spans="1:23" x14ac:dyDescent="0.25">
      <c r="A5" t="s">
        <v>758</v>
      </c>
      <c r="B5" t="s">
        <v>758</v>
      </c>
      <c r="C5">
        <v>0</v>
      </c>
      <c r="D5">
        <v>53</v>
      </c>
      <c r="E5">
        <v>9</v>
      </c>
      <c r="F5">
        <v>17</v>
      </c>
      <c r="G5">
        <v>2</v>
      </c>
      <c r="H5">
        <v>0</v>
      </c>
      <c r="I5">
        <v>0</v>
      </c>
      <c r="J5">
        <v>17</v>
      </c>
      <c r="K5">
        <v>0</v>
      </c>
      <c r="L5">
        <v>15</v>
      </c>
      <c r="M5">
        <v>0</v>
      </c>
      <c r="N5">
        <v>0</v>
      </c>
      <c r="O5">
        <v>0</v>
      </c>
      <c r="P5">
        <v>5</v>
      </c>
      <c r="Q5">
        <v>78</v>
      </c>
      <c r="R5">
        <v>0</v>
      </c>
      <c r="S5">
        <v>0.74769585253456206</v>
      </c>
      <c r="T5">
        <v>0.92624836483377704</v>
      </c>
      <c r="V5">
        <f t="shared" si="0"/>
        <v>98</v>
      </c>
      <c r="W5">
        <f t="shared" si="1"/>
        <v>9.1836734693877556E-2</v>
      </c>
    </row>
    <row r="6" spans="1:23" x14ac:dyDescent="0.25">
      <c r="A6" t="s">
        <v>217</v>
      </c>
      <c r="B6" t="s">
        <v>217</v>
      </c>
      <c r="C6">
        <v>2</v>
      </c>
      <c r="D6">
        <v>15</v>
      </c>
      <c r="E6">
        <v>2</v>
      </c>
      <c r="F6">
        <v>1</v>
      </c>
      <c r="G6">
        <v>0</v>
      </c>
      <c r="H6">
        <v>0</v>
      </c>
      <c r="I6">
        <v>141</v>
      </c>
      <c r="J6">
        <v>3</v>
      </c>
      <c r="K6">
        <v>2</v>
      </c>
      <c r="L6">
        <v>1</v>
      </c>
      <c r="M6">
        <v>0</v>
      </c>
      <c r="N6">
        <v>141</v>
      </c>
      <c r="O6">
        <v>0</v>
      </c>
      <c r="P6">
        <v>0</v>
      </c>
      <c r="Q6">
        <v>20</v>
      </c>
      <c r="R6">
        <v>0</v>
      </c>
      <c r="S6">
        <v>0.95192662634523095</v>
      </c>
      <c r="T6">
        <v>0.95345135984000196</v>
      </c>
      <c r="V6">
        <f t="shared" si="0"/>
        <v>164</v>
      </c>
      <c r="W6">
        <f t="shared" si="1"/>
        <v>1.2195121951219513E-2</v>
      </c>
    </row>
    <row r="7" spans="1:23" x14ac:dyDescent="0.25">
      <c r="A7" t="s">
        <v>759</v>
      </c>
      <c r="B7" t="s">
        <v>759</v>
      </c>
      <c r="C7">
        <v>2</v>
      </c>
      <c r="D7">
        <v>32</v>
      </c>
      <c r="E7">
        <v>8</v>
      </c>
      <c r="F7">
        <v>0</v>
      </c>
      <c r="G7">
        <v>0</v>
      </c>
      <c r="H7">
        <v>0</v>
      </c>
      <c r="I7">
        <v>63</v>
      </c>
      <c r="J7">
        <v>3</v>
      </c>
      <c r="K7">
        <v>2</v>
      </c>
      <c r="L7">
        <v>0</v>
      </c>
      <c r="M7">
        <v>3</v>
      </c>
      <c r="N7">
        <v>60</v>
      </c>
      <c r="O7">
        <v>15</v>
      </c>
      <c r="P7">
        <v>0</v>
      </c>
      <c r="Q7">
        <v>28</v>
      </c>
      <c r="R7">
        <v>0</v>
      </c>
      <c r="S7">
        <v>0.81420118343195302</v>
      </c>
      <c r="T7">
        <v>0.78234530506274302</v>
      </c>
      <c r="V7">
        <f t="shared" si="0"/>
        <v>108</v>
      </c>
      <c r="W7">
        <f t="shared" si="1"/>
        <v>7.407407407407407E-2</v>
      </c>
    </row>
    <row r="8" spans="1:23" x14ac:dyDescent="0.25">
      <c r="A8" t="s">
        <v>763</v>
      </c>
      <c r="B8" t="s">
        <v>763</v>
      </c>
      <c r="C8">
        <v>0</v>
      </c>
      <c r="D8">
        <v>20</v>
      </c>
      <c r="E8">
        <v>1</v>
      </c>
      <c r="F8">
        <v>0</v>
      </c>
      <c r="G8">
        <v>5</v>
      </c>
      <c r="H8">
        <v>1</v>
      </c>
      <c r="I8">
        <v>0</v>
      </c>
      <c r="J8">
        <v>14</v>
      </c>
      <c r="K8">
        <v>0</v>
      </c>
      <c r="L8">
        <v>20</v>
      </c>
      <c r="M8">
        <v>0</v>
      </c>
      <c r="N8">
        <v>0</v>
      </c>
      <c r="O8">
        <v>0</v>
      </c>
      <c r="P8">
        <v>3</v>
      </c>
      <c r="Q8">
        <v>18</v>
      </c>
      <c r="R8">
        <v>0</v>
      </c>
      <c r="S8">
        <v>0.75739509286860796</v>
      </c>
      <c r="T8">
        <v>0.81524069382186704</v>
      </c>
      <c r="V8">
        <f t="shared" si="0"/>
        <v>41</v>
      </c>
      <c r="W8">
        <f t="shared" si="1"/>
        <v>2.4390243902439025E-2</v>
      </c>
    </row>
    <row r="9" spans="1:23" x14ac:dyDescent="0.25">
      <c r="A9" t="s">
        <v>858</v>
      </c>
      <c r="B9" t="s">
        <v>858</v>
      </c>
      <c r="C9">
        <v>0</v>
      </c>
      <c r="D9">
        <v>174</v>
      </c>
      <c r="E9">
        <v>0</v>
      </c>
      <c r="F9">
        <v>0</v>
      </c>
      <c r="G9">
        <v>12</v>
      </c>
      <c r="H9">
        <v>0</v>
      </c>
      <c r="I9">
        <v>82</v>
      </c>
      <c r="J9">
        <v>1</v>
      </c>
      <c r="K9">
        <v>0</v>
      </c>
      <c r="L9">
        <v>263</v>
      </c>
      <c r="M9">
        <v>0</v>
      </c>
      <c r="N9">
        <v>0</v>
      </c>
      <c r="O9">
        <v>0</v>
      </c>
      <c r="P9">
        <v>1</v>
      </c>
      <c r="Q9">
        <v>0</v>
      </c>
      <c r="R9">
        <v>5</v>
      </c>
      <c r="S9">
        <v>0.86456165990423595</v>
      </c>
      <c r="T9">
        <v>0.99346360699059599</v>
      </c>
      <c r="V9">
        <f t="shared" si="0"/>
        <v>269</v>
      </c>
      <c r="W9">
        <f t="shared" si="1"/>
        <v>0</v>
      </c>
    </row>
    <row r="10" spans="1:23" x14ac:dyDescent="0.25">
      <c r="A10" t="s">
        <v>859</v>
      </c>
      <c r="B10" t="s">
        <v>859</v>
      </c>
      <c r="C10">
        <v>0</v>
      </c>
      <c r="D10">
        <v>16</v>
      </c>
      <c r="E10">
        <v>0</v>
      </c>
      <c r="F10">
        <v>0</v>
      </c>
      <c r="G10">
        <v>0</v>
      </c>
      <c r="H10">
        <v>1</v>
      </c>
      <c r="I10">
        <v>16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33</v>
      </c>
      <c r="Q10">
        <v>0</v>
      </c>
      <c r="R10">
        <v>0</v>
      </c>
      <c r="S10">
        <v>0.83959899749373401</v>
      </c>
      <c r="T10">
        <v>1</v>
      </c>
      <c r="V10">
        <f t="shared" si="0"/>
        <v>33</v>
      </c>
      <c r="W10">
        <f t="shared" si="1"/>
        <v>0</v>
      </c>
    </row>
    <row r="11" spans="1:23" x14ac:dyDescent="0.25">
      <c r="A11" t="s">
        <v>765</v>
      </c>
      <c r="B11" t="s">
        <v>765</v>
      </c>
      <c r="C11">
        <v>0</v>
      </c>
      <c r="D11">
        <v>137</v>
      </c>
      <c r="E11">
        <v>1</v>
      </c>
      <c r="F11">
        <v>1</v>
      </c>
      <c r="G11">
        <v>14</v>
      </c>
      <c r="H11">
        <v>0</v>
      </c>
      <c r="I11">
        <v>4</v>
      </c>
      <c r="J11">
        <v>0</v>
      </c>
      <c r="K11">
        <v>0</v>
      </c>
      <c r="L11">
        <v>157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0.95736034497031197</v>
      </c>
      <c r="T11">
        <v>1</v>
      </c>
      <c r="V11">
        <f t="shared" si="0"/>
        <v>157</v>
      </c>
      <c r="W11">
        <f t="shared" si="1"/>
        <v>6.369426751592357E-3</v>
      </c>
    </row>
    <row r="12" spans="1:23" x14ac:dyDescent="0.25">
      <c r="A12" t="s">
        <v>130</v>
      </c>
      <c r="B12" t="s">
        <v>130</v>
      </c>
      <c r="C12">
        <v>0</v>
      </c>
      <c r="D12">
        <v>23</v>
      </c>
      <c r="E12">
        <v>5</v>
      </c>
      <c r="F12">
        <v>3</v>
      </c>
      <c r="G12">
        <v>0</v>
      </c>
      <c r="H12">
        <v>0</v>
      </c>
      <c r="I12">
        <v>3</v>
      </c>
      <c r="J12">
        <v>5</v>
      </c>
      <c r="K12">
        <v>0</v>
      </c>
      <c r="L12">
        <v>3</v>
      </c>
      <c r="M12">
        <v>0</v>
      </c>
      <c r="N12">
        <v>3</v>
      </c>
      <c r="O12">
        <v>6</v>
      </c>
      <c r="P12">
        <v>0</v>
      </c>
      <c r="Q12">
        <v>26</v>
      </c>
      <c r="R12">
        <v>1</v>
      </c>
      <c r="S12">
        <v>0.77889447236180898</v>
      </c>
      <c r="T12">
        <v>0.845612663670119</v>
      </c>
      <c r="V12">
        <f t="shared" si="0"/>
        <v>39</v>
      </c>
      <c r="W12">
        <f t="shared" si="1"/>
        <v>0.12820512820512819</v>
      </c>
    </row>
    <row r="13" spans="1:23" x14ac:dyDescent="0.25">
      <c r="A13" t="s">
        <v>860</v>
      </c>
      <c r="B13" t="s">
        <v>860</v>
      </c>
      <c r="C13">
        <v>0</v>
      </c>
      <c r="D13">
        <v>16</v>
      </c>
      <c r="E13">
        <v>0</v>
      </c>
      <c r="F13">
        <v>0</v>
      </c>
      <c r="G13">
        <v>3</v>
      </c>
      <c r="H13">
        <v>0</v>
      </c>
      <c r="I13">
        <v>20</v>
      </c>
      <c r="J13">
        <v>0</v>
      </c>
      <c r="K13">
        <v>0</v>
      </c>
      <c r="L13">
        <v>8</v>
      </c>
      <c r="M13">
        <v>0</v>
      </c>
      <c r="N13">
        <v>19</v>
      </c>
      <c r="O13">
        <v>0</v>
      </c>
      <c r="P13">
        <v>0</v>
      </c>
      <c r="Q13">
        <v>11</v>
      </c>
      <c r="R13">
        <v>1</v>
      </c>
      <c r="S13">
        <v>0.81611170784103104</v>
      </c>
      <c r="T13">
        <v>0.74562548968399101</v>
      </c>
      <c r="V13">
        <f t="shared" si="0"/>
        <v>39</v>
      </c>
      <c r="W13">
        <f t="shared" si="1"/>
        <v>0</v>
      </c>
    </row>
    <row r="14" spans="1:23" x14ac:dyDescent="0.25">
      <c r="A14" t="s">
        <v>767</v>
      </c>
      <c r="B14" t="s">
        <v>767</v>
      </c>
      <c r="C14">
        <v>2</v>
      </c>
      <c r="D14">
        <v>7</v>
      </c>
      <c r="E14">
        <v>0</v>
      </c>
      <c r="F14">
        <v>1</v>
      </c>
      <c r="G14">
        <v>1</v>
      </c>
      <c r="H14">
        <v>8</v>
      </c>
      <c r="I14">
        <v>3</v>
      </c>
      <c r="J14">
        <v>12</v>
      </c>
      <c r="K14">
        <v>2</v>
      </c>
      <c r="L14">
        <v>10</v>
      </c>
      <c r="M14">
        <v>0</v>
      </c>
      <c r="N14">
        <v>0</v>
      </c>
      <c r="O14">
        <v>0</v>
      </c>
      <c r="P14">
        <v>14</v>
      </c>
      <c r="Q14">
        <v>6</v>
      </c>
      <c r="R14">
        <v>2</v>
      </c>
      <c r="S14">
        <v>0.53571428571428603</v>
      </c>
      <c r="T14">
        <v>0.65714285714285703</v>
      </c>
      <c r="V14">
        <f t="shared" si="0"/>
        <v>34</v>
      </c>
      <c r="W14">
        <f t="shared" si="1"/>
        <v>0</v>
      </c>
    </row>
    <row r="15" spans="1:23" x14ac:dyDescent="0.25">
      <c r="A15" t="s">
        <v>771</v>
      </c>
      <c r="B15" t="s">
        <v>771</v>
      </c>
      <c r="C15">
        <v>0</v>
      </c>
      <c r="D15">
        <v>110</v>
      </c>
      <c r="E15">
        <v>40</v>
      </c>
      <c r="F15">
        <v>2</v>
      </c>
      <c r="G15">
        <v>0</v>
      </c>
      <c r="H15">
        <v>0</v>
      </c>
      <c r="I15">
        <v>3</v>
      </c>
      <c r="J15">
        <v>0</v>
      </c>
      <c r="K15">
        <v>0</v>
      </c>
      <c r="L15">
        <v>26</v>
      </c>
      <c r="M15">
        <v>0</v>
      </c>
      <c r="N15">
        <v>3</v>
      </c>
      <c r="O15">
        <v>0</v>
      </c>
      <c r="P15">
        <v>0</v>
      </c>
      <c r="Q15">
        <v>126</v>
      </c>
      <c r="R15">
        <v>0</v>
      </c>
      <c r="S15">
        <v>0.892573262076653</v>
      </c>
      <c r="T15">
        <v>0.93561465404953104</v>
      </c>
      <c r="V15">
        <f t="shared" si="0"/>
        <v>155</v>
      </c>
      <c r="W15">
        <f t="shared" si="1"/>
        <v>0.25806451612903225</v>
      </c>
    </row>
    <row r="16" spans="1:23" x14ac:dyDescent="0.25">
      <c r="A16" t="s">
        <v>861</v>
      </c>
      <c r="B16" t="s">
        <v>861</v>
      </c>
      <c r="C16">
        <v>4</v>
      </c>
      <c r="D16">
        <v>147</v>
      </c>
      <c r="E16">
        <v>62</v>
      </c>
      <c r="F16">
        <v>17</v>
      </c>
      <c r="G16">
        <v>0</v>
      </c>
      <c r="H16">
        <v>0</v>
      </c>
      <c r="I16">
        <v>222</v>
      </c>
      <c r="J16">
        <v>18</v>
      </c>
      <c r="K16">
        <v>5</v>
      </c>
      <c r="L16">
        <v>14</v>
      </c>
      <c r="M16">
        <v>3</v>
      </c>
      <c r="N16">
        <v>222</v>
      </c>
      <c r="O16">
        <v>0</v>
      </c>
      <c r="P16">
        <v>0</v>
      </c>
      <c r="Q16">
        <v>226</v>
      </c>
      <c r="R16">
        <v>0</v>
      </c>
      <c r="S16">
        <v>0.72413858465924397</v>
      </c>
      <c r="T16">
        <v>0.82913666510445505</v>
      </c>
      <c r="V16">
        <f t="shared" si="0"/>
        <v>470</v>
      </c>
      <c r="W16">
        <f t="shared" si="1"/>
        <v>0.13191489361702127</v>
      </c>
    </row>
    <row r="17" spans="1:23" x14ac:dyDescent="0.25">
      <c r="A17" t="s">
        <v>862</v>
      </c>
      <c r="B17" t="s">
        <v>862</v>
      </c>
      <c r="C17">
        <v>0</v>
      </c>
      <c r="D17">
        <v>16</v>
      </c>
      <c r="E17">
        <v>4</v>
      </c>
      <c r="F17">
        <v>1</v>
      </c>
      <c r="G17">
        <v>0</v>
      </c>
      <c r="H17">
        <v>0</v>
      </c>
      <c r="I17">
        <v>19</v>
      </c>
      <c r="J17">
        <v>3</v>
      </c>
      <c r="K17">
        <v>0</v>
      </c>
      <c r="L17">
        <v>13</v>
      </c>
      <c r="M17">
        <v>0</v>
      </c>
      <c r="N17">
        <v>18</v>
      </c>
      <c r="O17">
        <v>0</v>
      </c>
      <c r="P17">
        <v>0</v>
      </c>
      <c r="Q17">
        <v>12</v>
      </c>
      <c r="R17">
        <v>0</v>
      </c>
      <c r="S17">
        <v>0.732059542323928</v>
      </c>
      <c r="T17">
        <v>0.72819017716976897</v>
      </c>
      <c r="V17">
        <f t="shared" si="0"/>
        <v>43</v>
      </c>
      <c r="W17">
        <f t="shared" si="1"/>
        <v>9.3023255813953487E-2</v>
      </c>
    </row>
    <row r="18" spans="1:23" x14ac:dyDescent="0.25">
      <c r="A18" t="s">
        <v>863</v>
      </c>
      <c r="B18" t="s">
        <v>863</v>
      </c>
      <c r="C18">
        <v>1</v>
      </c>
      <c r="D18">
        <v>20</v>
      </c>
      <c r="E18">
        <v>7</v>
      </c>
      <c r="F18">
        <v>3</v>
      </c>
      <c r="G18">
        <v>0</v>
      </c>
      <c r="H18">
        <v>0</v>
      </c>
      <c r="I18">
        <v>9</v>
      </c>
      <c r="J18">
        <v>2</v>
      </c>
      <c r="K18">
        <v>1</v>
      </c>
      <c r="L18">
        <v>0</v>
      </c>
      <c r="M18">
        <v>0</v>
      </c>
      <c r="N18">
        <v>9</v>
      </c>
      <c r="O18">
        <v>0</v>
      </c>
      <c r="P18">
        <v>0</v>
      </c>
      <c r="Q18">
        <v>32</v>
      </c>
      <c r="R18">
        <v>0</v>
      </c>
      <c r="S18">
        <v>0.67962184873949605</v>
      </c>
      <c r="T18">
        <v>0.91500904159132002</v>
      </c>
      <c r="V18">
        <f t="shared" si="0"/>
        <v>42</v>
      </c>
      <c r="W18">
        <f t="shared" si="1"/>
        <v>0.16666666666666666</v>
      </c>
    </row>
    <row r="19" spans="1:23" x14ac:dyDescent="0.25">
      <c r="A19" t="s">
        <v>864</v>
      </c>
      <c r="B19" t="s">
        <v>864</v>
      </c>
      <c r="C19">
        <v>0</v>
      </c>
      <c r="D19">
        <v>25</v>
      </c>
      <c r="E19">
        <v>27</v>
      </c>
      <c r="F19">
        <v>2</v>
      </c>
      <c r="G19">
        <v>0</v>
      </c>
      <c r="H19">
        <v>0</v>
      </c>
      <c r="I19">
        <v>0</v>
      </c>
      <c r="J19">
        <v>3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56</v>
      </c>
      <c r="R19">
        <v>0</v>
      </c>
      <c r="S19">
        <v>0.80332323126763505</v>
      </c>
      <c r="T19">
        <v>0.99489958559132896</v>
      </c>
      <c r="V19">
        <f t="shared" si="0"/>
        <v>57</v>
      </c>
      <c r="W19">
        <f t="shared" si="1"/>
        <v>0.47368421052631576</v>
      </c>
    </row>
    <row r="20" spans="1:23" x14ac:dyDescent="0.25">
      <c r="A20" t="s">
        <v>357</v>
      </c>
      <c r="B20" t="s">
        <v>357</v>
      </c>
      <c r="C20">
        <v>3</v>
      </c>
      <c r="D20">
        <v>1</v>
      </c>
      <c r="E20">
        <v>0</v>
      </c>
      <c r="F20">
        <v>0</v>
      </c>
      <c r="G20">
        <v>0</v>
      </c>
      <c r="H20">
        <v>0</v>
      </c>
      <c r="I20">
        <v>38</v>
      </c>
      <c r="J20">
        <v>5</v>
      </c>
      <c r="K20">
        <v>3</v>
      </c>
      <c r="L20">
        <v>1</v>
      </c>
      <c r="M20">
        <v>0</v>
      </c>
      <c r="N20">
        <v>40</v>
      </c>
      <c r="O20">
        <v>0</v>
      </c>
      <c r="P20">
        <v>0</v>
      </c>
      <c r="Q20">
        <v>3</v>
      </c>
      <c r="R20">
        <v>0</v>
      </c>
      <c r="S20">
        <v>0.92948903699410801</v>
      </c>
      <c r="T20">
        <v>0.94793964528368502</v>
      </c>
      <c r="V20">
        <f t="shared" si="0"/>
        <v>47</v>
      </c>
      <c r="W20">
        <f t="shared" si="1"/>
        <v>0</v>
      </c>
    </row>
    <row r="21" spans="1:23" x14ac:dyDescent="0.25">
      <c r="A21" t="s">
        <v>865</v>
      </c>
      <c r="B21" t="s">
        <v>865</v>
      </c>
      <c r="C21">
        <v>0</v>
      </c>
      <c r="D21">
        <v>100</v>
      </c>
      <c r="E21">
        <v>18</v>
      </c>
      <c r="F21">
        <v>3</v>
      </c>
      <c r="G21">
        <v>1</v>
      </c>
      <c r="H21">
        <v>1</v>
      </c>
      <c r="I21">
        <v>24</v>
      </c>
      <c r="J21">
        <v>2</v>
      </c>
      <c r="K21">
        <v>0</v>
      </c>
      <c r="L21">
        <v>23</v>
      </c>
      <c r="M21">
        <v>0</v>
      </c>
      <c r="N21">
        <v>22</v>
      </c>
      <c r="O21">
        <v>0</v>
      </c>
      <c r="P21">
        <v>4</v>
      </c>
      <c r="Q21">
        <v>100</v>
      </c>
      <c r="R21">
        <v>0</v>
      </c>
      <c r="S21">
        <v>0.852287153982069</v>
      </c>
      <c r="T21">
        <v>0.85529059751564096</v>
      </c>
      <c r="V21">
        <f t="shared" si="0"/>
        <v>149</v>
      </c>
      <c r="W21">
        <f t="shared" si="1"/>
        <v>0.12080536912751678</v>
      </c>
    </row>
    <row r="22" spans="1:23" x14ac:dyDescent="0.25">
      <c r="A22" t="s">
        <v>215</v>
      </c>
      <c r="B22" t="s">
        <v>215</v>
      </c>
      <c r="C22">
        <v>0</v>
      </c>
      <c r="D22">
        <v>27</v>
      </c>
      <c r="E22">
        <v>10</v>
      </c>
      <c r="F22">
        <v>3</v>
      </c>
      <c r="G22">
        <v>0</v>
      </c>
      <c r="H22">
        <v>0</v>
      </c>
      <c r="I22">
        <v>52</v>
      </c>
      <c r="J22">
        <v>4</v>
      </c>
      <c r="K22">
        <v>0</v>
      </c>
      <c r="L22">
        <v>4</v>
      </c>
      <c r="M22">
        <v>0</v>
      </c>
      <c r="N22">
        <v>52</v>
      </c>
      <c r="O22">
        <v>1</v>
      </c>
      <c r="P22">
        <v>0</v>
      </c>
      <c r="Q22">
        <v>39</v>
      </c>
      <c r="R22">
        <v>0</v>
      </c>
      <c r="S22">
        <v>0.77282582510238496</v>
      </c>
      <c r="T22">
        <v>0.832491412406547</v>
      </c>
      <c r="V22">
        <f t="shared" si="0"/>
        <v>96</v>
      </c>
      <c r="W22">
        <f t="shared" si="1"/>
        <v>0.10416666666666667</v>
      </c>
    </row>
    <row r="23" spans="1:23" x14ac:dyDescent="0.25">
      <c r="A23" t="s">
        <v>866</v>
      </c>
      <c r="B23" t="s">
        <v>866</v>
      </c>
      <c r="C23">
        <v>0</v>
      </c>
      <c r="D23">
        <v>99</v>
      </c>
      <c r="E23">
        <v>40</v>
      </c>
      <c r="F23">
        <v>0</v>
      </c>
      <c r="G23">
        <v>0</v>
      </c>
      <c r="H23">
        <v>0</v>
      </c>
      <c r="I23">
        <v>39</v>
      </c>
      <c r="J23">
        <v>5</v>
      </c>
      <c r="K23">
        <v>0</v>
      </c>
      <c r="L23">
        <v>18</v>
      </c>
      <c r="M23">
        <v>2</v>
      </c>
      <c r="N23">
        <v>34</v>
      </c>
      <c r="O23">
        <v>0</v>
      </c>
      <c r="P23">
        <v>0</v>
      </c>
      <c r="Q23">
        <v>126</v>
      </c>
      <c r="R23">
        <v>3</v>
      </c>
      <c r="S23">
        <v>0.77333965949089101</v>
      </c>
      <c r="T23">
        <v>0.86741567488875904</v>
      </c>
      <c r="V23">
        <f t="shared" si="0"/>
        <v>183</v>
      </c>
      <c r="W23">
        <f t="shared" si="1"/>
        <v>0.21857923497267759</v>
      </c>
    </row>
    <row r="24" spans="1:23" x14ac:dyDescent="0.25">
      <c r="A24" t="s">
        <v>772</v>
      </c>
      <c r="B24" t="s">
        <v>772</v>
      </c>
      <c r="C24">
        <v>0</v>
      </c>
      <c r="D24">
        <v>14</v>
      </c>
      <c r="E24">
        <v>21</v>
      </c>
      <c r="F24">
        <v>0</v>
      </c>
      <c r="G24">
        <v>0</v>
      </c>
      <c r="H24">
        <v>0</v>
      </c>
      <c r="I24">
        <v>4</v>
      </c>
      <c r="J24">
        <v>0</v>
      </c>
      <c r="K24">
        <v>0</v>
      </c>
      <c r="L24">
        <v>0</v>
      </c>
      <c r="M24">
        <v>0</v>
      </c>
      <c r="N24">
        <v>4</v>
      </c>
      <c r="O24">
        <v>0</v>
      </c>
      <c r="P24">
        <v>0</v>
      </c>
      <c r="Q24">
        <v>35</v>
      </c>
      <c r="R24">
        <v>0</v>
      </c>
      <c r="S24">
        <v>0.81010719754977001</v>
      </c>
      <c r="T24">
        <v>0.96776792908944398</v>
      </c>
      <c r="V24">
        <f t="shared" si="0"/>
        <v>39</v>
      </c>
      <c r="W24">
        <f t="shared" si="1"/>
        <v>0.53846153846153844</v>
      </c>
    </row>
    <row r="25" spans="1:23" x14ac:dyDescent="0.25">
      <c r="A25" t="s">
        <v>773</v>
      </c>
      <c r="B25" t="s">
        <v>773</v>
      </c>
      <c r="C25">
        <v>0</v>
      </c>
      <c r="D25">
        <v>51</v>
      </c>
      <c r="E25">
        <v>43</v>
      </c>
      <c r="F25">
        <v>1</v>
      </c>
      <c r="G25">
        <v>1</v>
      </c>
      <c r="H25">
        <v>0</v>
      </c>
      <c r="I25">
        <v>85</v>
      </c>
      <c r="J25">
        <v>0</v>
      </c>
      <c r="K25">
        <v>0</v>
      </c>
      <c r="L25">
        <v>35</v>
      </c>
      <c r="M25">
        <v>2</v>
      </c>
      <c r="N25">
        <v>80</v>
      </c>
      <c r="O25">
        <v>3</v>
      </c>
      <c r="P25">
        <v>0</v>
      </c>
      <c r="Q25">
        <v>58</v>
      </c>
      <c r="R25">
        <v>3</v>
      </c>
      <c r="S25">
        <v>0.74205703519739696</v>
      </c>
      <c r="T25">
        <v>0.71781465287958801</v>
      </c>
      <c r="V25">
        <f t="shared" si="0"/>
        <v>181</v>
      </c>
      <c r="W25">
        <f t="shared" si="1"/>
        <v>0.23756906077348067</v>
      </c>
    </row>
    <row r="26" spans="1:23" x14ac:dyDescent="0.25">
      <c r="A26" t="s">
        <v>524</v>
      </c>
      <c r="B26" t="s">
        <v>524</v>
      </c>
      <c r="C26">
        <v>12</v>
      </c>
      <c r="D26">
        <v>5</v>
      </c>
      <c r="E26">
        <v>0</v>
      </c>
      <c r="F26">
        <v>7</v>
      </c>
      <c r="G26">
        <v>0</v>
      </c>
      <c r="H26">
        <v>0</v>
      </c>
      <c r="I26">
        <v>0</v>
      </c>
      <c r="J26">
        <v>21</v>
      </c>
      <c r="K26">
        <v>12</v>
      </c>
      <c r="L26">
        <v>5</v>
      </c>
      <c r="M26">
        <v>0</v>
      </c>
      <c r="N26">
        <v>0</v>
      </c>
      <c r="O26">
        <v>0</v>
      </c>
      <c r="P26">
        <v>5</v>
      </c>
      <c r="Q26">
        <v>23</v>
      </c>
      <c r="R26">
        <v>0</v>
      </c>
      <c r="S26">
        <v>0.70388033817472395</v>
      </c>
      <c r="T26">
        <v>0.74273858921161795</v>
      </c>
      <c r="V26">
        <f t="shared" si="0"/>
        <v>45</v>
      </c>
      <c r="W26">
        <f t="shared" si="1"/>
        <v>0</v>
      </c>
    </row>
    <row r="27" spans="1:23" x14ac:dyDescent="0.25">
      <c r="A27" t="s">
        <v>146</v>
      </c>
      <c r="B27" t="s">
        <v>146</v>
      </c>
      <c r="C27">
        <v>0</v>
      </c>
      <c r="D27">
        <v>22</v>
      </c>
      <c r="E27">
        <v>4</v>
      </c>
      <c r="F27">
        <v>0</v>
      </c>
      <c r="G27">
        <v>0</v>
      </c>
      <c r="H27">
        <v>0</v>
      </c>
      <c r="I27">
        <v>47</v>
      </c>
      <c r="J27">
        <v>9</v>
      </c>
      <c r="K27">
        <v>0</v>
      </c>
      <c r="L27">
        <v>1</v>
      </c>
      <c r="M27">
        <v>4</v>
      </c>
      <c r="N27">
        <v>48</v>
      </c>
      <c r="O27">
        <v>0</v>
      </c>
      <c r="P27">
        <v>0</v>
      </c>
      <c r="Q27">
        <v>29</v>
      </c>
      <c r="R27">
        <v>0</v>
      </c>
      <c r="S27">
        <v>0.79856630824372798</v>
      </c>
      <c r="T27">
        <v>0.83907111231589404</v>
      </c>
      <c r="V27">
        <f t="shared" si="0"/>
        <v>82</v>
      </c>
      <c r="W27">
        <f t="shared" si="1"/>
        <v>4.878048780487805E-2</v>
      </c>
    </row>
    <row r="28" spans="1:23" x14ac:dyDescent="0.25">
      <c r="A28" t="s">
        <v>775</v>
      </c>
      <c r="B28" t="s">
        <v>775</v>
      </c>
      <c r="C28">
        <v>9</v>
      </c>
      <c r="D28">
        <v>17</v>
      </c>
      <c r="E28">
        <v>9</v>
      </c>
      <c r="F28">
        <v>2</v>
      </c>
      <c r="G28">
        <v>0</v>
      </c>
      <c r="H28">
        <v>0</v>
      </c>
      <c r="I28">
        <v>105</v>
      </c>
      <c r="J28">
        <v>2</v>
      </c>
      <c r="K28">
        <v>9</v>
      </c>
      <c r="L28">
        <v>0</v>
      </c>
      <c r="M28">
        <v>1</v>
      </c>
      <c r="N28">
        <v>105</v>
      </c>
      <c r="O28">
        <v>0</v>
      </c>
      <c r="P28">
        <v>0</v>
      </c>
      <c r="Q28">
        <v>29</v>
      </c>
      <c r="R28">
        <v>0</v>
      </c>
      <c r="S28">
        <v>0.884908195253023</v>
      </c>
      <c r="T28">
        <v>0.894925630111435</v>
      </c>
      <c r="V28">
        <f t="shared" si="0"/>
        <v>144</v>
      </c>
      <c r="W28">
        <f t="shared" si="1"/>
        <v>6.25E-2</v>
      </c>
    </row>
    <row r="29" spans="1:23" x14ac:dyDescent="0.25">
      <c r="A29" t="s">
        <v>218</v>
      </c>
      <c r="B29" t="s">
        <v>218</v>
      </c>
      <c r="C29">
        <v>0</v>
      </c>
      <c r="D29">
        <v>22</v>
      </c>
      <c r="E29">
        <v>0</v>
      </c>
      <c r="F29">
        <v>1</v>
      </c>
      <c r="G29">
        <v>3</v>
      </c>
      <c r="H29">
        <v>1</v>
      </c>
      <c r="I29">
        <v>15</v>
      </c>
      <c r="J29">
        <v>6</v>
      </c>
      <c r="K29">
        <v>0</v>
      </c>
      <c r="L29">
        <v>0</v>
      </c>
      <c r="M29">
        <v>0</v>
      </c>
      <c r="N29">
        <v>0</v>
      </c>
      <c r="O29">
        <v>3</v>
      </c>
      <c r="P29">
        <v>29</v>
      </c>
      <c r="Q29">
        <v>7</v>
      </c>
      <c r="R29">
        <v>9</v>
      </c>
      <c r="S29">
        <v>0.70748299319727903</v>
      </c>
      <c r="T29">
        <v>0.80699708454810504</v>
      </c>
      <c r="V29">
        <f t="shared" si="0"/>
        <v>48</v>
      </c>
      <c r="W29">
        <f t="shared" si="1"/>
        <v>0</v>
      </c>
    </row>
    <row r="30" spans="1:23" x14ac:dyDescent="0.25">
      <c r="A30" t="s">
        <v>221</v>
      </c>
      <c r="B30" t="s">
        <v>221</v>
      </c>
      <c r="C30">
        <v>1</v>
      </c>
      <c r="D30">
        <v>12</v>
      </c>
      <c r="E30">
        <v>0</v>
      </c>
      <c r="F30">
        <v>3</v>
      </c>
      <c r="G30">
        <v>0</v>
      </c>
      <c r="H30">
        <v>1</v>
      </c>
      <c r="I30">
        <v>0</v>
      </c>
      <c r="J30">
        <v>42</v>
      </c>
      <c r="K30">
        <v>1</v>
      </c>
      <c r="L30">
        <v>12</v>
      </c>
      <c r="M30">
        <v>0</v>
      </c>
      <c r="N30">
        <v>0</v>
      </c>
      <c r="O30">
        <v>0</v>
      </c>
      <c r="P30">
        <v>0</v>
      </c>
      <c r="Q30">
        <v>46</v>
      </c>
      <c r="R30">
        <v>0</v>
      </c>
      <c r="S30">
        <v>0.88371919898756801</v>
      </c>
      <c r="T30">
        <v>0.92291653503506699</v>
      </c>
      <c r="V30">
        <f t="shared" si="0"/>
        <v>59</v>
      </c>
      <c r="W30">
        <f t="shared" si="1"/>
        <v>0</v>
      </c>
    </row>
    <row r="31" spans="1:23" x14ac:dyDescent="0.25">
      <c r="A31" t="s">
        <v>776</v>
      </c>
      <c r="B31" t="s">
        <v>776</v>
      </c>
      <c r="C31">
        <v>6</v>
      </c>
      <c r="D31">
        <v>33</v>
      </c>
      <c r="E31">
        <v>2</v>
      </c>
      <c r="F31">
        <v>7</v>
      </c>
      <c r="G31">
        <v>0</v>
      </c>
      <c r="H31">
        <v>0</v>
      </c>
      <c r="I31">
        <v>0</v>
      </c>
      <c r="J31">
        <v>105</v>
      </c>
      <c r="K31">
        <v>6</v>
      </c>
      <c r="L31">
        <v>23</v>
      </c>
      <c r="M31">
        <v>0</v>
      </c>
      <c r="N31">
        <v>0</v>
      </c>
      <c r="O31">
        <v>3</v>
      </c>
      <c r="P31">
        <v>0</v>
      </c>
      <c r="Q31">
        <v>120</v>
      </c>
      <c r="R31">
        <v>1</v>
      </c>
      <c r="S31">
        <v>0.86881446014446095</v>
      </c>
      <c r="T31">
        <v>0.91954209396613396</v>
      </c>
      <c r="V31">
        <f t="shared" si="0"/>
        <v>153</v>
      </c>
      <c r="W31">
        <f t="shared" si="1"/>
        <v>1.3071895424836602E-2</v>
      </c>
    </row>
    <row r="32" spans="1:23" x14ac:dyDescent="0.25">
      <c r="A32" t="s">
        <v>777</v>
      </c>
      <c r="B32" t="s">
        <v>777</v>
      </c>
      <c r="C32">
        <v>0</v>
      </c>
      <c r="D32">
        <v>80</v>
      </c>
      <c r="E32">
        <v>26</v>
      </c>
      <c r="F32">
        <v>7</v>
      </c>
      <c r="G32">
        <v>0</v>
      </c>
      <c r="H32">
        <v>0</v>
      </c>
      <c r="I32">
        <v>0</v>
      </c>
      <c r="J32">
        <v>4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116</v>
      </c>
      <c r="R32">
        <v>0</v>
      </c>
      <c r="S32">
        <v>0.86900594154480204</v>
      </c>
      <c r="T32">
        <v>0.99753712884425505</v>
      </c>
      <c r="V32">
        <f t="shared" si="0"/>
        <v>117</v>
      </c>
      <c r="W32">
        <f t="shared" si="1"/>
        <v>0.22222222222222221</v>
      </c>
    </row>
    <row r="33" spans="1:23" x14ac:dyDescent="0.25">
      <c r="A33" t="s">
        <v>778</v>
      </c>
      <c r="B33" t="s">
        <v>778</v>
      </c>
      <c r="C33">
        <v>0</v>
      </c>
      <c r="D33">
        <v>41</v>
      </c>
      <c r="E33">
        <v>5</v>
      </c>
      <c r="F33">
        <v>7</v>
      </c>
      <c r="G33">
        <v>0</v>
      </c>
      <c r="H33">
        <v>0</v>
      </c>
      <c r="I33">
        <v>0</v>
      </c>
      <c r="J33">
        <v>7</v>
      </c>
      <c r="K33">
        <v>0</v>
      </c>
      <c r="L33">
        <v>8</v>
      </c>
      <c r="M33">
        <v>0</v>
      </c>
      <c r="N33">
        <v>0</v>
      </c>
      <c r="O33">
        <v>0</v>
      </c>
      <c r="P33">
        <v>0</v>
      </c>
      <c r="Q33">
        <v>52</v>
      </c>
      <c r="R33">
        <v>0</v>
      </c>
      <c r="S33">
        <v>0.85777636997149198</v>
      </c>
      <c r="T33">
        <v>0.95706028075970295</v>
      </c>
      <c r="V33">
        <f t="shared" si="0"/>
        <v>60</v>
      </c>
      <c r="W33">
        <f t="shared" si="1"/>
        <v>8.3333333333333329E-2</v>
      </c>
    </row>
    <row r="34" spans="1:23" x14ac:dyDescent="0.25">
      <c r="A34" t="s">
        <v>302</v>
      </c>
      <c r="B34" t="s">
        <v>302</v>
      </c>
      <c r="C34">
        <v>3</v>
      </c>
      <c r="D34">
        <v>6</v>
      </c>
      <c r="E34">
        <v>0</v>
      </c>
      <c r="F34">
        <v>3</v>
      </c>
      <c r="G34">
        <v>0</v>
      </c>
      <c r="H34">
        <v>9</v>
      </c>
      <c r="I34">
        <v>0</v>
      </c>
      <c r="J34">
        <v>12</v>
      </c>
      <c r="K34">
        <v>3</v>
      </c>
      <c r="L34">
        <v>6</v>
      </c>
      <c r="M34">
        <v>0</v>
      </c>
      <c r="N34">
        <v>0</v>
      </c>
      <c r="O34">
        <v>0</v>
      </c>
      <c r="P34">
        <v>12</v>
      </c>
      <c r="Q34">
        <v>12</v>
      </c>
      <c r="R34">
        <v>0</v>
      </c>
      <c r="S34">
        <v>0.58525345622119795</v>
      </c>
      <c r="T34">
        <v>0.67567567567567599</v>
      </c>
      <c r="V34">
        <f t="shared" si="0"/>
        <v>33</v>
      </c>
      <c r="W34">
        <f t="shared" si="1"/>
        <v>0</v>
      </c>
    </row>
    <row r="35" spans="1:23" x14ac:dyDescent="0.25">
      <c r="A35" t="s">
        <v>867</v>
      </c>
      <c r="B35" t="s">
        <v>867</v>
      </c>
      <c r="C35">
        <v>0</v>
      </c>
      <c r="D35">
        <v>38</v>
      </c>
      <c r="E35">
        <v>8</v>
      </c>
      <c r="F35">
        <v>0</v>
      </c>
      <c r="G35">
        <v>0</v>
      </c>
      <c r="H35">
        <v>0</v>
      </c>
      <c r="I35">
        <v>9</v>
      </c>
      <c r="J35">
        <v>2</v>
      </c>
      <c r="K35">
        <v>0</v>
      </c>
      <c r="L35">
        <v>5</v>
      </c>
      <c r="M35">
        <v>1</v>
      </c>
      <c r="N35">
        <v>9</v>
      </c>
      <c r="O35">
        <v>0</v>
      </c>
      <c r="P35">
        <v>0</v>
      </c>
      <c r="Q35">
        <v>41</v>
      </c>
      <c r="R35">
        <v>1</v>
      </c>
      <c r="S35">
        <v>0.85149313962873296</v>
      </c>
      <c r="T35">
        <v>0.88341451728818998</v>
      </c>
      <c r="V35">
        <f t="shared" si="0"/>
        <v>57</v>
      </c>
      <c r="W35">
        <f t="shared" si="1"/>
        <v>0.14035087719298245</v>
      </c>
    </row>
    <row r="36" spans="1:23" x14ac:dyDescent="0.25">
      <c r="A36" t="s">
        <v>779</v>
      </c>
      <c r="B36" t="s">
        <v>779</v>
      </c>
      <c r="C36">
        <v>3</v>
      </c>
      <c r="D36">
        <v>98</v>
      </c>
      <c r="E36">
        <v>6</v>
      </c>
      <c r="F36">
        <v>0</v>
      </c>
      <c r="G36">
        <v>2</v>
      </c>
      <c r="H36">
        <v>0</v>
      </c>
      <c r="I36">
        <v>55</v>
      </c>
      <c r="J36">
        <v>4</v>
      </c>
      <c r="K36">
        <v>3</v>
      </c>
      <c r="L36">
        <v>26</v>
      </c>
      <c r="M36">
        <v>0</v>
      </c>
      <c r="N36">
        <v>58</v>
      </c>
      <c r="O36">
        <v>23</v>
      </c>
      <c r="P36">
        <v>2</v>
      </c>
      <c r="Q36">
        <v>56</v>
      </c>
      <c r="R36">
        <v>0</v>
      </c>
      <c r="S36">
        <v>0.82522676630128999</v>
      </c>
      <c r="T36">
        <v>0.62044200940287997</v>
      </c>
      <c r="V36">
        <f t="shared" si="0"/>
        <v>168</v>
      </c>
      <c r="W36">
        <f t="shared" si="1"/>
        <v>3.5714285714285712E-2</v>
      </c>
    </row>
    <row r="37" spans="1:23" x14ac:dyDescent="0.25">
      <c r="A37" t="s">
        <v>821</v>
      </c>
      <c r="B37" t="s">
        <v>821</v>
      </c>
      <c r="C37">
        <v>8</v>
      </c>
      <c r="D37">
        <v>14</v>
      </c>
      <c r="E37">
        <v>1</v>
      </c>
      <c r="F37">
        <v>1</v>
      </c>
      <c r="G37">
        <v>0</v>
      </c>
      <c r="H37">
        <v>0</v>
      </c>
      <c r="I37">
        <v>153</v>
      </c>
      <c r="J37">
        <v>0</v>
      </c>
      <c r="K37">
        <v>8</v>
      </c>
      <c r="L37">
        <v>11</v>
      </c>
      <c r="M37">
        <v>0</v>
      </c>
      <c r="N37">
        <v>153</v>
      </c>
      <c r="O37">
        <v>0</v>
      </c>
      <c r="P37">
        <v>0</v>
      </c>
      <c r="Q37">
        <v>5</v>
      </c>
      <c r="R37">
        <v>0</v>
      </c>
      <c r="S37">
        <v>0.95378311013476402</v>
      </c>
      <c r="T37">
        <v>0.95336684146540596</v>
      </c>
      <c r="V37">
        <f t="shared" si="0"/>
        <v>177</v>
      </c>
      <c r="W37">
        <f t="shared" si="1"/>
        <v>5.6497175141242938E-3</v>
      </c>
    </row>
    <row r="38" spans="1:23" x14ac:dyDescent="0.25">
      <c r="A38" t="s">
        <v>155</v>
      </c>
      <c r="B38" t="s">
        <v>155</v>
      </c>
      <c r="C38">
        <v>146</v>
      </c>
      <c r="D38">
        <v>13</v>
      </c>
      <c r="E38">
        <v>0</v>
      </c>
      <c r="F38">
        <v>1</v>
      </c>
      <c r="G38">
        <v>0</v>
      </c>
      <c r="H38">
        <v>0</v>
      </c>
      <c r="I38">
        <v>0</v>
      </c>
      <c r="J38">
        <v>51</v>
      </c>
      <c r="K38">
        <v>146</v>
      </c>
      <c r="L38">
        <v>17</v>
      </c>
      <c r="M38">
        <v>0</v>
      </c>
      <c r="N38">
        <v>0</v>
      </c>
      <c r="O38">
        <v>0</v>
      </c>
      <c r="P38">
        <v>3</v>
      </c>
      <c r="Q38">
        <v>45</v>
      </c>
      <c r="R38">
        <v>0</v>
      </c>
      <c r="S38">
        <v>0.87880836728763001</v>
      </c>
      <c r="T38">
        <v>0.87380418557710304</v>
      </c>
      <c r="V38">
        <f t="shared" si="0"/>
        <v>211</v>
      </c>
      <c r="W38">
        <f t="shared" si="1"/>
        <v>0</v>
      </c>
    </row>
    <row r="39" spans="1:23" x14ac:dyDescent="0.25">
      <c r="A39" t="s">
        <v>802</v>
      </c>
      <c r="B39" t="s">
        <v>802</v>
      </c>
      <c r="C39">
        <v>2</v>
      </c>
      <c r="D39">
        <v>41</v>
      </c>
      <c r="E39">
        <v>0</v>
      </c>
      <c r="F39">
        <v>1</v>
      </c>
      <c r="G39">
        <v>3</v>
      </c>
      <c r="H39">
        <v>0</v>
      </c>
      <c r="I39">
        <v>2</v>
      </c>
      <c r="J39">
        <v>3</v>
      </c>
      <c r="K39">
        <v>3</v>
      </c>
      <c r="L39">
        <v>11</v>
      </c>
      <c r="M39">
        <v>0</v>
      </c>
      <c r="N39">
        <v>1</v>
      </c>
      <c r="O39">
        <v>0</v>
      </c>
      <c r="P39">
        <v>27</v>
      </c>
      <c r="Q39">
        <v>7</v>
      </c>
      <c r="R39">
        <v>3</v>
      </c>
      <c r="S39">
        <v>0.91669454667112704</v>
      </c>
      <c r="T39">
        <v>0.72206660441954595</v>
      </c>
      <c r="V39">
        <f t="shared" si="0"/>
        <v>52</v>
      </c>
      <c r="W39">
        <f t="shared" si="1"/>
        <v>0</v>
      </c>
    </row>
    <row r="40" spans="1:23" x14ac:dyDescent="0.25">
      <c r="A40" t="s">
        <v>823</v>
      </c>
      <c r="B40" t="s">
        <v>823</v>
      </c>
      <c r="C40">
        <v>0</v>
      </c>
      <c r="D40">
        <v>70</v>
      </c>
      <c r="E40">
        <v>15</v>
      </c>
      <c r="F40">
        <v>25</v>
      </c>
      <c r="G40">
        <v>0</v>
      </c>
      <c r="H40">
        <v>0</v>
      </c>
      <c r="I40">
        <v>0</v>
      </c>
      <c r="J40">
        <v>28</v>
      </c>
      <c r="K40">
        <v>0</v>
      </c>
      <c r="L40">
        <v>6</v>
      </c>
      <c r="M40">
        <v>1</v>
      </c>
      <c r="N40">
        <v>1</v>
      </c>
      <c r="O40">
        <v>0</v>
      </c>
      <c r="P40">
        <v>0</v>
      </c>
      <c r="Q40">
        <v>130</v>
      </c>
      <c r="R40">
        <v>0</v>
      </c>
      <c r="S40">
        <v>0.726485635576545</v>
      </c>
      <c r="T40">
        <v>0.98223774100501005</v>
      </c>
      <c r="V40">
        <f t="shared" si="0"/>
        <v>138</v>
      </c>
      <c r="W40">
        <f t="shared" si="1"/>
        <v>0.10869565217391304</v>
      </c>
    </row>
    <row r="41" spans="1:23" x14ac:dyDescent="0.25">
      <c r="A41" t="s">
        <v>868</v>
      </c>
      <c r="B41" t="s">
        <v>868</v>
      </c>
      <c r="C41">
        <v>0</v>
      </c>
      <c r="D41">
        <v>37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8</v>
      </c>
      <c r="M41">
        <v>0</v>
      </c>
      <c r="N41">
        <v>0</v>
      </c>
      <c r="O41">
        <v>1</v>
      </c>
      <c r="P41">
        <v>0</v>
      </c>
      <c r="Q41">
        <v>34</v>
      </c>
      <c r="R41">
        <v>0</v>
      </c>
      <c r="S41">
        <v>0.95485510930350803</v>
      </c>
      <c r="T41">
        <v>0.92652392652392601</v>
      </c>
      <c r="V41">
        <f t="shared" si="0"/>
        <v>43</v>
      </c>
      <c r="W41">
        <f t="shared" si="1"/>
        <v>0</v>
      </c>
    </row>
    <row r="42" spans="1:23" x14ac:dyDescent="0.25">
      <c r="A42" t="s">
        <v>171</v>
      </c>
      <c r="B42" t="s">
        <v>171</v>
      </c>
      <c r="C42">
        <v>1</v>
      </c>
      <c r="D42">
        <v>49</v>
      </c>
      <c r="E42">
        <v>50</v>
      </c>
      <c r="F42">
        <v>0</v>
      </c>
      <c r="G42">
        <v>0</v>
      </c>
      <c r="H42">
        <v>0</v>
      </c>
      <c r="I42">
        <v>19</v>
      </c>
      <c r="J42">
        <v>4</v>
      </c>
      <c r="K42">
        <v>1</v>
      </c>
      <c r="L42">
        <v>2</v>
      </c>
      <c r="M42">
        <v>0</v>
      </c>
      <c r="N42">
        <v>27</v>
      </c>
      <c r="O42">
        <v>6</v>
      </c>
      <c r="P42">
        <v>0</v>
      </c>
      <c r="Q42">
        <v>87</v>
      </c>
      <c r="R42">
        <v>0</v>
      </c>
      <c r="S42">
        <v>0.73344518712959705</v>
      </c>
      <c r="T42">
        <v>0.883679098213215</v>
      </c>
      <c r="V42">
        <f t="shared" si="0"/>
        <v>123</v>
      </c>
      <c r="W42">
        <f t="shared" si="1"/>
        <v>0.4065040650406504</v>
      </c>
    </row>
    <row r="43" spans="1:23" x14ac:dyDescent="0.25">
      <c r="S43" t="s">
        <v>869</v>
      </c>
    </row>
    <row r="44" spans="1:23" x14ac:dyDescent="0.25">
      <c r="S44" s="53">
        <f>AVERAGE(S2:S42)</f>
        <v>0.80465121927833305</v>
      </c>
      <c r="T44" s="53">
        <f>AVERAGE(T2:T42)</f>
        <v>0.87324247537033328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1"/>
  <sheetViews>
    <sheetView zoomScaleNormal="100" workbookViewId="0">
      <selection activeCell="E34" sqref="E34"/>
    </sheetView>
  </sheetViews>
  <sheetFormatPr defaultColWidth="11.42578125" defaultRowHeight="15" x14ac:dyDescent="0.25"/>
  <cols>
    <col min="1" max="1" width="23.85546875" customWidth="1"/>
    <col min="2" max="2" width="21.85546875" customWidth="1"/>
    <col min="3" max="3" width="20.28515625" customWidth="1"/>
    <col min="4" max="4" width="20" customWidth="1"/>
    <col min="5" max="5" width="21.42578125" customWidth="1"/>
    <col min="6" max="6" width="19.42578125" customWidth="1"/>
    <col min="7" max="7" width="20.7109375" customWidth="1"/>
    <col min="8" max="8" width="20.140625" customWidth="1"/>
    <col min="9" max="9" width="21.28515625" customWidth="1"/>
    <col min="10" max="10" width="4.85546875" customWidth="1"/>
    <col min="11" max="11" width="24.7109375" customWidth="1"/>
    <col min="12" max="12" width="12.42578125" customWidth="1"/>
    <col min="13" max="13" width="13.7109375" customWidth="1"/>
    <col min="14" max="14" width="23.85546875" customWidth="1"/>
    <col min="15" max="15" width="15.140625" customWidth="1"/>
    <col min="16" max="16" width="16.28515625" customWidth="1"/>
    <col min="17" max="17" width="23.85546875" customWidth="1"/>
    <col min="18" max="18" width="15.140625" customWidth="1"/>
    <col min="19" max="19" width="16.28515625" customWidth="1"/>
  </cols>
  <sheetData>
    <row r="1" spans="1:19" x14ac:dyDescent="0.25">
      <c r="A1" t="s">
        <v>508</v>
      </c>
      <c r="B1" t="s">
        <v>870</v>
      </c>
      <c r="C1" t="s">
        <v>871</v>
      </c>
      <c r="D1" t="s">
        <v>872</v>
      </c>
      <c r="E1" t="s">
        <v>873</v>
      </c>
      <c r="F1" t="s">
        <v>874</v>
      </c>
      <c r="G1" t="s">
        <v>875</v>
      </c>
      <c r="H1" t="s">
        <v>876</v>
      </c>
      <c r="I1" t="s">
        <v>877</v>
      </c>
      <c r="K1" t="s">
        <v>878</v>
      </c>
      <c r="L1" t="s">
        <v>92</v>
      </c>
      <c r="M1" t="s">
        <v>109</v>
      </c>
      <c r="N1" t="s">
        <v>879</v>
      </c>
      <c r="O1" t="s">
        <v>92</v>
      </c>
      <c r="P1" t="s">
        <v>109</v>
      </c>
      <c r="Q1" t="s">
        <v>880</v>
      </c>
      <c r="R1" t="s">
        <v>92</v>
      </c>
      <c r="S1" t="s">
        <v>109</v>
      </c>
    </row>
    <row r="2" spans="1:19" x14ac:dyDescent="0.25">
      <c r="A2" t="s">
        <v>756</v>
      </c>
      <c r="B2">
        <v>0.76154002026342504</v>
      </c>
      <c r="C2">
        <v>0.980775524969423</v>
      </c>
      <c r="D2">
        <v>0.87234039422060905</v>
      </c>
      <c r="E2">
        <v>0.95565774491645905</v>
      </c>
      <c r="F2">
        <v>0.79297458893871497</v>
      </c>
      <c r="G2">
        <v>0.88694452512343902</v>
      </c>
      <c r="K2" s="31" t="s">
        <v>316</v>
      </c>
      <c r="N2" t="s">
        <v>316</v>
      </c>
      <c r="Q2" t="s">
        <v>316</v>
      </c>
    </row>
    <row r="3" spans="1:19" x14ac:dyDescent="0.25">
      <c r="A3" t="s">
        <v>857</v>
      </c>
      <c r="B3" s="32">
        <v>0.72667493611107004</v>
      </c>
      <c r="C3" s="32">
        <v>0.986003233056027</v>
      </c>
      <c r="K3" t="s">
        <v>809</v>
      </c>
      <c r="L3">
        <v>0.52341001353179994</v>
      </c>
      <c r="M3">
        <v>0.512536873156342</v>
      </c>
      <c r="N3" t="s">
        <v>756</v>
      </c>
      <c r="Q3" t="s">
        <v>756</v>
      </c>
    </row>
    <row r="4" spans="1:19" x14ac:dyDescent="0.25">
      <c r="A4" t="s">
        <v>757</v>
      </c>
      <c r="B4">
        <v>0.72700330941635505</v>
      </c>
      <c r="C4">
        <v>0.92346330117903797</v>
      </c>
      <c r="D4">
        <v>0.90933277955080805</v>
      </c>
      <c r="E4">
        <v>0.87821913598620205</v>
      </c>
      <c r="F4">
        <v>0.87950838502182405</v>
      </c>
      <c r="G4">
        <v>0.73218724109362099</v>
      </c>
      <c r="K4" t="s">
        <v>881</v>
      </c>
      <c r="L4">
        <v>0.79967974379503604</v>
      </c>
      <c r="M4">
        <v>0.81331877729257596</v>
      </c>
      <c r="N4" t="s">
        <v>757</v>
      </c>
      <c r="Q4" t="s">
        <v>757</v>
      </c>
    </row>
    <row r="5" spans="1:19" x14ac:dyDescent="0.25">
      <c r="A5" t="s">
        <v>758</v>
      </c>
      <c r="B5">
        <v>0.74769585253456206</v>
      </c>
      <c r="C5">
        <v>0.92624836483377704</v>
      </c>
      <c r="D5">
        <v>0.86437011980012202</v>
      </c>
      <c r="E5">
        <v>0.75625667001692898</v>
      </c>
      <c r="F5">
        <v>0.96591182847506596</v>
      </c>
      <c r="G5">
        <v>0.66121055110692395</v>
      </c>
      <c r="K5" t="s">
        <v>811</v>
      </c>
      <c r="L5">
        <v>0.94358974358974401</v>
      </c>
      <c r="M5">
        <v>0.71397941680960597</v>
      </c>
      <c r="N5" t="s">
        <v>758</v>
      </c>
      <c r="Q5" t="s">
        <v>758</v>
      </c>
    </row>
    <row r="6" spans="1:19" x14ac:dyDescent="0.25">
      <c r="A6" t="s">
        <v>217</v>
      </c>
      <c r="B6">
        <v>0.95192662634523095</v>
      </c>
      <c r="C6">
        <v>0.95345135984000196</v>
      </c>
      <c r="D6">
        <v>0.82246908073085501</v>
      </c>
      <c r="E6">
        <v>0.77974276054372904</v>
      </c>
      <c r="F6">
        <v>0.93079535805264602</v>
      </c>
      <c r="G6">
        <v>0.894077448747153</v>
      </c>
      <c r="K6" t="s">
        <v>812</v>
      </c>
      <c r="L6">
        <v>1</v>
      </c>
      <c r="M6">
        <v>1</v>
      </c>
      <c r="N6" t="s">
        <v>217</v>
      </c>
      <c r="Q6" t="s">
        <v>882</v>
      </c>
    </row>
    <row r="7" spans="1:19" x14ac:dyDescent="0.25">
      <c r="A7" t="s">
        <v>759</v>
      </c>
      <c r="B7">
        <v>0.81420118343195302</v>
      </c>
      <c r="C7">
        <v>0.78234530506274302</v>
      </c>
      <c r="D7">
        <v>0.74717788924992901</v>
      </c>
      <c r="E7">
        <v>0.64626254907498204</v>
      </c>
      <c r="F7">
        <v>0.82777551850345699</v>
      </c>
      <c r="G7">
        <v>0.73538493207081101</v>
      </c>
      <c r="K7" s="31" t="s">
        <v>760</v>
      </c>
      <c r="N7" t="s">
        <v>759</v>
      </c>
      <c r="Q7" t="s">
        <v>759</v>
      </c>
    </row>
    <row r="8" spans="1:19" x14ac:dyDescent="0.25">
      <c r="A8" t="s">
        <v>763</v>
      </c>
      <c r="B8">
        <v>0.75739509286860796</v>
      </c>
      <c r="C8">
        <v>0.81524069382186704</v>
      </c>
      <c r="D8">
        <v>0.928119210751429</v>
      </c>
      <c r="E8">
        <v>0.76166112898559601</v>
      </c>
      <c r="F8">
        <v>0.791797870745239</v>
      </c>
      <c r="G8">
        <v>0.63026772434308398</v>
      </c>
      <c r="H8">
        <v>0.90938680616099998</v>
      </c>
      <c r="I8">
        <v>0.61772888214466404</v>
      </c>
      <c r="K8" t="s">
        <v>813</v>
      </c>
      <c r="L8">
        <v>0.89549330085261902</v>
      </c>
      <c r="M8">
        <v>0.81461163357715105</v>
      </c>
      <c r="N8" t="s">
        <v>760</v>
      </c>
      <c r="Q8" t="s">
        <v>760</v>
      </c>
    </row>
    <row r="9" spans="1:19" x14ac:dyDescent="0.25">
      <c r="A9" t="s">
        <v>858</v>
      </c>
      <c r="B9">
        <v>0.86456165990423595</v>
      </c>
      <c r="C9">
        <v>0.99346360699059599</v>
      </c>
      <c r="D9">
        <v>0.89025940821205996</v>
      </c>
      <c r="E9">
        <v>0.99636159257452905</v>
      </c>
      <c r="F9">
        <v>0.95478430375455503</v>
      </c>
      <c r="G9">
        <v>0.98443807095814695</v>
      </c>
      <c r="K9" t="s">
        <v>763</v>
      </c>
      <c r="N9" t="s">
        <v>761</v>
      </c>
      <c r="O9">
        <v>0.89373345342394706</v>
      </c>
      <c r="P9">
        <v>0.87248014410873698</v>
      </c>
      <c r="Q9" t="s">
        <v>792</v>
      </c>
      <c r="R9">
        <v>0.92019126491176195</v>
      </c>
      <c r="S9">
        <v>0.98980016652789304</v>
      </c>
    </row>
    <row r="10" spans="1:19" x14ac:dyDescent="0.25">
      <c r="A10" t="s">
        <v>859</v>
      </c>
      <c r="B10">
        <v>0.83959899749373401</v>
      </c>
      <c r="C10">
        <v>1</v>
      </c>
      <c r="D10">
        <v>0.93575540771077304</v>
      </c>
      <c r="E10">
        <v>0.93806149792151805</v>
      </c>
      <c r="F10">
        <v>0.83239737932878699</v>
      </c>
      <c r="G10">
        <v>0.98974599208827796</v>
      </c>
      <c r="K10" t="s">
        <v>814</v>
      </c>
      <c r="N10" t="s">
        <v>762</v>
      </c>
      <c r="Q10" t="s">
        <v>762</v>
      </c>
    </row>
    <row r="11" spans="1:19" x14ac:dyDescent="0.25">
      <c r="A11" t="s">
        <v>765</v>
      </c>
      <c r="B11">
        <v>0.95736034497031197</v>
      </c>
      <c r="C11">
        <v>1</v>
      </c>
      <c r="D11">
        <v>0.89245320684414897</v>
      </c>
      <c r="E11">
        <v>0.96067336940783399</v>
      </c>
      <c r="F11">
        <v>0.99663334013466598</v>
      </c>
      <c r="G11">
        <v>1</v>
      </c>
      <c r="H11">
        <v>0.80143483459545595</v>
      </c>
      <c r="I11">
        <v>1</v>
      </c>
      <c r="K11" t="s">
        <v>815</v>
      </c>
      <c r="L11">
        <v>0.98764068804417104</v>
      </c>
      <c r="M11">
        <v>0.97920277296360503</v>
      </c>
      <c r="N11" t="s">
        <v>226</v>
      </c>
      <c r="O11">
        <v>0.96957565121827904</v>
      </c>
      <c r="P11">
        <v>0.70810882600333502</v>
      </c>
      <c r="Q11" t="s">
        <v>763</v>
      </c>
    </row>
    <row r="12" spans="1:19" x14ac:dyDescent="0.25">
      <c r="A12" t="s">
        <v>130</v>
      </c>
      <c r="B12">
        <v>0.77889447236180898</v>
      </c>
      <c r="C12">
        <v>0.845612663670119</v>
      </c>
      <c r="D12">
        <v>0.93791683937278603</v>
      </c>
      <c r="E12">
        <v>0.78899661744216198</v>
      </c>
      <c r="K12" t="s">
        <v>816</v>
      </c>
      <c r="L12">
        <v>0.40571882446385998</v>
      </c>
      <c r="M12">
        <v>0.70343244425010898</v>
      </c>
      <c r="N12" t="s">
        <v>763</v>
      </c>
      <c r="Q12" t="s">
        <v>764</v>
      </c>
    </row>
    <row r="13" spans="1:19" x14ac:dyDescent="0.25">
      <c r="A13" t="s">
        <v>860</v>
      </c>
      <c r="B13" s="32">
        <v>0.81611170784103104</v>
      </c>
      <c r="C13" s="32">
        <v>0.74562548968399101</v>
      </c>
      <c r="K13" t="s">
        <v>817</v>
      </c>
      <c r="L13">
        <v>0.58800489596083205</v>
      </c>
      <c r="M13">
        <v>0.59640522875817004</v>
      </c>
      <c r="N13" s="31" t="s">
        <v>764</v>
      </c>
      <c r="Q13" t="s">
        <v>314</v>
      </c>
    </row>
    <row r="14" spans="1:19" x14ac:dyDescent="0.25">
      <c r="A14" t="s">
        <v>767</v>
      </c>
      <c r="B14">
        <v>0.53571428571428603</v>
      </c>
      <c r="C14">
        <v>0.65714285714285703</v>
      </c>
      <c r="D14">
        <v>0.82494264162239594</v>
      </c>
      <c r="E14">
        <v>0.60674647904035295</v>
      </c>
      <c r="F14">
        <v>0.88205828779599305</v>
      </c>
      <c r="G14">
        <v>0.84177008491182204</v>
      </c>
      <c r="K14" t="s">
        <v>357</v>
      </c>
      <c r="N14" s="31" t="s">
        <v>314</v>
      </c>
      <c r="Q14" t="s">
        <v>767</v>
      </c>
    </row>
    <row r="15" spans="1:19" x14ac:dyDescent="0.25">
      <c r="A15" t="s">
        <v>771</v>
      </c>
      <c r="B15">
        <v>0.892573262076653</v>
      </c>
      <c r="C15">
        <v>0.93561465404953104</v>
      </c>
      <c r="D15">
        <v>0.80550276543199195</v>
      </c>
      <c r="E15">
        <v>0.71643515999951601</v>
      </c>
      <c r="K15" t="s">
        <v>818</v>
      </c>
      <c r="L15">
        <v>0.92137085539147401</v>
      </c>
      <c r="M15">
        <v>0.824974498469908</v>
      </c>
      <c r="N15" t="s">
        <v>765</v>
      </c>
      <c r="Q15" t="s">
        <v>883</v>
      </c>
    </row>
    <row r="16" spans="1:19" x14ac:dyDescent="0.25">
      <c r="A16" t="s">
        <v>861</v>
      </c>
      <c r="B16">
        <v>0.72413858465924397</v>
      </c>
      <c r="C16">
        <v>0.82913666510445505</v>
      </c>
      <c r="F16">
        <v>0.87365213314580403</v>
      </c>
      <c r="G16">
        <v>0.73791478902089302</v>
      </c>
      <c r="K16" t="s">
        <v>819</v>
      </c>
      <c r="L16">
        <v>1</v>
      </c>
      <c r="M16">
        <v>1</v>
      </c>
      <c r="N16" t="s">
        <v>130</v>
      </c>
      <c r="Q16" t="s">
        <v>770</v>
      </c>
    </row>
    <row r="17" spans="1:19" x14ac:dyDescent="0.25">
      <c r="A17" t="s">
        <v>862</v>
      </c>
      <c r="B17">
        <v>0.732059542323928</v>
      </c>
      <c r="C17">
        <v>0.72819017716976897</v>
      </c>
      <c r="F17">
        <v>0.81871955462769697</v>
      </c>
      <c r="G17">
        <v>0.85317460317460303</v>
      </c>
      <c r="K17" t="s">
        <v>298</v>
      </c>
      <c r="L17">
        <v>0.89924812030075196</v>
      </c>
      <c r="M17">
        <v>0.87406015037593998</v>
      </c>
      <c r="N17" t="s">
        <v>766</v>
      </c>
      <c r="O17">
        <v>0.99561035287549104</v>
      </c>
      <c r="P17">
        <v>0.95047160865963298</v>
      </c>
      <c r="Q17" t="s">
        <v>308</v>
      </c>
    </row>
    <row r="18" spans="1:19" x14ac:dyDescent="0.25">
      <c r="A18" t="s">
        <v>863</v>
      </c>
      <c r="B18" s="32">
        <v>0.67962184873949605</v>
      </c>
      <c r="C18" s="32">
        <v>0.91500904159132002</v>
      </c>
      <c r="K18" t="s">
        <v>773</v>
      </c>
      <c r="N18" t="s">
        <v>767</v>
      </c>
      <c r="Q18" t="s">
        <v>793</v>
      </c>
    </row>
    <row r="19" spans="1:19" x14ac:dyDescent="0.25">
      <c r="A19" t="s">
        <v>864</v>
      </c>
      <c r="B19" s="32">
        <v>0.80332323126763505</v>
      </c>
      <c r="C19" s="32">
        <v>0.99489958559132896</v>
      </c>
      <c r="K19" t="s">
        <v>820</v>
      </c>
      <c r="L19">
        <v>0.80753532182103605</v>
      </c>
      <c r="M19">
        <v>0.75941915227629497</v>
      </c>
      <c r="N19" s="31" t="s">
        <v>768</v>
      </c>
      <c r="Q19" t="s">
        <v>794</v>
      </c>
    </row>
    <row r="20" spans="1:19" x14ac:dyDescent="0.25">
      <c r="A20" t="s">
        <v>357</v>
      </c>
      <c r="B20">
        <v>0.92948903699410801</v>
      </c>
      <c r="C20">
        <v>0.94793964528368502</v>
      </c>
      <c r="H20">
        <v>0.80722702278083303</v>
      </c>
      <c r="I20">
        <v>0.88789107763615305</v>
      </c>
      <c r="K20" t="s">
        <v>774</v>
      </c>
      <c r="N20" t="s">
        <v>769</v>
      </c>
      <c r="O20">
        <v>0.779618835295666</v>
      </c>
      <c r="P20">
        <v>0.96171328150597202</v>
      </c>
      <c r="Q20" t="s">
        <v>772</v>
      </c>
    </row>
    <row r="21" spans="1:19" x14ac:dyDescent="0.25">
      <c r="A21" t="s">
        <v>865</v>
      </c>
      <c r="B21" s="32">
        <v>0.852287153982069</v>
      </c>
      <c r="C21" s="32">
        <v>0.85529059751564096</v>
      </c>
      <c r="K21" t="s">
        <v>221</v>
      </c>
      <c r="N21" t="s">
        <v>770</v>
      </c>
      <c r="Q21" t="s">
        <v>773</v>
      </c>
    </row>
    <row r="22" spans="1:19" x14ac:dyDescent="0.25">
      <c r="A22" t="s">
        <v>215</v>
      </c>
      <c r="B22" s="32">
        <v>0.77282582510238496</v>
      </c>
      <c r="C22" s="32">
        <v>0.832491412406547</v>
      </c>
      <c r="K22" t="s">
        <v>776</v>
      </c>
      <c r="N22" t="s">
        <v>771</v>
      </c>
      <c r="Q22" t="s">
        <v>795</v>
      </c>
      <c r="R22">
        <v>1</v>
      </c>
      <c r="S22">
        <v>1</v>
      </c>
    </row>
    <row r="23" spans="1:19" x14ac:dyDescent="0.25">
      <c r="A23" t="s">
        <v>866</v>
      </c>
      <c r="B23" s="32">
        <v>0.77333965949089101</v>
      </c>
      <c r="C23" s="32">
        <v>0.86741567488875904</v>
      </c>
      <c r="K23" t="s">
        <v>778</v>
      </c>
      <c r="N23" s="31" t="s">
        <v>308</v>
      </c>
      <c r="Q23" t="s">
        <v>796</v>
      </c>
      <c r="R23">
        <v>0.84228623329440799</v>
      </c>
      <c r="S23">
        <v>0.73304383788254801</v>
      </c>
    </row>
    <row r="24" spans="1:19" x14ac:dyDescent="0.25">
      <c r="A24" t="s">
        <v>772</v>
      </c>
      <c r="B24">
        <v>0.81010719754977001</v>
      </c>
      <c r="C24">
        <v>0.96776792908944398</v>
      </c>
      <c r="D24">
        <v>0.96188476348918905</v>
      </c>
      <c r="E24">
        <v>0.95362600920945995</v>
      </c>
      <c r="F24">
        <v>0.93019296254256501</v>
      </c>
      <c r="G24">
        <v>0.71921443736730395</v>
      </c>
      <c r="K24" s="2" t="s">
        <v>884</v>
      </c>
      <c r="N24" t="s">
        <v>772</v>
      </c>
      <c r="Q24" t="s">
        <v>797</v>
      </c>
      <c r="R24">
        <v>0.82666938664490697</v>
      </c>
      <c r="S24">
        <v>0.72720618987871199</v>
      </c>
    </row>
    <row r="25" spans="1:19" x14ac:dyDescent="0.25">
      <c r="A25" t="s">
        <v>773</v>
      </c>
      <c r="B25">
        <v>0.74205703519739696</v>
      </c>
      <c r="C25">
        <v>0.71781465287958801</v>
      </c>
      <c r="D25">
        <v>0.93223064003848499</v>
      </c>
      <c r="E25">
        <v>0.88766641523813095</v>
      </c>
      <c r="F25">
        <v>0.96296748961134204</v>
      </c>
      <c r="G25">
        <v>0.85355217253409499</v>
      </c>
      <c r="H25">
        <v>0.79464937170652605</v>
      </c>
      <c r="I25">
        <v>0.67475839852738195</v>
      </c>
      <c r="K25" t="s">
        <v>821</v>
      </c>
      <c r="N25" t="s">
        <v>773</v>
      </c>
      <c r="Q25" t="s">
        <v>798</v>
      </c>
    </row>
    <row r="26" spans="1:19" x14ac:dyDescent="0.25">
      <c r="A26" t="s">
        <v>524</v>
      </c>
      <c r="B26" s="32">
        <v>0.70388033817472395</v>
      </c>
      <c r="C26" s="32">
        <v>0.74273858921161795</v>
      </c>
      <c r="K26" t="s">
        <v>310</v>
      </c>
      <c r="L26">
        <v>0.90068841664172405</v>
      </c>
      <c r="M26">
        <v>0.89528944381384801</v>
      </c>
      <c r="N26" s="31" t="s">
        <v>885</v>
      </c>
      <c r="Q26" t="s">
        <v>221</v>
      </c>
    </row>
    <row r="27" spans="1:19" x14ac:dyDescent="0.25">
      <c r="A27" t="s">
        <v>146</v>
      </c>
      <c r="B27" s="32">
        <v>0.79856630824372798</v>
      </c>
      <c r="C27" s="32">
        <v>0.83907111231589404</v>
      </c>
      <c r="K27" t="s">
        <v>154</v>
      </c>
      <c r="N27" t="s">
        <v>775</v>
      </c>
      <c r="Q27" t="s">
        <v>776</v>
      </c>
    </row>
    <row r="28" spans="1:19" x14ac:dyDescent="0.25">
      <c r="A28" t="s">
        <v>775</v>
      </c>
      <c r="B28">
        <v>0.884908195253023</v>
      </c>
      <c r="C28">
        <v>0.894925630111435</v>
      </c>
      <c r="D28">
        <v>0.97031102733270502</v>
      </c>
      <c r="E28">
        <v>0.95417895771878103</v>
      </c>
      <c r="K28" t="s">
        <v>312</v>
      </c>
      <c r="N28" t="s">
        <v>221</v>
      </c>
      <c r="Q28" t="s">
        <v>777</v>
      </c>
    </row>
    <row r="29" spans="1:19" x14ac:dyDescent="0.25">
      <c r="A29" t="s">
        <v>218</v>
      </c>
      <c r="B29" s="32">
        <v>0.70748299319727903</v>
      </c>
      <c r="C29" s="32">
        <v>0.80699708454810504</v>
      </c>
      <c r="K29" t="s">
        <v>822</v>
      </c>
      <c r="N29" t="s">
        <v>776</v>
      </c>
      <c r="Q29" t="s">
        <v>778</v>
      </c>
    </row>
    <row r="30" spans="1:19" x14ac:dyDescent="0.25">
      <c r="A30" t="s">
        <v>221</v>
      </c>
      <c r="B30">
        <v>0.88371919898756801</v>
      </c>
      <c r="C30">
        <v>0.92291653503506699</v>
      </c>
      <c r="D30">
        <v>0.82740783864307299</v>
      </c>
      <c r="E30">
        <v>0.91871672946315697</v>
      </c>
      <c r="F30">
        <v>0.85802469135802495</v>
      </c>
      <c r="G30">
        <v>0.75337703615415197</v>
      </c>
      <c r="H30">
        <v>0.77210098416773598</v>
      </c>
      <c r="I30">
        <v>0.57249322493224897</v>
      </c>
      <c r="K30" t="s">
        <v>823</v>
      </c>
      <c r="N30" t="s">
        <v>777</v>
      </c>
      <c r="Q30" s="2" t="s">
        <v>884</v>
      </c>
    </row>
    <row r="31" spans="1:19" x14ac:dyDescent="0.25">
      <c r="A31" t="s">
        <v>776</v>
      </c>
      <c r="B31">
        <v>0.86881446014446095</v>
      </c>
      <c r="C31">
        <v>0.91954209396613396</v>
      </c>
      <c r="D31">
        <v>0.89659537324662997</v>
      </c>
      <c r="E31">
        <v>0.91801715301658204</v>
      </c>
      <c r="F31">
        <v>0.78299570288520604</v>
      </c>
      <c r="G31">
        <v>0.66941477008824901</v>
      </c>
      <c r="H31">
        <v>0.84936886395511901</v>
      </c>
      <c r="I31">
        <v>0.47839506172839502</v>
      </c>
      <c r="K31" t="s">
        <v>824</v>
      </c>
      <c r="L31">
        <v>1</v>
      </c>
      <c r="M31">
        <v>0.87586052080215504</v>
      </c>
      <c r="N31" t="s">
        <v>778</v>
      </c>
      <c r="Q31" t="s">
        <v>799</v>
      </c>
      <c r="R31">
        <v>0.68497109826589597</v>
      </c>
      <c r="S31">
        <v>0.70817078456870397</v>
      </c>
    </row>
    <row r="32" spans="1:19" x14ac:dyDescent="0.25">
      <c r="A32" t="s">
        <v>777</v>
      </c>
      <c r="B32">
        <v>0.86900594154480204</v>
      </c>
      <c r="C32">
        <v>0.99753712884425505</v>
      </c>
      <c r="D32">
        <v>0.90531608001300501</v>
      </c>
      <c r="E32">
        <v>0.98111504374415803</v>
      </c>
      <c r="F32">
        <v>0.93835616438356195</v>
      </c>
      <c r="G32">
        <v>0.94512195121951204</v>
      </c>
      <c r="K32" t="s">
        <v>171</v>
      </c>
      <c r="N32" s="2" t="s">
        <v>884</v>
      </c>
      <c r="Q32" t="s">
        <v>800</v>
      </c>
      <c r="R32">
        <v>0.77744044838860304</v>
      </c>
      <c r="S32">
        <v>0.37770411723656699</v>
      </c>
    </row>
    <row r="33" spans="1:19" x14ac:dyDescent="0.25">
      <c r="A33" t="s">
        <v>778</v>
      </c>
      <c r="B33">
        <v>0.85777636997149198</v>
      </c>
      <c r="C33">
        <v>0.95706028075970295</v>
      </c>
      <c r="D33">
        <v>0.91720226673332395</v>
      </c>
      <c r="E33">
        <v>0.96873399205601296</v>
      </c>
      <c r="F33">
        <v>0.94337263308324404</v>
      </c>
      <c r="G33">
        <v>0.95602069614299201</v>
      </c>
      <c r="H33">
        <v>1</v>
      </c>
      <c r="I33">
        <v>1</v>
      </c>
      <c r="N33" t="s">
        <v>779</v>
      </c>
      <c r="Q33" t="s">
        <v>801</v>
      </c>
      <c r="R33">
        <v>0.97035728307813096</v>
      </c>
      <c r="S33">
        <v>0.90190754664438899</v>
      </c>
    </row>
    <row r="34" spans="1:19" x14ac:dyDescent="0.25">
      <c r="A34" t="s">
        <v>302</v>
      </c>
      <c r="B34" s="32">
        <v>0.58525345622119795</v>
      </c>
      <c r="C34" s="32">
        <v>0.67567567567567599</v>
      </c>
      <c r="N34" t="s">
        <v>154</v>
      </c>
      <c r="Q34" t="s">
        <v>231</v>
      </c>
      <c r="R34">
        <v>0.84956874682902095</v>
      </c>
      <c r="S34">
        <v>0.72412705090450102</v>
      </c>
    </row>
    <row r="35" spans="1:19" x14ac:dyDescent="0.25">
      <c r="A35" t="s">
        <v>867</v>
      </c>
      <c r="B35" s="32">
        <v>0.85149313962873296</v>
      </c>
      <c r="C35" s="32">
        <v>0.88341451728818998</v>
      </c>
      <c r="N35" s="31" t="s">
        <v>312</v>
      </c>
      <c r="Q35" t="s">
        <v>154</v>
      </c>
    </row>
    <row r="36" spans="1:19" x14ac:dyDescent="0.25">
      <c r="A36" t="s">
        <v>779</v>
      </c>
      <c r="B36">
        <v>0.82522676630128999</v>
      </c>
      <c r="C36">
        <v>0.62044200940287997</v>
      </c>
      <c r="D36">
        <v>0.72827206768812602</v>
      </c>
      <c r="E36">
        <v>0.71223081237958197</v>
      </c>
      <c r="N36" t="s">
        <v>780</v>
      </c>
      <c r="O36">
        <v>0.96282448617501604</v>
      </c>
      <c r="P36">
        <v>0.75925196243063697</v>
      </c>
      <c r="Q36" t="s">
        <v>157</v>
      </c>
      <c r="R36">
        <v>0.74685138539042795</v>
      </c>
      <c r="S36">
        <v>0.61451448906964901</v>
      </c>
    </row>
    <row r="37" spans="1:19" x14ac:dyDescent="0.25">
      <c r="A37" t="s">
        <v>821</v>
      </c>
      <c r="B37">
        <v>0.95378311013476402</v>
      </c>
      <c r="C37">
        <v>0.95336684146540596</v>
      </c>
      <c r="H37">
        <v>0.79726137736608904</v>
      </c>
      <c r="I37">
        <v>0.74657672170761202</v>
      </c>
      <c r="N37" t="s">
        <v>171</v>
      </c>
      <c r="Q37" t="s">
        <v>802</v>
      </c>
    </row>
    <row r="38" spans="1:19" x14ac:dyDescent="0.25">
      <c r="A38" t="s">
        <v>155</v>
      </c>
      <c r="B38">
        <v>0.87880836728763001</v>
      </c>
      <c r="C38">
        <v>0.87380418557710304</v>
      </c>
      <c r="D38">
        <v>0.90496192195964498</v>
      </c>
      <c r="E38">
        <v>0.88551580125856599</v>
      </c>
      <c r="F38">
        <v>0.90287010657380995</v>
      </c>
      <c r="G38">
        <v>0.85392902408111504</v>
      </c>
      <c r="H38">
        <v>0.87616580310880798</v>
      </c>
      <c r="I38">
        <v>0.84533829718355402</v>
      </c>
      <c r="Q38" t="s">
        <v>803</v>
      </c>
      <c r="R38">
        <v>0.90236811502272996</v>
      </c>
      <c r="S38">
        <v>0.98980016652789304</v>
      </c>
    </row>
    <row r="39" spans="1:19" x14ac:dyDescent="0.25">
      <c r="A39" t="s">
        <v>802</v>
      </c>
      <c r="B39">
        <v>0.91669454667112704</v>
      </c>
      <c r="C39">
        <v>0.72206660441954595</v>
      </c>
      <c r="F39">
        <v>0.98962538063876504</v>
      </c>
      <c r="G39">
        <v>0.887365825355381</v>
      </c>
      <c r="H39">
        <v>1</v>
      </c>
      <c r="I39">
        <v>0.94998799951998103</v>
      </c>
      <c r="Q39" t="s">
        <v>171</v>
      </c>
    </row>
    <row r="40" spans="1:19" x14ac:dyDescent="0.25">
      <c r="A40" t="s">
        <v>823</v>
      </c>
      <c r="B40">
        <v>0.726485635576545</v>
      </c>
      <c r="C40">
        <v>0.98223774100501005</v>
      </c>
      <c r="H40">
        <v>0.71807228915662702</v>
      </c>
      <c r="I40">
        <v>0.91442953020134199</v>
      </c>
    </row>
    <row r="41" spans="1:19" x14ac:dyDescent="0.25">
      <c r="A41" t="s">
        <v>868</v>
      </c>
      <c r="B41" s="32">
        <v>0.95485510930350803</v>
      </c>
      <c r="C41" s="32">
        <v>0.92652392652392601</v>
      </c>
    </row>
    <row r="42" spans="1:19" x14ac:dyDescent="0.25">
      <c r="A42" t="s">
        <v>171</v>
      </c>
      <c r="B42">
        <v>0.73344518712959705</v>
      </c>
      <c r="C42">
        <v>0.883679098213215</v>
      </c>
      <c r="D42">
        <v>0.98721167864349302</v>
      </c>
      <c r="E42">
        <v>0.84104312866809094</v>
      </c>
      <c r="F42">
        <v>0.9</v>
      </c>
      <c r="G42">
        <v>0.46185372005044101</v>
      </c>
      <c r="H42">
        <v>0.87405475880052197</v>
      </c>
      <c r="I42">
        <v>0.52219796215429404</v>
      </c>
    </row>
    <row r="43" spans="1:19" x14ac:dyDescent="0.25">
      <c r="A43" s="31" t="s">
        <v>316</v>
      </c>
      <c r="D43">
        <v>0.99561035287549104</v>
      </c>
      <c r="E43">
        <v>0.82867449792150505</v>
      </c>
      <c r="F43">
        <v>0.99316399472551897</v>
      </c>
      <c r="G43">
        <v>0.96158283341024497</v>
      </c>
      <c r="H43">
        <v>0.95130564536185003</v>
      </c>
      <c r="I43">
        <v>0.90287420161066401</v>
      </c>
    </row>
    <row r="44" spans="1:19" x14ac:dyDescent="0.25">
      <c r="A44" s="31" t="s">
        <v>760</v>
      </c>
      <c r="D44">
        <v>0.83561362667281103</v>
      </c>
      <c r="E44">
        <v>0.81196618673351195</v>
      </c>
      <c r="F44">
        <v>0.842790516906335</v>
      </c>
      <c r="G44">
        <v>0.75495049504950495</v>
      </c>
      <c r="H44">
        <v>0.95508204751408299</v>
      </c>
      <c r="I44">
        <v>0.94385255939260304</v>
      </c>
    </row>
    <row r="45" spans="1:19" x14ac:dyDescent="0.25">
      <c r="A45" s="31" t="s">
        <v>764</v>
      </c>
      <c r="D45">
        <v>0.92527820020759399</v>
      </c>
      <c r="E45">
        <v>0.95333521620785</v>
      </c>
      <c r="F45">
        <v>0.87457646921369303</v>
      </c>
      <c r="G45">
        <v>0.66451990632318503</v>
      </c>
    </row>
    <row r="46" spans="1:19" x14ac:dyDescent="0.25">
      <c r="A46" s="31" t="s">
        <v>314</v>
      </c>
      <c r="D46">
        <v>0.80519179133935104</v>
      </c>
      <c r="E46">
        <v>0.80920860835277497</v>
      </c>
      <c r="F46">
        <v>0.87931034482758597</v>
      </c>
      <c r="G46">
        <v>1</v>
      </c>
    </row>
    <row r="47" spans="1:19" x14ac:dyDescent="0.25">
      <c r="A47" s="31" t="s">
        <v>768</v>
      </c>
      <c r="D47">
        <v>0.82839730683466495</v>
      </c>
      <c r="E47">
        <v>0.84201588017555595</v>
      </c>
      <c r="F47">
        <v>0.96256837292840203</v>
      </c>
      <c r="G47">
        <v>0.97920277296360503</v>
      </c>
    </row>
    <row r="48" spans="1:19" x14ac:dyDescent="0.25">
      <c r="A48" s="31" t="s">
        <v>308</v>
      </c>
      <c r="D48">
        <v>0.91439254156594596</v>
      </c>
      <c r="E48">
        <v>0.81789402290725299</v>
      </c>
      <c r="F48">
        <v>0.97049591964846205</v>
      </c>
      <c r="G48">
        <v>0.90874965874965896</v>
      </c>
    </row>
    <row r="49" spans="1:9" x14ac:dyDescent="0.25">
      <c r="A49" s="2" t="s">
        <v>884</v>
      </c>
      <c r="D49">
        <v>0.69531628553274905</v>
      </c>
      <c r="E49">
        <v>0.53029286293104005</v>
      </c>
      <c r="F49">
        <v>0.83558469076943498</v>
      </c>
      <c r="G49">
        <v>0.75573349149861602</v>
      </c>
      <c r="H49">
        <v>0.72175992348158802</v>
      </c>
      <c r="I49">
        <v>0.84009673717002797</v>
      </c>
    </row>
    <row r="50" spans="1:9" x14ac:dyDescent="0.25">
      <c r="A50" s="31" t="s">
        <v>312</v>
      </c>
      <c r="D50">
        <v>0.80143310345532903</v>
      </c>
      <c r="E50">
        <v>0.78661201677528403</v>
      </c>
      <c r="H50">
        <v>0.76178790534618801</v>
      </c>
      <c r="I50">
        <v>0.58262146289375305</v>
      </c>
    </row>
    <row r="51" spans="1:9" x14ac:dyDescent="0.25">
      <c r="A51" s="31" t="s">
        <v>774</v>
      </c>
      <c r="D51">
        <v>0.61063477712573799</v>
      </c>
      <c r="E51">
        <v>0.53785577836708598</v>
      </c>
      <c r="H51">
        <v>0.425406661502711</v>
      </c>
      <c r="I51">
        <v>0.43725617685305601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01"/>
  <sheetViews>
    <sheetView topLeftCell="A106" zoomScaleNormal="100" workbookViewId="0">
      <selection activeCell="F87" sqref="F87"/>
    </sheetView>
  </sheetViews>
  <sheetFormatPr defaultColWidth="11.42578125" defaultRowHeight="15" x14ac:dyDescent="0.25"/>
  <cols>
    <col min="1" max="1" width="30" customWidth="1"/>
    <col min="2" max="2" width="13.28515625" customWidth="1"/>
    <col min="3" max="3" width="14.28515625" customWidth="1"/>
  </cols>
  <sheetData>
    <row r="1" spans="1:4" x14ac:dyDescent="0.25">
      <c r="A1" t="s">
        <v>508</v>
      </c>
      <c r="B1" t="s">
        <v>92</v>
      </c>
      <c r="C1" t="s">
        <v>109</v>
      </c>
      <c r="D1" t="s">
        <v>886</v>
      </c>
    </row>
    <row r="2" spans="1:4" x14ac:dyDescent="0.25">
      <c r="A2" t="s">
        <v>756</v>
      </c>
      <c r="B2" s="52">
        <v>0.76154002026342504</v>
      </c>
      <c r="C2" s="52">
        <v>0.980775524969423</v>
      </c>
      <c r="D2" t="s">
        <v>887</v>
      </c>
    </row>
    <row r="3" spans="1:4" x14ac:dyDescent="0.25">
      <c r="A3" t="s">
        <v>857</v>
      </c>
      <c r="B3" s="57"/>
      <c r="C3" s="57"/>
      <c r="D3" t="s">
        <v>887</v>
      </c>
    </row>
    <row r="4" spans="1:4" x14ac:dyDescent="0.25">
      <c r="A4" t="s">
        <v>757</v>
      </c>
      <c r="B4" s="52">
        <v>0.72700330941635505</v>
      </c>
      <c r="C4" s="52">
        <v>0.92346330117903797</v>
      </c>
      <c r="D4" t="s">
        <v>887</v>
      </c>
    </row>
    <row r="5" spans="1:4" x14ac:dyDescent="0.25">
      <c r="A5" t="s">
        <v>758</v>
      </c>
      <c r="B5" s="52">
        <v>0.74769585253456206</v>
      </c>
      <c r="C5" s="52">
        <v>0.92624836483377704</v>
      </c>
      <c r="D5" t="s">
        <v>887</v>
      </c>
    </row>
    <row r="6" spans="1:4" x14ac:dyDescent="0.25">
      <c r="A6" t="s">
        <v>217</v>
      </c>
      <c r="B6" s="52">
        <v>0.95192662634523095</v>
      </c>
      <c r="C6" s="52">
        <v>0.95345135984000196</v>
      </c>
      <c r="D6" t="s">
        <v>887</v>
      </c>
    </row>
    <row r="7" spans="1:4" x14ac:dyDescent="0.25">
      <c r="A7" t="s">
        <v>759</v>
      </c>
      <c r="B7" s="52">
        <v>0.81420118343195302</v>
      </c>
      <c r="C7" s="52">
        <v>0.78234530506274302</v>
      </c>
      <c r="D7" t="s">
        <v>887</v>
      </c>
    </row>
    <row r="8" spans="1:4" x14ac:dyDescent="0.25">
      <c r="A8" t="s">
        <v>763</v>
      </c>
      <c r="B8" s="52">
        <v>0.75739509286860796</v>
      </c>
      <c r="C8" s="52">
        <v>0.81524069382186704</v>
      </c>
      <c r="D8" t="s">
        <v>887</v>
      </c>
    </row>
    <row r="9" spans="1:4" x14ac:dyDescent="0.25">
      <c r="A9" t="s">
        <v>858</v>
      </c>
      <c r="B9" s="52">
        <v>0.86456165990423595</v>
      </c>
      <c r="C9" s="52">
        <v>0.99346360699059599</v>
      </c>
      <c r="D9" t="s">
        <v>887</v>
      </c>
    </row>
    <row r="10" spans="1:4" x14ac:dyDescent="0.25">
      <c r="A10" t="s">
        <v>859</v>
      </c>
      <c r="B10" s="52">
        <v>0.83959899749373401</v>
      </c>
      <c r="C10" s="52">
        <v>1</v>
      </c>
      <c r="D10" t="s">
        <v>887</v>
      </c>
    </row>
    <row r="11" spans="1:4" x14ac:dyDescent="0.25">
      <c r="A11" t="s">
        <v>765</v>
      </c>
      <c r="B11" s="52">
        <v>0.95736034497031197</v>
      </c>
      <c r="C11" s="52">
        <v>1</v>
      </c>
      <c r="D11" t="s">
        <v>887</v>
      </c>
    </row>
    <row r="12" spans="1:4" x14ac:dyDescent="0.25">
      <c r="A12" t="s">
        <v>130</v>
      </c>
      <c r="B12" s="52">
        <v>0.77889447236180898</v>
      </c>
      <c r="C12" s="52">
        <v>0.845612663670119</v>
      </c>
      <c r="D12" t="s">
        <v>887</v>
      </c>
    </row>
    <row r="13" spans="1:4" x14ac:dyDescent="0.25">
      <c r="A13" t="s">
        <v>860</v>
      </c>
      <c r="B13" s="57"/>
      <c r="C13" s="57"/>
      <c r="D13" t="s">
        <v>887</v>
      </c>
    </row>
    <row r="14" spans="1:4" x14ac:dyDescent="0.25">
      <c r="A14" t="s">
        <v>767</v>
      </c>
      <c r="B14" s="52">
        <v>0.53571428571428603</v>
      </c>
      <c r="C14" s="52">
        <v>0.65714285714285703</v>
      </c>
      <c r="D14" t="s">
        <v>887</v>
      </c>
    </row>
    <row r="15" spans="1:4" x14ac:dyDescent="0.25">
      <c r="A15" t="s">
        <v>771</v>
      </c>
      <c r="B15" s="52">
        <v>0.892573262076653</v>
      </c>
      <c r="C15" s="52">
        <v>0.93561465404953104</v>
      </c>
      <c r="D15" t="s">
        <v>887</v>
      </c>
    </row>
    <row r="16" spans="1:4" x14ac:dyDescent="0.25">
      <c r="A16" t="s">
        <v>861</v>
      </c>
      <c r="B16" s="52">
        <v>0.72413858465924397</v>
      </c>
      <c r="C16" s="52">
        <v>0.82913666510445505</v>
      </c>
      <c r="D16" t="s">
        <v>887</v>
      </c>
    </row>
    <row r="17" spans="1:4" x14ac:dyDescent="0.25">
      <c r="A17" t="s">
        <v>862</v>
      </c>
      <c r="B17" s="52">
        <v>0.732059542323928</v>
      </c>
      <c r="C17" s="52">
        <v>0.72819017716976897</v>
      </c>
      <c r="D17" t="s">
        <v>887</v>
      </c>
    </row>
    <row r="18" spans="1:4" x14ac:dyDescent="0.25">
      <c r="A18" t="s">
        <v>863</v>
      </c>
      <c r="B18" s="57"/>
      <c r="C18" s="57"/>
      <c r="D18" t="s">
        <v>887</v>
      </c>
    </row>
    <row r="19" spans="1:4" x14ac:dyDescent="0.25">
      <c r="A19" t="s">
        <v>864</v>
      </c>
      <c r="B19" s="57"/>
      <c r="C19" s="57"/>
      <c r="D19" t="s">
        <v>887</v>
      </c>
    </row>
    <row r="20" spans="1:4" x14ac:dyDescent="0.25">
      <c r="A20" t="s">
        <v>357</v>
      </c>
      <c r="B20" s="52">
        <v>0.92948903699410801</v>
      </c>
      <c r="C20" s="52">
        <v>0.94793964528368502</v>
      </c>
      <c r="D20" t="s">
        <v>887</v>
      </c>
    </row>
    <row r="21" spans="1:4" x14ac:dyDescent="0.25">
      <c r="A21" t="s">
        <v>865</v>
      </c>
      <c r="B21" s="57"/>
      <c r="C21" s="57"/>
      <c r="D21" t="s">
        <v>887</v>
      </c>
    </row>
    <row r="22" spans="1:4" x14ac:dyDescent="0.25">
      <c r="A22" t="s">
        <v>215</v>
      </c>
      <c r="B22" s="57"/>
      <c r="C22" s="57"/>
      <c r="D22" t="s">
        <v>887</v>
      </c>
    </row>
    <row r="23" spans="1:4" x14ac:dyDescent="0.25">
      <c r="A23" t="s">
        <v>866</v>
      </c>
      <c r="B23" s="57"/>
      <c r="C23" s="57"/>
      <c r="D23" t="s">
        <v>887</v>
      </c>
    </row>
    <row r="24" spans="1:4" x14ac:dyDescent="0.25">
      <c r="A24" t="s">
        <v>772</v>
      </c>
      <c r="B24" s="52">
        <v>0.81010719754977001</v>
      </c>
      <c r="C24" s="52">
        <v>0.96776792908944398</v>
      </c>
      <c r="D24" t="s">
        <v>887</v>
      </c>
    </row>
    <row r="25" spans="1:4" x14ac:dyDescent="0.25">
      <c r="A25" t="s">
        <v>773</v>
      </c>
      <c r="B25" s="52">
        <v>0.74205703519739696</v>
      </c>
      <c r="C25" s="52">
        <v>0.71781465287958801</v>
      </c>
      <c r="D25" t="s">
        <v>887</v>
      </c>
    </row>
    <row r="26" spans="1:4" x14ac:dyDescent="0.25">
      <c r="A26" t="s">
        <v>524</v>
      </c>
      <c r="B26" s="57"/>
      <c r="C26" s="57"/>
      <c r="D26" t="s">
        <v>887</v>
      </c>
    </row>
    <row r="27" spans="1:4" x14ac:dyDescent="0.25">
      <c r="A27" t="s">
        <v>146</v>
      </c>
      <c r="B27" s="57"/>
      <c r="C27" s="57"/>
      <c r="D27" t="s">
        <v>887</v>
      </c>
    </row>
    <row r="28" spans="1:4" x14ac:dyDescent="0.25">
      <c r="A28" t="s">
        <v>775</v>
      </c>
      <c r="B28" s="52">
        <v>0.884908195253023</v>
      </c>
      <c r="C28" s="52">
        <v>0.894925630111435</v>
      </c>
      <c r="D28" t="s">
        <v>887</v>
      </c>
    </row>
    <row r="29" spans="1:4" x14ac:dyDescent="0.25">
      <c r="A29" t="s">
        <v>218</v>
      </c>
      <c r="B29" s="57"/>
      <c r="C29" s="57"/>
      <c r="D29" t="s">
        <v>887</v>
      </c>
    </row>
    <row r="30" spans="1:4" x14ac:dyDescent="0.25">
      <c r="A30" t="s">
        <v>221</v>
      </c>
      <c r="B30" s="52">
        <v>0.88371919898756801</v>
      </c>
      <c r="C30" s="52">
        <v>0.92291653503506699</v>
      </c>
      <c r="D30" t="s">
        <v>887</v>
      </c>
    </row>
    <row r="31" spans="1:4" x14ac:dyDescent="0.25">
      <c r="A31" t="s">
        <v>776</v>
      </c>
      <c r="B31" s="52">
        <v>0.86881446014446095</v>
      </c>
      <c r="C31" s="52">
        <v>0.91954209396613396</v>
      </c>
      <c r="D31" t="s">
        <v>887</v>
      </c>
    </row>
    <row r="32" spans="1:4" x14ac:dyDescent="0.25">
      <c r="A32" t="s">
        <v>777</v>
      </c>
      <c r="B32" s="52">
        <v>0.86900594154480204</v>
      </c>
      <c r="C32" s="52">
        <v>0.99753712884425505</v>
      </c>
      <c r="D32" t="s">
        <v>887</v>
      </c>
    </row>
    <row r="33" spans="1:4" x14ac:dyDescent="0.25">
      <c r="A33" t="s">
        <v>778</v>
      </c>
      <c r="B33" s="52">
        <v>0.85777636997149198</v>
      </c>
      <c r="C33" s="52">
        <v>0.95706028075970295</v>
      </c>
      <c r="D33" t="s">
        <v>887</v>
      </c>
    </row>
    <row r="34" spans="1:4" x14ac:dyDescent="0.25">
      <c r="A34" t="s">
        <v>302</v>
      </c>
      <c r="B34" s="57"/>
      <c r="C34" s="57"/>
      <c r="D34" t="s">
        <v>887</v>
      </c>
    </row>
    <row r="35" spans="1:4" x14ac:dyDescent="0.25">
      <c r="A35" t="s">
        <v>867</v>
      </c>
      <c r="B35" s="57"/>
      <c r="C35" s="57"/>
      <c r="D35" t="s">
        <v>887</v>
      </c>
    </row>
    <row r="36" spans="1:4" x14ac:dyDescent="0.25">
      <c r="A36" t="s">
        <v>779</v>
      </c>
      <c r="B36" s="52">
        <v>0.82522676630128999</v>
      </c>
      <c r="C36" s="52">
        <v>0.62044200940287997</v>
      </c>
      <c r="D36" t="s">
        <v>887</v>
      </c>
    </row>
    <row r="37" spans="1:4" x14ac:dyDescent="0.25">
      <c r="A37" t="s">
        <v>821</v>
      </c>
      <c r="B37" s="52">
        <v>0.95378311013476402</v>
      </c>
      <c r="C37" s="52">
        <v>0.95336684146540596</v>
      </c>
      <c r="D37" t="s">
        <v>887</v>
      </c>
    </row>
    <row r="38" spans="1:4" x14ac:dyDescent="0.25">
      <c r="A38" t="s">
        <v>155</v>
      </c>
      <c r="B38" s="52">
        <v>0.87880836728763001</v>
      </c>
      <c r="C38" s="52">
        <v>0.87380418557710304</v>
      </c>
      <c r="D38" t="s">
        <v>887</v>
      </c>
    </row>
    <row r="39" spans="1:4" x14ac:dyDescent="0.25">
      <c r="A39" t="s">
        <v>802</v>
      </c>
      <c r="B39" s="52">
        <v>0.91669454667112704</v>
      </c>
      <c r="C39" s="52">
        <v>0.72206660441954595</v>
      </c>
      <c r="D39" t="s">
        <v>887</v>
      </c>
    </row>
    <row r="40" spans="1:4" x14ac:dyDescent="0.25">
      <c r="A40" t="s">
        <v>823</v>
      </c>
      <c r="B40" s="52">
        <v>0.726485635576545</v>
      </c>
      <c r="C40" s="52">
        <v>0.98223774100501005</v>
      </c>
      <c r="D40" t="s">
        <v>887</v>
      </c>
    </row>
    <row r="41" spans="1:4" x14ac:dyDescent="0.25">
      <c r="A41" t="s">
        <v>868</v>
      </c>
      <c r="B41" s="57"/>
      <c r="C41" s="57"/>
      <c r="D41" t="s">
        <v>887</v>
      </c>
    </row>
    <row r="42" spans="1:4" x14ac:dyDescent="0.25">
      <c r="A42" t="s">
        <v>171</v>
      </c>
      <c r="B42" s="52">
        <v>0.73344518712959705</v>
      </c>
      <c r="C42" s="52">
        <v>0.883679098213215</v>
      </c>
      <c r="D42" t="s">
        <v>887</v>
      </c>
    </row>
    <row r="43" spans="1:4" x14ac:dyDescent="0.25">
      <c r="A43" s="31" t="s">
        <v>316</v>
      </c>
      <c r="D43" t="s">
        <v>887</v>
      </c>
    </row>
    <row r="44" spans="1:4" x14ac:dyDescent="0.25">
      <c r="A44" s="31" t="s">
        <v>760</v>
      </c>
      <c r="D44" t="s">
        <v>887</v>
      </c>
    </row>
    <row r="45" spans="1:4" x14ac:dyDescent="0.25">
      <c r="A45" s="31" t="s">
        <v>764</v>
      </c>
      <c r="D45" t="s">
        <v>887</v>
      </c>
    </row>
    <row r="46" spans="1:4" x14ac:dyDescent="0.25">
      <c r="A46" s="31" t="s">
        <v>314</v>
      </c>
      <c r="D46" t="s">
        <v>887</v>
      </c>
    </row>
    <row r="47" spans="1:4" x14ac:dyDescent="0.25">
      <c r="A47" s="31" t="s">
        <v>768</v>
      </c>
      <c r="D47" t="s">
        <v>887</v>
      </c>
    </row>
    <row r="48" spans="1:4" x14ac:dyDescent="0.25">
      <c r="A48" s="31" t="s">
        <v>308</v>
      </c>
      <c r="D48" t="s">
        <v>887</v>
      </c>
    </row>
    <row r="49" spans="1:4" x14ac:dyDescent="0.25">
      <c r="A49" s="2" t="s">
        <v>304</v>
      </c>
      <c r="D49" t="s">
        <v>887</v>
      </c>
    </row>
    <row r="50" spans="1:4" x14ac:dyDescent="0.25">
      <c r="A50" s="31" t="s">
        <v>312</v>
      </c>
      <c r="D50" t="s">
        <v>887</v>
      </c>
    </row>
    <row r="51" spans="1:4" x14ac:dyDescent="0.25">
      <c r="A51" s="31" t="s">
        <v>774</v>
      </c>
      <c r="D51" t="s">
        <v>887</v>
      </c>
    </row>
    <row r="52" spans="1:4" x14ac:dyDescent="0.25">
      <c r="A52" t="s">
        <v>756</v>
      </c>
      <c r="B52" s="52">
        <v>0.87234039422060905</v>
      </c>
      <c r="C52" s="52">
        <v>0.95565774491645905</v>
      </c>
      <c r="D52" t="s">
        <v>888</v>
      </c>
    </row>
    <row r="53" spans="1:4" x14ac:dyDescent="0.25">
      <c r="A53" t="s">
        <v>857</v>
      </c>
      <c r="D53" t="s">
        <v>888</v>
      </c>
    </row>
    <row r="54" spans="1:4" x14ac:dyDescent="0.25">
      <c r="A54" t="s">
        <v>757</v>
      </c>
      <c r="B54" s="52">
        <v>0.90933277955080805</v>
      </c>
      <c r="C54" s="52">
        <v>0.87821913598620205</v>
      </c>
      <c r="D54" t="s">
        <v>888</v>
      </c>
    </row>
    <row r="55" spans="1:4" x14ac:dyDescent="0.25">
      <c r="A55" t="s">
        <v>758</v>
      </c>
      <c r="B55" s="52">
        <v>0.86437011980012202</v>
      </c>
      <c r="C55" s="52">
        <v>0.75625667001692898</v>
      </c>
      <c r="D55" t="s">
        <v>888</v>
      </c>
    </row>
    <row r="56" spans="1:4" x14ac:dyDescent="0.25">
      <c r="A56" t="s">
        <v>217</v>
      </c>
      <c r="B56" s="52">
        <v>0.82246908073085501</v>
      </c>
      <c r="C56" s="52">
        <v>0.77974276054372904</v>
      </c>
      <c r="D56" t="s">
        <v>888</v>
      </c>
    </row>
    <row r="57" spans="1:4" x14ac:dyDescent="0.25">
      <c r="A57" t="s">
        <v>759</v>
      </c>
      <c r="B57" s="52">
        <v>0.74717788924992901</v>
      </c>
      <c r="C57" s="52">
        <v>0.64626254907498204</v>
      </c>
      <c r="D57" t="s">
        <v>888</v>
      </c>
    </row>
    <row r="58" spans="1:4" x14ac:dyDescent="0.25">
      <c r="A58" t="s">
        <v>763</v>
      </c>
      <c r="B58" s="52">
        <v>0.928119210751429</v>
      </c>
      <c r="C58" s="52">
        <v>0.76166112898559601</v>
      </c>
      <c r="D58" t="s">
        <v>888</v>
      </c>
    </row>
    <row r="59" spans="1:4" x14ac:dyDescent="0.25">
      <c r="A59" t="s">
        <v>858</v>
      </c>
      <c r="B59" s="52">
        <v>0.89025940821205996</v>
      </c>
      <c r="C59" s="52">
        <v>0.99636159257452905</v>
      </c>
      <c r="D59" t="s">
        <v>888</v>
      </c>
    </row>
    <row r="60" spans="1:4" x14ac:dyDescent="0.25">
      <c r="A60" t="s">
        <v>859</v>
      </c>
      <c r="B60" s="52">
        <v>0.93575540771077403</v>
      </c>
      <c r="C60" s="52">
        <v>0.93806149792151805</v>
      </c>
      <c r="D60" t="s">
        <v>888</v>
      </c>
    </row>
    <row r="61" spans="1:4" x14ac:dyDescent="0.25">
      <c r="A61" t="s">
        <v>765</v>
      </c>
      <c r="B61" s="52">
        <v>0.89245320684414897</v>
      </c>
      <c r="C61" s="52">
        <v>0.96067336940783399</v>
      </c>
      <c r="D61" t="s">
        <v>888</v>
      </c>
    </row>
    <row r="62" spans="1:4" x14ac:dyDescent="0.25">
      <c r="A62" t="s">
        <v>130</v>
      </c>
      <c r="B62" s="52">
        <v>0.93791683937278603</v>
      </c>
      <c r="C62" s="52">
        <v>0.78899661744216198</v>
      </c>
      <c r="D62" t="s">
        <v>888</v>
      </c>
    </row>
    <row r="63" spans="1:4" x14ac:dyDescent="0.25">
      <c r="A63" t="s">
        <v>860</v>
      </c>
      <c r="D63" t="s">
        <v>888</v>
      </c>
    </row>
    <row r="64" spans="1:4" x14ac:dyDescent="0.25">
      <c r="A64" t="s">
        <v>767</v>
      </c>
      <c r="B64" s="52">
        <v>0.82494264162239594</v>
      </c>
      <c r="C64" s="52">
        <v>0.60674647904035295</v>
      </c>
      <c r="D64" t="s">
        <v>888</v>
      </c>
    </row>
    <row r="65" spans="1:4" x14ac:dyDescent="0.25">
      <c r="A65" t="s">
        <v>771</v>
      </c>
      <c r="B65" s="52">
        <v>0.80550276543199195</v>
      </c>
      <c r="C65" s="52">
        <v>0.71643515999951701</v>
      </c>
      <c r="D65" t="s">
        <v>888</v>
      </c>
    </row>
    <row r="66" spans="1:4" x14ac:dyDescent="0.25">
      <c r="A66" t="s">
        <v>861</v>
      </c>
      <c r="D66" t="s">
        <v>888</v>
      </c>
    </row>
    <row r="67" spans="1:4" x14ac:dyDescent="0.25">
      <c r="A67" t="s">
        <v>862</v>
      </c>
      <c r="D67" t="s">
        <v>888</v>
      </c>
    </row>
    <row r="68" spans="1:4" x14ac:dyDescent="0.25">
      <c r="A68" t="s">
        <v>863</v>
      </c>
      <c r="D68" t="s">
        <v>888</v>
      </c>
    </row>
    <row r="69" spans="1:4" x14ac:dyDescent="0.25">
      <c r="A69" t="s">
        <v>864</v>
      </c>
      <c r="D69" t="s">
        <v>888</v>
      </c>
    </row>
    <row r="70" spans="1:4" x14ac:dyDescent="0.25">
      <c r="A70" t="s">
        <v>357</v>
      </c>
      <c r="D70" t="s">
        <v>888</v>
      </c>
    </row>
    <row r="71" spans="1:4" x14ac:dyDescent="0.25">
      <c r="A71" t="s">
        <v>865</v>
      </c>
      <c r="D71" t="s">
        <v>888</v>
      </c>
    </row>
    <row r="72" spans="1:4" x14ac:dyDescent="0.25">
      <c r="A72" t="s">
        <v>215</v>
      </c>
      <c r="D72" t="s">
        <v>888</v>
      </c>
    </row>
    <row r="73" spans="1:4" x14ac:dyDescent="0.25">
      <c r="A73" t="s">
        <v>866</v>
      </c>
      <c r="D73" t="s">
        <v>888</v>
      </c>
    </row>
    <row r="74" spans="1:4" x14ac:dyDescent="0.25">
      <c r="A74" t="s">
        <v>772</v>
      </c>
      <c r="B74" s="52">
        <v>0.96188476348918905</v>
      </c>
      <c r="C74" s="52">
        <v>0.95362600920945995</v>
      </c>
      <c r="D74" t="s">
        <v>888</v>
      </c>
    </row>
    <row r="75" spans="1:4" x14ac:dyDescent="0.25">
      <c r="A75" t="s">
        <v>773</v>
      </c>
      <c r="B75" s="52">
        <v>0.93223064003848499</v>
      </c>
      <c r="C75" s="52">
        <v>0.88766641523813095</v>
      </c>
      <c r="D75" t="s">
        <v>888</v>
      </c>
    </row>
    <row r="76" spans="1:4" x14ac:dyDescent="0.25">
      <c r="A76" t="s">
        <v>524</v>
      </c>
      <c r="D76" t="s">
        <v>888</v>
      </c>
    </row>
    <row r="77" spans="1:4" x14ac:dyDescent="0.25">
      <c r="A77" t="s">
        <v>146</v>
      </c>
      <c r="D77" t="s">
        <v>888</v>
      </c>
    </row>
    <row r="78" spans="1:4" x14ac:dyDescent="0.25">
      <c r="A78" t="s">
        <v>775</v>
      </c>
      <c r="B78" s="52">
        <v>0.97031102733270502</v>
      </c>
      <c r="C78" s="52">
        <v>0.95417895771878103</v>
      </c>
      <c r="D78" t="s">
        <v>888</v>
      </c>
    </row>
    <row r="79" spans="1:4" x14ac:dyDescent="0.25">
      <c r="A79" t="s">
        <v>218</v>
      </c>
      <c r="D79" t="s">
        <v>888</v>
      </c>
    </row>
    <row r="80" spans="1:4" x14ac:dyDescent="0.25">
      <c r="A80" t="s">
        <v>221</v>
      </c>
      <c r="B80" s="52">
        <v>0.82740783864307299</v>
      </c>
      <c r="C80" s="52">
        <v>0.91871672946315697</v>
      </c>
      <c r="D80" t="s">
        <v>888</v>
      </c>
    </row>
    <row r="81" spans="1:4" x14ac:dyDescent="0.25">
      <c r="A81" t="s">
        <v>776</v>
      </c>
      <c r="B81" s="52">
        <v>0.89659537324662997</v>
      </c>
      <c r="C81" s="52">
        <v>0.91801715301658204</v>
      </c>
      <c r="D81" t="s">
        <v>888</v>
      </c>
    </row>
    <row r="82" spans="1:4" x14ac:dyDescent="0.25">
      <c r="A82" t="s">
        <v>777</v>
      </c>
      <c r="B82" s="52">
        <v>0.90531608001300501</v>
      </c>
      <c r="C82" s="52">
        <v>0.98111504374415903</v>
      </c>
      <c r="D82" t="s">
        <v>888</v>
      </c>
    </row>
    <row r="83" spans="1:4" x14ac:dyDescent="0.25">
      <c r="A83" t="s">
        <v>778</v>
      </c>
      <c r="B83" s="52">
        <v>0.91720226673332395</v>
      </c>
      <c r="C83" s="52">
        <v>0.96873399205601296</v>
      </c>
      <c r="D83" t="s">
        <v>888</v>
      </c>
    </row>
    <row r="84" spans="1:4" x14ac:dyDescent="0.25">
      <c r="A84" t="s">
        <v>302</v>
      </c>
      <c r="D84" t="s">
        <v>888</v>
      </c>
    </row>
    <row r="85" spans="1:4" x14ac:dyDescent="0.25">
      <c r="A85" t="s">
        <v>867</v>
      </c>
      <c r="D85" t="s">
        <v>888</v>
      </c>
    </row>
    <row r="86" spans="1:4" x14ac:dyDescent="0.25">
      <c r="A86" t="s">
        <v>779</v>
      </c>
      <c r="B86" s="52">
        <v>0.72827206768812602</v>
      </c>
      <c r="C86" s="52">
        <v>0.71223081237958197</v>
      </c>
      <c r="D86" t="s">
        <v>888</v>
      </c>
    </row>
    <row r="87" spans="1:4" x14ac:dyDescent="0.25">
      <c r="A87" t="s">
        <v>821</v>
      </c>
      <c r="D87" t="s">
        <v>888</v>
      </c>
    </row>
    <row r="88" spans="1:4" x14ac:dyDescent="0.25">
      <c r="A88" t="s">
        <v>155</v>
      </c>
      <c r="B88" s="52">
        <v>0.90496192195964498</v>
      </c>
      <c r="C88" s="52">
        <v>0.88551580125856599</v>
      </c>
      <c r="D88" t="s">
        <v>888</v>
      </c>
    </row>
    <row r="89" spans="1:4" x14ac:dyDescent="0.25">
      <c r="A89" t="s">
        <v>802</v>
      </c>
      <c r="D89" t="s">
        <v>888</v>
      </c>
    </row>
    <row r="90" spans="1:4" x14ac:dyDescent="0.25">
      <c r="A90" t="s">
        <v>823</v>
      </c>
      <c r="D90" t="s">
        <v>888</v>
      </c>
    </row>
    <row r="91" spans="1:4" x14ac:dyDescent="0.25">
      <c r="A91" t="s">
        <v>868</v>
      </c>
      <c r="D91" t="s">
        <v>888</v>
      </c>
    </row>
    <row r="92" spans="1:4" x14ac:dyDescent="0.25">
      <c r="A92" t="s">
        <v>171</v>
      </c>
      <c r="B92" s="52">
        <v>0.98721167864349302</v>
      </c>
      <c r="C92" s="52">
        <v>0.84104312866809094</v>
      </c>
      <c r="D92" t="s">
        <v>888</v>
      </c>
    </row>
    <row r="93" spans="1:4" x14ac:dyDescent="0.25">
      <c r="A93" s="31" t="s">
        <v>316</v>
      </c>
      <c r="B93" s="52">
        <v>0.99561035287549104</v>
      </c>
      <c r="C93" s="52">
        <v>0.82867449792150605</v>
      </c>
      <c r="D93" t="s">
        <v>888</v>
      </c>
    </row>
    <row r="94" spans="1:4" x14ac:dyDescent="0.25">
      <c r="A94" s="31" t="s">
        <v>760</v>
      </c>
      <c r="B94" s="52">
        <v>0.83561362667281103</v>
      </c>
      <c r="C94" s="52">
        <v>0.81196618673351195</v>
      </c>
      <c r="D94" t="s">
        <v>888</v>
      </c>
    </row>
    <row r="95" spans="1:4" x14ac:dyDescent="0.25">
      <c r="A95" s="31" t="s">
        <v>764</v>
      </c>
      <c r="B95" s="52">
        <v>0.92527820020759399</v>
      </c>
      <c r="C95" s="52">
        <v>0.95333521620785</v>
      </c>
      <c r="D95" t="s">
        <v>888</v>
      </c>
    </row>
    <row r="96" spans="1:4" x14ac:dyDescent="0.25">
      <c r="A96" s="31" t="s">
        <v>314</v>
      </c>
      <c r="B96" s="52">
        <v>0.80519179133935104</v>
      </c>
      <c r="C96" s="52">
        <v>0.80920860835277497</v>
      </c>
      <c r="D96" t="s">
        <v>888</v>
      </c>
    </row>
    <row r="97" spans="1:4" x14ac:dyDescent="0.25">
      <c r="A97" s="31" t="s">
        <v>768</v>
      </c>
      <c r="B97" s="52">
        <v>0.82839730683466495</v>
      </c>
      <c r="C97" s="52">
        <v>0.84201588017555595</v>
      </c>
      <c r="D97" t="s">
        <v>888</v>
      </c>
    </row>
    <row r="98" spans="1:4" x14ac:dyDescent="0.25">
      <c r="A98" s="31" t="s">
        <v>308</v>
      </c>
      <c r="B98" s="52">
        <v>0.91439254156594596</v>
      </c>
      <c r="C98" s="52">
        <v>0.81789402290725299</v>
      </c>
      <c r="D98" t="s">
        <v>888</v>
      </c>
    </row>
    <row r="99" spans="1:4" x14ac:dyDescent="0.25">
      <c r="A99" s="2" t="s">
        <v>304</v>
      </c>
      <c r="B99" s="52">
        <v>0.69531628553274905</v>
      </c>
      <c r="C99" s="52">
        <v>0.53029286293104005</v>
      </c>
      <c r="D99" t="s">
        <v>888</v>
      </c>
    </row>
    <row r="100" spans="1:4" x14ac:dyDescent="0.25">
      <c r="A100" s="31" t="s">
        <v>312</v>
      </c>
      <c r="B100" s="52">
        <v>0.80143310345532903</v>
      </c>
      <c r="C100" s="52">
        <v>0.78661201677528403</v>
      </c>
      <c r="D100" t="s">
        <v>888</v>
      </c>
    </row>
    <row r="101" spans="1:4" x14ac:dyDescent="0.25">
      <c r="A101" s="31" t="s">
        <v>774</v>
      </c>
      <c r="B101" s="52">
        <v>0.61063477712573799</v>
      </c>
      <c r="C101" s="52">
        <v>0.53785577836708598</v>
      </c>
      <c r="D101" t="s">
        <v>888</v>
      </c>
    </row>
    <row r="102" spans="1:4" x14ac:dyDescent="0.25">
      <c r="A102" t="s">
        <v>756</v>
      </c>
      <c r="B102" s="52">
        <v>0.79297458893871497</v>
      </c>
      <c r="C102" s="52">
        <v>0.88694452512343902</v>
      </c>
      <c r="D102" t="s">
        <v>889</v>
      </c>
    </row>
    <row r="103" spans="1:4" x14ac:dyDescent="0.25">
      <c r="A103" t="s">
        <v>857</v>
      </c>
      <c r="D103" t="s">
        <v>889</v>
      </c>
    </row>
    <row r="104" spans="1:4" x14ac:dyDescent="0.25">
      <c r="A104" t="s">
        <v>757</v>
      </c>
      <c r="B104" s="52">
        <v>0.87950838502182405</v>
      </c>
      <c r="C104" s="52">
        <v>0.73218724109362099</v>
      </c>
      <c r="D104" t="s">
        <v>889</v>
      </c>
    </row>
    <row r="105" spans="1:4" x14ac:dyDescent="0.25">
      <c r="A105" t="s">
        <v>758</v>
      </c>
      <c r="B105" s="52">
        <v>0.96591182847506596</v>
      </c>
      <c r="C105" s="52">
        <v>0.66121055110692395</v>
      </c>
      <c r="D105" t="s">
        <v>889</v>
      </c>
    </row>
    <row r="106" spans="1:4" x14ac:dyDescent="0.25">
      <c r="A106" t="s">
        <v>217</v>
      </c>
      <c r="B106" s="52">
        <v>0.93079535805264701</v>
      </c>
      <c r="C106" s="52">
        <v>0.894077448747153</v>
      </c>
      <c r="D106" t="s">
        <v>889</v>
      </c>
    </row>
    <row r="107" spans="1:4" x14ac:dyDescent="0.25">
      <c r="A107" t="s">
        <v>759</v>
      </c>
      <c r="B107" s="52">
        <v>0.82777551850345699</v>
      </c>
      <c r="C107" s="52">
        <v>0.73538493207081101</v>
      </c>
      <c r="D107" t="s">
        <v>889</v>
      </c>
    </row>
    <row r="108" spans="1:4" x14ac:dyDescent="0.25">
      <c r="A108" t="s">
        <v>763</v>
      </c>
      <c r="B108" s="52">
        <v>0.791797870745239</v>
      </c>
      <c r="C108" s="52">
        <v>0.63026772434308398</v>
      </c>
      <c r="D108" t="s">
        <v>889</v>
      </c>
    </row>
    <row r="109" spans="1:4" x14ac:dyDescent="0.25">
      <c r="A109" t="s">
        <v>858</v>
      </c>
      <c r="B109" s="52">
        <v>0.95478430375455603</v>
      </c>
      <c r="C109" s="52">
        <v>0.98443807095814695</v>
      </c>
      <c r="D109" t="s">
        <v>889</v>
      </c>
    </row>
    <row r="110" spans="1:4" x14ac:dyDescent="0.25">
      <c r="A110" t="s">
        <v>859</v>
      </c>
      <c r="B110" s="52">
        <v>0.83239737932878699</v>
      </c>
      <c r="C110" s="52">
        <v>0.98974599208827796</v>
      </c>
      <c r="D110" t="s">
        <v>889</v>
      </c>
    </row>
    <row r="111" spans="1:4" x14ac:dyDescent="0.25">
      <c r="A111" t="s">
        <v>765</v>
      </c>
      <c r="B111" s="52">
        <v>0.99663334013466598</v>
      </c>
      <c r="C111" s="52">
        <v>1</v>
      </c>
      <c r="D111" t="s">
        <v>889</v>
      </c>
    </row>
    <row r="112" spans="1:4" x14ac:dyDescent="0.25">
      <c r="A112" t="s">
        <v>130</v>
      </c>
      <c r="D112" t="s">
        <v>889</v>
      </c>
    </row>
    <row r="113" spans="1:4" x14ac:dyDescent="0.25">
      <c r="A113" t="s">
        <v>860</v>
      </c>
      <c r="D113" t="s">
        <v>889</v>
      </c>
    </row>
    <row r="114" spans="1:4" x14ac:dyDescent="0.25">
      <c r="A114" t="s">
        <v>767</v>
      </c>
      <c r="B114" s="52">
        <v>0.88205828779599305</v>
      </c>
      <c r="C114" s="52">
        <v>0.84177008491182204</v>
      </c>
      <c r="D114" t="s">
        <v>889</v>
      </c>
    </row>
    <row r="115" spans="1:4" x14ac:dyDescent="0.25">
      <c r="A115" t="s">
        <v>771</v>
      </c>
      <c r="D115" t="s">
        <v>889</v>
      </c>
    </row>
    <row r="116" spans="1:4" x14ac:dyDescent="0.25">
      <c r="A116" t="s">
        <v>861</v>
      </c>
      <c r="B116" s="52">
        <v>0.87365213314580403</v>
      </c>
      <c r="C116" s="52">
        <v>0.73791478902089302</v>
      </c>
      <c r="D116" t="s">
        <v>889</v>
      </c>
    </row>
    <row r="117" spans="1:4" x14ac:dyDescent="0.25">
      <c r="A117" t="s">
        <v>862</v>
      </c>
      <c r="B117" s="52">
        <v>0.81871955462769697</v>
      </c>
      <c r="C117" s="52">
        <v>0.85317460317460303</v>
      </c>
      <c r="D117" t="s">
        <v>889</v>
      </c>
    </row>
    <row r="118" spans="1:4" x14ac:dyDescent="0.25">
      <c r="A118" t="s">
        <v>863</v>
      </c>
      <c r="D118" t="s">
        <v>889</v>
      </c>
    </row>
    <row r="119" spans="1:4" x14ac:dyDescent="0.25">
      <c r="A119" t="s">
        <v>864</v>
      </c>
      <c r="D119" t="s">
        <v>889</v>
      </c>
    </row>
    <row r="120" spans="1:4" x14ac:dyDescent="0.25">
      <c r="A120" t="s">
        <v>357</v>
      </c>
      <c r="D120" t="s">
        <v>889</v>
      </c>
    </row>
    <row r="121" spans="1:4" x14ac:dyDescent="0.25">
      <c r="A121" t="s">
        <v>865</v>
      </c>
      <c r="D121" t="s">
        <v>889</v>
      </c>
    </row>
    <row r="122" spans="1:4" x14ac:dyDescent="0.25">
      <c r="A122" t="s">
        <v>215</v>
      </c>
      <c r="D122" t="s">
        <v>889</v>
      </c>
    </row>
    <row r="123" spans="1:4" x14ac:dyDescent="0.25">
      <c r="A123" t="s">
        <v>866</v>
      </c>
      <c r="D123" t="s">
        <v>889</v>
      </c>
    </row>
    <row r="124" spans="1:4" x14ac:dyDescent="0.25">
      <c r="A124" t="s">
        <v>772</v>
      </c>
      <c r="B124" s="52">
        <v>0.93019296254256501</v>
      </c>
      <c r="C124" s="52">
        <v>0.71921443736730395</v>
      </c>
      <c r="D124" t="s">
        <v>889</v>
      </c>
    </row>
    <row r="125" spans="1:4" x14ac:dyDescent="0.25">
      <c r="A125" t="s">
        <v>773</v>
      </c>
      <c r="B125" s="52">
        <v>0.96296748961134204</v>
      </c>
      <c r="C125" s="52">
        <v>0.85355217253409499</v>
      </c>
      <c r="D125" t="s">
        <v>889</v>
      </c>
    </row>
    <row r="126" spans="1:4" x14ac:dyDescent="0.25">
      <c r="A126" t="s">
        <v>524</v>
      </c>
      <c r="D126" t="s">
        <v>889</v>
      </c>
    </row>
    <row r="127" spans="1:4" x14ac:dyDescent="0.25">
      <c r="A127" t="s">
        <v>146</v>
      </c>
      <c r="D127" t="s">
        <v>889</v>
      </c>
    </row>
    <row r="128" spans="1:4" x14ac:dyDescent="0.25">
      <c r="A128" t="s">
        <v>775</v>
      </c>
      <c r="D128" t="s">
        <v>889</v>
      </c>
    </row>
    <row r="129" spans="1:4" x14ac:dyDescent="0.25">
      <c r="A129" t="s">
        <v>218</v>
      </c>
      <c r="D129" t="s">
        <v>889</v>
      </c>
    </row>
    <row r="130" spans="1:4" x14ac:dyDescent="0.25">
      <c r="A130" t="s">
        <v>221</v>
      </c>
      <c r="B130" s="52">
        <v>0.85802469135802495</v>
      </c>
      <c r="C130" s="52">
        <v>0.75337703615415197</v>
      </c>
      <c r="D130" t="s">
        <v>889</v>
      </c>
    </row>
    <row r="131" spans="1:4" x14ac:dyDescent="0.25">
      <c r="A131" t="s">
        <v>776</v>
      </c>
      <c r="B131" s="52">
        <v>0.78299570288520604</v>
      </c>
      <c r="C131" s="52">
        <v>0.66941477008824901</v>
      </c>
      <c r="D131" t="s">
        <v>889</v>
      </c>
    </row>
    <row r="132" spans="1:4" x14ac:dyDescent="0.25">
      <c r="A132" t="s">
        <v>777</v>
      </c>
      <c r="B132" s="52">
        <v>0.93835616438356195</v>
      </c>
      <c r="C132" s="52">
        <v>0.94512195121951204</v>
      </c>
      <c r="D132" t="s">
        <v>889</v>
      </c>
    </row>
    <row r="133" spans="1:4" x14ac:dyDescent="0.25">
      <c r="A133" t="s">
        <v>778</v>
      </c>
      <c r="B133" s="52">
        <v>0.94337263308324404</v>
      </c>
      <c r="C133" s="52">
        <v>0.95602069614299201</v>
      </c>
      <c r="D133" t="s">
        <v>889</v>
      </c>
    </row>
    <row r="134" spans="1:4" x14ac:dyDescent="0.25">
      <c r="A134" t="s">
        <v>302</v>
      </c>
      <c r="D134" t="s">
        <v>889</v>
      </c>
    </row>
    <row r="135" spans="1:4" x14ac:dyDescent="0.25">
      <c r="A135" t="s">
        <v>867</v>
      </c>
      <c r="D135" t="s">
        <v>889</v>
      </c>
    </row>
    <row r="136" spans="1:4" x14ac:dyDescent="0.25">
      <c r="A136" t="s">
        <v>779</v>
      </c>
      <c r="D136" t="s">
        <v>889</v>
      </c>
    </row>
    <row r="137" spans="1:4" x14ac:dyDescent="0.25">
      <c r="A137" t="s">
        <v>821</v>
      </c>
      <c r="D137" t="s">
        <v>889</v>
      </c>
    </row>
    <row r="138" spans="1:4" x14ac:dyDescent="0.25">
      <c r="A138" t="s">
        <v>155</v>
      </c>
      <c r="B138" s="52">
        <v>0.90287010657380995</v>
      </c>
      <c r="C138" s="52">
        <v>0.85392902408111504</v>
      </c>
      <c r="D138" t="s">
        <v>889</v>
      </c>
    </row>
    <row r="139" spans="1:4" x14ac:dyDescent="0.25">
      <c r="A139" t="s">
        <v>802</v>
      </c>
      <c r="B139" s="52">
        <v>0.98962538063876504</v>
      </c>
      <c r="C139" s="52">
        <v>0.887365825355381</v>
      </c>
      <c r="D139" t="s">
        <v>889</v>
      </c>
    </row>
    <row r="140" spans="1:4" x14ac:dyDescent="0.25">
      <c r="A140" t="s">
        <v>823</v>
      </c>
      <c r="D140" t="s">
        <v>889</v>
      </c>
    </row>
    <row r="141" spans="1:4" x14ac:dyDescent="0.25">
      <c r="A141" t="s">
        <v>868</v>
      </c>
      <c r="D141" t="s">
        <v>889</v>
      </c>
    </row>
    <row r="142" spans="1:4" x14ac:dyDescent="0.25">
      <c r="A142" t="s">
        <v>171</v>
      </c>
      <c r="B142" s="52">
        <v>0.9</v>
      </c>
      <c r="C142" s="52">
        <v>0.46185372005044101</v>
      </c>
      <c r="D142" t="s">
        <v>889</v>
      </c>
    </row>
    <row r="143" spans="1:4" x14ac:dyDescent="0.25">
      <c r="A143" s="31" t="s">
        <v>316</v>
      </c>
      <c r="B143" s="52">
        <v>0.99316399472551897</v>
      </c>
      <c r="C143" s="52">
        <v>0.96158283341024497</v>
      </c>
      <c r="D143" t="s">
        <v>889</v>
      </c>
    </row>
    <row r="144" spans="1:4" x14ac:dyDescent="0.25">
      <c r="A144" s="31" t="s">
        <v>760</v>
      </c>
      <c r="B144" s="52">
        <v>0.842790516906335</v>
      </c>
      <c r="C144" s="52">
        <v>0.75495049504950495</v>
      </c>
      <c r="D144" t="s">
        <v>889</v>
      </c>
    </row>
    <row r="145" spans="1:4" x14ac:dyDescent="0.25">
      <c r="A145" s="31" t="s">
        <v>764</v>
      </c>
      <c r="B145" s="52">
        <v>0.87457646921369303</v>
      </c>
      <c r="C145" s="52">
        <v>0.66451990632318503</v>
      </c>
      <c r="D145" t="s">
        <v>889</v>
      </c>
    </row>
    <row r="146" spans="1:4" x14ac:dyDescent="0.25">
      <c r="A146" s="31" t="s">
        <v>314</v>
      </c>
      <c r="B146" s="52">
        <v>0.87931034482758597</v>
      </c>
      <c r="C146" s="52">
        <v>1</v>
      </c>
      <c r="D146" t="s">
        <v>889</v>
      </c>
    </row>
    <row r="147" spans="1:4" x14ac:dyDescent="0.25">
      <c r="A147" s="31" t="s">
        <v>768</v>
      </c>
      <c r="B147" s="52">
        <v>0.96256837292840203</v>
      </c>
      <c r="C147" s="52">
        <v>0.97920277296360503</v>
      </c>
      <c r="D147" t="s">
        <v>889</v>
      </c>
    </row>
    <row r="148" spans="1:4" x14ac:dyDescent="0.25">
      <c r="A148" s="31" t="s">
        <v>308</v>
      </c>
      <c r="B148" s="52">
        <v>0.97049591964846205</v>
      </c>
      <c r="C148" s="52">
        <v>0.90874965874965896</v>
      </c>
      <c r="D148" t="s">
        <v>889</v>
      </c>
    </row>
    <row r="149" spans="1:4" x14ac:dyDescent="0.25">
      <c r="A149" s="2" t="s">
        <v>304</v>
      </c>
      <c r="B149" s="52">
        <v>0.83558469076943498</v>
      </c>
      <c r="C149" s="52">
        <v>0.75573349149861602</v>
      </c>
      <c r="D149" t="s">
        <v>889</v>
      </c>
    </row>
    <row r="150" spans="1:4" x14ac:dyDescent="0.25">
      <c r="A150" s="31" t="s">
        <v>312</v>
      </c>
      <c r="D150" t="s">
        <v>889</v>
      </c>
    </row>
    <row r="151" spans="1:4" x14ac:dyDescent="0.25">
      <c r="A151" s="31" t="s">
        <v>774</v>
      </c>
      <c r="D151" t="s">
        <v>889</v>
      </c>
    </row>
    <row r="152" spans="1:4" x14ac:dyDescent="0.25">
      <c r="A152" t="s">
        <v>756</v>
      </c>
      <c r="D152" t="s">
        <v>890</v>
      </c>
    </row>
    <row r="153" spans="1:4" x14ac:dyDescent="0.25">
      <c r="A153" t="s">
        <v>857</v>
      </c>
      <c r="D153" t="s">
        <v>890</v>
      </c>
    </row>
    <row r="154" spans="1:4" x14ac:dyDescent="0.25">
      <c r="A154" t="s">
        <v>757</v>
      </c>
      <c r="D154" t="s">
        <v>890</v>
      </c>
    </row>
    <row r="155" spans="1:4" x14ac:dyDescent="0.25">
      <c r="A155" t="s">
        <v>758</v>
      </c>
      <c r="D155" t="s">
        <v>890</v>
      </c>
    </row>
    <row r="156" spans="1:4" x14ac:dyDescent="0.25">
      <c r="A156" t="s">
        <v>217</v>
      </c>
      <c r="D156" t="s">
        <v>890</v>
      </c>
    </row>
    <row r="157" spans="1:4" x14ac:dyDescent="0.25">
      <c r="A157" t="s">
        <v>759</v>
      </c>
      <c r="D157" t="s">
        <v>890</v>
      </c>
    </row>
    <row r="158" spans="1:4" x14ac:dyDescent="0.25">
      <c r="A158" t="s">
        <v>763</v>
      </c>
      <c r="B158" s="52">
        <v>0.90938680616099998</v>
      </c>
      <c r="C158" s="52">
        <v>0.61772888214466404</v>
      </c>
      <c r="D158" t="s">
        <v>890</v>
      </c>
    </row>
    <row r="159" spans="1:4" x14ac:dyDescent="0.25">
      <c r="A159" t="s">
        <v>858</v>
      </c>
      <c r="D159" t="s">
        <v>890</v>
      </c>
    </row>
    <row r="160" spans="1:4" x14ac:dyDescent="0.25">
      <c r="A160" t="s">
        <v>859</v>
      </c>
      <c r="D160" t="s">
        <v>890</v>
      </c>
    </row>
    <row r="161" spans="1:4" x14ac:dyDescent="0.25">
      <c r="A161" t="s">
        <v>765</v>
      </c>
      <c r="B161" s="52">
        <v>0.80143483459545595</v>
      </c>
      <c r="C161" s="52">
        <v>1</v>
      </c>
      <c r="D161" t="s">
        <v>890</v>
      </c>
    </row>
    <row r="162" spans="1:4" x14ac:dyDescent="0.25">
      <c r="A162" t="s">
        <v>130</v>
      </c>
      <c r="D162" t="s">
        <v>890</v>
      </c>
    </row>
    <row r="163" spans="1:4" x14ac:dyDescent="0.25">
      <c r="A163" t="s">
        <v>860</v>
      </c>
      <c r="D163" t="s">
        <v>890</v>
      </c>
    </row>
    <row r="164" spans="1:4" x14ac:dyDescent="0.25">
      <c r="A164" t="s">
        <v>767</v>
      </c>
      <c r="D164" t="s">
        <v>890</v>
      </c>
    </row>
    <row r="165" spans="1:4" x14ac:dyDescent="0.25">
      <c r="A165" t="s">
        <v>771</v>
      </c>
      <c r="D165" t="s">
        <v>890</v>
      </c>
    </row>
    <row r="166" spans="1:4" x14ac:dyDescent="0.25">
      <c r="A166" t="s">
        <v>861</v>
      </c>
      <c r="D166" t="s">
        <v>890</v>
      </c>
    </row>
    <row r="167" spans="1:4" x14ac:dyDescent="0.25">
      <c r="A167" t="s">
        <v>862</v>
      </c>
      <c r="D167" t="s">
        <v>890</v>
      </c>
    </row>
    <row r="168" spans="1:4" x14ac:dyDescent="0.25">
      <c r="A168" t="s">
        <v>863</v>
      </c>
      <c r="D168" t="s">
        <v>890</v>
      </c>
    </row>
    <row r="169" spans="1:4" x14ac:dyDescent="0.25">
      <c r="A169" t="s">
        <v>864</v>
      </c>
      <c r="D169" t="s">
        <v>890</v>
      </c>
    </row>
    <row r="170" spans="1:4" x14ac:dyDescent="0.25">
      <c r="A170" t="s">
        <v>357</v>
      </c>
      <c r="B170" s="52">
        <v>0.80722702278083303</v>
      </c>
      <c r="C170" s="52">
        <v>0.88789107763615305</v>
      </c>
      <c r="D170" t="s">
        <v>890</v>
      </c>
    </row>
    <row r="171" spans="1:4" x14ac:dyDescent="0.25">
      <c r="A171" t="s">
        <v>865</v>
      </c>
      <c r="D171" t="s">
        <v>890</v>
      </c>
    </row>
    <row r="172" spans="1:4" x14ac:dyDescent="0.25">
      <c r="A172" t="s">
        <v>215</v>
      </c>
      <c r="D172" t="s">
        <v>890</v>
      </c>
    </row>
    <row r="173" spans="1:4" x14ac:dyDescent="0.25">
      <c r="A173" t="s">
        <v>866</v>
      </c>
      <c r="D173" t="s">
        <v>890</v>
      </c>
    </row>
    <row r="174" spans="1:4" x14ac:dyDescent="0.25">
      <c r="A174" t="s">
        <v>772</v>
      </c>
      <c r="D174" t="s">
        <v>890</v>
      </c>
    </row>
    <row r="175" spans="1:4" x14ac:dyDescent="0.25">
      <c r="A175" t="s">
        <v>773</v>
      </c>
      <c r="B175" s="52">
        <v>0.79464937170652605</v>
      </c>
      <c r="C175" s="52">
        <v>0.67475839852738195</v>
      </c>
      <c r="D175" t="s">
        <v>890</v>
      </c>
    </row>
    <row r="176" spans="1:4" x14ac:dyDescent="0.25">
      <c r="A176" t="s">
        <v>524</v>
      </c>
      <c r="D176" t="s">
        <v>890</v>
      </c>
    </row>
    <row r="177" spans="1:4" x14ac:dyDescent="0.25">
      <c r="A177" t="s">
        <v>146</v>
      </c>
      <c r="D177" t="s">
        <v>890</v>
      </c>
    </row>
    <row r="178" spans="1:4" x14ac:dyDescent="0.25">
      <c r="A178" t="s">
        <v>775</v>
      </c>
      <c r="D178" t="s">
        <v>890</v>
      </c>
    </row>
    <row r="179" spans="1:4" x14ac:dyDescent="0.25">
      <c r="A179" t="s">
        <v>218</v>
      </c>
      <c r="D179" t="s">
        <v>890</v>
      </c>
    </row>
    <row r="180" spans="1:4" x14ac:dyDescent="0.25">
      <c r="A180" t="s">
        <v>221</v>
      </c>
      <c r="B180" s="52">
        <v>0.77210098416773598</v>
      </c>
      <c r="C180" s="52">
        <v>0.57249322493224897</v>
      </c>
      <c r="D180" t="s">
        <v>890</v>
      </c>
    </row>
    <row r="181" spans="1:4" x14ac:dyDescent="0.25">
      <c r="A181" t="s">
        <v>776</v>
      </c>
      <c r="B181" s="52">
        <v>0.84936886395511901</v>
      </c>
      <c r="C181" s="52">
        <v>0.47839506172839502</v>
      </c>
      <c r="D181" t="s">
        <v>890</v>
      </c>
    </row>
    <row r="182" spans="1:4" x14ac:dyDescent="0.25">
      <c r="A182" t="s">
        <v>777</v>
      </c>
      <c r="D182" t="s">
        <v>890</v>
      </c>
    </row>
    <row r="183" spans="1:4" x14ac:dyDescent="0.25">
      <c r="A183" t="s">
        <v>778</v>
      </c>
      <c r="B183" s="52">
        <v>1</v>
      </c>
      <c r="C183" s="52">
        <v>1</v>
      </c>
      <c r="D183" t="s">
        <v>890</v>
      </c>
    </row>
    <row r="184" spans="1:4" x14ac:dyDescent="0.25">
      <c r="A184" t="s">
        <v>302</v>
      </c>
      <c r="D184" t="s">
        <v>890</v>
      </c>
    </row>
    <row r="185" spans="1:4" x14ac:dyDescent="0.25">
      <c r="A185" t="s">
        <v>867</v>
      </c>
      <c r="D185" t="s">
        <v>890</v>
      </c>
    </row>
    <row r="186" spans="1:4" x14ac:dyDescent="0.25">
      <c r="A186" t="s">
        <v>779</v>
      </c>
      <c r="D186" t="s">
        <v>890</v>
      </c>
    </row>
    <row r="187" spans="1:4" x14ac:dyDescent="0.25">
      <c r="A187" t="s">
        <v>821</v>
      </c>
      <c r="B187" s="52">
        <v>0.79726137736609004</v>
      </c>
      <c r="C187" s="52">
        <v>0.74657672170761202</v>
      </c>
      <c r="D187" t="s">
        <v>890</v>
      </c>
    </row>
    <row r="188" spans="1:4" x14ac:dyDescent="0.25">
      <c r="A188" t="s">
        <v>155</v>
      </c>
      <c r="B188" s="52">
        <v>0.87616580310880798</v>
      </c>
      <c r="C188" s="52">
        <v>0.84533829718355502</v>
      </c>
      <c r="D188" t="s">
        <v>890</v>
      </c>
    </row>
    <row r="189" spans="1:4" x14ac:dyDescent="0.25">
      <c r="A189" t="s">
        <v>802</v>
      </c>
      <c r="B189" s="52">
        <v>1</v>
      </c>
      <c r="C189" s="52">
        <v>0.94998799951998103</v>
      </c>
      <c r="D189" t="s">
        <v>890</v>
      </c>
    </row>
    <row r="190" spans="1:4" x14ac:dyDescent="0.25">
      <c r="A190" t="s">
        <v>823</v>
      </c>
      <c r="B190" s="52">
        <v>0.71807228915662702</v>
      </c>
      <c r="C190" s="52">
        <v>0.91442953020134199</v>
      </c>
      <c r="D190" t="s">
        <v>890</v>
      </c>
    </row>
    <row r="191" spans="1:4" x14ac:dyDescent="0.25">
      <c r="A191" t="s">
        <v>868</v>
      </c>
      <c r="D191" t="s">
        <v>890</v>
      </c>
    </row>
    <row r="192" spans="1:4" x14ac:dyDescent="0.25">
      <c r="A192" t="s">
        <v>171</v>
      </c>
      <c r="B192" s="52">
        <v>0.87405475880052197</v>
      </c>
      <c r="C192" s="52">
        <v>0.52219796215429404</v>
      </c>
      <c r="D192" t="s">
        <v>890</v>
      </c>
    </row>
    <row r="193" spans="1:4" x14ac:dyDescent="0.25">
      <c r="A193" s="31" t="s">
        <v>316</v>
      </c>
      <c r="B193" s="52">
        <v>0.95130564536185003</v>
      </c>
      <c r="C193" s="52">
        <v>0.90287420161066401</v>
      </c>
      <c r="D193" t="s">
        <v>890</v>
      </c>
    </row>
    <row r="194" spans="1:4" x14ac:dyDescent="0.25">
      <c r="A194" s="31" t="s">
        <v>760</v>
      </c>
      <c r="B194" s="52">
        <v>0.95508204751408299</v>
      </c>
      <c r="C194" s="52">
        <v>0.94385255939260404</v>
      </c>
      <c r="D194" t="s">
        <v>890</v>
      </c>
    </row>
    <row r="195" spans="1:4" x14ac:dyDescent="0.25">
      <c r="A195" s="31" t="s">
        <v>764</v>
      </c>
      <c r="D195" t="s">
        <v>890</v>
      </c>
    </row>
    <row r="196" spans="1:4" x14ac:dyDescent="0.25">
      <c r="A196" s="31" t="s">
        <v>314</v>
      </c>
      <c r="D196" t="s">
        <v>890</v>
      </c>
    </row>
    <row r="197" spans="1:4" x14ac:dyDescent="0.25">
      <c r="A197" s="31" t="s">
        <v>768</v>
      </c>
      <c r="D197" t="s">
        <v>890</v>
      </c>
    </row>
    <row r="198" spans="1:4" x14ac:dyDescent="0.25">
      <c r="A198" s="31" t="s">
        <v>308</v>
      </c>
      <c r="D198" t="s">
        <v>890</v>
      </c>
    </row>
    <row r="199" spans="1:4" x14ac:dyDescent="0.25">
      <c r="A199" s="2" t="s">
        <v>304</v>
      </c>
      <c r="B199" s="52">
        <v>0.72175992348158802</v>
      </c>
      <c r="C199" s="52">
        <v>0.84009673717002797</v>
      </c>
      <c r="D199" t="s">
        <v>890</v>
      </c>
    </row>
    <row r="200" spans="1:4" x14ac:dyDescent="0.25">
      <c r="A200" s="31" t="s">
        <v>312</v>
      </c>
      <c r="B200" s="52">
        <v>0.76178790534618801</v>
      </c>
      <c r="C200" s="52">
        <v>0.58262146289375305</v>
      </c>
      <c r="D200" t="s">
        <v>890</v>
      </c>
    </row>
    <row r="201" spans="1:4" x14ac:dyDescent="0.25">
      <c r="A201" s="31" t="s">
        <v>774</v>
      </c>
      <c r="B201" s="52">
        <v>0.425406661502711</v>
      </c>
      <c r="C201" s="52">
        <v>0.43725617685305601</v>
      </c>
      <c r="D201" t="s">
        <v>890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147"/>
  <sheetViews>
    <sheetView zoomScaleNormal="100" workbookViewId="0">
      <pane xSplit="1" ySplit="1" topLeftCell="B142" activePane="bottomRight" state="frozen"/>
      <selection pane="topRight" activeCell="B1" sqref="B1"/>
      <selection pane="bottomLeft" activeCell="A104" sqref="A104"/>
      <selection pane="bottomRight" activeCell="F8" sqref="F8"/>
    </sheetView>
  </sheetViews>
  <sheetFormatPr defaultColWidth="11.42578125" defaultRowHeight="15" x14ac:dyDescent="0.25"/>
  <cols>
    <col min="1" max="1" width="27.42578125" customWidth="1"/>
    <col min="2" max="2" width="16.28515625" customWidth="1"/>
    <col min="3" max="3" width="16.140625" customWidth="1"/>
  </cols>
  <sheetData>
    <row r="1" spans="1:4" x14ac:dyDescent="0.25">
      <c r="A1" t="s">
        <v>891</v>
      </c>
      <c r="B1" s="32" t="s">
        <v>92</v>
      </c>
      <c r="C1" s="31" t="s">
        <v>109</v>
      </c>
      <c r="D1" t="s">
        <v>892</v>
      </c>
    </row>
    <row r="2" spans="1:4" x14ac:dyDescent="0.25">
      <c r="A2" t="s">
        <v>756</v>
      </c>
      <c r="B2">
        <v>0.76154002026342504</v>
      </c>
      <c r="C2">
        <v>0.980775524969423</v>
      </c>
      <c r="D2" t="s">
        <v>887</v>
      </c>
    </row>
    <row r="3" spans="1:4" x14ac:dyDescent="0.25">
      <c r="A3" t="s">
        <v>857</v>
      </c>
      <c r="B3">
        <v>0.72667493611107004</v>
      </c>
      <c r="C3">
        <v>0.986003233056027</v>
      </c>
      <c r="D3" t="s">
        <v>887</v>
      </c>
    </row>
    <row r="4" spans="1:4" x14ac:dyDescent="0.25">
      <c r="A4" t="s">
        <v>757</v>
      </c>
      <c r="B4">
        <v>0.72700330941635505</v>
      </c>
      <c r="C4">
        <v>0.92346330117903797</v>
      </c>
      <c r="D4" t="s">
        <v>887</v>
      </c>
    </row>
    <row r="5" spans="1:4" x14ac:dyDescent="0.25">
      <c r="A5" t="s">
        <v>758</v>
      </c>
      <c r="B5">
        <v>0.74769585253456206</v>
      </c>
      <c r="C5">
        <v>0.92624836483377704</v>
      </c>
      <c r="D5" t="s">
        <v>887</v>
      </c>
    </row>
    <row r="6" spans="1:4" x14ac:dyDescent="0.25">
      <c r="A6" t="s">
        <v>217</v>
      </c>
      <c r="B6">
        <v>0.95192662634523095</v>
      </c>
      <c r="C6">
        <v>0.95345135984000196</v>
      </c>
      <c r="D6" t="s">
        <v>887</v>
      </c>
    </row>
    <row r="7" spans="1:4" x14ac:dyDescent="0.25">
      <c r="A7" t="s">
        <v>759</v>
      </c>
      <c r="B7">
        <v>0.81420118343195302</v>
      </c>
      <c r="C7">
        <v>0.78234530506274302</v>
      </c>
      <c r="D7" t="s">
        <v>887</v>
      </c>
    </row>
    <row r="8" spans="1:4" x14ac:dyDescent="0.25">
      <c r="A8" t="s">
        <v>763</v>
      </c>
      <c r="B8">
        <v>0.75739509286860796</v>
      </c>
      <c r="C8">
        <v>0.81524069382186704</v>
      </c>
      <c r="D8" t="s">
        <v>887</v>
      </c>
    </row>
    <row r="9" spans="1:4" x14ac:dyDescent="0.25">
      <c r="A9" t="s">
        <v>858</v>
      </c>
      <c r="B9">
        <v>0.86456165990423595</v>
      </c>
      <c r="C9">
        <v>0.99346360699059599</v>
      </c>
      <c r="D9" t="s">
        <v>887</v>
      </c>
    </row>
    <row r="10" spans="1:4" x14ac:dyDescent="0.25">
      <c r="A10" t="s">
        <v>859</v>
      </c>
      <c r="B10">
        <v>0.83959899749373401</v>
      </c>
      <c r="C10">
        <v>1</v>
      </c>
      <c r="D10" t="s">
        <v>887</v>
      </c>
    </row>
    <row r="11" spans="1:4" x14ac:dyDescent="0.25">
      <c r="A11" t="s">
        <v>765</v>
      </c>
      <c r="B11">
        <v>0.95736034497031197</v>
      </c>
      <c r="C11">
        <v>1</v>
      </c>
      <c r="D11" t="s">
        <v>887</v>
      </c>
    </row>
    <row r="12" spans="1:4" x14ac:dyDescent="0.25">
      <c r="A12" t="s">
        <v>130</v>
      </c>
      <c r="B12">
        <v>0.77889447236180898</v>
      </c>
      <c r="C12">
        <v>0.845612663670119</v>
      </c>
      <c r="D12" t="s">
        <v>887</v>
      </c>
    </row>
    <row r="13" spans="1:4" x14ac:dyDescent="0.25">
      <c r="A13" t="s">
        <v>860</v>
      </c>
      <c r="B13">
        <v>0.81611170784103104</v>
      </c>
      <c r="C13">
        <v>0.74562548968399101</v>
      </c>
      <c r="D13" t="s">
        <v>887</v>
      </c>
    </row>
    <row r="14" spans="1:4" x14ac:dyDescent="0.25">
      <c r="A14" t="s">
        <v>767</v>
      </c>
      <c r="B14">
        <v>0.53571428571428603</v>
      </c>
      <c r="C14">
        <v>0.65714285714285703</v>
      </c>
      <c r="D14" t="s">
        <v>887</v>
      </c>
    </row>
    <row r="15" spans="1:4" x14ac:dyDescent="0.25">
      <c r="A15" t="s">
        <v>771</v>
      </c>
      <c r="B15">
        <v>0.892573262076653</v>
      </c>
      <c r="C15">
        <v>0.93561465404953104</v>
      </c>
      <c r="D15" t="s">
        <v>887</v>
      </c>
    </row>
    <row r="16" spans="1:4" x14ac:dyDescent="0.25">
      <c r="A16" t="s">
        <v>861</v>
      </c>
      <c r="B16">
        <v>0.72413858465924397</v>
      </c>
      <c r="C16">
        <v>0.82913666510445505</v>
      </c>
      <c r="D16" t="s">
        <v>887</v>
      </c>
    </row>
    <row r="17" spans="1:4" x14ac:dyDescent="0.25">
      <c r="A17" t="s">
        <v>862</v>
      </c>
      <c r="B17">
        <v>0.732059542323928</v>
      </c>
      <c r="C17">
        <v>0.72819017716976897</v>
      </c>
      <c r="D17" t="s">
        <v>887</v>
      </c>
    </row>
    <row r="18" spans="1:4" x14ac:dyDescent="0.25">
      <c r="A18" t="s">
        <v>863</v>
      </c>
      <c r="B18">
        <v>0.67962184873949605</v>
      </c>
      <c r="C18">
        <v>0.91500904159132002</v>
      </c>
      <c r="D18" t="s">
        <v>887</v>
      </c>
    </row>
    <row r="19" spans="1:4" x14ac:dyDescent="0.25">
      <c r="A19" t="s">
        <v>864</v>
      </c>
      <c r="B19">
        <v>0.80332323126763505</v>
      </c>
      <c r="C19">
        <v>0.99489958559132896</v>
      </c>
      <c r="D19" t="s">
        <v>887</v>
      </c>
    </row>
    <row r="20" spans="1:4" x14ac:dyDescent="0.25">
      <c r="A20" t="s">
        <v>357</v>
      </c>
      <c r="B20">
        <v>0.92948903699410801</v>
      </c>
      <c r="C20">
        <v>0.94793964528368502</v>
      </c>
      <c r="D20" t="s">
        <v>887</v>
      </c>
    </row>
    <row r="21" spans="1:4" x14ac:dyDescent="0.25">
      <c r="A21" t="s">
        <v>865</v>
      </c>
      <c r="B21">
        <v>0.852287153982069</v>
      </c>
      <c r="C21">
        <v>0.85529059751564096</v>
      </c>
      <c r="D21" t="s">
        <v>887</v>
      </c>
    </row>
    <row r="22" spans="1:4" x14ac:dyDescent="0.25">
      <c r="A22" t="s">
        <v>215</v>
      </c>
      <c r="B22">
        <v>0.77282582510238496</v>
      </c>
      <c r="C22">
        <v>0.832491412406547</v>
      </c>
      <c r="D22" t="s">
        <v>887</v>
      </c>
    </row>
    <row r="23" spans="1:4" x14ac:dyDescent="0.25">
      <c r="A23" t="s">
        <v>866</v>
      </c>
      <c r="B23">
        <v>0.77333965949089101</v>
      </c>
      <c r="C23">
        <v>0.86741567488875904</v>
      </c>
      <c r="D23" t="s">
        <v>887</v>
      </c>
    </row>
    <row r="24" spans="1:4" x14ac:dyDescent="0.25">
      <c r="A24" t="s">
        <v>772</v>
      </c>
      <c r="B24">
        <v>0.81010719754977001</v>
      </c>
      <c r="C24">
        <v>0.96776792908944398</v>
      </c>
      <c r="D24" t="s">
        <v>887</v>
      </c>
    </row>
    <row r="25" spans="1:4" x14ac:dyDescent="0.25">
      <c r="A25" t="s">
        <v>773</v>
      </c>
      <c r="B25">
        <v>0.74205703519739696</v>
      </c>
      <c r="C25">
        <v>0.71781465287958801</v>
      </c>
      <c r="D25" t="s">
        <v>887</v>
      </c>
    </row>
    <row r="26" spans="1:4" x14ac:dyDescent="0.25">
      <c r="A26" t="s">
        <v>524</v>
      </c>
      <c r="B26">
        <v>0.70388033817472395</v>
      </c>
      <c r="C26">
        <v>0.74273858921161795</v>
      </c>
      <c r="D26" t="s">
        <v>887</v>
      </c>
    </row>
    <row r="27" spans="1:4" x14ac:dyDescent="0.25">
      <c r="A27" t="s">
        <v>146</v>
      </c>
      <c r="B27">
        <v>0.79856630824372798</v>
      </c>
      <c r="C27">
        <v>0.83907111231589404</v>
      </c>
      <c r="D27" t="s">
        <v>887</v>
      </c>
    </row>
    <row r="28" spans="1:4" x14ac:dyDescent="0.25">
      <c r="A28" t="s">
        <v>775</v>
      </c>
      <c r="B28">
        <v>0.884908195253023</v>
      </c>
      <c r="C28">
        <v>0.894925630111435</v>
      </c>
      <c r="D28" t="s">
        <v>887</v>
      </c>
    </row>
    <row r="29" spans="1:4" x14ac:dyDescent="0.25">
      <c r="A29" t="s">
        <v>218</v>
      </c>
      <c r="B29">
        <v>0.70748299319727903</v>
      </c>
      <c r="C29">
        <v>0.80699708454810504</v>
      </c>
      <c r="D29" t="s">
        <v>887</v>
      </c>
    </row>
    <row r="30" spans="1:4" x14ac:dyDescent="0.25">
      <c r="A30" t="s">
        <v>221</v>
      </c>
      <c r="B30">
        <v>0.88371919898756801</v>
      </c>
      <c r="C30">
        <v>0.92291653503506699</v>
      </c>
      <c r="D30" t="s">
        <v>887</v>
      </c>
    </row>
    <row r="31" spans="1:4" x14ac:dyDescent="0.25">
      <c r="A31" t="s">
        <v>776</v>
      </c>
      <c r="B31">
        <v>0.86881446014446095</v>
      </c>
      <c r="C31">
        <v>0.91954209396613396</v>
      </c>
      <c r="D31" t="s">
        <v>887</v>
      </c>
    </row>
    <row r="32" spans="1:4" x14ac:dyDescent="0.25">
      <c r="A32" t="s">
        <v>777</v>
      </c>
      <c r="B32">
        <v>0.86900594154480204</v>
      </c>
      <c r="C32">
        <v>0.99753712884425505</v>
      </c>
      <c r="D32" t="s">
        <v>887</v>
      </c>
    </row>
    <row r="33" spans="1:4" x14ac:dyDescent="0.25">
      <c r="A33" t="s">
        <v>778</v>
      </c>
      <c r="B33">
        <v>0.85777636997149198</v>
      </c>
      <c r="C33">
        <v>0.95706028075970295</v>
      </c>
      <c r="D33" t="s">
        <v>887</v>
      </c>
    </row>
    <row r="34" spans="1:4" x14ac:dyDescent="0.25">
      <c r="A34" t="s">
        <v>302</v>
      </c>
      <c r="B34">
        <v>0.58525345622119795</v>
      </c>
      <c r="C34">
        <v>0.67567567567567599</v>
      </c>
      <c r="D34" t="s">
        <v>887</v>
      </c>
    </row>
    <row r="35" spans="1:4" x14ac:dyDescent="0.25">
      <c r="A35" t="s">
        <v>867</v>
      </c>
      <c r="B35">
        <v>0.85149313962873296</v>
      </c>
      <c r="C35">
        <v>0.88341451728818998</v>
      </c>
      <c r="D35" t="s">
        <v>887</v>
      </c>
    </row>
    <row r="36" spans="1:4" x14ac:dyDescent="0.25">
      <c r="A36" t="s">
        <v>779</v>
      </c>
      <c r="B36">
        <v>0.82522676630128999</v>
      </c>
      <c r="C36">
        <v>0.62044200940287997</v>
      </c>
      <c r="D36" t="s">
        <v>887</v>
      </c>
    </row>
    <row r="37" spans="1:4" x14ac:dyDescent="0.25">
      <c r="A37" t="s">
        <v>821</v>
      </c>
      <c r="B37">
        <v>0.95378311013476402</v>
      </c>
      <c r="C37">
        <v>0.95336684146540596</v>
      </c>
      <c r="D37" t="s">
        <v>887</v>
      </c>
    </row>
    <row r="38" spans="1:4" x14ac:dyDescent="0.25">
      <c r="A38" t="s">
        <v>155</v>
      </c>
      <c r="B38">
        <v>0.87880836728763001</v>
      </c>
      <c r="C38">
        <v>0.87380418557710304</v>
      </c>
      <c r="D38" t="s">
        <v>887</v>
      </c>
    </row>
    <row r="39" spans="1:4" x14ac:dyDescent="0.25">
      <c r="A39" t="s">
        <v>802</v>
      </c>
      <c r="B39">
        <v>0.91669454667112704</v>
      </c>
      <c r="C39">
        <v>0.72206660441954595</v>
      </c>
      <c r="D39" t="s">
        <v>887</v>
      </c>
    </row>
    <row r="40" spans="1:4" x14ac:dyDescent="0.25">
      <c r="A40" t="s">
        <v>823</v>
      </c>
      <c r="B40">
        <v>0.726485635576545</v>
      </c>
      <c r="C40">
        <v>0.98223774100501005</v>
      </c>
      <c r="D40" t="s">
        <v>887</v>
      </c>
    </row>
    <row r="41" spans="1:4" x14ac:dyDescent="0.25">
      <c r="A41" t="s">
        <v>868</v>
      </c>
      <c r="B41">
        <v>0.95485510930350803</v>
      </c>
      <c r="C41">
        <v>0.92652392652392601</v>
      </c>
      <c r="D41" t="s">
        <v>887</v>
      </c>
    </row>
    <row r="42" spans="1:4" x14ac:dyDescent="0.25">
      <c r="A42" t="s">
        <v>171</v>
      </c>
      <c r="B42">
        <v>0.73344518712959705</v>
      </c>
      <c r="C42">
        <v>0.883679098213215</v>
      </c>
      <c r="D42" t="s">
        <v>887</v>
      </c>
    </row>
    <row r="43" spans="1:4" x14ac:dyDescent="0.25">
      <c r="A43" t="s">
        <v>316</v>
      </c>
      <c r="B43">
        <v>0.99561035287549104</v>
      </c>
      <c r="C43">
        <v>0.82867449792150605</v>
      </c>
      <c r="D43" t="s">
        <v>888</v>
      </c>
    </row>
    <row r="44" spans="1:4" x14ac:dyDescent="0.25">
      <c r="A44" t="s">
        <v>756</v>
      </c>
      <c r="B44">
        <v>0.87234039422060905</v>
      </c>
      <c r="C44">
        <v>0.95565774491645905</v>
      </c>
      <c r="D44" t="s">
        <v>888</v>
      </c>
    </row>
    <row r="45" spans="1:4" x14ac:dyDescent="0.25">
      <c r="A45" t="s">
        <v>757</v>
      </c>
      <c r="B45">
        <v>0.90933277955080805</v>
      </c>
      <c r="C45">
        <v>0.87821913598620205</v>
      </c>
      <c r="D45" t="s">
        <v>888</v>
      </c>
    </row>
    <row r="46" spans="1:4" x14ac:dyDescent="0.25">
      <c r="A46" t="s">
        <v>758</v>
      </c>
      <c r="B46">
        <v>0.86437011980012202</v>
      </c>
      <c r="C46">
        <v>0.75625667001692898</v>
      </c>
      <c r="D46" t="s">
        <v>888</v>
      </c>
    </row>
    <row r="47" spans="1:4" x14ac:dyDescent="0.25">
      <c r="A47" t="s">
        <v>217</v>
      </c>
      <c r="B47">
        <v>0.82246908073085501</v>
      </c>
      <c r="C47">
        <v>0.77974276054372904</v>
      </c>
      <c r="D47" t="s">
        <v>888</v>
      </c>
    </row>
    <row r="48" spans="1:4" x14ac:dyDescent="0.25">
      <c r="A48" t="s">
        <v>759</v>
      </c>
      <c r="B48">
        <v>0.74717788924992901</v>
      </c>
      <c r="C48">
        <v>0.64626254907498204</v>
      </c>
      <c r="D48" t="s">
        <v>888</v>
      </c>
    </row>
    <row r="49" spans="1:4" x14ac:dyDescent="0.25">
      <c r="A49" t="s">
        <v>760</v>
      </c>
      <c r="B49">
        <v>0.83561362667281103</v>
      </c>
      <c r="C49">
        <v>0.81196618673351195</v>
      </c>
      <c r="D49" t="s">
        <v>888</v>
      </c>
    </row>
    <row r="50" spans="1:4" x14ac:dyDescent="0.25">
      <c r="A50" t="s">
        <v>761</v>
      </c>
      <c r="B50">
        <v>0.89373345342394706</v>
      </c>
      <c r="C50">
        <v>0.87248014410873698</v>
      </c>
      <c r="D50" t="s">
        <v>888</v>
      </c>
    </row>
    <row r="51" spans="1:4" x14ac:dyDescent="0.25">
      <c r="A51" t="s">
        <v>762</v>
      </c>
      <c r="B51">
        <v>0.89025940821205996</v>
      </c>
      <c r="C51">
        <v>0.99636159257452905</v>
      </c>
      <c r="D51" t="s">
        <v>888</v>
      </c>
    </row>
    <row r="52" spans="1:4" x14ac:dyDescent="0.25">
      <c r="A52" t="s">
        <v>226</v>
      </c>
      <c r="B52">
        <v>0.96957565121827904</v>
      </c>
      <c r="C52">
        <v>0.70810882600333502</v>
      </c>
      <c r="D52" t="s">
        <v>888</v>
      </c>
    </row>
    <row r="53" spans="1:4" x14ac:dyDescent="0.25">
      <c r="A53" t="s">
        <v>763</v>
      </c>
      <c r="B53">
        <v>0.928119210751429</v>
      </c>
      <c r="C53">
        <v>0.76166112898559601</v>
      </c>
      <c r="D53" t="s">
        <v>888</v>
      </c>
    </row>
    <row r="54" spans="1:4" x14ac:dyDescent="0.25">
      <c r="A54" t="s">
        <v>764</v>
      </c>
      <c r="B54">
        <v>0.92527820020759399</v>
      </c>
      <c r="C54">
        <v>0.95333521620785</v>
      </c>
      <c r="D54" t="s">
        <v>888</v>
      </c>
    </row>
    <row r="55" spans="1:4" x14ac:dyDescent="0.25">
      <c r="A55" t="s">
        <v>314</v>
      </c>
      <c r="B55">
        <v>0.80519179133935104</v>
      </c>
      <c r="C55">
        <v>0.80920860835277497</v>
      </c>
      <c r="D55" t="s">
        <v>888</v>
      </c>
    </row>
    <row r="56" spans="1:4" x14ac:dyDescent="0.25">
      <c r="A56" t="s">
        <v>765</v>
      </c>
      <c r="B56">
        <v>0.89245320684414897</v>
      </c>
      <c r="C56">
        <v>0.96067336940783399</v>
      </c>
      <c r="D56" t="s">
        <v>888</v>
      </c>
    </row>
    <row r="57" spans="1:4" x14ac:dyDescent="0.25">
      <c r="A57" t="s">
        <v>130</v>
      </c>
      <c r="B57">
        <v>0.93791683937278603</v>
      </c>
      <c r="C57">
        <v>0.78899661744216198</v>
      </c>
      <c r="D57" t="s">
        <v>888</v>
      </c>
    </row>
    <row r="58" spans="1:4" x14ac:dyDescent="0.25">
      <c r="A58" t="s">
        <v>766</v>
      </c>
      <c r="B58">
        <v>0.99561035287549104</v>
      </c>
      <c r="C58">
        <v>0.95047160865963298</v>
      </c>
      <c r="D58" t="s">
        <v>888</v>
      </c>
    </row>
    <row r="59" spans="1:4" x14ac:dyDescent="0.25">
      <c r="A59" t="s">
        <v>767</v>
      </c>
      <c r="B59">
        <v>0.82494264162239594</v>
      </c>
      <c r="C59">
        <v>0.60674647904035295</v>
      </c>
      <c r="D59" t="s">
        <v>888</v>
      </c>
    </row>
    <row r="60" spans="1:4" x14ac:dyDescent="0.25">
      <c r="A60" t="s">
        <v>768</v>
      </c>
      <c r="B60">
        <v>0.82839730683466495</v>
      </c>
      <c r="C60">
        <v>0.84201588017555595</v>
      </c>
      <c r="D60" t="s">
        <v>888</v>
      </c>
    </row>
    <row r="61" spans="1:4" x14ac:dyDescent="0.25">
      <c r="A61" t="s">
        <v>769</v>
      </c>
      <c r="B61">
        <v>0.779618835295666</v>
      </c>
      <c r="C61">
        <v>0.96171328150597202</v>
      </c>
      <c r="D61" t="s">
        <v>888</v>
      </c>
    </row>
    <row r="62" spans="1:4" x14ac:dyDescent="0.25">
      <c r="A62" t="s">
        <v>770</v>
      </c>
      <c r="B62">
        <v>0.93575540771077403</v>
      </c>
      <c r="C62">
        <v>0.93806149792151805</v>
      </c>
      <c r="D62" t="s">
        <v>888</v>
      </c>
    </row>
    <row r="63" spans="1:4" x14ac:dyDescent="0.25">
      <c r="A63" t="s">
        <v>771</v>
      </c>
      <c r="B63">
        <v>0.80550276543199195</v>
      </c>
      <c r="C63">
        <v>0.71643515999951701</v>
      </c>
      <c r="D63" t="s">
        <v>888</v>
      </c>
    </row>
    <row r="64" spans="1:4" x14ac:dyDescent="0.25">
      <c r="A64" t="s">
        <v>308</v>
      </c>
      <c r="B64">
        <v>0.91439254156594596</v>
      </c>
      <c r="C64">
        <v>0.81789402290725299</v>
      </c>
      <c r="D64" t="s">
        <v>888</v>
      </c>
    </row>
    <row r="65" spans="1:4" x14ac:dyDescent="0.25">
      <c r="A65" t="s">
        <v>772</v>
      </c>
      <c r="B65">
        <v>0.96188476348918905</v>
      </c>
      <c r="C65">
        <v>0.95362600920945995</v>
      </c>
      <c r="D65" t="s">
        <v>888</v>
      </c>
    </row>
    <row r="66" spans="1:4" x14ac:dyDescent="0.25">
      <c r="A66" t="s">
        <v>773</v>
      </c>
      <c r="B66">
        <v>0.93223064003848499</v>
      </c>
      <c r="C66">
        <v>0.88766641523813095</v>
      </c>
      <c r="D66" t="s">
        <v>888</v>
      </c>
    </row>
    <row r="67" spans="1:4" x14ac:dyDescent="0.25">
      <c r="A67" t="s">
        <v>885</v>
      </c>
      <c r="B67">
        <v>0.61063477712573799</v>
      </c>
      <c r="C67">
        <v>0.53785577836708598</v>
      </c>
      <c r="D67" t="s">
        <v>888</v>
      </c>
    </row>
    <row r="68" spans="1:4" x14ac:dyDescent="0.25">
      <c r="A68" t="s">
        <v>775</v>
      </c>
      <c r="B68">
        <v>0.97031102733270502</v>
      </c>
      <c r="C68">
        <v>0.95417895771878103</v>
      </c>
      <c r="D68" t="s">
        <v>888</v>
      </c>
    </row>
    <row r="69" spans="1:4" x14ac:dyDescent="0.25">
      <c r="A69" t="s">
        <v>221</v>
      </c>
      <c r="B69">
        <v>0.82740783864307299</v>
      </c>
      <c r="C69">
        <v>0.91871672946315697</v>
      </c>
      <c r="D69" t="s">
        <v>888</v>
      </c>
    </row>
    <row r="70" spans="1:4" x14ac:dyDescent="0.25">
      <c r="A70" t="s">
        <v>776</v>
      </c>
      <c r="B70">
        <v>0.89659537324662997</v>
      </c>
      <c r="C70">
        <v>0.91801715301658204</v>
      </c>
      <c r="D70" t="s">
        <v>888</v>
      </c>
    </row>
    <row r="71" spans="1:4" x14ac:dyDescent="0.25">
      <c r="A71" t="s">
        <v>777</v>
      </c>
      <c r="B71">
        <v>0.90531608001300501</v>
      </c>
      <c r="C71">
        <v>0.98111504374415903</v>
      </c>
      <c r="D71" t="s">
        <v>888</v>
      </c>
    </row>
    <row r="72" spans="1:4" x14ac:dyDescent="0.25">
      <c r="A72" t="s">
        <v>778</v>
      </c>
      <c r="B72">
        <v>0.91720226673332395</v>
      </c>
      <c r="C72">
        <v>0.96873399205601296</v>
      </c>
      <c r="D72" t="s">
        <v>888</v>
      </c>
    </row>
    <row r="73" spans="1:4" x14ac:dyDescent="0.25">
      <c r="A73" t="s">
        <v>304</v>
      </c>
      <c r="B73">
        <v>0.69531628553274905</v>
      </c>
      <c r="C73">
        <v>0.53029286293104005</v>
      </c>
      <c r="D73" t="s">
        <v>888</v>
      </c>
    </row>
    <row r="74" spans="1:4" x14ac:dyDescent="0.25">
      <c r="A74" t="s">
        <v>779</v>
      </c>
      <c r="B74">
        <v>0.72827206768812602</v>
      </c>
      <c r="C74">
        <v>0.71223081237958197</v>
      </c>
      <c r="D74" t="s">
        <v>888</v>
      </c>
    </row>
    <row r="75" spans="1:4" x14ac:dyDescent="0.25">
      <c r="A75" t="s">
        <v>154</v>
      </c>
      <c r="B75">
        <v>0.90496192195964498</v>
      </c>
      <c r="C75">
        <v>0.88551580125856599</v>
      </c>
      <c r="D75" t="s">
        <v>888</v>
      </c>
    </row>
    <row r="76" spans="1:4" x14ac:dyDescent="0.25">
      <c r="A76" t="s">
        <v>312</v>
      </c>
      <c r="B76">
        <v>0.80143310345532903</v>
      </c>
      <c r="C76">
        <v>0.78661201677528403</v>
      </c>
      <c r="D76" t="s">
        <v>888</v>
      </c>
    </row>
    <row r="77" spans="1:4" x14ac:dyDescent="0.25">
      <c r="A77" t="s">
        <v>780</v>
      </c>
      <c r="B77">
        <v>0.96282448617501604</v>
      </c>
      <c r="C77">
        <v>0.75925196243063697</v>
      </c>
      <c r="D77" t="s">
        <v>888</v>
      </c>
    </row>
    <row r="78" spans="1:4" x14ac:dyDescent="0.25">
      <c r="A78" t="s">
        <v>171</v>
      </c>
      <c r="B78">
        <v>0.98721167864349302</v>
      </c>
      <c r="C78">
        <v>0.84104312866809094</v>
      </c>
      <c r="D78" t="s">
        <v>888</v>
      </c>
    </row>
    <row r="79" spans="1:4" x14ac:dyDescent="0.25">
      <c r="A79" t="s">
        <v>316</v>
      </c>
      <c r="B79">
        <v>0.99316399472551897</v>
      </c>
      <c r="C79">
        <v>0.96158283341024497</v>
      </c>
      <c r="D79" t="s">
        <v>889</v>
      </c>
    </row>
    <row r="80" spans="1:4" x14ac:dyDescent="0.25">
      <c r="A80" t="s">
        <v>756</v>
      </c>
      <c r="B80">
        <v>0.79297458893871497</v>
      </c>
      <c r="C80">
        <v>0.88694452512343902</v>
      </c>
      <c r="D80" t="s">
        <v>889</v>
      </c>
    </row>
    <row r="81" spans="1:4" x14ac:dyDescent="0.25">
      <c r="A81" t="s">
        <v>757</v>
      </c>
      <c r="B81">
        <v>0.87950838502182405</v>
      </c>
      <c r="C81">
        <v>0.73218724109362099</v>
      </c>
      <c r="D81" t="s">
        <v>889</v>
      </c>
    </row>
    <row r="82" spans="1:4" x14ac:dyDescent="0.25">
      <c r="A82" t="s">
        <v>758</v>
      </c>
      <c r="B82">
        <v>0.96591182847506596</v>
      </c>
      <c r="C82">
        <v>0.66121055110692395</v>
      </c>
      <c r="D82" t="s">
        <v>889</v>
      </c>
    </row>
    <row r="83" spans="1:4" x14ac:dyDescent="0.25">
      <c r="A83" t="s">
        <v>882</v>
      </c>
      <c r="B83">
        <v>0.93079535805264701</v>
      </c>
      <c r="C83">
        <v>0.894077448747153</v>
      </c>
      <c r="D83" t="s">
        <v>889</v>
      </c>
    </row>
    <row r="84" spans="1:4" x14ac:dyDescent="0.25">
      <c r="A84" t="s">
        <v>759</v>
      </c>
      <c r="B84">
        <v>0.82777551850345699</v>
      </c>
      <c r="C84">
        <v>0.73538493207081101</v>
      </c>
      <c r="D84" t="s">
        <v>889</v>
      </c>
    </row>
    <row r="85" spans="1:4" x14ac:dyDescent="0.25">
      <c r="A85" t="s">
        <v>760</v>
      </c>
      <c r="B85">
        <v>0.842790516906335</v>
      </c>
      <c r="C85">
        <v>0.75495049504950495</v>
      </c>
      <c r="D85" t="s">
        <v>889</v>
      </c>
    </row>
    <row r="86" spans="1:4" x14ac:dyDescent="0.25">
      <c r="A86" t="s">
        <v>792</v>
      </c>
      <c r="B86">
        <v>0.92019126491176195</v>
      </c>
      <c r="C86">
        <v>0.98980016652789304</v>
      </c>
      <c r="D86" t="s">
        <v>889</v>
      </c>
    </row>
    <row r="87" spans="1:4" x14ac:dyDescent="0.25">
      <c r="A87" t="s">
        <v>762</v>
      </c>
      <c r="B87">
        <v>0.95478430375455603</v>
      </c>
      <c r="C87">
        <v>0.98443807095814695</v>
      </c>
      <c r="D87" t="s">
        <v>889</v>
      </c>
    </row>
    <row r="88" spans="1:4" x14ac:dyDescent="0.25">
      <c r="A88" t="s">
        <v>763</v>
      </c>
      <c r="B88">
        <v>0.791797870745239</v>
      </c>
      <c r="C88">
        <v>0.63026772434308398</v>
      </c>
      <c r="D88" t="s">
        <v>889</v>
      </c>
    </row>
    <row r="89" spans="1:4" x14ac:dyDescent="0.25">
      <c r="A89" t="s">
        <v>764</v>
      </c>
      <c r="B89">
        <v>0.87457646921369303</v>
      </c>
      <c r="C89">
        <v>0.66451990632318503</v>
      </c>
      <c r="D89" t="s">
        <v>889</v>
      </c>
    </row>
    <row r="90" spans="1:4" x14ac:dyDescent="0.25">
      <c r="A90" t="s">
        <v>314</v>
      </c>
      <c r="B90">
        <v>0.87931034482758597</v>
      </c>
      <c r="C90">
        <v>1</v>
      </c>
      <c r="D90" t="s">
        <v>889</v>
      </c>
    </row>
    <row r="91" spans="1:4" x14ac:dyDescent="0.25">
      <c r="A91" t="s">
        <v>767</v>
      </c>
      <c r="B91">
        <v>0.88205828779599305</v>
      </c>
      <c r="C91">
        <v>0.84177008491182204</v>
      </c>
      <c r="D91" t="s">
        <v>889</v>
      </c>
    </row>
    <row r="92" spans="1:4" x14ac:dyDescent="0.25">
      <c r="A92" t="s">
        <v>883</v>
      </c>
      <c r="B92">
        <v>0.96256837292840203</v>
      </c>
      <c r="C92">
        <v>0.97920277296360503</v>
      </c>
      <c r="D92" t="s">
        <v>889</v>
      </c>
    </row>
    <row r="93" spans="1:4" x14ac:dyDescent="0.25">
      <c r="A93" t="s">
        <v>770</v>
      </c>
      <c r="B93">
        <v>0.83239737932878699</v>
      </c>
      <c r="C93">
        <v>0.98974599208827796</v>
      </c>
      <c r="D93" t="s">
        <v>889</v>
      </c>
    </row>
    <row r="94" spans="1:4" x14ac:dyDescent="0.25">
      <c r="A94" t="s">
        <v>308</v>
      </c>
      <c r="B94">
        <v>0.97049591964846205</v>
      </c>
      <c r="C94">
        <v>0.90874965874965896</v>
      </c>
      <c r="D94" t="s">
        <v>889</v>
      </c>
    </row>
    <row r="95" spans="1:4" x14ac:dyDescent="0.25">
      <c r="A95" t="s">
        <v>793</v>
      </c>
      <c r="B95">
        <v>0.87365213314580403</v>
      </c>
      <c r="C95">
        <v>0.73791478902089302</v>
      </c>
      <c r="D95" t="s">
        <v>889</v>
      </c>
    </row>
    <row r="96" spans="1:4" x14ac:dyDescent="0.25">
      <c r="A96" t="s">
        <v>794</v>
      </c>
      <c r="B96">
        <v>0.81871955462769697</v>
      </c>
      <c r="C96">
        <v>0.85317460317460303</v>
      </c>
      <c r="D96" t="s">
        <v>889</v>
      </c>
    </row>
    <row r="97" spans="1:4" x14ac:dyDescent="0.25">
      <c r="A97" t="s">
        <v>772</v>
      </c>
      <c r="B97">
        <v>0.93019296254256501</v>
      </c>
      <c r="C97">
        <v>0.71921443736730395</v>
      </c>
      <c r="D97" t="s">
        <v>889</v>
      </c>
    </row>
    <row r="98" spans="1:4" x14ac:dyDescent="0.25">
      <c r="A98" t="s">
        <v>773</v>
      </c>
      <c r="B98">
        <v>0.96296748961134204</v>
      </c>
      <c r="C98">
        <v>0.85355217253409499</v>
      </c>
      <c r="D98" t="s">
        <v>889</v>
      </c>
    </row>
    <row r="99" spans="1:4" x14ac:dyDescent="0.25">
      <c r="A99" t="s">
        <v>795</v>
      </c>
      <c r="B99">
        <v>1</v>
      </c>
      <c r="C99">
        <v>1</v>
      </c>
      <c r="D99" t="s">
        <v>889</v>
      </c>
    </row>
    <row r="100" spans="1:4" x14ac:dyDescent="0.25">
      <c r="A100" t="s">
        <v>796</v>
      </c>
      <c r="B100">
        <v>0.84228623329440799</v>
      </c>
      <c r="C100">
        <v>0.73304383788254801</v>
      </c>
      <c r="D100" t="s">
        <v>889</v>
      </c>
    </row>
    <row r="101" spans="1:4" x14ac:dyDescent="0.25">
      <c r="A101" t="s">
        <v>797</v>
      </c>
      <c r="B101">
        <v>0.82666938664490697</v>
      </c>
      <c r="C101">
        <v>0.72720618987871199</v>
      </c>
      <c r="D101" t="s">
        <v>889</v>
      </c>
    </row>
    <row r="102" spans="1:4" x14ac:dyDescent="0.25">
      <c r="A102" t="s">
        <v>798</v>
      </c>
      <c r="B102">
        <v>0.99663334013466598</v>
      </c>
      <c r="C102">
        <v>1</v>
      </c>
      <c r="D102" t="s">
        <v>889</v>
      </c>
    </row>
    <row r="103" spans="1:4" x14ac:dyDescent="0.25">
      <c r="A103" t="s">
        <v>221</v>
      </c>
      <c r="B103">
        <v>0.85802469135802495</v>
      </c>
      <c r="C103">
        <v>0.75337703615415197</v>
      </c>
      <c r="D103" t="s">
        <v>889</v>
      </c>
    </row>
    <row r="104" spans="1:4" x14ac:dyDescent="0.25">
      <c r="A104" t="s">
        <v>776</v>
      </c>
      <c r="B104">
        <v>0.78299570288520604</v>
      </c>
      <c r="C104">
        <v>0.66941477008824901</v>
      </c>
      <c r="D104" t="s">
        <v>889</v>
      </c>
    </row>
    <row r="105" spans="1:4" x14ac:dyDescent="0.25">
      <c r="A105" t="s">
        <v>777</v>
      </c>
      <c r="B105">
        <v>0.93835616438356195</v>
      </c>
      <c r="C105">
        <v>0.94512195121951204</v>
      </c>
      <c r="D105" t="s">
        <v>889</v>
      </c>
    </row>
    <row r="106" spans="1:4" x14ac:dyDescent="0.25">
      <c r="A106" t="s">
        <v>778</v>
      </c>
      <c r="B106">
        <v>0.94337263308324404</v>
      </c>
      <c r="C106">
        <v>0.95602069614299201</v>
      </c>
      <c r="D106" t="s">
        <v>889</v>
      </c>
    </row>
    <row r="107" spans="1:4" x14ac:dyDescent="0.25">
      <c r="A107" t="s">
        <v>304</v>
      </c>
      <c r="B107">
        <v>0.83558469076943498</v>
      </c>
      <c r="C107">
        <v>0.75573349149861602</v>
      </c>
      <c r="D107" t="s">
        <v>889</v>
      </c>
    </row>
    <row r="108" spans="1:4" x14ac:dyDescent="0.25">
      <c r="A108" t="s">
        <v>799</v>
      </c>
      <c r="B108">
        <v>0.68497109826589597</v>
      </c>
      <c r="C108">
        <v>0.70817078456870397</v>
      </c>
      <c r="D108" t="s">
        <v>889</v>
      </c>
    </row>
    <row r="109" spans="1:4" x14ac:dyDescent="0.25">
      <c r="A109" t="s">
        <v>800</v>
      </c>
      <c r="B109">
        <v>0.77744044838860304</v>
      </c>
      <c r="C109">
        <v>0.37770411723656699</v>
      </c>
      <c r="D109" t="s">
        <v>889</v>
      </c>
    </row>
    <row r="110" spans="1:4" x14ac:dyDescent="0.25">
      <c r="A110" t="s">
        <v>801</v>
      </c>
      <c r="B110">
        <v>0.97035728307813096</v>
      </c>
      <c r="C110">
        <v>0.90190754664438899</v>
      </c>
      <c r="D110" t="s">
        <v>889</v>
      </c>
    </row>
    <row r="111" spans="1:4" x14ac:dyDescent="0.25">
      <c r="A111" t="s">
        <v>231</v>
      </c>
      <c r="B111">
        <v>0.84956874682902095</v>
      </c>
      <c r="C111">
        <v>0.72412705090450202</v>
      </c>
      <c r="D111" t="s">
        <v>889</v>
      </c>
    </row>
    <row r="112" spans="1:4" x14ac:dyDescent="0.25">
      <c r="A112" t="s">
        <v>154</v>
      </c>
      <c r="B112">
        <v>0.90287010657380995</v>
      </c>
      <c r="C112">
        <v>0.85392902408111504</v>
      </c>
      <c r="D112" t="s">
        <v>889</v>
      </c>
    </row>
    <row r="113" spans="1:4" x14ac:dyDescent="0.25">
      <c r="A113" t="s">
        <v>157</v>
      </c>
      <c r="B113">
        <v>0.74685138539042795</v>
      </c>
      <c r="C113">
        <v>0.61451448906964901</v>
      </c>
      <c r="D113" t="s">
        <v>889</v>
      </c>
    </row>
    <row r="114" spans="1:4" x14ac:dyDescent="0.25">
      <c r="A114" t="s">
        <v>802</v>
      </c>
      <c r="B114">
        <v>0.98962538063876504</v>
      </c>
      <c r="C114">
        <v>0.887365825355381</v>
      </c>
      <c r="D114" t="s">
        <v>889</v>
      </c>
    </row>
    <row r="115" spans="1:4" x14ac:dyDescent="0.25">
      <c r="A115" t="s">
        <v>803</v>
      </c>
      <c r="B115">
        <v>0.90236811502272996</v>
      </c>
      <c r="C115">
        <v>0.98980016652789304</v>
      </c>
      <c r="D115" t="s">
        <v>889</v>
      </c>
    </row>
    <row r="116" spans="1:4" x14ac:dyDescent="0.25">
      <c r="A116" t="s">
        <v>171</v>
      </c>
      <c r="B116">
        <v>0.9</v>
      </c>
      <c r="C116">
        <v>0.46185372005044101</v>
      </c>
      <c r="D116" t="s">
        <v>889</v>
      </c>
    </row>
    <row r="117" spans="1:4" x14ac:dyDescent="0.25">
      <c r="A117" t="s">
        <v>316</v>
      </c>
      <c r="B117">
        <v>0.95130564536185003</v>
      </c>
      <c r="C117">
        <v>0.90287420161066401</v>
      </c>
      <c r="D117" t="s">
        <v>890</v>
      </c>
    </row>
    <row r="118" spans="1:4" x14ac:dyDescent="0.25">
      <c r="A118" t="s">
        <v>809</v>
      </c>
      <c r="B118">
        <v>0.52341001353179994</v>
      </c>
      <c r="C118">
        <v>0.512536873156342</v>
      </c>
      <c r="D118" t="s">
        <v>890</v>
      </c>
    </row>
    <row r="119" spans="1:4" x14ac:dyDescent="0.25">
      <c r="A119" t="s">
        <v>881</v>
      </c>
      <c r="B119">
        <v>0.79967974379503604</v>
      </c>
      <c r="C119">
        <v>0.81331877729257596</v>
      </c>
      <c r="D119" t="s">
        <v>890</v>
      </c>
    </row>
    <row r="120" spans="1:4" x14ac:dyDescent="0.25">
      <c r="A120" t="s">
        <v>811</v>
      </c>
      <c r="B120">
        <v>0.94358974358974401</v>
      </c>
      <c r="C120">
        <v>0.71397941680960597</v>
      </c>
      <c r="D120" t="s">
        <v>890</v>
      </c>
    </row>
    <row r="121" spans="1:4" x14ac:dyDescent="0.25">
      <c r="A121" t="s">
        <v>812</v>
      </c>
      <c r="B121">
        <v>1</v>
      </c>
      <c r="C121">
        <v>1</v>
      </c>
      <c r="D121" t="s">
        <v>890</v>
      </c>
    </row>
    <row r="122" spans="1:4" x14ac:dyDescent="0.25">
      <c r="A122" t="s">
        <v>760</v>
      </c>
      <c r="B122">
        <v>0.95508204751408299</v>
      </c>
      <c r="C122">
        <v>0.94385255939260404</v>
      </c>
      <c r="D122" t="s">
        <v>890</v>
      </c>
    </row>
    <row r="123" spans="1:4" x14ac:dyDescent="0.25">
      <c r="A123" t="s">
        <v>813</v>
      </c>
      <c r="B123">
        <v>0.89549330085261902</v>
      </c>
      <c r="C123">
        <v>0.81461163357715105</v>
      </c>
      <c r="D123" t="s">
        <v>890</v>
      </c>
    </row>
    <row r="124" spans="1:4" x14ac:dyDescent="0.25">
      <c r="A124" t="s">
        <v>763</v>
      </c>
      <c r="B124">
        <v>0.90938680616099998</v>
      </c>
      <c r="C124">
        <v>0.61772888214466404</v>
      </c>
      <c r="D124" t="s">
        <v>890</v>
      </c>
    </row>
    <row r="125" spans="1:4" x14ac:dyDescent="0.25">
      <c r="A125" t="s">
        <v>814</v>
      </c>
      <c r="B125">
        <v>0.80143483459545595</v>
      </c>
      <c r="C125">
        <v>1</v>
      </c>
      <c r="D125" t="s">
        <v>890</v>
      </c>
    </row>
    <row r="126" spans="1:4" x14ac:dyDescent="0.25">
      <c r="A126" t="s">
        <v>815</v>
      </c>
      <c r="B126">
        <v>0.98764068804417104</v>
      </c>
      <c r="C126">
        <v>0.97920277296360503</v>
      </c>
      <c r="D126" t="s">
        <v>890</v>
      </c>
    </row>
    <row r="127" spans="1:4" x14ac:dyDescent="0.25">
      <c r="A127" t="s">
        <v>816</v>
      </c>
      <c r="B127">
        <v>0.40571882446385998</v>
      </c>
      <c r="C127">
        <v>0.70343244425010898</v>
      </c>
      <c r="D127" t="s">
        <v>890</v>
      </c>
    </row>
    <row r="128" spans="1:4" x14ac:dyDescent="0.25">
      <c r="A128" t="s">
        <v>817</v>
      </c>
      <c r="B128">
        <v>0.58800489596083305</v>
      </c>
      <c r="C128">
        <v>0.59640522875817004</v>
      </c>
      <c r="D128" t="s">
        <v>890</v>
      </c>
    </row>
    <row r="129" spans="1:4" x14ac:dyDescent="0.25">
      <c r="A129" t="s">
        <v>357</v>
      </c>
      <c r="B129">
        <v>0.80722702278083303</v>
      </c>
      <c r="C129">
        <v>0.88789107763615305</v>
      </c>
      <c r="D129" t="s">
        <v>890</v>
      </c>
    </row>
    <row r="130" spans="1:4" x14ac:dyDescent="0.25">
      <c r="A130" t="s">
        <v>818</v>
      </c>
      <c r="B130">
        <v>0.92137085539147401</v>
      </c>
      <c r="C130">
        <v>0.824974498469908</v>
      </c>
      <c r="D130" t="s">
        <v>890</v>
      </c>
    </row>
    <row r="131" spans="1:4" x14ac:dyDescent="0.25">
      <c r="A131" t="s">
        <v>819</v>
      </c>
      <c r="B131">
        <v>1</v>
      </c>
      <c r="C131">
        <v>1</v>
      </c>
      <c r="D131" t="s">
        <v>890</v>
      </c>
    </row>
    <row r="132" spans="1:4" x14ac:dyDescent="0.25">
      <c r="A132" t="s">
        <v>298</v>
      </c>
      <c r="B132">
        <v>0.89924812030075196</v>
      </c>
      <c r="C132">
        <v>0.87406015037593998</v>
      </c>
      <c r="D132" t="s">
        <v>890</v>
      </c>
    </row>
    <row r="133" spans="1:4" x14ac:dyDescent="0.25">
      <c r="A133" t="s">
        <v>773</v>
      </c>
      <c r="B133">
        <v>0.79464937170652605</v>
      </c>
      <c r="C133">
        <v>0.67475839852738195</v>
      </c>
      <c r="D133" t="s">
        <v>890</v>
      </c>
    </row>
    <row r="134" spans="1:4" x14ac:dyDescent="0.25">
      <c r="A134" t="s">
        <v>820</v>
      </c>
      <c r="B134">
        <v>0.80753532182103605</v>
      </c>
      <c r="C134">
        <v>0.75941915227629497</v>
      </c>
      <c r="D134" t="s">
        <v>890</v>
      </c>
    </row>
    <row r="135" spans="1:4" x14ac:dyDescent="0.25">
      <c r="A135" t="s">
        <v>774</v>
      </c>
      <c r="B135">
        <v>0.425406661502711</v>
      </c>
      <c r="C135">
        <v>0.43725617685305601</v>
      </c>
      <c r="D135" t="s">
        <v>890</v>
      </c>
    </row>
    <row r="136" spans="1:4" x14ac:dyDescent="0.25">
      <c r="A136" t="s">
        <v>221</v>
      </c>
      <c r="B136">
        <v>0.77210098416773598</v>
      </c>
      <c r="C136">
        <v>0.57249322493224897</v>
      </c>
      <c r="D136" t="s">
        <v>890</v>
      </c>
    </row>
    <row r="137" spans="1:4" x14ac:dyDescent="0.25">
      <c r="A137" t="s">
        <v>776</v>
      </c>
      <c r="B137">
        <v>0.84936886395511901</v>
      </c>
      <c r="C137">
        <v>0.47839506172839502</v>
      </c>
      <c r="D137" t="s">
        <v>890</v>
      </c>
    </row>
    <row r="138" spans="1:4" x14ac:dyDescent="0.25">
      <c r="A138" t="s">
        <v>778</v>
      </c>
      <c r="B138">
        <v>1</v>
      </c>
      <c r="C138">
        <v>1</v>
      </c>
      <c r="D138" t="s">
        <v>890</v>
      </c>
    </row>
    <row r="139" spans="1:4" x14ac:dyDescent="0.25">
      <c r="A139" t="s">
        <v>304</v>
      </c>
      <c r="B139">
        <v>0.72175992348158802</v>
      </c>
      <c r="C139">
        <v>0.84009673717002797</v>
      </c>
      <c r="D139" t="s">
        <v>890</v>
      </c>
    </row>
    <row r="140" spans="1:4" x14ac:dyDescent="0.25">
      <c r="A140" t="s">
        <v>821</v>
      </c>
      <c r="B140">
        <v>0.79726137736609004</v>
      </c>
      <c r="C140">
        <v>0.74657672170761202</v>
      </c>
      <c r="D140" t="s">
        <v>890</v>
      </c>
    </row>
    <row r="141" spans="1:4" x14ac:dyDescent="0.25">
      <c r="A141" t="s">
        <v>310</v>
      </c>
      <c r="B141">
        <v>0.90068841664172405</v>
      </c>
      <c r="C141">
        <v>0.89528944381384801</v>
      </c>
      <c r="D141" t="s">
        <v>890</v>
      </c>
    </row>
    <row r="142" spans="1:4" x14ac:dyDescent="0.25">
      <c r="A142" t="s">
        <v>154</v>
      </c>
      <c r="B142">
        <v>0.87616580310880798</v>
      </c>
      <c r="C142">
        <v>0.84533829718355502</v>
      </c>
      <c r="D142" t="s">
        <v>890</v>
      </c>
    </row>
    <row r="143" spans="1:4" x14ac:dyDescent="0.25">
      <c r="A143" t="s">
        <v>312</v>
      </c>
      <c r="B143">
        <v>0.76178790534618801</v>
      </c>
      <c r="C143">
        <v>0.58262146289375305</v>
      </c>
      <c r="D143" t="s">
        <v>890</v>
      </c>
    </row>
    <row r="144" spans="1:4" x14ac:dyDescent="0.25">
      <c r="A144" t="s">
        <v>822</v>
      </c>
      <c r="B144">
        <v>1</v>
      </c>
      <c r="C144">
        <v>0.94998799951998103</v>
      </c>
      <c r="D144" t="s">
        <v>890</v>
      </c>
    </row>
    <row r="145" spans="1:4" x14ac:dyDescent="0.25">
      <c r="A145" t="s">
        <v>823</v>
      </c>
      <c r="B145">
        <v>0.71807228915662702</v>
      </c>
      <c r="C145">
        <v>0.91442953020134199</v>
      </c>
      <c r="D145" t="s">
        <v>890</v>
      </c>
    </row>
    <row r="146" spans="1:4" x14ac:dyDescent="0.25">
      <c r="A146" t="s">
        <v>824</v>
      </c>
      <c r="B146">
        <v>1</v>
      </c>
      <c r="C146">
        <v>0.87586052080215504</v>
      </c>
      <c r="D146" t="s">
        <v>890</v>
      </c>
    </row>
    <row r="147" spans="1:4" x14ac:dyDescent="0.25">
      <c r="A147" t="s">
        <v>171</v>
      </c>
      <c r="B147">
        <v>0.87405475880052197</v>
      </c>
      <c r="C147">
        <v>0.52219796215429404</v>
      </c>
      <c r="D147" t="s">
        <v>890</v>
      </c>
    </row>
  </sheetData>
  <pageMargins left="0.75" right="0.75" top="1" bottom="1" header="0.511811023622047" footer="0.511811023622047"/>
  <pageSetup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M44"/>
  <sheetViews>
    <sheetView zoomScaleNormal="100" workbookViewId="0">
      <selection activeCell="N21" sqref="N21"/>
    </sheetView>
  </sheetViews>
  <sheetFormatPr defaultColWidth="11.42578125" defaultRowHeight="15" x14ac:dyDescent="0.25"/>
  <cols>
    <col min="2" max="2" width="4.85546875" customWidth="1"/>
    <col min="3" max="3" width="11.85546875" customWidth="1"/>
    <col min="4" max="4" width="13.7109375" customWidth="1"/>
    <col min="5" max="5" width="14.28515625" customWidth="1"/>
    <col min="6" max="6" width="14.140625" customWidth="1"/>
    <col min="7" max="7" width="13.7109375" customWidth="1"/>
    <col min="8" max="8" width="14.28515625" customWidth="1"/>
    <col min="9" max="9" width="14.140625" customWidth="1"/>
    <col min="10" max="10" width="13" customWidth="1"/>
    <col min="11" max="11" width="14.140625" customWidth="1"/>
  </cols>
  <sheetData>
    <row r="2" spans="2:13" x14ac:dyDescent="0.25">
      <c r="D2" t="s">
        <v>893</v>
      </c>
      <c r="F2" t="s">
        <v>894</v>
      </c>
      <c r="H2" t="s">
        <v>895</v>
      </c>
      <c r="J2" t="s">
        <v>896</v>
      </c>
    </row>
    <row r="3" spans="2:13" x14ac:dyDescent="0.25">
      <c r="D3" t="s">
        <v>897</v>
      </c>
      <c r="E3" t="s">
        <v>898</v>
      </c>
      <c r="F3" t="s">
        <v>897</v>
      </c>
      <c r="G3" t="s">
        <v>898</v>
      </c>
      <c r="H3" t="s">
        <v>897</v>
      </c>
      <c r="I3" t="s">
        <v>898</v>
      </c>
      <c r="J3" t="s">
        <v>897</v>
      </c>
      <c r="K3" t="s">
        <v>898</v>
      </c>
    </row>
    <row r="4" spans="2:13" x14ac:dyDescent="0.25">
      <c r="B4" t="s">
        <v>7</v>
      </c>
    </row>
    <row r="5" spans="2:13" x14ac:dyDescent="0.25">
      <c r="C5" t="s">
        <v>88</v>
      </c>
      <c r="D5" s="57">
        <v>0.236640772692818</v>
      </c>
      <c r="E5" s="57">
        <v>0.247224425059477</v>
      </c>
      <c r="F5" s="57">
        <v>0.125444444444444</v>
      </c>
      <c r="G5" s="57">
        <v>0.11626408746846099</v>
      </c>
      <c r="H5" s="57">
        <v>0.22263157894736799</v>
      </c>
      <c r="I5" s="57">
        <v>0.12375447007505801</v>
      </c>
      <c r="J5" s="57">
        <v>0.16225806451612901</v>
      </c>
      <c r="K5" s="57">
        <v>0.13696186166774399</v>
      </c>
      <c r="M5" t="s">
        <v>899</v>
      </c>
    </row>
    <row r="6" spans="2:13" x14ac:dyDescent="0.25">
      <c r="C6" t="s">
        <v>241</v>
      </c>
      <c r="D6" s="58">
        <v>0.41747045704983299</v>
      </c>
      <c r="E6" s="58">
        <v>0.41950832672482202</v>
      </c>
      <c r="F6" s="58">
        <v>0.53211111111111098</v>
      </c>
      <c r="G6" s="58">
        <v>0.59258242220353197</v>
      </c>
      <c r="H6" s="58">
        <v>0.44605263157894698</v>
      </c>
      <c r="I6" s="58">
        <v>0.55599638464259105</v>
      </c>
      <c r="J6" s="58">
        <v>0.47516129032258098</v>
      </c>
      <c r="K6" s="58">
        <v>0.50288299935358804</v>
      </c>
    </row>
    <row r="7" spans="2:13" x14ac:dyDescent="0.25">
      <c r="C7" t="s">
        <v>788</v>
      </c>
      <c r="D7" s="52">
        <v>0.11207198178606601</v>
      </c>
      <c r="E7" s="52">
        <v>0.114789849325932</v>
      </c>
      <c r="F7" s="52"/>
      <c r="G7" s="52"/>
      <c r="H7" s="52">
        <v>1.02631578947368E-2</v>
      </c>
      <c r="I7" s="52">
        <v>2.7605218689825899E-2</v>
      </c>
      <c r="J7" s="52"/>
      <c r="K7" s="52"/>
    </row>
    <row r="8" spans="2:13" x14ac:dyDescent="0.25">
      <c r="C8" t="s">
        <v>281</v>
      </c>
      <c r="D8" s="57">
        <v>0.13176598322279201</v>
      </c>
      <c r="E8" s="57">
        <v>0.12034099920697899</v>
      </c>
      <c r="F8" s="57">
        <v>0.15666666666666701</v>
      </c>
      <c r="G8" s="57">
        <v>0.14714486963835199</v>
      </c>
      <c r="H8" s="57">
        <v>0.14289473684210499</v>
      </c>
      <c r="I8" s="52">
        <v>0.10954061382481201</v>
      </c>
      <c r="J8" s="52">
        <v>7.7741935483870997E-2</v>
      </c>
      <c r="K8" s="52">
        <v>7.5798319327731095E-2</v>
      </c>
    </row>
    <row r="9" spans="2:13" x14ac:dyDescent="0.25">
      <c r="C9" t="s">
        <v>900</v>
      </c>
      <c r="D9" s="52">
        <v>3.8166341677239798E-2</v>
      </c>
      <c r="E9" s="52">
        <v>4.2624900872323603E-2</v>
      </c>
      <c r="F9" s="52">
        <v>1.6861111111111101E-2</v>
      </c>
      <c r="G9" s="52">
        <v>1.3171783010933601E-2</v>
      </c>
      <c r="H9" s="52">
        <v>1.1052631578947401E-2</v>
      </c>
      <c r="I9" s="52">
        <v>1.5581011514127399E-2</v>
      </c>
      <c r="J9" s="52">
        <v>5.0967741935483903E-2</v>
      </c>
      <c r="K9" s="52">
        <v>7.2999353587588897E-2</v>
      </c>
    </row>
    <row r="10" spans="2:13" x14ac:dyDescent="0.25">
      <c r="C10" t="s">
        <v>901</v>
      </c>
      <c r="D10" s="52">
        <v>3.6078356611463601E-2</v>
      </c>
      <c r="E10" s="52">
        <v>4.1435368754956403E-2</v>
      </c>
      <c r="F10" s="52">
        <v>0.1105</v>
      </c>
      <c r="G10" s="52">
        <v>7.3520185029436497E-2</v>
      </c>
      <c r="H10" s="52">
        <v>0.105</v>
      </c>
      <c r="I10" s="57">
        <v>0.122578692969702</v>
      </c>
      <c r="J10" s="52">
        <v>9.8709677419354797E-2</v>
      </c>
      <c r="K10" s="52">
        <v>9.9725274725274704E-2</v>
      </c>
    </row>
    <row r="11" spans="2:13" x14ac:dyDescent="0.25">
      <c r="C11" t="s">
        <v>190</v>
      </c>
      <c r="D11" s="52">
        <v>1.4913313365538401E-2</v>
      </c>
      <c r="E11" s="52">
        <v>4.5598731165741504E-3</v>
      </c>
      <c r="F11" s="52">
        <v>3.7999999999999999E-2</v>
      </c>
      <c r="G11" s="52">
        <v>3.07363330529857E-2</v>
      </c>
      <c r="H11" s="52">
        <v>6.2105263157894698E-2</v>
      </c>
      <c r="I11" s="52">
        <v>4.4943608283884197E-2</v>
      </c>
      <c r="J11" s="57">
        <v>0.13516129032258101</v>
      </c>
      <c r="K11" s="57">
        <v>0.111632191338074</v>
      </c>
    </row>
    <row r="12" spans="2:13" x14ac:dyDescent="0.25">
      <c r="C12" t="s">
        <v>902</v>
      </c>
      <c r="D12" s="52">
        <v>1.28927935942489E-2</v>
      </c>
      <c r="E12" s="52">
        <v>9.5162569389373505E-3</v>
      </c>
      <c r="F12" s="52">
        <v>2.1166666666666702E-2</v>
      </c>
      <c r="G12" s="52">
        <v>2.7324747687132001E-2</v>
      </c>
    </row>
    <row r="13" spans="2:13" x14ac:dyDescent="0.25">
      <c r="B13" t="s">
        <v>8</v>
      </c>
      <c r="D13" s="52"/>
      <c r="E13" s="52"/>
    </row>
    <row r="14" spans="2:13" x14ac:dyDescent="0.25">
      <c r="C14" t="s">
        <v>196</v>
      </c>
      <c r="D14" s="58">
        <v>0.50354111308082705</v>
      </c>
      <c r="E14" s="58">
        <v>0.51348136399682798</v>
      </c>
      <c r="F14" s="58">
        <v>0.51394444444444498</v>
      </c>
      <c r="G14" s="58">
        <v>0.53395142977291898</v>
      </c>
      <c r="H14" s="57">
        <v>0.27710526315789502</v>
      </c>
      <c r="I14" s="58">
        <v>0.37908987306951702</v>
      </c>
      <c r="J14" s="57">
        <v>0.21806451612903199</v>
      </c>
      <c r="K14" s="57">
        <v>0.24605688429217801</v>
      </c>
    </row>
    <row r="15" spans="2:13" x14ac:dyDescent="0.25">
      <c r="C15" t="s">
        <v>194</v>
      </c>
      <c r="D15" s="57">
        <v>0.20288984147883399</v>
      </c>
      <c r="E15" s="57">
        <v>0.22065820777160999</v>
      </c>
      <c r="F15" s="52">
        <v>9.4055555555555601E-2</v>
      </c>
      <c r="G15" s="57">
        <v>7.6115958788898194E-2</v>
      </c>
      <c r="H15" s="52">
        <v>7.21052631578947E-2</v>
      </c>
      <c r="I15" s="52">
        <v>3.1330608716155103E-2</v>
      </c>
      <c r="J15" s="52">
        <v>9.3548387096774197E-2</v>
      </c>
      <c r="K15" s="52">
        <v>3.1376858435681998E-2</v>
      </c>
    </row>
    <row r="16" spans="2:13" x14ac:dyDescent="0.25">
      <c r="C16" t="s">
        <v>193</v>
      </c>
      <c r="D16" s="57">
        <v>0.14991896867424501</v>
      </c>
      <c r="E16" s="57">
        <v>0.17446471054718499</v>
      </c>
      <c r="F16" s="57">
        <v>0.187055555555556</v>
      </c>
      <c r="G16" s="57">
        <v>0.243847245584525</v>
      </c>
      <c r="H16" s="57">
        <v>0.25657894736842102</v>
      </c>
      <c r="I16" s="57">
        <v>0.27526781152984597</v>
      </c>
      <c r="J16" s="57">
        <v>0.16677419354838699</v>
      </c>
      <c r="K16" s="57">
        <v>0.21519392372333601</v>
      </c>
    </row>
    <row r="17" spans="2:13" x14ac:dyDescent="0.25">
      <c r="C17" t="s">
        <v>195</v>
      </c>
      <c r="D17" s="52">
        <v>7.7927412819993297E-2</v>
      </c>
      <c r="E17" s="52">
        <v>2.7557494052339399E-2</v>
      </c>
      <c r="F17" s="52">
        <v>7.4027777777777803E-2</v>
      </c>
      <c r="G17" s="52">
        <v>6.6569386038688005E-2</v>
      </c>
      <c r="H17" s="58">
        <v>0.28736842105263199</v>
      </c>
      <c r="I17" s="57">
        <v>0.190320666483279</v>
      </c>
      <c r="J17" s="58">
        <v>0.413225806451613</v>
      </c>
      <c r="K17" s="58">
        <v>0.40188106011635399</v>
      </c>
    </row>
    <row r="18" spans="2:13" x14ac:dyDescent="0.25">
      <c r="C18" t="s">
        <v>93</v>
      </c>
      <c r="D18" s="52">
        <v>3.6599293899396201E-2</v>
      </c>
      <c r="E18" s="52">
        <v>4.1831879460745403E-2</v>
      </c>
      <c r="F18" s="57">
        <v>0.110527777777778</v>
      </c>
      <c r="G18" s="52">
        <v>7.2874158957106805E-2</v>
      </c>
      <c r="H18" s="52">
        <v>0.106842105263158</v>
      </c>
      <c r="I18" s="52">
        <v>0.123991040201203</v>
      </c>
      <c r="J18" s="52">
        <v>0.10741935483871</v>
      </c>
      <c r="K18" s="52">
        <v>0.103972204266322</v>
      </c>
    </row>
    <row r="19" spans="2:13" x14ac:dyDescent="0.25">
      <c r="C19" t="s">
        <v>903</v>
      </c>
      <c r="D19" s="52">
        <v>3.3330392857746699E-3</v>
      </c>
      <c r="E19" s="52">
        <v>3.3703409992069801E-3</v>
      </c>
      <c r="F19" s="52"/>
      <c r="G19" s="52"/>
      <c r="H19" s="52"/>
      <c r="I19" s="52"/>
    </row>
    <row r="20" spans="2:13" x14ac:dyDescent="0.25">
      <c r="C20" t="s">
        <v>528</v>
      </c>
      <c r="D20" s="52">
        <v>1.49845333197644E-2</v>
      </c>
      <c r="E20" s="52">
        <v>1.24900872323553E-2</v>
      </c>
      <c r="F20" s="52">
        <v>2.0500000000000001E-2</v>
      </c>
      <c r="G20" s="52">
        <v>6.5645500420521401E-3</v>
      </c>
      <c r="H20" s="52"/>
      <c r="I20" s="52"/>
    </row>
    <row r="21" spans="2:13" x14ac:dyDescent="0.25">
      <c r="C21" t="s">
        <v>197</v>
      </c>
      <c r="D21" s="52">
        <v>1.08057974411642E-2</v>
      </c>
      <c r="E21" s="52">
        <v>6.14591593973037E-3</v>
      </c>
      <c r="F21" s="52"/>
      <c r="G21" s="52"/>
      <c r="H21" s="52"/>
      <c r="I21" s="52"/>
      <c r="J21" s="52"/>
      <c r="K21" s="52"/>
    </row>
    <row r="23" spans="2:13" x14ac:dyDescent="0.25">
      <c r="D23" s="52"/>
      <c r="E23" s="52"/>
      <c r="F23" s="52"/>
      <c r="G23" s="52"/>
      <c r="H23" s="52"/>
    </row>
    <row r="25" spans="2:13" x14ac:dyDescent="0.25">
      <c r="B25" s="59"/>
      <c r="C25" s="59"/>
      <c r="D25" s="90" t="s">
        <v>893</v>
      </c>
      <c r="E25" s="90"/>
      <c r="F25" s="90" t="s">
        <v>894</v>
      </c>
      <c r="G25" s="90"/>
      <c r="H25" s="90" t="s">
        <v>895</v>
      </c>
      <c r="I25" s="90"/>
      <c r="J25" s="90" t="s">
        <v>896</v>
      </c>
      <c r="K25" s="90"/>
    </row>
    <row r="26" spans="2:13" x14ac:dyDescent="0.25">
      <c r="B26" s="60"/>
      <c r="C26" s="60"/>
      <c r="D26" s="60" t="s">
        <v>897</v>
      </c>
      <c r="E26" s="60" t="s">
        <v>898</v>
      </c>
      <c r="F26" s="60" t="s">
        <v>897</v>
      </c>
      <c r="G26" s="60" t="s">
        <v>898</v>
      </c>
      <c r="H26" s="60" t="s">
        <v>897</v>
      </c>
      <c r="I26" s="60" t="s">
        <v>898</v>
      </c>
      <c r="J26" s="60" t="s">
        <v>897</v>
      </c>
      <c r="K26" s="60" t="s">
        <v>898</v>
      </c>
    </row>
    <row r="27" spans="2:13" x14ac:dyDescent="0.25">
      <c r="B27" t="s">
        <v>7</v>
      </c>
    </row>
    <row r="28" spans="2:13" x14ac:dyDescent="0.25">
      <c r="C28" t="s">
        <v>88</v>
      </c>
      <c r="D28" s="52">
        <v>0.236640772692818</v>
      </c>
      <c r="E28" s="52">
        <v>0.247224425059477</v>
      </c>
      <c r="F28" s="52">
        <v>0.125444444444444</v>
      </c>
      <c r="G28" s="52">
        <v>0.11626408746846099</v>
      </c>
      <c r="H28" s="52">
        <v>0.22263157894736799</v>
      </c>
      <c r="I28" s="52">
        <v>0.12375447007505801</v>
      </c>
      <c r="J28" s="52">
        <v>0.16225806451612901</v>
      </c>
      <c r="K28" s="52">
        <v>0.13696186166774399</v>
      </c>
      <c r="M28" t="s">
        <v>899</v>
      </c>
    </row>
    <row r="29" spans="2:13" x14ac:dyDescent="0.25">
      <c r="C29" t="s">
        <v>241</v>
      </c>
      <c r="D29" s="52">
        <v>0.41747045704983299</v>
      </c>
      <c r="E29" s="52">
        <v>0.41950832672482202</v>
      </c>
      <c r="F29" s="52">
        <v>0.53211111111111098</v>
      </c>
      <c r="G29" s="52">
        <v>0.59258242220353197</v>
      </c>
      <c r="H29" s="52">
        <v>0.44605263157894698</v>
      </c>
      <c r="I29" s="52">
        <v>0.55599638464259105</v>
      </c>
      <c r="J29" s="52">
        <v>0.47516129032258098</v>
      </c>
      <c r="K29" s="52">
        <v>0.50288299935358804</v>
      </c>
    </row>
    <row r="30" spans="2:13" x14ac:dyDescent="0.25">
      <c r="C30" t="s">
        <v>788</v>
      </c>
      <c r="D30" s="52">
        <v>0.11207198178606601</v>
      </c>
      <c r="E30" s="52">
        <v>0.114789849325932</v>
      </c>
      <c r="F30" s="52"/>
      <c r="G30" s="52"/>
      <c r="H30" s="52">
        <v>1.02631578947368E-2</v>
      </c>
      <c r="I30" s="52">
        <v>2.7605218689825899E-2</v>
      </c>
      <c r="J30" s="52"/>
      <c r="K30" s="52"/>
    </row>
    <row r="31" spans="2:13" x14ac:dyDescent="0.25">
      <c r="C31" t="s">
        <v>281</v>
      </c>
      <c r="D31" s="52">
        <v>0.13176598322279201</v>
      </c>
      <c r="E31" s="52">
        <v>0.12034099920697899</v>
      </c>
      <c r="F31" s="52">
        <v>0.15666666666666701</v>
      </c>
      <c r="G31" s="52">
        <v>0.14714486963835199</v>
      </c>
      <c r="H31" s="52">
        <v>0.14289473684210499</v>
      </c>
      <c r="I31" s="52">
        <v>0.10954061382481201</v>
      </c>
      <c r="J31" s="52">
        <v>7.7741935483870997E-2</v>
      </c>
      <c r="K31" s="52">
        <v>7.5798319327731095E-2</v>
      </c>
    </row>
    <row r="32" spans="2:13" x14ac:dyDescent="0.25">
      <c r="C32" t="s">
        <v>900</v>
      </c>
      <c r="D32" s="52">
        <v>3.8166341677239798E-2</v>
      </c>
      <c r="E32" s="52">
        <v>4.2624900872323603E-2</v>
      </c>
      <c r="F32" s="52">
        <v>1.6861111111111101E-2</v>
      </c>
      <c r="G32" s="52">
        <v>1.3171783010933601E-2</v>
      </c>
      <c r="H32" s="52">
        <v>1.1052631578947401E-2</v>
      </c>
      <c r="I32" s="52">
        <v>1.5581011514127399E-2</v>
      </c>
      <c r="J32" s="52">
        <v>5.0967741935483903E-2</v>
      </c>
      <c r="K32" s="52">
        <v>7.2999353587588897E-2</v>
      </c>
    </row>
    <row r="33" spans="2:11" x14ac:dyDescent="0.25">
      <c r="C33" t="s">
        <v>901</v>
      </c>
      <c r="D33" s="52">
        <v>3.6078356611463601E-2</v>
      </c>
      <c r="E33" s="52">
        <v>4.1435368754956403E-2</v>
      </c>
      <c r="F33" s="52">
        <v>0.1105</v>
      </c>
      <c r="G33" s="52">
        <v>7.3520185029436497E-2</v>
      </c>
      <c r="H33" s="52">
        <v>0.105</v>
      </c>
      <c r="I33" s="52">
        <v>0.122578692969702</v>
      </c>
      <c r="J33" s="52">
        <v>9.8709677419354797E-2</v>
      </c>
      <c r="K33" s="52">
        <v>9.9725274725274704E-2</v>
      </c>
    </row>
    <row r="34" spans="2:11" x14ac:dyDescent="0.25">
      <c r="C34" t="s">
        <v>190</v>
      </c>
      <c r="D34" s="52">
        <v>1.4913313365538401E-2</v>
      </c>
      <c r="E34" s="52">
        <v>4.5598731165741504E-3</v>
      </c>
      <c r="F34" s="52">
        <v>3.7999999999999999E-2</v>
      </c>
      <c r="G34" s="52">
        <v>3.07363330529857E-2</v>
      </c>
      <c r="H34" s="52">
        <v>6.2105263157894698E-2</v>
      </c>
      <c r="I34" s="52">
        <v>4.4943608283884197E-2</v>
      </c>
      <c r="J34" s="52">
        <v>0.13516129032258101</v>
      </c>
      <c r="K34" s="52">
        <v>0.111632191338074</v>
      </c>
    </row>
    <row r="35" spans="2:11" x14ac:dyDescent="0.25">
      <c r="C35" s="60" t="s">
        <v>902</v>
      </c>
      <c r="D35" s="61">
        <v>1.28927935942489E-2</v>
      </c>
      <c r="E35" s="61">
        <v>9.5162569389373505E-3</v>
      </c>
      <c r="F35" s="61">
        <v>2.1166666666666702E-2</v>
      </c>
      <c r="G35" s="61">
        <v>2.7324747687132001E-2</v>
      </c>
      <c r="H35" s="60"/>
      <c r="I35" s="60"/>
      <c r="J35" s="61"/>
      <c r="K35" s="61"/>
    </row>
    <row r="36" spans="2:11" x14ac:dyDescent="0.25">
      <c r="B36" t="s">
        <v>8</v>
      </c>
      <c r="D36" s="52"/>
      <c r="E36" s="52"/>
    </row>
    <row r="37" spans="2:11" x14ac:dyDescent="0.25">
      <c r="C37" t="s">
        <v>196</v>
      </c>
      <c r="D37" s="52">
        <v>0.50354111308082705</v>
      </c>
      <c r="E37" s="52">
        <v>0.51348136399682798</v>
      </c>
      <c r="F37" s="52">
        <v>0.51394444444444498</v>
      </c>
      <c r="G37" s="52">
        <v>0.53395142977291898</v>
      </c>
      <c r="H37" s="52">
        <v>0.27710526315789502</v>
      </c>
      <c r="I37" s="52">
        <v>0.37908987306951702</v>
      </c>
      <c r="J37" s="52">
        <v>0.21806451612903199</v>
      </c>
      <c r="K37" s="52">
        <v>0.24605688429217801</v>
      </c>
    </row>
    <row r="38" spans="2:11" x14ac:dyDescent="0.25">
      <c r="C38" t="s">
        <v>194</v>
      </c>
      <c r="D38" s="52">
        <v>0.20288984147883399</v>
      </c>
      <c r="E38" s="52">
        <v>0.22065820777160999</v>
      </c>
      <c r="F38" s="52">
        <v>9.4055555555555601E-2</v>
      </c>
      <c r="G38" s="52">
        <v>7.6115958788898194E-2</v>
      </c>
      <c r="H38" s="52">
        <v>7.21052631578947E-2</v>
      </c>
      <c r="I38" s="52">
        <v>3.1330608716155103E-2</v>
      </c>
      <c r="J38" s="52">
        <v>9.3548387096774197E-2</v>
      </c>
      <c r="K38" s="52">
        <v>3.1376858435681998E-2</v>
      </c>
    </row>
    <row r="39" spans="2:11" x14ac:dyDescent="0.25">
      <c r="C39" t="s">
        <v>193</v>
      </c>
      <c r="D39" s="52">
        <v>0.14991896867424501</v>
      </c>
      <c r="E39" s="52">
        <v>0.17446471054718499</v>
      </c>
      <c r="F39" s="52">
        <v>0.187055555555556</v>
      </c>
      <c r="G39" s="52">
        <v>0.243847245584525</v>
      </c>
      <c r="H39" s="52">
        <v>0.25657894736842102</v>
      </c>
      <c r="I39" s="52">
        <v>0.27526781152984597</v>
      </c>
      <c r="J39" s="52">
        <v>0.16677419354838699</v>
      </c>
      <c r="K39" s="52">
        <v>0.21519392372333601</v>
      </c>
    </row>
    <row r="40" spans="2:11" x14ac:dyDescent="0.25">
      <c r="C40" t="s">
        <v>195</v>
      </c>
      <c r="D40" s="52">
        <v>7.7927412819993297E-2</v>
      </c>
      <c r="E40" s="52">
        <v>2.7557494052339399E-2</v>
      </c>
      <c r="F40" s="52">
        <v>7.4027777777777803E-2</v>
      </c>
      <c r="G40" s="52">
        <v>6.6569386038688005E-2</v>
      </c>
      <c r="H40" s="52">
        <v>0.28736842105263199</v>
      </c>
      <c r="I40" s="52">
        <v>0.190320666483279</v>
      </c>
      <c r="J40" s="52">
        <v>0.413225806451613</v>
      </c>
      <c r="K40" s="52">
        <v>0.40188106011635399</v>
      </c>
    </row>
    <row r="41" spans="2:11" x14ac:dyDescent="0.25">
      <c r="C41" t="s">
        <v>93</v>
      </c>
      <c r="D41" s="52">
        <v>3.6599293899396201E-2</v>
      </c>
      <c r="E41" s="52">
        <v>4.1831879460745403E-2</v>
      </c>
      <c r="F41" s="52">
        <v>0.110527777777778</v>
      </c>
      <c r="G41" s="52">
        <v>7.2874158957106805E-2</v>
      </c>
      <c r="H41" s="52">
        <v>0.106842105263158</v>
      </c>
      <c r="I41" s="52">
        <v>0.123991040201203</v>
      </c>
      <c r="J41" s="52">
        <v>0.10741935483871</v>
      </c>
      <c r="K41" s="52">
        <v>0.103972204266322</v>
      </c>
    </row>
    <row r="42" spans="2:11" x14ac:dyDescent="0.25">
      <c r="C42" t="s">
        <v>903</v>
      </c>
      <c r="D42" s="52">
        <v>3.3330392857746699E-3</v>
      </c>
      <c r="E42" s="52">
        <v>3.3703409992069801E-3</v>
      </c>
      <c r="F42" s="52"/>
      <c r="G42" s="52"/>
      <c r="H42" s="52"/>
      <c r="I42" s="52"/>
    </row>
    <row r="43" spans="2:11" x14ac:dyDescent="0.25">
      <c r="C43" t="s">
        <v>528</v>
      </c>
      <c r="D43" s="52">
        <v>1.49845333197644E-2</v>
      </c>
      <c r="E43" s="52">
        <v>1.24900872323553E-2</v>
      </c>
      <c r="F43" s="52">
        <v>2.0500000000000001E-2</v>
      </c>
      <c r="G43" s="52">
        <v>6.5645500420521401E-3</v>
      </c>
      <c r="H43" s="52"/>
      <c r="I43" s="52"/>
    </row>
    <row r="44" spans="2:11" x14ac:dyDescent="0.25">
      <c r="B44" s="60"/>
      <c r="C44" s="60" t="s">
        <v>197</v>
      </c>
      <c r="D44" s="61">
        <v>1.08057974411642E-2</v>
      </c>
      <c r="E44" s="61">
        <v>6.14591593973037E-3</v>
      </c>
      <c r="F44" s="61"/>
      <c r="G44" s="61"/>
      <c r="H44" s="61"/>
      <c r="I44" s="61"/>
      <c r="J44" s="60"/>
      <c r="K44" s="60"/>
    </row>
  </sheetData>
  <mergeCells count="4">
    <mergeCell ref="D25:E25"/>
    <mergeCell ref="F25:G25"/>
    <mergeCell ref="H25:I25"/>
    <mergeCell ref="J25:K2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76"/>
  <sheetViews>
    <sheetView topLeftCell="A43" zoomScaleNormal="100" workbookViewId="0">
      <selection activeCell="A78" sqref="A78"/>
    </sheetView>
  </sheetViews>
  <sheetFormatPr defaultColWidth="8.7109375" defaultRowHeight="15" x14ac:dyDescent="0.25"/>
  <cols>
    <col min="1" max="1" width="24.140625" customWidth="1"/>
    <col min="2" max="2" width="26" customWidth="1"/>
    <col min="4" max="4" width="13.140625" customWidth="1"/>
    <col min="5" max="5" width="16.42578125" customWidth="1"/>
    <col min="8" max="8" width="15.28515625" customWidth="1"/>
    <col min="9" max="9" width="12.140625" customWidth="1"/>
    <col min="10" max="10" width="13.7109375" customWidth="1"/>
    <col min="11" max="11" width="8.140625" customWidth="1"/>
    <col min="12" max="12" width="11.5703125" customWidth="1"/>
    <col min="13" max="13" width="11.28515625" customWidth="1"/>
    <col min="14" max="14" width="10.5703125" customWidth="1"/>
    <col min="17" max="17" width="12.140625" customWidth="1"/>
    <col min="20" max="20" width="9.7109375" customWidth="1"/>
    <col min="26" max="26" width="10.5703125" customWidth="1"/>
    <col min="28" max="28" width="10.28515625" customWidth="1"/>
    <col min="29" max="29" width="9.140625" customWidth="1"/>
  </cols>
  <sheetData>
    <row r="1" spans="1:30" x14ac:dyDescent="0.25">
      <c r="A1" t="s">
        <v>199</v>
      </c>
      <c r="B1" t="s">
        <v>200</v>
      </c>
      <c r="C1" t="s">
        <v>201</v>
      </c>
      <c r="D1" s="28" t="s">
        <v>93</v>
      </c>
      <c r="E1" t="s">
        <v>202</v>
      </c>
      <c r="F1" t="s">
        <v>203</v>
      </c>
      <c r="G1" t="s">
        <v>96</v>
      </c>
      <c r="H1" t="s">
        <v>94</v>
      </c>
      <c r="I1" t="s">
        <v>204</v>
      </c>
      <c r="J1" t="s">
        <v>205</v>
      </c>
      <c r="K1" t="s">
        <v>206</v>
      </c>
      <c r="L1" t="s">
        <v>101</v>
      </c>
      <c r="M1" t="s">
        <v>207</v>
      </c>
      <c r="N1" t="s">
        <v>103</v>
      </c>
      <c r="O1" t="s">
        <v>208</v>
      </c>
      <c r="P1" t="s">
        <v>105</v>
      </c>
      <c r="Q1" t="s">
        <v>107</v>
      </c>
      <c r="R1" t="s">
        <v>209</v>
      </c>
      <c r="S1" t="s">
        <v>210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211</v>
      </c>
      <c r="AB1" t="s">
        <v>88</v>
      </c>
      <c r="AC1" t="s">
        <v>89</v>
      </c>
      <c r="AD1" t="s">
        <v>210</v>
      </c>
    </row>
    <row r="2" spans="1:30" x14ac:dyDescent="0.25">
      <c r="A2" t="s">
        <v>212</v>
      </c>
      <c r="B2" t="s">
        <v>212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 s="29">
        <f t="shared" ref="S2:S24" si="0">SUM(D2:R2)</f>
        <v>100</v>
      </c>
      <c r="V2">
        <v>0</v>
      </c>
      <c r="W2">
        <v>100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29">
        <f t="shared" ref="AD2:AD24" si="1">SUM(V2:AC2)</f>
        <v>100</v>
      </c>
    </row>
    <row r="3" spans="1:30" x14ac:dyDescent="0.25">
      <c r="A3" t="s">
        <v>213</v>
      </c>
      <c r="B3" t="s">
        <v>213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10</v>
      </c>
      <c r="P3">
        <v>10</v>
      </c>
      <c r="Q3">
        <v>0</v>
      </c>
      <c r="R3">
        <v>80</v>
      </c>
      <c r="S3" s="29">
        <f t="shared" si="0"/>
        <v>100</v>
      </c>
      <c r="V3">
        <v>0</v>
      </c>
      <c r="W3">
        <v>100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29">
        <f t="shared" si="1"/>
        <v>100</v>
      </c>
    </row>
    <row r="4" spans="1:30" x14ac:dyDescent="0.25">
      <c r="A4" t="s">
        <v>214</v>
      </c>
      <c r="B4" t="s">
        <v>214</v>
      </c>
      <c r="C4">
        <v>28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100</v>
      </c>
      <c r="S4" s="29">
        <f t="shared" si="0"/>
        <v>100</v>
      </c>
      <c r="V4">
        <v>0</v>
      </c>
      <c r="W4">
        <v>100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29">
        <f t="shared" si="1"/>
        <v>100</v>
      </c>
    </row>
    <row r="5" spans="1:30" x14ac:dyDescent="0.25">
      <c r="A5" t="s">
        <v>125</v>
      </c>
      <c r="B5" t="s">
        <v>125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100</v>
      </c>
      <c r="S5" s="29">
        <f t="shared" si="0"/>
        <v>100</v>
      </c>
      <c r="V5">
        <v>0</v>
      </c>
      <c r="W5">
        <v>100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29">
        <f t="shared" si="1"/>
        <v>100</v>
      </c>
    </row>
    <row r="6" spans="1:30" x14ac:dyDescent="0.25">
      <c r="A6" t="s">
        <v>215</v>
      </c>
      <c r="B6" t="s">
        <v>215</v>
      </c>
      <c r="C6">
        <v>10</v>
      </c>
      <c r="D6">
        <v>0</v>
      </c>
      <c r="E6">
        <v>60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40</v>
      </c>
      <c r="R6">
        <v>0</v>
      </c>
      <c r="S6" s="29">
        <f t="shared" si="0"/>
        <v>100</v>
      </c>
      <c r="V6">
        <v>0</v>
      </c>
      <c r="W6">
        <v>100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29">
        <f t="shared" si="1"/>
        <v>100</v>
      </c>
    </row>
    <row r="7" spans="1:30" x14ac:dyDescent="0.25">
      <c r="A7" t="s">
        <v>216</v>
      </c>
      <c r="B7" t="s">
        <v>216</v>
      </c>
      <c r="C7">
        <v>127</v>
      </c>
      <c r="D7">
        <v>1.6</v>
      </c>
      <c r="E7">
        <v>44.9</v>
      </c>
      <c r="F7">
        <v>1.6</v>
      </c>
      <c r="G7">
        <v>0</v>
      </c>
      <c r="H7">
        <v>4.7</v>
      </c>
      <c r="I7">
        <v>1.6</v>
      </c>
      <c r="J7">
        <v>0</v>
      </c>
      <c r="K7">
        <v>0</v>
      </c>
      <c r="L7">
        <v>0</v>
      </c>
      <c r="M7">
        <v>0</v>
      </c>
      <c r="N7">
        <v>0</v>
      </c>
      <c r="O7">
        <v>0.8</v>
      </c>
      <c r="P7">
        <v>0</v>
      </c>
      <c r="Q7">
        <v>40.1</v>
      </c>
      <c r="R7">
        <v>4.7</v>
      </c>
      <c r="S7" s="29">
        <f t="shared" si="0"/>
        <v>100.00000000000001</v>
      </c>
      <c r="V7">
        <v>0</v>
      </c>
      <c r="W7">
        <v>96</v>
      </c>
      <c r="X7">
        <v>0.8</v>
      </c>
      <c r="Y7">
        <v>2.4</v>
      </c>
      <c r="Z7">
        <v>0.8</v>
      </c>
      <c r="AA7">
        <v>0</v>
      </c>
      <c r="AB7">
        <v>0</v>
      </c>
      <c r="AC7">
        <v>0</v>
      </c>
      <c r="AD7" s="29">
        <f t="shared" si="1"/>
        <v>100</v>
      </c>
    </row>
    <row r="8" spans="1:30" x14ac:dyDescent="0.25">
      <c r="A8" t="s">
        <v>217</v>
      </c>
      <c r="B8" t="s">
        <v>217</v>
      </c>
      <c r="C8">
        <v>10</v>
      </c>
      <c r="D8">
        <v>10</v>
      </c>
      <c r="E8">
        <v>40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10</v>
      </c>
      <c r="P8">
        <v>0</v>
      </c>
      <c r="Q8">
        <v>40</v>
      </c>
      <c r="R8">
        <v>0</v>
      </c>
      <c r="S8" s="29">
        <f t="shared" si="0"/>
        <v>100</v>
      </c>
      <c r="V8">
        <v>0</v>
      </c>
      <c r="W8">
        <v>90</v>
      </c>
      <c r="X8">
        <v>0</v>
      </c>
      <c r="Y8">
        <v>0</v>
      </c>
      <c r="Z8">
        <v>10</v>
      </c>
      <c r="AA8">
        <v>0</v>
      </c>
      <c r="AB8">
        <v>0</v>
      </c>
      <c r="AC8">
        <v>0</v>
      </c>
      <c r="AD8" s="29">
        <f t="shared" si="1"/>
        <v>100</v>
      </c>
    </row>
    <row r="9" spans="1:30" x14ac:dyDescent="0.25">
      <c r="A9" t="s">
        <v>218</v>
      </c>
      <c r="B9" t="s">
        <v>219</v>
      </c>
      <c r="C9">
        <v>33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100</v>
      </c>
      <c r="S9" s="29">
        <f t="shared" si="0"/>
        <v>100</v>
      </c>
      <c r="V9">
        <v>0</v>
      </c>
      <c r="W9">
        <v>84.9</v>
      </c>
      <c r="X9">
        <v>0</v>
      </c>
      <c r="Y9">
        <v>15.1</v>
      </c>
      <c r="Z9">
        <v>0</v>
      </c>
      <c r="AA9">
        <v>0</v>
      </c>
      <c r="AB9">
        <v>0</v>
      </c>
      <c r="AC9">
        <v>0</v>
      </c>
      <c r="AD9" s="29">
        <f t="shared" si="1"/>
        <v>100</v>
      </c>
    </row>
    <row r="10" spans="1:30" x14ac:dyDescent="0.25">
      <c r="A10" t="s">
        <v>138</v>
      </c>
      <c r="B10" t="s">
        <v>138</v>
      </c>
      <c r="C10">
        <v>65</v>
      </c>
      <c r="D10">
        <v>0</v>
      </c>
      <c r="E10">
        <v>0</v>
      </c>
      <c r="F10">
        <v>15.4</v>
      </c>
      <c r="G10">
        <v>18.5</v>
      </c>
      <c r="H10">
        <v>0</v>
      </c>
      <c r="I10">
        <v>1.5</v>
      </c>
      <c r="J10">
        <v>21.5</v>
      </c>
      <c r="K10">
        <v>4.5999999999999996</v>
      </c>
      <c r="L10">
        <v>3.1</v>
      </c>
      <c r="M10">
        <v>0</v>
      </c>
      <c r="N10">
        <v>0</v>
      </c>
      <c r="O10">
        <v>0</v>
      </c>
      <c r="P10">
        <v>0</v>
      </c>
      <c r="Q10">
        <v>3.1</v>
      </c>
      <c r="R10">
        <v>32.299999999999997</v>
      </c>
      <c r="S10" s="29">
        <f t="shared" si="0"/>
        <v>99.999999999999986</v>
      </c>
      <c r="V10">
        <v>0</v>
      </c>
      <c r="W10">
        <v>44.6</v>
      </c>
      <c r="X10">
        <v>0</v>
      </c>
      <c r="Y10">
        <v>0</v>
      </c>
      <c r="Z10">
        <v>0</v>
      </c>
      <c r="AA10">
        <v>0</v>
      </c>
      <c r="AB10">
        <v>55.4</v>
      </c>
      <c r="AC10">
        <v>0</v>
      </c>
      <c r="AD10" s="29">
        <f t="shared" si="1"/>
        <v>100</v>
      </c>
    </row>
    <row r="11" spans="1:30" x14ac:dyDescent="0.25">
      <c r="A11" t="s">
        <v>167</v>
      </c>
      <c r="B11" t="s">
        <v>220</v>
      </c>
      <c r="C11">
        <v>35</v>
      </c>
      <c r="D11">
        <v>20</v>
      </c>
      <c r="E11">
        <v>31.3</v>
      </c>
      <c r="F11">
        <v>22.9</v>
      </c>
      <c r="G11">
        <v>0</v>
      </c>
      <c r="H11">
        <v>8.6</v>
      </c>
      <c r="I11">
        <v>0</v>
      </c>
      <c r="J11">
        <v>0</v>
      </c>
      <c r="K11">
        <v>0</v>
      </c>
      <c r="L11">
        <v>5.7</v>
      </c>
      <c r="M11">
        <v>2.9</v>
      </c>
      <c r="N11">
        <v>0</v>
      </c>
      <c r="O11">
        <v>0</v>
      </c>
      <c r="P11">
        <v>8.6</v>
      </c>
      <c r="Q11">
        <v>0</v>
      </c>
      <c r="R11">
        <v>0</v>
      </c>
      <c r="S11" s="29">
        <f t="shared" si="0"/>
        <v>99.999999999999986</v>
      </c>
      <c r="V11">
        <v>0</v>
      </c>
      <c r="W11">
        <v>37.1</v>
      </c>
      <c r="X11">
        <v>5.7</v>
      </c>
      <c r="Y11">
        <v>37.1</v>
      </c>
      <c r="Z11">
        <v>20.100000000000001</v>
      </c>
      <c r="AA11">
        <v>0</v>
      </c>
      <c r="AB11">
        <v>0</v>
      </c>
      <c r="AC11">
        <v>0</v>
      </c>
      <c r="AD11" s="29">
        <f t="shared" si="1"/>
        <v>100</v>
      </c>
    </row>
    <row r="12" spans="1:30" x14ac:dyDescent="0.25">
      <c r="A12" t="s">
        <v>221</v>
      </c>
      <c r="B12" t="s">
        <v>221</v>
      </c>
      <c r="C12">
        <v>67</v>
      </c>
      <c r="D12">
        <v>4.5</v>
      </c>
      <c r="E12">
        <v>73</v>
      </c>
      <c r="F12">
        <v>3</v>
      </c>
      <c r="G12">
        <v>6</v>
      </c>
      <c r="H12">
        <v>6</v>
      </c>
      <c r="I12">
        <v>0</v>
      </c>
      <c r="J12">
        <v>1.5</v>
      </c>
      <c r="K12">
        <v>1.5</v>
      </c>
      <c r="L12">
        <v>0</v>
      </c>
      <c r="M12">
        <v>3</v>
      </c>
      <c r="N12">
        <v>0</v>
      </c>
      <c r="O12">
        <v>1.5</v>
      </c>
      <c r="P12">
        <v>0</v>
      </c>
      <c r="Q12">
        <v>0</v>
      </c>
      <c r="R12">
        <v>0</v>
      </c>
      <c r="S12" s="29">
        <f t="shared" si="0"/>
        <v>100</v>
      </c>
      <c r="V12">
        <v>1.5</v>
      </c>
      <c r="W12">
        <v>77.599999999999994</v>
      </c>
      <c r="X12">
        <v>0</v>
      </c>
      <c r="Y12">
        <v>11.9</v>
      </c>
      <c r="Z12">
        <v>9</v>
      </c>
      <c r="AA12">
        <v>0</v>
      </c>
      <c r="AB12">
        <v>0</v>
      </c>
      <c r="AC12">
        <v>0</v>
      </c>
      <c r="AD12" s="29">
        <f t="shared" si="1"/>
        <v>100</v>
      </c>
    </row>
    <row r="13" spans="1:30" x14ac:dyDescent="0.25">
      <c r="A13" t="s">
        <v>222</v>
      </c>
      <c r="B13" t="s">
        <v>222</v>
      </c>
      <c r="C13">
        <v>85</v>
      </c>
      <c r="D13">
        <v>0</v>
      </c>
      <c r="E13">
        <v>68.099999999999994</v>
      </c>
      <c r="F13">
        <v>2.4</v>
      </c>
      <c r="G13">
        <v>5.9</v>
      </c>
      <c r="H13">
        <v>10.5</v>
      </c>
      <c r="I13">
        <v>1.2</v>
      </c>
      <c r="J13">
        <v>0</v>
      </c>
      <c r="K13">
        <v>2.4</v>
      </c>
      <c r="L13">
        <v>5.9</v>
      </c>
      <c r="M13">
        <v>1.2</v>
      </c>
      <c r="N13">
        <v>1.2</v>
      </c>
      <c r="O13">
        <v>0</v>
      </c>
      <c r="P13">
        <v>1.2</v>
      </c>
      <c r="Q13">
        <v>0</v>
      </c>
      <c r="R13">
        <v>0</v>
      </c>
      <c r="S13" s="29">
        <f t="shared" si="0"/>
        <v>100.00000000000003</v>
      </c>
      <c r="V13">
        <v>0</v>
      </c>
      <c r="W13">
        <v>95.3</v>
      </c>
      <c r="X13">
        <v>0</v>
      </c>
      <c r="Y13">
        <v>4.7</v>
      </c>
      <c r="Z13">
        <v>0</v>
      </c>
      <c r="AA13">
        <v>0</v>
      </c>
      <c r="AB13">
        <v>0</v>
      </c>
      <c r="AC13">
        <v>0</v>
      </c>
      <c r="AD13" s="29">
        <f t="shared" si="1"/>
        <v>100</v>
      </c>
    </row>
    <row r="14" spans="1:30" x14ac:dyDescent="0.25">
      <c r="A14" t="s">
        <v>157</v>
      </c>
      <c r="B14" t="s">
        <v>157</v>
      </c>
      <c r="C14">
        <v>75</v>
      </c>
      <c r="D14">
        <v>17.3</v>
      </c>
      <c r="E14">
        <v>58.7</v>
      </c>
      <c r="F14">
        <v>1.3</v>
      </c>
      <c r="G14">
        <v>0</v>
      </c>
      <c r="H14">
        <v>6.7</v>
      </c>
      <c r="I14">
        <v>0</v>
      </c>
      <c r="J14">
        <v>0</v>
      </c>
      <c r="K14">
        <v>0</v>
      </c>
      <c r="L14">
        <v>4</v>
      </c>
      <c r="M14">
        <v>6.7</v>
      </c>
      <c r="N14">
        <v>0</v>
      </c>
      <c r="O14">
        <v>0</v>
      </c>
      <c r="P14">
        <v>5.3</v>
      </c>
      <c r="Q14">
        <v>0</v>
      </c>
      <c r="R14">
        <v>0</v>
      </c>
      <c r="S14" s="29">
        <f t="shared" si="0"/>
        <v>100</v>
      </c>
      <c r="V14">
        <v>61.4</v>
      </c>
      <c r="W14">
        <v>16</v>
      </c>
      <c r="X14">
        <v>0</v>
      </c>
      <c r="Y14">
        <v>5.3</v>
      </c>
      <c r="Z14">
        <v>17.3</v>
      </c>
      <c r="AA14">
        <v>0</v>
      </c>
      <c r="AB14">
        <v>0</v>
      </c>
      <c r="AC14">
        <v>0</v>
      </c>
      <c r="AD14" s="29">
        <f t="shared" si="1"/>
        <v>100</v>
      </c>
    </row>
    <row r="15" spans="1:30" x14ac:dyDescent="0.25">
      <c r="A15" t="s">
        <v>223</v>
      </c>
      <c r="B15" t="s">
        <v>223</v>
      </c>
      <c r="C15">
        <v>517</v>
      </c>
      <c r="D15">
        <v>75</v>
      </c>
      <c r="E15">
        <v>19.899999999999999</v>
      </c>
      <c r="F15">
        <v>0.2</v>
      </c>
      <c r="G15">
        <v>0.8</v>
      </c>
      <c r="H15">
        <v>0.96</v>
      </c>
      <c r="I15">
        <v>0</v>
      </c>
      <c r="J15">
        <v>0.2</v>
      </c>
      <c r="K15">
        <v>0.2</v>
      </c>
      <c r="L15">
        <v>0.8</v>
      </c>
      <c r="M15">
        <v>0.57999999999999996</v>
      </c>
      <c r="N15">
        <v>0</v>
      </c>
      <c r="O15">
        <v>0</v>
      </c>
      <c r="P15">
        <v>0.96</v>
      </c>
      <c r="Q15">
        <v>0.4</v>
      </c>
      <c r="R15">
        <v>0</v>
      </c>
      <c r="S15" s="29">
        <f t="shared" si="0"/>
        <v>100</v>
      </c>
      <c r="V15">
        <v>25</v>
      </c>
      <c r="W15">
        <v>1.4</v>
      </c>
      <c r="X15">
        <v>0.2</v>
      </c>
      <c r="Y15">
        <v>2.5</v>
      </c>
      <c r="Z15">
        <v>70.900000000000006</v>
      </c>
      <c r="AA15">
        <v>0</v>
      </c>
      <c r="AB15">
        <v>0</v>
      </c>
      <c r="AC15">
        <v>0</v>
      </c>
      <c r="AD15" s="29">
        <f t="shared" si="1"/>
        <v>100</v>
      </c>
    </row>
    <row r="16" spans="1:30" x14ac:dyDescent="0.25">
      <c r="A16" t="s">
        <v>159</v>
      </c>
      <c r="B16" t="s">
        <v>224</v>
      </c>
      <c r="C16">
        <v>205</v>
      </c>
      <c r="D16">
        <v>0.5</v>
      </c>
      <c r="E16">
        <v>43</v>
      </c>
      <c r="F16">
        <v>7.8</v>
      </c>
      <c r="G16">
        <v>1</v>
      </c>
      <c r="H16">
        <v>20.6</v>
      </c>
      <c r="I16">
        <v>2</v>
      </c>
      <c r="J16">
        <v>1</v>
      </c>
      <c r="K16">
        <v>1.5</v>
      </c>
      <c r="L16">
        <v>15.2</v>
      </c>
      <c r="M16">
        <v>7.4</v>
      </c>
      <c r="N16">
        <v>0</v>
      </c>
      <c r="O16">
        <v>0</v>
      </c>
      <c r="P16">
        <v>0</v>
      </c>
      <c r="Q16">
        <v>0</v>
      </c>
      <c r="R16">
        <v>0</v>
      </c>
      <c r="S16" s="29">
        <f t="shared" si="0"/>
        <v>100.00000000000001</v>
      </c>
      <c r="V16">
        <v>0</v>
      </c>
      <c r="W16">
        <v>97</v>
      </c>
      <c r="X16">
        <v>1</v>
      </c>
      <c r="Y16">
        <v>2</v>
      </c>
      <c r="Z16">
        <v>0</v>
      </c>
      <c r="AA16">
        <v>0</v>
      </c>
      <c r="AB16">
        <v>0</v>
      </c>
      <c r="AC16">
        <v>0</v>
      </c>
      <c r="AD16" s="29">
        <f t="shared" si="1"/>
        <v>100</v>
      </c>
    </row>
    <row r="17" spans="1:30" x14ac:dyDescent="0.25">
      <c r="A17" t="s">
        <v>225</v>
      </c>
      <c r="B17" t="s">
        <v>225</v>
      </c>
      <c r="C17">
        <v>212</v>
      </c>
      <c r="D17">
        <v>0</v>
      </c>
      <c r="E17">
        <v>83.4</v>
      </c>
      <c r="F17">
        <v>0</v>
      </c>
      <c r="G17">
        <v>0.9</v>
      </c>
      <c r="H17">
        <v>6.6</v>
      </c>
      <c r="I17">
        <v>0</v>
      </c>
      <c r="J17">
        <v>0.9</v>
      </c>
      <c r="K17">
        <v>0</v>
      </c>
      <c r="L17">
        <v>6.3</v>
      </c>
      <c r="M17">
        <v>0</v>
      </c>
      <c r="N17">
        <v>0</v>
      </c>
      <c r="O17">
        <v>1.9</v>
      </c>
      <c r="P17">
        <v>0</v>
      </c>
      <c r="Q17">
        <v>0</v>
      </c>
      <c r="R17">
        <v>0</v>
      </c>
      <c r="S17" s="29">
        <f t="shared" si="0"/>
        <v>100.00000000000001</v>
      </c>
      <c r="V17">
        <v>0.9</v>
      </c>
      <c r="W17">
        <v>84.5</v>
      </c>
      <c r="X17">
        <v>4</v>
      </c>
      <c r="Y17">
        <v>12.7</v>
      </c>
      <c r="Z17">
        <v>0.5</v>
      </c>
      <c r="AA17">
        <v>0</v>
      </c>
      <c r="AB17">
        <v>0</v>
      </c>
      <c r="AC17">
        <v>0</v>
      </c>
      <c r="AD17" s="9">
        <f t="shared" si="1"/>
        <v>102.60000000000001</v>
      </c>
    </row>
    <row r="18" spans="1:30" x14ac:dyDescent="0.25">
      <c r="A18" t="s">
        <v>226</v>
      </c>
      <c r="B18" t="s">
        <v>227</v>
      </c>
      <c r="C18">
        <v>58</v>
      </c>
      <c r="D18">
        <v>0</v>
      </c>
      <c r="E18">
        <v>0</v>
      </c>
      <c r="F18">
        <v>88</v>
      </c>
      <c r="G18">
        <v>10.3</v>
      </c>
      <c r="H18">
        <v>0</v>
      </c>
      <c r="I18">
        <v>0</v>
      </c>
      <c r="J18">
        <v>1.7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29">
        <f t="shared" si="0"/>
        <v>100</v>
      </c>
      <c r="V18">
        <v>0</v>
      </c>
      <c r="W18">
        <v>34.5</v>
      </c>
      <c r="X18">
        <v>0</v>
      </c>
      <c r="Y18">
        <v>0</v>
      </c>
      <c r="Z18">
        <v>0</v>
      </c>
      <c r="AA18">
        <v>65.5</v>
      </c>
      <c r="AB18">
        <v>0</v>
      </c>
      <c r="AC18">
        <v>0</v>
      </c>
      <c r="AD18" s="29">
        <f t="shared" si="1"/>
        <v>100</v>
      </c>
    </row>
    <row r="19" spans="1:30" x14ac:dyDescent="0.25">
      <c r="A19" t="s">
        <v>228</v>
      </c>
      <c r="B19" t="s">
        <v>228</v>
      </c>
      <c r="C19">
        <v>13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84.6</v>
      </c>
      <c r="Q19">
        <v>0</v>
      </c>
      <c r="R19">
        <v>15.4</v>
      </c>
      <c r="S19" s="29">
        <f t="shared" si="0"/>
        <v>100</v>
      </c>
      <c r="V19">
        <v>0</v>
      </c>
      <c r="W19">
        <v>15.1</v>
      </c>
      <c r="X19">
        <v>0</v>
      </c>
      <c r="Y19">
        <v>0</v>
      </c>
      <c r="Z19">
        <v>0</v>
      </c>
      <c r="AA19">
        <v>0</v>
      </c>
      <c r="AB19">
        <v>0</v>
      </c>
      <c r="AC19">
        <v>84.9</v>
      </c>
      <c r="AD19" s="29">
        <f t="shared" si="1"/>
        <v>100</v>
      </c>
    </row>
    <row r="20" spans="1:30" x14ac:dyDescent="0.25">
      <c r="A20" t="s">
        <v>229</v>
      </c>
      <c r="B20" t="s">
        <v>230</v>
      </c>
      <c r="C20">
        <v>55</v>
      </c>
      <c r="D20">
        <v>0</v>
      </c>
      <c r="E20">
        <v>0</v>
      </c>
      <c r="F20">
        <v>1.8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1.8</v>
      </c>
      <c r="N20">
        <v>0</v>
      </c>
      <c r="O20">
        <v>0</v>
      </c>
      <c r="P20">
        <v>96.4</v>
      </c>
      <c r="Q20">
        <v>0</v>
      </c>
      <c r="R20">
        <v>0</v>
      </c>
      <c r="S20" s="29">
        <f t="shared" si="0"/>
        <v>100</v>
      </c>
      <c r="V20">
        <v>0</v>
      </c>
      <c r="W20">
        <v>1.8</v>
      </c>
      <c r="X20">
        <v>0</v>
      </c>
      <c r="Y20">
        <v>96.4</v>
      </c>
      <c r="Z20">
        <v>0</v>
      </c>
      <c r="AA20">
        <v>0</v>
      </c>
      <c r="AB20">
        <v>0</v>
      </c>
      <c r="AC20">
        <v>1.8</v>
      </c>
      <c r="AD20" s="29">
        <f t="shared" si="1"/>
        <v>100</v>
      </c>
    </row>
    <row r="21" spans="1:30" x14ac:dyDescent="0.25">
      <c r="A21" t="s">
        <v>148</v>
      </c>
      <c r="B21" t="s">
        <v>148</v>
      </c>
      <c r="C21">
        <v>200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100</v>
      </c>
      <c r="Q21">
        <v>0</v>
      </c>
      <c r="R21">
        <v>0</v>
      </c>
      <c r="S21" s="29">
        <f t="shared" si="0"/>
        <v>100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100</v>
      </c>
      <c r="AD21" s="29">
        <f t="shared" si="1"/>
        <v>100</v>
      </c>
    </row>
    <row r="22" spans="1:30" x14ac:dyDescent="0.25">
      <c r="A22" t="s">
        <v>231</v>
      </c>
      <c r="B22" t="s">
        <v>231</v>
      </c>
      <c r="C22">
        <v>51</v>
      </c>
      <c r="D22">
        <v>0</v>
      </c>
      <c r="E22">
        <v>7.8</v>
      </c>
      <c r="F22">
        <v>9.8000000000000007</v>
      </c>
      <c r="G22">
        <v>0</v>
      </c>
      <c r="H22">
        <v>0</v>
      </c>
      <c r="I22">
        <v>7.8</v>
      </c>
      <c r="J22">
        <v>0</v>
      </c>
      <c r="K22">
        <v>0</v>
      </c>
      <c r="L22">
        <v>3.9</v>
      </c>
      <c r="M22">
        <v>0</v>
      </c>
      <c r="N22">
        <v>0</v>
      </c>
      <c r="O22">
        <v>0</v>
      </c>
      <c r="P22">
        <v>70.7</v>
      </c>
      <c r="Q22">
        <v>0</v>
      </c>
      <c r="R22">
        <v>0</v>
      </c>
      <c r="S22" s="29">
        <f t="shared" si="0"/>
        <v>100</v>
      </c>
      <c r="V22">
        <v>0</v>
      </c>
      <c r="W22">
        <v>100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9">
        <f t="shared" si="1"/>
        <v>100</v>
      </c>
    </row>
    <row r="23" spans="1:30" x14ac:dyDescent="0.25">
      <c r="A23" t="s">
        <v>232</v>
      </c>
      <c r="B23" t="s">
        <v>233</v>
      </c>
      <c r="C23">
        <v>11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11</v>
      </c>
      <c r="K23">
        <v>0</v>
      </c>
      <c r="L23">
        <v>0</v>
      </c>
      <c r="M23">
        <v>0</v>
      </c>
      <c r="N23">
        <v>0</v>
      </c>
      <c r="O23">
        <v>0</v>
      </c>
      <c r="P23">
        <v>89</v>
      </c>
      <c r="Q23">
        <v>0</v>
      </c>
      <c r="R23">
        <v>0</v>
      </c>
      <c r="S23" s="29">
        <f t="shared" si="0"/>
        <v>100</v>
      </c>
      <c r="V23">
        <v>0</v>
      </c>
      <c r="W23">
        <v>100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29">
        <f t="shared" si="1"/>
        <v>100</v>
      </c>
    </row>
    <row r="24" spans="1:30" x14ac:dyDescent="0.25">
      <c r="A24" t="s">
        <v>234</v>
      </c>
      <c r="B24" t="s">
        <v>234</v>
      </c>
      <c r="C24">
        <v>486</v>
      </c>
      <c r="D24">
        <v>0.2</v>
      </c>
      <c r="E24">
        <v>1.9</v>
      </c>
      <c r="F24">
        <v>0</v>
      </c>
      <c r="G24">
        <v>0.2</v>
      </c>
      <c r="H24">
        <v>0</v>
      </c>
      <c r="I24">
        <v>0</v>
      </c>
      <c r="J24">
        <v>3.9</v>
      </c>
      <c r="K24">
        <v>0</v>
      </c>
      <c r="L24">
        <v>0.6</v>
      </c>
      <c r="M24">
        <v>0.2</v>
      </c>
      <c r="N24">
        <v>0</v>
      </c>
      <c r="O24">
        <v>0</v>
      </c>
      <c r="P24">
        <v>93</v>
      </c>
      <c r="Q24">
        <v>0</v>
      </c>
      <c r="R24">
        <v>0</v>
      </c>
      <c r="S24" s="29">
        <f t="shared" si="0"/>
        <v>100</v>
      </c>
      <c r="V24">
        <v>0</v>
      </c>
      <c r="W24">
        <v>99.6</v>
      </c>
      <c r="X24">
        <v>0</v>
      </c>
      <c r="Y24">
        <v>0.2</v>
      </c>
      <c r="Z24">
        <v>0.2</v>
      </c>
      <c r="AA24">
        <v>0</v>
      </c>
      <c r="AB24">
        <v>0</v>
      </c>
      <c r="AC24">
        <v>0</v>
      </c>
      <c r="AD24" s="29">
        <f t="shared" si="1"/>
        <v>100</v>
      </c>
    </row>
    <row r="25" spans="1:30" x14ac:dyDescent="0.25">
      <c r="C25">
        <f>SUM(C2:C24)</f>
        <v>2380</v>
      </c>
    </row>
    <row r="27" spans="1:30" x14ac:dyDescent="0.25">
      <c r="A27" t="s">
        <v>199</v>
      </c>
      <c r="B27" t="s">
        <v>235</v>
      </c>
      <c r="C27" t="s">
        <v>81</v>
      </c>
      <c r="D27" s="28" t="s">
        <v>93</v>
      </c>
      <c r="E27" t="s">
        <v>202</v>
      </c>
      <c r="F27" t="s">
        <v>203</v>
      </c>
      <c r="G27" t="s">
        <v>96</v>
      </c>
      <c r="H27" t="s">
        <v>94</v>
      </c>
      <c r="I27" t="s">
        <v>204</v>
      </c>
      <c r="J27" t="s">
        <v>205</v>
      </c>
      <c r="K27" t="s">
        <v>206</v>
      </c>
      <c r="L27" t="s">
        <v>101</v>
      </c>
      <c r="M27" t="s">
        <v>207</v>
      </c>
      <c r="N27" t="s">
        <v>103</v>
      </c>
      <c r="O27" t="s">
        <v>208</v>
      </c>
      <c r="P27" t="s">
        <v>105</v>
      </c>
      <c r="Q27" t="s">
        <v>107</v>
      </c>
      <c r="R27" t="s">
        <v>209</v>
      </c>
      <c r="S27" t="s">
        <v>210</v>
      </c>
      <c r="V27" t="s">
        <v>82</v>
      </c>
      <c r="W27" t="s">
        <v>83</v>
      </c>
      <c r="X27" t="s">
        <v>84</v>
      </c>
      <c r="Y27" t="s">
        <v>85</v>
      </c>
      <c r="Z27" t="s">
        <v>86</v>
      </c>
      <c r="AA27" t="s">
        <v>211</v>
      </c>
      <c r="AB27" t="s">
        <v>88</v>
      </c>
      <c r="AC27" t="s">
        <v>89</v>
      </c>
      <c r="AD27" t="s">
        <v>210</v>
      </c>
    </row>
    <row r="28" spans="1:30" x14ac:dyDescent="0.25">
      <c r="A28" t="s">
        <v>212</v>
      </c>
      <c r="B28" t="s">
        <v>212</v>
      </c>
      <c r="C28">
        <v>17</v>
      </c>
      <c r="D28">
        <f t="shared" ref="D28:R28" si="2">$C2*SUM(D2/100)</f>
        <v>0</v>
      </c>
      <c r="E28">
        <f t="shared" si="2"/>
        <v>0</v>
      </c>
      <c r="F28">
        <f t="shared" si="2"/>
        <v>0</v>
      </c>
      <c r="G28">
        <f t="shared" si="2"/>
        <v>0</v>
      </c>
      <c r="H28">
        <f t="shared" si="2"/>
        <v>0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>
        <f t="shared" si="2"/>
        <v>0</v>
      </c>
      <c r="N28">
        <f t="shared" si="2"/>
        <v>0</v>
      </c>
      <c r="O28">
        <f t="shared" si="2"/>
        <v>0</v>
      </c>
      <c r="P28">
        <f t="shared" si="2"/>
        <v>0</v>
      </c>
      <c r="Q28">
        <f t="shared" si="2"/>
        <v>0</v>
      </c>
      <c r="R28">
        <f t="shared" si="2"/>
        <v>17</v>
      </c>
      <c r="S28" s="29">
        <f t="shared" ref="S28:S50" si="3">SUM(D28:R28)</f>
        <v>17</v>
      </c>
      <c r="V28">
        <f t="shared" ref="V28:AC37" si="4">$C2*(V2/100)</f>
        <v>0</v>
      </c>
      <c r="W28">
        <f t="shared" si="4"/>
        <v>17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0</v>
      </c>
      <c r="AC28">
        <f t="shared" si="4"/>
        <v>0</v>
      </c>
      <c r="AD28" s="29">
        <f t="shared" ref="AD28:AD50" si="5">SUM(V28:AC28)</f>
        <v>17</v>
      </c>
    </row>
    <row r="29" spans="1:30" x14ac:dyDescent="0.25">
      <c r="A29" t="s">
        <v>213</v>
      </c>
      <c r="B29" t="s">
        <v>213</v>
      </c>
      <c r="C29">
        <v>10</v>
      </c>
      <c r="D29">
        <f t="shared" ref="D29:R29" si="6">$C3*SUM(D3/100)</f>
        <v>0</v>
      </c>
      <c r="E29">
        <f t="shared" si="6"/>
        <v>0</v>
      </c>
      <c r="F29">
        <f t="shared" si="6"/>
        <v>0</v>
      </c>
      <c r="G29">
        <f t="shared" si="6"/>
        <v>0</v>
      </c>
      <c r="H29">
        <f t="shared" si="6"/>
        <v>0</v>
      </c>
      <c r="I29">
        <f t="shared" si="6"/>
        <v>0</v>
      </c>
      <c r="J29">
        <f t="shared" si="6"/>
        <v>0</v>
      </c>
      <c r="K29">
        <f t="shared" si="6"/>
        <v>0</v>
      </c>
      <c r="L29">
        <f t="shared" si="6"/>
        <v>0</v>
      </c>
      <c r="M29">
        <f t="shared" si="6"/>
        <v>0</v>
      </c>
      <c r="N29">
        <f t="shared" si="6"/>
        <v>0</v>
      </c>
      <c r="O29">
        <f t="shared" si="6"/>
        <v>1</v>
      </c>
      <c r="P29">
        <f t="shared" si="6"/>
        <v>1</v>
      </c>
      <c r="Q29">
        <f t="shared" si="6"/>
        <v>0</v>
      </c>
      <c r="R29">
        <f t="shared" si="6"/>
        <v>8</v>
      </c>
      <c r="S29" s="29">
        <f t="shared" si="3"/>
        <v>10</v>
      </c>
      <c r="V29">
        <f t="shared" si="4"/>
        <v>0</v>
      </c>
      <c r="W29">
        <f t="shared" si="4"/>
        <v>10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0</v>
      </c>
      <c r="AD29" s="29">
        <f t="shared" si="5"/>
        <v>10</v>
      </c>
    </row>
    <row r="30" spans="1:30" x14ac:dyDescent="0.25">
      <c r="A30" t="s">
        <v>214</v>
      </c>
      <c r="B30" t="s">
        <v>214</v>
      </c>
      <c r="C30">
        <v>28</v>
      </c>
      <c r="D30">
        <f t="shared" ref="D30:R30" si="7">$C4*SUM(D4/100)</f>
        <v>0</v>
      </c>
      <c r="E30">
        <f t="shared" si="7"/>
        <v>0</v>
      </c>
      <c r="F30">
        <f t="shared" si="7"/>
        <v>0</v>
      </c>
      <c r="G30">
        <f t="shared" si="7"/>
        <v>0</v>
      </c>
      <c r="H30">
        <f t="shared" si="7"/>
        <v>0</v>
      </c>
      <c r="I30">
        <f t="shared" si="7"/>
        <v>0</v>
      </c>
      <c r="J30">
        <f t="shared" si="7"/>
        <v>0</v>
      </c>
      <c r="K30">
        <f t="shared" si="7"/>
        <v>0</v>
      </c>
      <c r="L30">
        <f t="shared" si="7"/>
        <v>0</v>
      </c>
      <c r="M30">
        <f t="shared" si="7"/>
        <v>0</v>
      </c>
      <c r="N30">
        <f t="shared" si="7"/>
        <v>0</v>
      </c>
      <c r="O30">
        <f t="shared" si="7"/>
        <v>0</v>
      </c>
      <c r="P30">
        <f t="shared" si="7"/>
        <v>0</v>
      </c>
      <c r="Q30">
        <f t="shared" si="7"/>
        <v>0</v>
      </c>
      <c r="R30">
        <f t="shared" si="7"/>
        <v>28</v>
      </c>
      <c r="S30" s="29">
        <f t="shared" si="3"/>
        <v>28</v>
      </c>
      <c r="V30">
        <f t="shared" si="4"/>
        <v>0</v>
      </c>
      <c r="W30">
        <f t="shared" si="4"/>
        <v>28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0</v>
      </c>
      <c r="AD30" s="29">
        <f t="shared" si="5"/>
        <v>28</v>
      </c>
    </row>
    <row r="31" spans="1:30" x14ac:dyDescent="0.25">
      <c r="A31" t="s">
        <v>125</v>
      </c>
      <c r="B31" t="s">
        <v>125</v>
      </c>
      <c r="C31">
        <v>10</v>
      </c>
      <c r="D31">
        <f t="shared" ref="D31:R31" si="8">$C5*SUM(D5/100)</f>
        <v>0</v>
      </c>
      <c r="E31">
        <f t="shared" si="8"/>
        <v>0</v>
      </c>
      <c r="F31">
        <f t="shared" si="8"/>
        <v>0</v>
      </c>
      <c r="G31">
        <f t="shared" si="8"/>
        <v>0</v>
      </c>
      <c r="H31">
        <f t="shared" si="8"/>
        <v>0</v>
      </c>
      <c r="I31">
        <f t="shared" si="8"/>
        <v>0</v>
      </c>
      <c r="J31">
        <f t="shared" si="8"/>
        <v>0</v>
      </c>
      <c r="K31">
        <f t="shared" si="8"/>
        <v>0</v>
      </c>
      <c r="L31">
        <f t="shared" si="8"/>
        <v>0</v>
      </c>
      <c r="M31">
        <f t="shared" si="8"/>
        <v>0</v>
      </c>
      <c r="N31">
        <f t="shared" si="8"/>
        <v>0</v>
      </c>
      <c r="O31">
        <f t="shared" si="8"/>
        <v>0</v>
      </c>
      <c r="P31">
        <f t="shared" si="8"/>
        <v>0</v>
      </c>
      <c r="Q31">
        <f t="shared" si="8"/>
        <v>0</v>
      </c>
      <c r="R31">
        <f t="shared" si="8"/>
        <v>10</v>
      </c>
      <c r="S31" s="29">
        <f t="shared" si="3"/>
        <v>10</v>
      </c>
      <c r="V31">
        <f t="shared" si="4"/>
        <v>0</v>
      </c>
      <c r="W31">
        <f t="shared" si="4"/>
        <v>10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 s="29">
        <f t="shared" si="5"/>
        <v>10</v>
      </c>
    </row>
    <row r="32" spans="1:30" x14ac:dyDescent="0.25">
      <c r="A32" t="s">
        <v>215</v>
      </c>
      <c r="B32" t="s">
        <v>215</v>
      </c>
      <c r="C32">
        <v>10</v>
      </c>
      <c r="D32">
        <f t="shared" ref="D32:R32" si="9">$C6*SUM(D6/100)</f>
        <v>0</v>
      </c>
      <c r="E32">
        <f t="shared" si="9"/>
        <v>6</v>
      </c>
      <c r="F32">
        <f t="shared" si="9"/>
        <v>0</v>
      </c>
      <c r="G32">
        <f t="shared" si="9"/>
        <v>0</v>
      </c>
      <c r="H32">
        <f t="shared" si="9"/>
        <v>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0</v>
      </c>
      <c r="N32">
        <f t="shared" si="9"/>
        <v>0</v>
      </c>
      <c r="O32">
        <f t="shared" si="9"/>
        <v>0</v>
      </c>
      <c r="P32">
        <f t="shared" si="9"/>
        <v>0</v>
      </c>
      <c r="Q32">
        <f t="shared" si="9"/>
        <v>4</v>
      </c>
      <c r="R32">
        <f t="shared" si="9"/>
        <v>0</v>
      </c>
      <c r="S32" s="29">
        <f t="shared" si="3"/>
        <v>10</v>
      </c>
      <c r="V32">
        <f t="shared" si="4"/>
        <v>0</v>
      </c>
      <c r="W32">
        <f t="shared" si="4"/>
        <v>10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 s="29">
        <f t="shared" si="5"/>
        <v>10</v>
      </c>
    </row>
    <row r="33" spans="1:30" x14ac:dyDescent="0.25">
      <c r="A33" t="s">
        <v>216</v>
      </c>
      <c r="B33" t="s">
        <v>216</v>
      </c>
      <c r="C33">
        <v>127</v>
      </c>
      <c r="D33">
        <f t="shared" ref="D33:R33" si="10">$C7*SUM(D7/100)</f>
        <v>2.032</v>
      </c>
      <c r="E33">
        <f t="shared" si="10"/>
        <v>57.023000000000003</v>
      </c>
      <c r="F33">
        <f t="shared" si="10"/>
        <v>2.032</v>
      </c>
      <c r="G33">
        <f t="shared" si="10"/>
        <v>0</v>
      </c>
      <c r="H33">
        <f t="shared" si="10"/>
        <v>5.9690000000000003</v>
      </c>
      <c r="I33">
        <f t="shared" si="10"/>
        <v>2.032</v>
      </c>
      <c r="J33">
        <f t="shared" si="10"/>
        <v>0</v>
      </c>
      <c r="K33">
        <f t="shared" si="10"/>
        <v>0</v>
      </c>
      <c r="L33">
        <f t="shared" si="10"/>
        <v>0</v>
      </c>
      <c r="M33">
        <f t="shared" si="10"/>
        <v>0</v>
      </c>
      <c r="N33">
        <f t="shared" si="10"/>
        <v>0</v>
      </c>
      <c r="O33">
        <f t="shared" si="10"/>
        <v>1.016</v>
      </c>
      <c r="P33">
        <f t="shared" si="10"/>
        <v>0</v>
      </c>
      <c r="Q33">
        <f t="shared" si="10"/>
        <v>50.927</v>
      </c>
      <c r="R33">
        <f t="shared" si="10"/>
        <v>5.9690000000000003</v>
      </c>
      <c r="S33" s="29">
        <f t="shared" si="3"/>
        <v>127</v>
      </c>
      <c r="V33">
        <f t="shared" si="4"/>
        <v>0</v>
      </c>
      <c r="W33">
        <f t="shared" si="4"/>
        <v>121.92</v>
      </c>
      <c r="X33">
        <f t="shared" si="4"/>
        <v>1.016</v>
      </c>
      <c r="Y33">
        <f t="shared" si="4"/>
        <v>3.048</v>
      </c>
      <c r="Z33">
        <f t="shared" si="4"/>
        <v>1.016</v>
      </c>
      <c r="AA33">
        <f t="shared" si="4"/>
        <v>0</v>
      </c>
      <c r="AB33">
        <f t="shared" si="4"/>
        <v>0</v>
      </c>
      <c r="AC33">
        <f t="shared" si="4"/>
        <v>0</v>
      </c>
      <c r="AD33" s="29">
        <f t="shared" si="5"/>
        <v>127.00000000000001</v>
      </c>
    </row>
    <row r="34" spans="1:30" x14ac:dyDescent="0.25">
      <c r="A34" t="s">
        <v>217</v>
      </c>
      <c r="B34" t="s">
        <v>217</v>
      </c>
      <c r="C34">
        <v>10</v>
      </c>
      <c r="D34">
        <f t="shared" ref="D34:R34" si="11">$C8*SUM(D8/100)</f>
        <v>1</v>
      </c>
      <c r="E34">
        <f t="shared" si="11"/>
        <v>4</v>
      </c>
      <c r="F34">
        <f t="shared" si="11"/>
        <v>0</v>
      </c>
      <c r="G34">
        <f t="shared" si="11"/>
        <v>0</v>
      </c>
      <c r="H34">
        <f t="shared" si="11"/>
        <v>0</v>
      </c>
      <c r="I34">
        <f t="shared" si="11"/>
        <v>0</v>
      </c>
      <c r="J34">
        <f t="shared" si="11"/>
        <v>0</v>
      </c>
      <c r="K34">
        <f t="shared" si="11"/>
        <v>0</v>
      </c>
      <c r="L34">
        <f t="shared" si="11"/>
        <v>0</v>
      </c>
      <c r="M34">
        <f t="shared" si="11"/>
        <v>0</v>
      </c>
      <c r="N34">
        <f t="shared" si="11"/>
        <v>0</v>
      </c>
      <c r="O34">
        <f t="shared" si="11"/>
        <v>1</v>
      </c>
      <c r="P34">
        <f t="shared" si="11"/>
        <v>0</v>
      </c>
      <c r="Q34">
        <f t="shared" si="11"/>
        <v>4</v>
      </c>
      <c r="R34">
        <f t="shared" si="11"/>
        <v>0</v>
      </c>
      <c r="S34" s="29">
        <f t="shared" si="3"/>
        <v>10</v>
      </c>
      <c r="V34">
        <f t="shared" si="4"/>
        <v>0</v>
      </c>
      <c r="W34">
        <f t="shared" si="4"/>
        <v>9</v>
      </c>
      <c r="X34">
        <f t="shared" si="4"/>
        <v>0</v>
      </c>
      <c r="Y34">
        <f t="shared" si="4"/>
        <v>0</v>
      </c>
      <c r="Z34">
        <f t="shared" si="4"/>
        <v>1</v>
      </c>
      <c r="AA34">
        <f t="shared" si="4"/>
        <v>0</v>
      </c>
      <c r="AB34">
        <f t="shared" si="4"/>
        <v>0</v>
      </c>
      <c r="AC34">
        <f t="shared" si="4"/>
        <v>0</v>
      </c>
      <c r="AD34" s="29">
        <f t="shared" si="5"/>
        <v>10</v>
      </c>
    </row>
    <row r="35" spans="1:30" x14ac:dyDescent="0.25">
      <c r="A35" t="s">
        <v>218</v>
      </c>
      <c r="B35" t="s">
        <v>219</v>
      </c>
      <c r="C35">
        <v>33</v>
      </c>
      <c r="D35">
        <f t="shared" ref="D35:R35" si="12">$C9*SUM(D9/100)</f>
        <v>0</v>
      </c>
      <c r="E35">
        <f t="shared" si="12"/>
        <v>0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M35">
        <f t="shared" si="12"/>
        <v>0</v>
      </c>
      <c r="N35">
        <f t="shared" si="12"/>
        <v>0</v>
      </c>
      <c r="O35">
        <f t="shared" si="12"/>
        <v>0</v>
      </c>
      <c r="P35">
        <f t="shared" si="12"/>
        <v>0</v>
      </c>
      <c r="Q35">
        <f t="shared" si="12"/>
        <v>0</v>
      </c>
      <c r="R35">
        <f t="shared" si="12"/>
        <v>33</v>
      </c>
      <c r="S35" s="29">
        <f t="shared" si="3"/>
        <v>33</v>
      </c>
      <c r="V35">
        <f t="shared" si="4"/>
        <v>0</v>
      </c>
      <c r="W35">
        <f t="shared" si="4"/>
        <v>28.017000000000003</v>
      </c>
      <c r="X35">
        <f t="shared" si="4"/>
        <v>0</v>
      </c>
      <c r="Y35">
        <f t="shared" si="4"/>
        <v>4.9829999999999997</v>
      </c>
      <c r="Z35">
        <f t="shared" si="4"/>
        <v>0</v>
      </c>
      <c r="AA35">
        <f t="shared" si="4"/>
        <v>0</v>
      </c>
      <c r="AB35">
        <f t="shared" si="4"/>
        <v>0</v>
      </c>
      <c r="AC35">
        <f t="shared" si="4"/>
        <v>0</v>
      </c>
      <c r="AD35" s="29">
        <f t="shared" si="5"/>
        <v>33</v>
      </c>
    </row>
    <row r="36" spans="1:30" x14ac:dyDescent="0.25">
      <c r="A36" t="s">
        <v>138</v>
      </c>
      <c r="B36" t="s">
        <v>138</v>
      </c>
      <c r="C36">
        <v>65</v>
      </c>
      <c r="D36">
        <f t="shared" ref="D36:R36" si="13">$C10*SUM(D10/100)</f>
        <v>0</v>
      </c>
      <c r="E36">
        <f t="shared" si="13"/>
        <v>0</v>
      </c>
      <c r="F36">
        <f t="shared" si="13"/>
        <v>10.01</v>
      </c>
      <c r="G36">
        <f t="shared" si="13"/>
        <v>12.025</v>
      </c>
      <c r="H36">
        <f t="shared" si="13"/>
        <v>0</v>
      </c>
      <c r="I36">
        <f t="shared" si="13"/>
        <v>0.97499999999999998</v>
      </c>
      <c r="J36">
        <f t="shared" si="13"/>
        <v>13.975</v>
      </c>
      <c r="K36">
        <f t="shared" si="13"/>
        <v>2.9899999999999998</v>
      </c>
      <c r="L36">
        <f t="shared" si="13"/>
        <v>2.0150000000000001</v>
      </c>
      <c r="M36">
        <f t="shared" si="13"/>
        <v>0</v>
      </c>
      <c r="N36">
        <f t="shared" si="13"/>
        <v>0</v>
      </c>
      <c r="O36">
        <f t="shared" si="13"/>
        <v>0</v>
      </c>
      <c r="P36">
        <f t="shared" si="13"/>
        <v>0</v>
      </c>
      <c r="Q36">
        <f t="shared" si="13"/>
        <v>2.0150000000000001</v>
      </c>
      <c r="R36">
        <f t="shared" si="13"/>
        <v>20.994999999999997</v>
      </c>
      <c r="S36" s="29">
        <f t="shared" si="3"/>
        <v>65</v>
      </c>
      <c r="V36">
        <f t="shared" si="4"/>
        <v>0</v>
      </c>
      <c r="W36">
        <f t="shared" si="4"/>
        <v>28.990000000000002</v>
      </c>
      <c r="X36">
        <f t="shared" si="4"/>
        <v>0</v>
      </c>
      <c r="Y36">
        <f t="shared" si="4"/>
        <v>0</v>
      </c>
      <c r="Z36">
        <f t="shared" si="4"/>
        <v>0</v>
      </c>
      <c r="AA36">
        <f t="shared" si="4"/>
        <v>0</v>
      </c>
      <c r="AB36">
        <f t="shared" si="4"/>
        <v>36.01</v>
      </c>
      <c r="AC36">
        <f t="shared" si="4"/>
        <v>0</v>
      </c>
      <c r="AD36" s="29">
        <f t="shared" si="5"/>
        <v>65</v>
      </c>
    </row>
    <row r="37" spans="1:30" x14ac:dyDescent="0.25">
      <c r="A37" t="s">
        <v>167</v>
      </c>
      <c r="B37" t="s">
        <v>220</v>
      </c>
      <c r="C37">
        <v>35</v>
      </c>
      <c r="D37">
        <f t="shared" ref="D37:R37" si="14">$C11*SUM(D11/100)</f>
        <v>7</v>
      </c>
      <c r="E37">
        <f t="shared" si="14"/>
        <v>10.955</v>
      </c>
      <c r="F37">
        <f t="shared" si="14"/>
        <v>8.0149999999999988</v>
      </c>
      <c r="G37">
        <f t="shared" si="14"/>
        <v>0</v>
      </c>
      <c r="H37">
        <f t="shared" si="14"/>
        <v>3.01</v>
      </c>
      <c r="I37">
        <f t="shared" si="14"/>
        <v>0</v>
      </c>
      <c r="J37">
        <f t="shared" si="14"/>
        <v>0</v>
      </c>
      <c r="K37">
        <f t="shared" si="14"/>
        <v>0</v>
      </c>
      <c r="L37">
        <f t="shared" si="14"/>
        <v>1.9950000000000001</v>
      </c>
      <c r="M37">
        <f t="shared" si="14"/>
        <v>1.0149999999999999</v>
      </c>
      <c r="N37">
        <f t="shared" si="14"/>
        <v>0</v>
      </c>
      <c r="O37">
        <f t="shared" si="14"/>
        <v>0</v>
      </c>
      <c r="P37">
        <f t="shared" si="14"/>
        <v>3.01</v>
      </c>
      <c r="Q37">
        <f t="shared" si="14"/>
        <v>0</v>
      </c>
      <c r="R37">
        <f t="shared" si="14"/>
        <v>0</v>
      </c>
      <c r="S37" s="29">
        <f t="shared" si="3"/>
        <v>35</v>
      </c>
      <c r="V37">
        <f t="shared" si="4"/>
        <v>0</v>
      </c>
      <c r="W37">
        <f t="shared" si="4"/>
        <v>12.984999999999999</v>
      </c>
      <c r="X37">
        <f t="shared" si="4"/>
        <v>1.9950000000000001</v>
      </c>
      <c r="Y37">
        <f t="shared" si="4"/>
        <v>12.984999999999999</v>
      </c>
      <c r="Z37">
        <f t="shared" si="4"/>
        <v>7.0350000000000001</v>
      </c>
      <c r="AA37">
        <f t="shared" si="4"/>
        <v>0</v>
      </c>
      <c r="AB37">
        <f t="shared" si="4"/>
        <v>0</v>
      </c>
      <c r="AC37">
        <f t="shared" si="4"/>
        <v>0</v>
      </c>
      <c r="AD37" s="29">
        <f t="shared" si="5"/>
        <v>35</v>
      </c>
    </row>
    <row r="38" spans="1:30" x14ac:dyDescent="0.25">
      <c r="A38" t="s">
        <v>221</v>
      </c>
      <c r="B38" t="s">
        <v>221</v>
      </c>
      <c r="C38">
        <v>67</v>
      </c>
      <c r="D38">
        <f t="shared" ref="D38:R38" si="15">$C12*SUM(D12/100)</f>
        <v>3.0149999999999997</v>
      </c>
      <c r="E38">
        <f t="shared" si="15"/>
        <v>48.91</v>
      </c>
      <c r="F38">
        <f t="shared" si="15"/>
        <v>2.0099999999999998</v>
      </c>
      <c r="G38">
        <f t="shared" si="15"/>
        <v>4.0199999999999996</v>
      </c>
      <c r="H38">
        <f t="shared" si="15"/>
        <v>4.0199999999999996</v>
      </c>
      <c r="I38">
        <f t="shared" si="15"/>
        <v>0</v>
      </c>
      <c r="J38">
        <f t="shared" si="15"/>
        <v>1.0049999999999999</v>
      </c>
      <c r="K38">
        <f t="shared" si="15"/>
        <v>1.0049999999999999</v>
      </c>
      <c r="L38">
        <f t="shared" si="15"/>
        <v>0</v>
      </c>
      <c r="M38">
        <f t="shared" si="15"/>
        <v>2.0099999999999998</v>
      </c>
      <c r="N38">
        <f t="shared" si="15"/>
        <v>0</v>
      </c>
      <c r="O38">
        <f t="shared" si="15"/>
        <v>1.0049999999999999</v>
      </c>
      <c r="P38">
        <f t="shared" si="15"/>
        <v>0</v>
      </c>
      <c r="Q38">
        <f t="shared" si="15"/>
        <v>0</v>
      </c>
      <c r="R38">
        <f t="shared" si="15"/>
        <v>0</v>
      </c>
      <c r="S38" s="29">
        <f t="shared" si="3"/>
        <v>67</v>
      </c>
      <c r="V38">
        <f t="shared" ref="V38:AC47" si="16">$C12*(V12/100)</f>
        <v>1.0049999999999999</v>
      </c>
      <c r="W38">
        <f t="shared" si="16"/>
        <v>51.991999999999997</v>
      </c>
      <c r="X38">
        <f t="shared" si="16"/>
        <v>0</v>
      </c>
      <c r="Y38">
        <f t="shared" si="16"/>
        <v>7.9730000000000008</v>
      </c>
      <c r="Z38">
        <f t="shared" si="16"/>
        <v>6.0299999999999994</v>
      </c>
      <c r="AA38">
        <f t="shared" si="16"/>
        <v>0</v>
      </c>
      <c r="AB38">
        <f t="shared" si="16"/>
        <v>0</v>
      </c>
      <c r="AC38">
        <f t="shared" si="16"/>
        <v>0</v>
      </c>
      <c r="AD38" s="29">
        <f t="shared" si="5"/>
        <v>67</v>
      </c>
    </row>
    <row r="39" spans="1:30" x14ac:dyDescent="0.25">
      <c r="A39" t="s">
        <v>222</v>
      </c>
      <c r="B39" t="s">
        <v>222</v>
      </c>
      <c r="C39">
        <v>85</v>
      </c>
      <c r="D39">
        <f t="shared" ref="D39:R39" si="17">$C13*SUM(D13/100)</f>
        <v>0</v>
      </c>
      <c r="E39">
        <f t="shared" si="17"/>
        <v>57.884999999999998</v>
      </c>
      <c r="F39">
        <f t="shared" si="17"/>
        <v>2.04</v>
      </c>
      <c r="G39">
        <f t="shared" si="17"/>
        <v>5.0150000000000006</v>
      </c>
      <c r="H39">
        <f t="shared" si="17"/>
        <v>8.9249999999999989</v>
      </c>
      <c r="I39">
        <f t="shared" si="17"/>
        <v>1.02</v>
      </c>
      <c r="J39">
        <f t="shared" si="17"/>
        <v>0</v>
      </c>
      <c r="K39">
        <f t="shared" si="17"/>
        <v>2.04</v>
      </c>
      <c r="L39">
        <f t="shared" si="17"/>
        <v>5.0150000000000006</v>
      </c>
      <c r="M39">
        <f t="shared" si="17"/>
        <v>1.02</v>
      </c>
      <c r="N39">
        <f t="shared" si="17"/>
        <v>1.02</v>
      </c>
      <c r="O39">
        <f t="shared" si="17"/>
        <v>0</v>
      </c>
      <c r="P39">
        <f t="shared" si="17"/>
        <v>1.02</v>
      </c>
      <c r="Q39">
        <f t="shared" si="17"/>
        <v>0</v>
      </c>
      <c r="R39">
        <f t="shared" si="17"/>
        <v>0</v>
      </c>
      <c r="S39" s="29">
        <f t="shared" si="3"/>
        <v>84.999999999999986</v>
      </c>
      <c r="V39">
        <f t="shared" si="16"/>
        <v>0</v>
      </c>
      <c r="W39">
        <f t="shared" si="16"/>
        <v>81.004999999999995</v>
      </c>
      <c r="X39">
        <f t="shared" si="16"/>
        <v>0</v>
      </c>
      <c r="Y39">
        <f t="shared" si="16"/>
        <v>3.9950000000000001</v>
      </c>
      <c r="Z39">
        <f t="shared" si="16"/>
        <v>0</v>
      </c>
      <c r="AA39">
        <f t="shared" si="16"/>
        <v>0</v>
      </c>
      <c r="AB39">
        <f t="shared" si="16"/>
        <v>0</v>
      </c>
      <c r="AC39">
        <f t="shared" si="16"/>
        <v>0</v>
      </c>
      <c r="AD39" s="29">
        <f t="shared" si="5"/>
        <v>85</v>
      </c>
    </row>
    <row r="40" spans="1:30" x14ac:dyDescent="0.25">
      <c r="A40" t="s">
        <v>157</v>
      </c>
      <c r="B40" t="s">
        <v>157</v>
      </c>
      <c r="C40">
        <v>75</v>
      </c>
      <c r="D40">
        <f t="shared" ref="D40:R40" si="18">$C14*SUM(D14/100)</f>
        <v>12.975000000000001</v>
      </c>
      <c r="E40">
        <f t="shared" si="18"/>
        <v>44.025000000000006</v>
      </c>
      <c r="F40">
        <f t="shared" si="18"/>
        <v>0.97500000000000009</v>
      </c>
      <c r="G40">
        <f t="shared" si="18"/>
        <v>0</v>
      </c>
      <c r="H40">
        <f t="shared" si="18"/>
        <v>5.0250000000000004</v>
      </c>
      <c r="I40">
        <f t="shared" si="18"/>
        <v>0</v>
      </c>
      <c r="J40">
        <f t="shared" si="18"/>
        <v>0</v>
      </c>
      <c r="K40">
        <f t="shared" si="18"/>
        <v>0</v>
      </c>
      <c r="L40">
        <f t="shared" si="18"/>
        <v>3</v>
      </c>
      <c r="M40">
        <f t="shared" si="18"/>
        <v>5.0250000000000004</v>
      </c>
      <c r="N40">
        <f t="shared" si="18"/>
        <v>0</v>
      </c>
      <c r="O40">
        <f t="shared" si="18"/>
        <v>0</v>
      </c>
      <c r="P40">
        <f t="shared" si="18"/>
        <v>3.9750000000000001</v>
      </c>
      <c r="Q40">
        <f t="shared" si="18"/>
        <v>0</v>
      </c>
      <c r="R40">
        <f t="shared" si="18"/>
        <v>0</v>
      </c>
      <c r="S40" s="29">
        <f t="shared" si="3"/>
        <v>75</v>
      </c>
      <c r="V40">
        <f t="shared" si="16"/>
        <v>46.05</v>
      </c>
      <c r="W40">
        <f t="shared" si="16"/>
        <v>12</v>
      </c>
      <c r="X40">
        <f t="shared" si="16"/>
        <v>0</v>
      </c>
      <c r="Y40">
        <f t="shared" si="16"/>
        <v>3.9750000000000001</v>
      </c>
      <c r="Z40">
        <f t="shared" si="16"/>
        <v>12.975000000000001</v>
      </c>
      <c r="AA40">
        <f t="shared" si="16"/>
        <v>0</v>
      </c>
      <c r="AB40">
        <f t="shared" si="16"/>
        <v>0</v>
      </c>
      <c r="AC40">
        <f t="shared" si="16"/>
        <v>0</v>
      </c>
      <c r="AD40" s="29">
        <f t="shared" si="5"/>
        <v>75</v>
      </c>
    </row>
    <row r="41" spans="1:30" x14ac:dyDescent="0.25">
      <c r="A41" t="s">
        <v>223</v>
      </c>
      <c r="B41" t="s">
        <v>223</v>
      </c>
      <c r="C41">
        <v>517</v>
      </c>
      <c r="D41">
        <f t="shared" ref="D41:R41" si="19">$C15*SUM(D15/100)</f>
        <v>387.75</v>
      </c>
      <c r="E41">
        <f t="shared" si="19"/>
        <v>102.883</v>
      </c>
      <c r="F41">
        <f t="shared" si="19"/>
        <v>1.034</v>
      </c>
      <c r="G41">
        <f t="shared" si="19"/>
        <v>4.1360000000000001</v>
      </c>
      <c r="H41">
        <f t="shared" si="19"/>
        <v>4.9631999999999996</v>
      </c>
      <c r="I41">
        <f t="shared" si="19"/>
        <v>0</v>
      </c>
      <c r="J41">
        <f t="shared" si="19"/>
        <v>1.034</v>
      </c>
      <c r="K41">
        <f t="shared" si="19"/>
        <v>1.034</v>
      </c>
      <c r="L41">
        <f t="shared" si="19"/>
        <v>4.1360000000000001</v>
      </c>
      <c r="M41">
        <f t="shared" si="19"/>
        <v>2.9985999999999997</v>
      </c>
      <c r="N41">
        <f t="shared" si="19"/>
        <v>0</v>
      </c>
      <c r="O41">
        <f t="shared" si="19"/>
        <v>0</v>
      </c>
      <c r="P41">
        <f t="shared" si="19"/>
        <v>4.9631999999999996</v>
      </c>
      <c r="Q41">
        <f t="shared" si="19"/>
        <v>2.0680000000000001</v>
      </c>
      <c r="R41">
        <f t="shared" si="19"/>
        <v>0</v>
      </c>
      <c r="S41" s="29">
        <f t="shared" si="3"/>
        <v>517</v>
      </c>
      <c r="V41">
        <f t="shared" si="16"/>
        <v>129.25</v>
      </c>
      <c r="W41">
        <f t="shared" si="16"/>
        <v>7.2379999999999995</v>
      </c>
      <c r="X41">
        <f t="shared" si="16"/>
        <v>1.034</v>
      </c>
      <c r="Y41">
        <f t="shared" si="16"/>
        <v>12.925000000000001</v>
      </c>
      <c r="Z41">
        <f t="shared" si="16"/>
        <v>366.55300000000005</v>
      </c>
      <c r="AA41">
        <f t="shared" si="16"/>
        <v>0</v>
      </c>
      <c r="AB41">
        <f t="shared" si="16"/>
        <v>0</v>
      </c>
      <c r="AC41">
        <f t="shared" si="16"/>
        <v>0</v>
      </c>
      <c r="AD41" s="29">
        <f t="shared" si="5"/>
        <v>517</v>
      </c>
    </row>
    <row r="42" spans="1:30" x14ac:dyDescent="0.25">
      <c r="A42" t="s">
        <v>159</v>
      </c>
      <c r="B42" t="s">
        <v>224</v>
      </c>
      <c r="C42">
        <v>205</v>
      </c>
      <c r="D42">
        <f t="shared" ref="D42:R42" si="20">$C16*SUM(D16/100)</f>
        <v>1.0249999999999999</v>
      </c>
      <c r="E42">
        <f t="shared" si="20"/>
        <v>88.15</v>
      </c>
      <c r="F42">
        <f t="shared" si="20"/>
        <v>15.99</v>
      </c>
      <c r="G42">
        <f t="shared" si="20"/>
        <v>2.0499999999999998</v>
      </c>
      <c r="H42">
        <f t="shared" si="20"/>
        <v>42.230000000000004</v>
      </c>
      <c r="I42">
        <f t="shared" si="20"/>
        <v>4.0999999999999996</v>
      </c>
      <c r="J42">
        <f t="shared" si="20"/>
        <v>2.0499999999999998</v>
      </c>
      <c r="K42">
        <f t="shared" si="20"/>
        <v>3.0749999999999997</v>
      </c>
      <c r="L42">
        <f t="shared" si="20"/>
        <v>31.16</v>
      </c>
      <c r="M42">
        <f t="shared" si="20"/>
        <v>15.170000000000002</v>
      </c>
      <c r="N42">
        <f t="shared" si="20"/>
        <v>0</v>
      </c>
      <c r="O42">
        <f t="shared" si="20"/>
        <v>0</v>
      </c>
      <c r="P42">
        <f t="shared" si="20"/>
        <v>0</v>
      </c>
      <c r="Q42">
        <f t="shared" si="20"/>
        <v>0</v>
      </c>
      <c r="R42">
        <f t="shared" si="20"/>
        <v>0</v>
      </c>
      <c r="S42" s="29">
        <f t="shared" si="3"/>
        <v>205</v>
      </c>
      <c r="V42">
        <f t="shared" si="16"/>
        <v>0</v>
      </c>
      <c r="W42">
        <f t="shared" si="16"/>
        <v>198.85</v>
      </c>
      <c r="X42">
        <f t="shared" si="16"/>
        <v>2.0499999999999998</v>
      </c>
      <c r="Y42">
        <f t="shared" si="16"/>
        <v>4.0999999999999996</v>
      </c>
      <c r="Z42">
        <f t="shared" si="16"/>
        <v>0</v>
      </c>
      <c r="AA42">
        <f t="shared" si="16"/>
        <v>0</v>
      </c>
      <c r="AB42">
        <f t="shared" si="16"/>
        <v>0</v>
      </c>
      <c r="AC42">
        <f t="shared" si="16"/>
        <v>0</v>
      </c>
      <c r="AD42" s="29">
        <f t="shared" si="5"/>
        <v>205</v>
      </c>
    </row>
    <row r="43" spans="1:30" x14ac:dyDescent="0.25">
      <c r="A43" t="s">
        <v>225</v>
      </c>
      <c r="B43" t="s">
        <v>225</v>
      </c>
      <c r="C43">
        <v>212</v>
      </c>
      <c r="D43">
        <f t="shared" ref="D43:R43" si="21">$C17*SUM(D17/100)</f>
        <v>0</v>
      </c>
      <c r="E43">
        <f t="shared" si="21"/>
        <v>176.80800000000002</v>
      </c>
      <c r="F43">
        <f t="shared" si="21"/>
        <v>0</v>
      </c>
      <c r="G43">
        <f t="shared" si="21"/>
        <v>1.9080000000000001</v>
      </c>
      <c r="H43">
        <f t="shared" si="21"/>
        <v>13.992000000000001</v>
      </c>
      <c r="I43">
        <f t="shared" si="21"/>
        <v>0</v>
      </c>
      <c r="J43">
        <f t="shared" si="21"/>
        <v>1.9080000000000001</v>
      </c>
      <c r="K43">
        <f t="shared" si="21"/>
        <v>0</v>
      </c>
      <c r="L43">
        <f t="shared" si="21"/>
        <v>13.356</v>
      </c>
      <c r="M43">
        <f t="shared" si="21"/>
        <v>0</v>
      </c>
      <c r="N43">
        <f t="shared" si="21"/>
        <v>0</v>
      </c>
      <c r="O43">
        <f t="shared" si="21"/>
        <v>4.0279999999999996</v>
      </c>
      <c r="P43">
        <f t="shared" si="21"/>
        <v>0</v>
      </c>
      <c r="Q43">
        <f t="shared" si="21"/>
        <v>0</v>
      </c>
      <c r="R43">
        <f t="shared" si="21"/>
        <v>0</v>
      </c>
      <c r="S43" s="29">
        <f t="shared" si="3"/>
        <v>211.99999999999997</v>
      </c>
      <c r="V43">
        <f t="shared" si="16"/>
        <v>1.9080000000000001</v>
      </c>
      <c r="W43">
        <f t="shared" si="16"/>
        <v>179.14</v>
      </c>
      <c r="X43">
        <f t="shared" si="16"/>
        <v>8.48</v>
      </c>
      <c r="Y43">
        <f t="shared" si="16"/>
        <v>26.923999999999999</v>
      </c>
      <c r="Z43">
        <f t="shared" si="16"/>
        <v>1.06</v>
      </c>
      <c r="AA43">
        <f t="shared" si="16"/>
        <v>0</v>
      </c>
      <c r="AB43">
        <f t="shared" si="16"/>
        <v>0</v>
      </c>
      <c r="AC43">
        <f t="shared" si="16"/>
        <v>0</v>
      </c>
      <c r="AD43" s="9">
        <f t="shared" si="5"/>
        <v>217.51199999999997</v>
      </c>
    </row>
    <row r="44" spans="1:30" x14ac:dyDescent="0.25">
      <c r="A44" t="s">
        <v>226</v>
      </c>
      <c r="B44" t="s">
        <v>227</v>
      </c>
      <c r="C44">
        <v>58</v>
      </c>
      <c r="D44">
        <f t="shared" ref="D44:R44" si="22">$C18*SUM(D18/100)</f>
        <v>0</v>
      </c>
      <c r="E44">
        <f t="shared" si="22"/>
        <v>0</v>
      </c>
      <c r="F44">
        <f t="shared" si="22"/>
        <v>51.04</v>
      </c>
      <c r="G44">
        <f t="shared" si="22"/>
        <v>5.9740000000000002</v>
      </c>
      <c r="H44">
        <f t="shared" si="22"/>
        <v>0</v>
      </c>
      <c r="I44">
        <f t="shared" si="22"/>
        <v>0</v>
      </c>
      <c r="J44">
        <f t="shared" si="22"/>
        <v>0.9860000000000001</v>
      </c>
      <c r="K44">
        <f t="shared" si="22"/>
        <v>0</v>
      </c>
      <c r="L44">
        <f t="shared" si="22"/>
        <v>0</v>
      </c>
      <c r="M44">
        <f t="shared" si="22"/>
        <v>0</v>
      </c>
      <c r="N44">
        <f t="shared" si="22"/>
        <v>0</v>
      </c>
      <c r="O44">
        <f t="shared" si="22"/>
        <v>0</v>
      </c>
      <c r="P44">
        <f t="shared" si="22"/>
        <v>0</v>
      </c>
      <c r="Q44">
        <f t="shared" si="22"/>
        <v>0</v>
      </c>
      <c r="R44">
        <f t="shared" si="22"/>
        <v>0</v>
      </c>
      <c r="S44" s="29">
        <f t="shared" si="3"/>
        <v>57.999999999999993</v>
      </c>
      <c r="V44">
        <f t="shared" si="16"/>
        <v>0</v>
      </c>
      <c r="W44">
        <f t="shared" si="16"/>
        <v>20.009999999999998</v>
      </c>
      <c r="X44">
        <f t="shared" si="16"/>
        <v>0</v>
      </c>
      <c r="Y44">
        <f t="shared" si="16"/>
        <v>0</v>
      </c>
      <c r="Z44">
        <f t="shared" si="16"/>
        <v>0</v>
      </c>
      <c r="AA44">
        <f t="shared" si="16"/>
        <v>37.99</v>
      </c>
      <c r="AB44">
        <f t="shared" si="16"/>
        <v>0</v>
      </c>
      <c r="AC44">
        <f t="shared" si="16"/>
        <v>0</v>
      </c>
      <c r="AD44" s="29">
        <f t="shared" si="5"/>
        <v>58</v>
      </c>
    </row>
    <row r="45" spans="1:30" x14ac:dyDescent="0.25">
      <c r="A45" t="s">
        <v>228</v>
      </c>
      <c r="B45" t="s">
        <v>228</v>
      </c>
      <c r="C45">
        <v>13</v>
      </c>
      <c r="D45">
        <f t="shared" ref="D45:R45" si="23">$C19*SUM(D19/100)</f>
        <v>0</v>
      </c>
      <c r="E45">
        <f t="shared" si="23"/>
        <v>0</v>
      </c>
      <c r="F45">
        <f t="shared" si="23"/>
        <v>0</v>
      </c>
      <c r="G45">
        <f t="shared" si="23"/>
        <v>0</v>
      </c>
      <c r="H45">
        <f t="shared" si="23"/>
        <v>0</v>
      </c>
      <c r="I45">
        <f t="shared" si="23"/>
        <v>0</v>
      </c>
      <c r="J45">
        <f t="shared" si="23"/>
        <v>0</v>
      </c>
      <c r="K45">
        <f t="shared" si="23"/>
        <v>0</v>
      </c>
      <c r="L45">
        <f t="shared" si="23"/>
        <v>0</v>
      </c>
      <c r="M45">
        <f t="shared" si="23"/>
        <v>0</v>
      </c>
      <c r="N45">
        <f t="shared" si="23"/>
        <v>0</v>
      </c>
      <c r="O45">
        <f t="shared" si="23"/>
        <v>0</v>
      </c>
      <c r="P45">
        <f t="shared" si="23"/>
        <v>10.997999999999999</v>
      </c>
      <c r="Q45">
        <f t="shared" si="23"/>
        <v>0</v>
      </c>
      <c r="R45">
        <f t="shared" si="23"/>
        <v>2.0019999999999998</v>
      </c>
      <c r="S45" s="29">
        <f t="shared" si="3"/>
        <v>13</v>
      </c>
      <c r="V45">
        <f t="shared" si="16"/>
        <v>0</v>
      </c>
      <c r="W45">
        <f t="shared" si="16"/>
        <v>1.9629999999999999</v>
      </c>
      <c r="X45">
        <f t="shared" si="16"/>
        <v>0</v>
      </c>
      <c r="Y45">
        <f t="shared" si="16"/>
        <v>0</v>
      </c>
      <c r="Z45">
        <f t="shared" si="16"/>
        <v>0</v>
      </c>
      <c r="AA45">
        <f t="shared" si="16"/>
        <v>0</v>
      </c>
      <c r="AB45">
        <f t="shared" si="16"/>
        <v>0</v>
      </c>
      <c r="AC45">
        <f t="shared" si="16"/>
        <v>11.037000000000001</v>
      </c>
      <c r="AD45" s="29">
        <f t="shared" si="5"/>
        <v>13</v>
      </c>
    </row>
    <row r="46" spans="1:30" x14ac:dyDescent="0.25">
      <c r="A46" t="s">
        <v>229</v>
      </c>
      <c r="B46" t="s">
        <v>230</v>
      </c>
      <c r="C46">
        <v>55</v>
      </c>
      <c r="D46">
        <f t="shared" ref="D46:R46" si="24">$C20*SUM(D20/100)</f>
        <v>0</v>
      </c>
      <c r="E46">
        <f t="shared" si="24"/>
        <v>0</v>
      </c>
      <c r="F46">
        <f t="shared" si="24"/>
        <v>0.9900000000000001</v>
      </c>
      <c r="G46">
        <f t="shared" si="24"/>
        <v>0</v>
      </c>
      <c r="H46">
        <f t="shared" si="24"/>
        <v>0</v>
      </c>
      <c r="I46">
        <f t="shared" si="24"/>
        <v>0</v>
      </c>
      <c r="J46">
        <f t="shared" si="24"/>
        <v>0</v>
      </c>
      <c r="K46">
        <f t="shared" si="24"/>
        <v>0</v>
      </c>
      <c r="L46">
        <f t="shared" si="24"/>
        <v>0</v>
      </c>
      <c r="M46">
        <f t="shared" si="24"/>
        <v>0.9900000000000001</v>
      </c>
      <c r="N46">
        <f t="shared" si="24"/>
        <v>0</v>
      </c>
      <c r="O46">
        <f t="shared" si="24"/>
        <v>0</v>
      </c>
      <c r="P46">
        <f t="shared" si="24"/>
        <v>53.02</v>
      </c>
      <c r="Q46">
        <f t="shared" si="24"/>
        <v>0</v>
      </c>
      <c r="R46">
        <f t="shared" si="24"/>
        <v>0</v>
      </c>
      <c r="S46" s="29">
        <f t="shared" si="3"/>
        <v>55</v>
      </c>
      <c r="V46">
        <f t="shared" si="16"/>
        <v>0</v>
      </c>
      <c r="W46">
        <f t="shared" si="16"/>
        <v>0.9900000000000001</v>
      </c>
      <c r="X46">
        <f t="shared" si="16"/>
        <v>0</v>
      </c>
      <c r="Y46">
        <f t="shared" si="16"/>
        <v>53.02</v>
      </c>
      <c r="Z46">
        <f t="shared" si="16"/>
        <v>0</v>
      </c>
      <c r="AA46">
        <f t="shared" si="16"/>
        <v>0</v>
      </c>
      <c r="AB46">
        <f t="shared" si="16"/>
        <v>0</v>
      </c>
      <c r="AC46">
        <f t="shared" si="16"/>
        <v>0.9900000000000001</v>
      </c>
      <c r="AD46" s="29">
        <f t="shared" si="5"/>
        <v>55.000000000000007</v>
      </c>
    </row>
    <row r="47" spans="1:30" x14ac:dyDescent="0.25">
      <c r="A47" t="s">
        <v>148</v>
      </c>
      <c r="B47" t="s">
        <v>148</v>
      </c>
      <c r="C47">
        <v>200</v>
      </c>
      <c r="D47">
        <f t="shared" ref="D47:R47" si="25">$C21*SUM(D21/100)</f>
        <v>0</v>
      </c>
      <c r="E47">
        <f t="shared" si="25"/>
        <v>0</v>
      </c>
      <c r="F47">
        <f t="shared" si="25"/>
        <v>0</v>
      </c>
      <c r="G47">
        <f t="shared" si="25"/>
        <v>0</v>
      </c>
      <c r="H47">
        <f t="shared" si="25"/>
        <v>0</v>
      </c>
      <c r="I47">
        <f t="shared" si="25"/>
        <v>0</v>
      </c>
      <c r="J47">
        <f t="shared" si="25"/>
        <v>0</v>
      </c>
      <c r="K47">
        <f t="shared" si="25"/>
        <v>0</v>
      </c>
      <c r="L47">
        <f t="shared" si="25"/>
        <v>0</v>
      </c>
      <c r="M47">
        <f t="shared" si="25"/>
        <v>0</v>
      </c>
      <c r="N47">
        <f t="shared" si="25"/>
        <v>0</v>
      </c>
      <c r="O47">
        <f t="shared" si="25"/>
        <v>0</v>
      </c>
      <c r="P47">
        <f t="shared" si="25"/>
        <v>200</v>
      </c>
      <c r="Q47">
        <f t="shared" si="25"/>
        <v>0</v>
      </c>
      <c r="R47">
        <f t="shared" si="25"/>
        <v>0</v>
      </c>
      <c r="S47" s="29">
        <f t="shared" si="3"/>
        <v>200</v>
      </c>
      <c r="V47">
        <f t="shared" si="16"/>
        <v>0</v>
      </c>
      <c r="W47">
        <f t="shared" si="16"/>
        <v>0</v>
      </c>
      <c r="X47">
        <f t="shared" si="16"/>
        <v>0</v>
      </c>
      <c r="Y47">
        <f t="shared" si="16"/>
        <v>0</v>
      </c>
      <c r="Z47">
        <f t="shared" si="16"/>
        <v>0</v>
      </c>
      <c r="AA47">
        <f t="shared" si="16"/>
        <v>0</v>
      </c>
      <c r="AB47">
        <f t="shared" si="16"/>
        <v>0</v>
      </c>
      <c r="AC47">
        <f t="shared" si="16"/>
        <v>200</v>
      </c>
      <c r="AD47" s="29">
        <f t="shared" si="5"/>
        <v>200</v>
      </c>
    </row>
    <row r="48" spans="1:30" x14ac:dyDescent="0.25">
      <c r="A48" t="s">
        <v>231</v>
      </c>
      <c r="B48" t="s">
        <v>231</v>
      </c>
      <c r="C48">
        <v>51</v>
      </c>
      <c r="D48">
        <f t="shared" ref="D48:R48" si="26">$C22*SUM(D22/100)</f>
        <v>0</v>
      </c>
      <c r="E48">
        <f t="shared" si="26"/>
        <v>3.9780000000000002</v>
      </c>
      <c r="F48">
        <f t="shared" si="26"/>
        <v>4.9980000000000002</v>
      </c>
      <c r="G48">
        <f t="shared" si="26"/>
        <v>0</v>
      </c>
      <c r="H48">
        <f t="shared" si="26"/>
        <v>0</v>
      </c>
      <c r="I48">
        <f t="shared" si="26"/>
        <v>3.9780000000000002</v>
      </c>
      <c r="J48">
        <f t="shared" si="26"/>
        <v>0</v>
      </c>
      <c r="K48">
        <f t="shared" si="26"/>
        <v>0</v>
      </c>
      <c r="L48">
        <f t="shared" si="26"/>
        <v>1.9890000000000001</v>
      </c>
      <c r="M48">
        <f t="shared" si="26"/>
        <v>0</v>
      </c>
      <c r="N48">
        <f t="shared" si="26"/>
        <v>0</v>
      </c>
      <c r="O48">
        <f t="shared" si="26"/>
        <v>0</v>
      </c>
      <c r="P48">
        <f t="shared" si="26"/>
        <v>36.057000000000002</v>
      </c>
      <c r="Q48">
        <f t="shared" si="26"/>
        <v>0</v>
      </c>
      <c r="R48">
        <f t="shared" si="26"/>
        <v>0</v>
      </c>
      <c r="S48" s="29">
        <f t="shared" si="3"/>
        <v>51</v>
      </c>
      <c r="V48">
        <f t="shared" ref="V48:AC50" si="27">$C22*(V22/100)</f>
        <v>0</v>
      </c>
      <c r="W48">
        <f t="shared" si="27"/>
        <v>51</v>
      </c>
      <c r="X48">
        <f t="shared" si="27"/>
        <v>0</v>
      </c>
      <c r="Y48">
        <f t="shared" si="27"/>
        <v>0</v>
      </c>
      <c r="Z48">
        <f t="shared" si="27"/>
        <v>0</v>
      </c>
      <c r="AA48">
        <f t="shared" si="27"/>
        <v>0</v>
      </c>
      <c r="AB48">
        <f t="shared" si="27"/>
        <v>0</v>
      </c>
      <c r="AC48">
        <f t="shared" si="27"/>
        <v>0</v>
      </c>
      <c r="AD48" s="29">
        <f t="shared" si="5"/>
        <v>51</v>
      </c>
    </row>
    <row r="49" spans="1:30" x14ac:dyDescent="0.25">
      <c r="A49" t="s">
        <v>232</v>
      </c>
      <c r="B49" t="s">
        <v>233</v>
      </c>
      <c r="C49">
        <v>11</v>
      </c>
      <c r="D49">
        <f t="shared" ref="D49:R49" si="28">$C23*SUM(D23/100)</f>
        <v>0</v>
      </c>
      <c r="E49">
        <f t="shared" si="28"/>
        <v>0</v>
      </c>
      <c r="F49">
        <f t="shared" si="28"/>
        <v>0</v>
      </c>
      <c r="G49">
        <f t="shared" si="28"/>
        <v>0</v>
      </c>
      <c r="H49">
        <f t="shared" si="28"/>
        <v>0</v>
      </c>
      <c r="I49">
        <f t="shared" si="28"/>
        <v>0</v>
      </c>
      <c r="J49">
        <f t="shared" si="28"/>
        <v>1.21</v>
      </c>
      <c r="K49">
        <f t="shared" si="28"/>
        <v>0</v>
      </c>
      <c r="L49">
        <f t="shared" si="28"/>
        <v>0</v>
      </c>
      <c r="M49">
        <f t="shared" si="28"/>
        <v>0</v>
      </c>
      <c r="N49">
        <f t="shared" si="28"/>
        <v>0</v>
      </c>
      <c r="O49">
        <f t="shared" si="28"/>
        <v>0</v>
      </c>
      <c r="P49">
        <f t="shared" si="28"/>
        <v>9.7900000000000009</v>
      </c>
      <c r="Q49">
        <f t="shared" si="28"/>
        <v>0</v>
      </c>
      <c r="R49">
        <f t="shared" si="28"/>
        <v>0</v>
      </c>
      <c r="S49" s="29">
        <f t="shared" si="3"/>
        <v>11</v>
      </c>
      <c r="V49">
        <f t="shared" si="27"/>
        <v>0</v>
      </c>
      <c r="W49">
        <f t="shared" si="27"/>
        <v>11</v>
      </c>
      <c r="X49">
        <f t="shared" si="27"/>
        <v>0</v>
      </c>
      <c r="Y49">
        <f t="shared" si="27"/>
        <v>0</v>
      </c>
      <c r="Z49">
        <f t="shared" si="27"/>
        <v>0</v>
      </c>
      <c r="AA49">
        <f t="shared" si="27"/>
        <v>0</v>
      </c>
      <c r="AB49">
        <f t="shared" si="27"/>
        <v>0</v>
      </c>
      <c r="AC49">
        <f t="shared" si="27"/>
        <v>0</v>
      </c>
      <c r="AD49" s="29">
        <f t="shared" si="5"/>
        <v>11</v>
      </c>
    </row>
    <row r="50" spans="1:30" x14ac:dyDescent="0.25">
      <c r="A50" t="s">
        <v>234</v>
      </c>
      <c r="B50" t="s">
        <v>234</v>
      </c>
      <c r="C50">
        <v>486</v>
      </c>
      <c r="D50">
        <f t="shared" ref="D50:R50" si="29">$C24*SUM(D24/100)</f>
        <v>0.97199999999999998</v>
      </c>
      <c r="E50">
        <f t="shared" si="29"/>
        <v>9.234</v>
      </c>
      <c r="F50">
        <f t="shared" si="29"/>
        <v>0</v>
      </c>
      <c r="G50">
        <f t="shared" si="29"/>
        <v>0.97199999999999998</v>
      </c>
      <c r="H50">
        <f t="shared" si="29"/>
        <v>0</v>
      </c>
      <c r="I50">
        <f t="shared" si="29"/>
        <v>0</v>
      </c>
      <c r="J50">
        <f t="shared" si="29"/>
        <v>18.954000000000001</v>
      </c>
      <c r="K50">
        <f t="shared" si="29"/>
        <v>0</v>
      </c>
      <c r="L50">
        <f t="shared" si="29"/>
        <v>2.9159999999999999</v>
      </c>
      <c r="M50">
        <f t="shared" si="29"/>
        <v>0.97199999999999998</v>
      </c>
      <c r="N50">
        <f t="shared" si="29"/>
        <v>0</v>
      </c>
      <c r="O50">
        <f t="shared" si="29"/>
        <v>0</v>
      </c>
      <c r="P50">
        <f t="shared" si="29"/>
        <v>451.98</v>
      </c>
      <c r="Q50">
        <f t="shared" si="29"/>
        <v>0</v>
      </c>
      <c r="R50">
        <f t="shared" si="29"/>
        <v>0</v>
      </c>
      <c r="S50" s="29">
        <f t="shared" si="3"/>
        <v>486</v>
      </c>
      <c r="V50">
        <f t="shared" si="27"/>
        <v>0</v>
      </c>
      <c r="W50">
        <f t="shared" si="27"/>
        <v>484.05599999999998</v>
      </c>
      <c r="X50">
        <f t="shared" si="27"/>
        <v>0</v>
      </c>
      <c r="Y50">
        <f t="shared" si="27"/>
        <v>0.97199999999999998</v>
      </c>
      <c r="Z50">
        <f t="shared" si="27"/>
        <v>0.97199999999999998</v>
      </c>
      <c r="AA50">
        <f t="shared" si="27"/>
        <v>0</v>
      </c>
      <c r="AB50">
        <f t="shared" si="27"/>
        <v>0</v>
      </c>
      <c r="AC50">
        <f t="shared" si="27"/>
        <v>0</v>
      </c>
      <c r="AD50" s="29">
        <f t="shared" si="5"/>
        <v>485.99999999999994</v>
      </c>
    </row>
    <row r="51" spans="1:30" x14ac:dyDescent="0.25">
      <c r="C51">
        <f>SUM(C28:C50)</f>
        <v>2380</v>
      </c>
      <c r="D51" t="s">
        <v>236</v>
      </c>
      <c r="E51" s="9" t="s">
        <v>184</v>
      </c>
      <c r="F51" t="s">
        <v>183</v>
      </c>
      <c r="G51" t="s">
        <v>183</v>
      </c>
      <c r="H51" t="s">
        <v>184</v>
      </c>
      <c r="I51" t="s">
        <v>186</v>
      </c>
      <c r="J51" t="s">
        <v>183</v>
      </c>
      <c r="K51" t="s">
        <v>184</v>
      </c>
      <c r="L51" t="s">
        <v>184</v>
      </c>
      <c r="M51" t="s">
        <v>183</v>
      </c>
      <c r="N51" t="s">
        <v>184</v>
      </c>
      <c r="O51" t="s">
        <v>185</v>
      </c>
      <c r="P51" t="s">
        <v>186</v>
      </c>
      <c r="Q51" t="s">
        <v>237</v>
      </c>
      <c r="R51" t="s">
        <v>185</v>
      </c>
      <c r="S51">
        <f>SUM(S28:S50)</f>
        <v>2380</v>
      </c>
      <c r="V51" t="s">
        <v>176</v>
      </c>
      <c r="W51" t="s">
        <v>176</v>
      </c>
      <c r="X51" t="s">
        <v>177</v>
      </c>
      <c r="Y51" t="s">
        <v>178</v>
      </c>
      <c r="Z51" s="30" t="s">
        <v>179</v>
      </c>
      <c r="AA51" s="9" t="s">
        <v>238</v>
      </c>
      <c r="AB51" t="s">
        <v>181</v>
      </c>
      <c r="AC51" t="s">
        <v>176</v>
      </c>
      <c r="AD51" s="29">
        <f>SUM(AD28:AD50)</f>
        <v>2385.5119999999997</v>
      </c>
    </row>
    <row r="53" spans="1:30" x14ac:dyDescent="0.25">
      <c r="A53" t="s">
        <v>199</v>
      </c>
      <c r="B53" t="s">
        <v>235</v>
      </c>
      <c r="C53" t="s">
        <v>81</v>
      </c>
      <c r="D53" s="31" t="s">
        <v>93</v>
      </c>
      <c r="E53" s="31" t="s">
        <v>193</v>
      </c>
      <c r="F53" s="31" t="s">
        <v>194</v>
      </c>
      <c r="G53" s="31" t="s">
        <v>195</v>
      </c>
      <c r="H53" s="31" t="s">
        <v>196</v>
      </c>
      <c r="I53" s="31" t="s">
        <v>197</v>
      </c>
      <c r="J53" s="13" t="s">
        <v>198</v>
      </c>
      <c r="V53" s="32" t="s">
        <v>188</v>
      </c>
      <c r="W53" s="32" t="s">
        <v>189</v>
      </c>
      <c r="X53" s="32" t="s">
        <v>84</v>
      </c>
      <c r="Y53" s="32" t="s">
        <v>190</v>
      </c>
      <c r="Z53" s="32" t="s">
        <v>88</v>
      </c>
      <c r="AA53" s="32" t="s">
        <v>191</v>
      </c>
      <c r="AB53" s="13" t="s">
        <v>192</v>
      </c>
    </row>
    <row r="54" spans="1:30" x14ac:dyDescent="0.25">
      <c r="A54" t="s">
        <v>212</v>
      </c>
      <c r="B54" t="s">
        <v>212</v>
      </c>
      <c r="C54">
        <v>17</v>
      </c>
      <c r="D54" s="18">
        <v>0</v>
      </c>
      <c r="E54" s="18">
        <f t="shared" ref="E54:E76" si="30">SUM(F28,G28,J28,M28)</f>
        <v>0</v>
      </c>
      <c r="F54" s="18">
        <v>0</v>
      </c>
      <c r="G54" s="18">
        <f t="shared" ref="G54:G76" si="31">SUM(I28,P28)</f>
        <v>0</v>
      </c>
      <c r="H54" s="18">
        <f t="shared" ref="H54:H76" si="32">SUM(E28,K28,L28,N28,H28)</f>
        <v>0</v>
      </c>
      <c r="I54" s="18">
        <f t="shared" ref="I54:I76" si="33">SUM(O28,R28)</f>
        <v>17</v>
      </c>
      <c r="J54" s="33">
        <f t="shared" ref="J54:J76" si="34">SUM(D54:I54)</f>
        <v>17</v>
      </c>
      <c r="V54" s="18">
        <v>0</v>
      </c>
      <c r="W54" s="18">
        <f t="shared" ref="W54:W76" si="35">SUM(V28,W28,AC28)</f>
        <v>17</v>
      </c>
      <c r="X54" s="18">
        <v>0</v>
      </c>
      <c r="Y54" s="18">
        <v>0</v>
      </c>
      <c r="Z54" s="18">
        <v>0</v>
      </c>
      <c r="AA54" s="18">
        <v>0</v>
      </c>
      <c r="AB54" s="34">
        <f t="shared" ref="AB54:AB76" si="36">SUM(V54:AA54)</f>
        <v>17</v>
      </c>
    </row>
    <row r="55" spans="1:30" x14ac:dyDescent="0.25">
      <c r="A55" t="s">
        <v>213</v>
      </c>
      <c r="B55" t="s">
        <v>213</v>
      </c>
      <c r="C55">
        <v>10</v>
      </c>
      <c r="D55" s="18">
        <v>0</v>
      </c>
      <c r="E55" s="18">
        <f t="shared" si="30"/>
        <v>0</v>
      </c>
      <c r="F55" s="18">
        <v>0</v>
      </c>
      <c r="G55" s="18">
        <f t="shared" si="31"/>
        <v>1</v>
      </c>
      <c r="H55" s="18">
        <f t="shared" si="32"/>
        <v>0</v>
      </c>
      <c r="I55" s="18">
        <f t="shared" si="33"/>
        <v>9</v>
      </c>
      <c r="J55" s="33">
        <f t="shared" si="34"/>
        <v>10</v>
      </c>
      <c r="V55" s="18">
        <v>0</v>
      </c>
      <c r="W55" s="18">
        <f t="shared" si="35"/>
        <v>10</v>
      </c>
      <c r="X55" s="18">
        <v>0</v>
      </c>
      <c r="Y55" s="18">
        <v>0</v>
      </c>
      <c r="Z55" s="18">
        <v>0</v>
      </c>
      <c r="AA55" s="18">
        <v>0</v>
      </c>
      <c r="AB55" s="34">
        <f t="shared" si="36"/>
        <v>10</v>
      </c>
    </row>
    <row r="56" spans="1:30" x14ac:dyDescent="0.25">
      <c r="A56" t="s">
        <v>214</v>
      </c>
      <c r="B56" t="s">
        <v>214</v>
      </c>
      <c r="C56">
        <v>28</v>
      </c>
      <c r="D56" s="18">
        <v>0</v>
      </c>
      <c r="E56" s="18">
        <f t="shared" si="30"/>
        <v>0</v>
      </c>
      <c r="F56" s="18">
        <v>0</v>
      </c>
      <c r="G56" s="18">
        <f t="shared" si="31"/>
        <v>0</v>
      </c>
      <c r="H56" s="18">
        <f t="shared" si="32"/>
        <v>0</v>
      </c>
      <c r="I56" s="18">
        <f t="shared" si="33"/>
        <v>28</v>
      </c>
      <c r="J56" s="33">
        <f t="shared" si="34"/>
        <v>28</v>
      </c>
      <c r="V56" s="18">
        <v>0</v>
      </c>
      <c r="W56" s="18">
        <f t="shared" si="35"/>
        <v>28</v>
      </c>
      <c r="X56" s="18">
        <v>0</v>
      </c>
      <c r="Y56" s="18">
        <v>0</v>
      </c>
      <c r="Z56" s="18">
        <v>0</v>
      </c>
      <c r="AA56" s="18">
        <v>0</v>
      </c>
      <c r="AB56" s="34">
        <f t="shared" si="36"/>
        <v>28</v>
      </c>
    </row>
    <row r="57" spans="1:30" x14ac:dyDescent="0.25">
      <c r="A57" t="s">
        <v>125</v>
      </c>
      <c r="B57" t="s">
        <v>125</v>
      </c>
      <c r="C57">
        <v>10</v>
      </c>
      <c r="D57" s="18">
        <v>0</v>
      </c>
      <c r="E57" s="18">
        <f t="shared" si="30"/>
        <v>0</v>
      </c>
      <c r="F57" s="18">
        <v>0</v>
      </c>
      <c r="G57" s="18">
        <f t="shared" si="31"/>
        <v>0</v>
      </c>
      <c r="H57" s="18">
        <f t="shared" si="32"/>
        <v>0</v>
      </c>
      <c r="I57" s="18">
        <f t="shared" si="33"/>
        <v>10</v>
      </c>
      <c r="J57" s="33">
        <f t="shared" si="34"/>
        <v>10</v>
      </c>
      <c r="V57" s="18">
        <v>0</v>
      </c>
      <c r="W57" s="18">
        <f t="shared" si="35"/>
        <v>10</v>
      </c>
      <c r="X57" s="18">
        <v>0</v>
      </c>
      <c r="Y57" s="18">
        <v>0</v>
      </c>
      <c r="Z57" s="18">
        <v>0</v>
      </c>
      <c r="AA57" s="18">
        <v>0</v>
      </c>
      <c r="AB57" s="34">
        <f t="shared" si="36"/>
        <v>10</v>
      </c>
    </row>
    <row r="58" spans="1:30" x14ac:dyDescent="0.25">
      <c r="A58" t="s">
        <v>215</v>
      </c>
      <c r="B58" t="s">
        <v>215</v>
      </c>
      <c r="C58">
        <v>10</v>
      </c>
      <c r="D58" s="18">
        <v>0</v>
      </c>
      <c r="E58" s="18">
        <f t="shared" si="30"/>
        <v>0</v>
      </c>
      <c r="F58" s="18">
        <v>4</v>
      </c>
      <c r="G58" s="18">
        <f t="shared" si="31"/>
        <v>0</v>
      </c>
      <c r="H58" s="18">
        <f t="shared" si="32"/>
        <v>6</v>
      </c>
      <c r="I58" s="18">
        <f t="shared" si="33"/>
        <v>0</v>
      </c>
      <c r="J58" s="33">
        <f t="shared" si="34"/>
        <v>10</v>
      </c>
      <c r="V58" s="18">
        <v>0</v>
      </c>
      <c r="W58" s="18">
        <f t="shared" si="35"/>
        <v>10</v>
      </c>
      <c r="X58" s="18">
        <v>0</v>
      </c>
      <c r="Y58" s="18">
        <v>0</v>
      </c>
      <c r="Z58" s="18">
        <v>0</v>
      </c>
      <c r="AA58" s="18">
        <v>0</v>
      </c>
      <c r="AB58" s="34">
        <f t="shared" si="36"/>
        <v>10</v>
      </c>
    </row>
    <row r="59" spans="1:30" x14ac:dyDescent="0.25">
      <c r="A59" t="s">
        <v>216</v>
      </c>
      <c r="B59" t="s">
        <v>216</v>
      </c>
      <c r="C59">
        <v>127</v>
      </c>
      <c r="D59" s="18">
        <v>2.032</v>
      </c>
      <c r="E59" s="18">
        <f t="shared" si="30"/>
        <v>2.032</v>
      </c>
      <c r="F59" s="18">
        <v>50.927</v>
      </c>
      <c r="G59" s="18">
        <f t="shared" si="31"/>
        <v>2.032</v>
      </c>
      <c r="H59" s="18">
        <f t="shared" si="32"/>
        <v>62.992000000000004</v>
      </c>
      <c r="I59" s="18">
        <f t="shared" si="33"/>
        <v>6.9850000000000003</v>
      </c>
      <c r="J59" s="33">
        <f t="shared" si="34"/>
        <v>127</v>
      </c>
      <c r="V59" s="18">
        <v>1.016</v>
      </c>
      <c r="W59" s="18">
        <f t="shared" si="35"/>
        <v>121.92</v>
      </c>
      <c r="X59" s="18">
        <v>1.016</v>
      </c>
      <c r="Y59" s="18">
        <v>3.048</v>
      </c>
      <c r="Z59" s="18">
        <v>0</v>
      </c>
      <c r="AA59" s="18">
        <v>0</v>
      </c>
      <c r="AB59" s="34">
        <f t="shared" si="36"/>
        <v>127.00000000000001</v>
      </c>
    </row>
    <row r="60" spans="1:30" x14ac:dyDescent="0.25">
      <c r="A60" t="s">
        <v>217</v>
      </c>
      <c r="B60" t="s">
        <v>217</v>
      </c>
      <c r="C60">
        <v>10</v>
      </c>
      <c r="D60" s="18">
        <v>1</v>
      </c>
      <c r="E60" s="18">
        <f t="shared" si="30"/>
        <v>0</v>
      </c>
      <c r="F60" s="18">
        <v>4</v>
      </c>
      <c r="G60" s="18">
        <f t="shared" si="31"/>
        <v>0</v>
      </c>
      <c r="H60" s="18">
        <f t="shared" si="32"/>
        <v>4</v>
      </c>
      <c r="I60" s="18">
        <f t="shared" si="33"/>
        <v>1</v>
      </c>
      <c r="J60" s="33">
        <f t="shared" si="34"/>
        <v>10</v>
      </c>
      <c r="V60" s="18">
        <v>1</v>
      </c>
      <c r="W60" s="18">
        <f t="shared" si="35"/>
        <v>9</v>
      </c>
      <c r="X60" s="18">
        <v>0</v>
      </c>
      <c r="Y60" s="18">
        <v>0</v>
      </c>
      <c r="Z60" s="18">
        <v>0</v>
      </c>
      <c r="AA60" s="18">
        <v>0</v>
      </c>
      <c r="AB60" s="34">
        <f t="shared" si="36"/>
        <v>10</v>
      </c>
    </row>
    <row r="61" spans="1:30" x14ac:dyDescent="0.25">
      <c r="A61" t="s">
        <v>218</v>
      </c>
      <c r="B61" t="s">
        <v>219</v>
      </c>
      <c r="C61">
        <v>33</v>
      </c>
      <c r="D61" s="18">
        <v>0</v>
      </c>
      <c r="E61" s="18">
        <f t="shared" si="30"/>
        <v>0</v>
      </c>
      <c r="F61" s="18">
        <v>0</v>
      </c>
      <c r="G61" s="18">
        <f t="shared" si="31"/>
        <v>0</v>
      </c>
      <c r="H61" s="18">
        <f t="shared" si="32"/>
        <v>0</v>
      </c>
      <c r="I61" s="18">
        <f t="shared" si="33"/>
        <v>33</v>
      </c>
      <c r="J61" s="33">
        <f t="shared" si="34"/>
        <v>33</v>
      </c>
      <c r="V61" s="18">
        <v>0</v>
      </c>
      <c r="W61" s="18">
        <f t="shared" si="35"/>
        <v>28.017000000000003</v>
      </c>
      <c r="X61" s="18">
        <v>0</v>
      </c>
      <c r="Y61" s="18">
        <v>4.9829999999999997</v>
      </c>
      <c r="Z61" s="18">
        <v>36.01</v>
      </c>
      <c r="AA61" s="18">
        <v>0</v>
      </c>
      <c r="AB61" s="34">
        <f t="shared" si="36"/>
        <v>69.009999999999991</v>
      </c>
    </row>
    <row r="62" spans="1:30" x14ac:dyDescent="0.25">
      <c r="A62" t="s">
        <v>138</v>
      </c>
      <c r="B62" t="s">
        <v>138</v>
      </c>
      <c r="C62">
        <v>65</v>
      </c>
      <c r="D62" s="18">
        <v>0</v>
      </c>
      <c r="E62" s="18">
        <f t="shared" si="30"/>
        <v>36.01</v>
      </c>
      <c r="F62" s="18">
        <v>2.0150000000000001</v>
      </c>
      <c r="G62" s="18">
        <f t="shared" si="31"/>
        <v>0.97499999999999998</v>
      </c>
      <c r="H62" s="18">
        <f t="shared" si="32"/>
        <v>5.0049999999999999</v>
      </c>
      <c r="I62" s="18">
        <f t="shared" si="33"/>
        <v>20.994999999999997</v>
      </c>
      <c r="J62" s="33">
        <f t="shared" si="34"/>
        <v>65</v>
      </c>
      <c r="V62" s="18">
        <v>0</v>
      </c>
      <c r="W62" s="18">
        <f t="shared" si="35"/>
        <v>28.990000000000002</v>
      </c>
      <c r="X62" s="18">
        <v>0</v>
      </c>
      <c r="Y62" s="18">
        <v>0</v>
      </c>
      <c r="Z62" s="18">
        <v>0</v>
      </c>
      <c r="AA62" s="18">
        <v>0</v>
      </c>
      <c r="AB62" s="34">
        <f t="shared" si="36"/>
        <v>28.990000000000002</v>
      </c>
    </row>
    <row r="63" spans="1:30" x14ac:dyDescent="0.25">
      <c r="A63" t="s">
        <v>167</v>
      </c>
      <c r="B63" t="s">
        <v>220</v>
      </c>
      <c r="C63">
        <v>35</v>
      </c>
      <c r="D63" s="18">
        <v>7</v>
      </c>
      <c r="E63" s="18">
        <f t="shared" si="30"/>
        <v>9.0299999999999994</v>
      </c>
      <c r="F63" s="18">
        <v>0</v>
      </c>
      <c r="G63" s="18">
        <f t="shared" si="31"/>
        <v>3.01</v>
      </c>
      <c r="H63" s="18">
        <f t="shared" si="32"/>
        <v>15.959999999999999</v>
      </c>
      <c r="I63" s="18">
        <f t="shared" si="33"/>
        <v>0</v>
      </c>
      <c r="J63" s="33">
        <f t="shared" si="34"/>
        <v>35</v>
      </c>
      <c r="V63" s="18">
        <v>7.0350000000000001</v>
      </c>
      <c r="W63" s="18">
        <f t="shared" si="35"/>
        <v>12.984999999999999</v>
      </c>
      <c r="X63" s="18">
        <v>1.9950000000000001</v>
      </c>
      <c r="Y63" s="18">
        <v>12.984999999999999</v>
      </c>
      <c r="Z63" s="18">
        <v>0</v>
      </c>
      <c r="AA63" s="18">
        <v>0</v>
      </c>
      <c r="AB63" s="34">
        <f t="shared" si="36"/>
        <v>35</v>
      </c>
    </row>
    <row r="64" spans="1:30" x14ac:dyDescent="0.25">
      <c r="A64" t="s">
        <v>221</v>
      </c>
      <c r="B64" t="s">
        <v>221</v>
      </c>
      <c r="C64">
        <v>67</v>
      </c>
      <c r="D64" s="18">
        <v>3.0150000000000001</v>
      </c>
      <c r="E64" s="18">
        <f t="shared" si="30"/>
        <v>9.0449999999999982</v>
      </c>
      <c r="F64" s="18">
        <v>0</v>
      </c>
      <c r="G64" s="18">
        <f t="shared" si="31"/>
        <v>0</v>
      </c>
      <c r="H64" s="18">
        <f t="shared" si="32"/>
        <v>53.935000000000002</v>
      </c>
      <c r="I64" s="18">
        <f t="shared" si="33"/>
        <v>1.0049999999999999</v>
      </c>
      <c r="J64" s="33">
        <f t="shared" si="34"/>
        <v>67</v>
      </c>
      <c r="V64" s="18">
        <v>6.03</v>
      </c>
      <c r="W64" s="18">
        <f t="shared" si="35"/>
        <v>52.997</v>
      </c>
      <c r="X64" s="18">
        <v>0</v>
      </c>
      <c r="Y64" s="18">
        <v>7.9729999999999999</v>
      </c>
      <c r="Z64" s="18">
        <v>0</v>
      </c>
      <c r="AA64" s="18">
        <v>0</v>
      </c>
      <c r="AB64" s="34">
        <f t="shared" si="36"/>
        <v>67</v>
      </c>
    </row>
    <row r="65" spans="1:28" x14ac:dyDescent="0.25">
      <c r="A65" t="s">
        <v>222</v>
      </c>
      <c r="B65" t="s">
        <v>222</v>
      </c>
      <c r="C65">
        <v>85</v>
      </c>
      <c r="D65" s="18">
        <v>0</v>
      </c>
      <c r="E65" s="18">
        <f t="shared" si="30"/>
        <v>8.0750000000000011</v>
      </c>
      <c r="F65" s="18">
        <v>0</v>
      </c>
      <c r="G65" s="18">
        <f t="shared" si="31"/>
        <v>2.04</v>
      </c>
      <c r="H65" s="18">
        <f t="shared" si="32"/>
        <v>74.884999999999991</v>
      </c>
      <c r="I65" s="18">
        <f t="shared" si="33"/>
        <v>0</v>
      </c>
      <c r="J65" s="33">
        <f t="shared" si="34"/>
        <v>85</v>
      </c>
      <c r="V65" s="18">
        <v>0</v>
      </c>
      <c r="W65" s="18">
        <f t="shared" si="35"/>
        <v>81.004999999999995</v>
      </c>
      <c r="X65" s="18">
        <v>0</v>
      </c>
      <c r="Y65" s="18">
        <v>3.9950000000000001</v>
      </c>
      <c r="Z65" s="18">
        <v>0</v>
      </c>
      <c r="AA65" s="18">
        <v>0</v>
      </c>
      <c r="AB65" s="34">
        <f t="shared" si="36"/>
        <v>85</v>
      </c>
    </row>
    <row r="66" spans="1:28" x14ac:dyDescent="0.25">
      <c r="A66" t="s">
        <v>157</v>
      </c>
      <c r="B66" t="s">
        <v>157</v>
      </c>
      <c r="C66">
        <v>75</v>
      </c>
      <c r="D66" s="18">
        <v>12.975</v>
      </c>
      <c r="E66" s="18">
        <f t="shared" si="30"/>
        <v>6</v>
      </c>
      <c r="F66" s="18">
        <v>0</v>
      </c>
      <c r="G66" s="18">
        <f t="shared" si="31"/>
        <v>3.9750000000000001</v>
      </c>
      <c r="H66" s="18">
        <f t="shared" si="32"/>
        <v>52.050000000000004</v>
      </c>
      <c r="I66" s="18">
        <f t="shared" si="33"/>
        <v>0</v>
      </c>
      <c r="J66" s="33">
        <f t="shared" si="34"/>
        <v>75</v>
      </c>
      <c r="V66" s="18">
        <v>12.975</v>
      </c>
      <c r="W66" s="18">
        <f t="shared" si="35"/>
        <v>58.05</v>
      </c>
      <c r="X66" s="18">
        <v>0</v>
      </c>
      <c r="Y66" s="18">
        <v>3.9750000000000001</v>
      </c>
      <c r="Z66" s="18">
        <v>0</v>
      </c>
      <c r="AA66" s="18">
        <v>0</v>
      </c>
      <c r="AB66" s="34">
        <f t="shared" si="36"/>
        <v>74.999999999999986</v>
      </c>
    </row>
    <row r="67" spans="1:28" x14ac:dyDescent="0.25">
      <c r="A67" t="s">
        <v>154</v>
      </c>
      <c r="B67" t="s">
        <v>223</v>
      </c>
      <c r="C67">
        <v>517</v>
      </c>
      <c r="D67" s="18">
        <v>387.75</v>
      </c>
      <c r="E67" s="18">
        <f t="shared" si="30"/>
        <v>9.2026000000000003</v>
      </c>
      <c r="F67" s="18">
        <v>2.0680000000000001</v>
      </c>
      <c r="G67" s="18">
        <f t="shared" si="31"/>
        <v>4.9631999999999996</v>
      </c>
      <c r="H67" s="18">
        <f t="shared" si="32"/>
        <v>113.0162</v>
      </c>
      <c r="I67" s="18">
        <f t="shared" si="33"/>
        <v>0</v>
      </c>
      <c r="J67" s="33">
        <f t="shared" si="34"/>
        <v>517</v>
      </c>
      <c r="V67" s="18">
        <v>366.553</v>
      </c>
      <c r="W67" s="18">
        <f t="shared" si="35"/>
        <v>136.488</v>
      </c>
      <c r="X67" s="18">
        <v>1.034</v>
      </c>
      <c r="Y67" s="18">
        <v>12.925000000000001</v>
      </c>
      <c r="Z67" s="18">
        <v>0</v>
      </c>
      <c r="AA67" s="18">
        <v>0</v>
      </c>
      <c r="AB67" s="34">
        <f t="shared" si="36"/>
        <v>517</v>
      </c>
    </row>
    <row r="68" spans="1:28" x14ac:dyDescent="0.25">
      <c r="A68" t="s">
        <v>159</v>
      </c>
      <c r="B68" t="s">
        <v>224</v>
      </c>
      <c r="C68">
        <v>205</v>
      </c>
      <c r="D68" s="18">
        <v>1.0249999999999999</v>
      </c>
      <c r="E68" s="18">
        <f t="shared" si="30"/>
        <v>35.260000000000005</v>
      </c>
      <c r="F68" s="18">
        <v>0</v>
      </c>
      <c r="G68" s="18">
        <f t="shared" si="31"/>
        <v>4.0999999999999996</v>
      </c>
      <c r="H68" s="18">
        <f t="shared" si="32"/>
        <v>164.61500000000001</v>
      </c>
      <c r="I68" s="18">
        <f t="shared" si="33"/>
        <v>0</v>
      </c>
      <c r="J68" s="33">
        <f t="shared" si="34"/>
        <v>205</v>
      </c>
      <c r="V68" s="18">
        <v>0</v>
      </c>
      <c r="W68" s="18">
        <f t="shared" si="35"/>
        <v>198.85</v>
      </c>
      <c r="X68" s="18">
        <v>2.0499999999999998</v>
      </c>
      <c r="Y68" s="18">
        <v>4.0999999999999996</v>
      </c>
      <c r="Z68" s="18">
        <v>0</v>
      </c>
      <c r="AA68" s="18">
        <v>0</v>
      </c>
      <c r="AB68" s="34">
        <f t="shared" si="36"/>
        <v>205</v>
      </c>
    </row>
    <row r="69" spans="1:28" x14ac:dyDescent="0.25">
      <c r="A69" t="s">
        <v>225</v>
      </c>
      <c r="B69" t="s">
        <v>225</v>
      </c>
      <c r="C69">
        <v>212</v>
      </c>
      <c r="D69" s="18">
        <v>0</v>
      </c>
      <c r="E69" s="18">
        <f t="shared" si="30"/>
        <v>3.8160000000000003</v>
      </c>
      <c r="F69" s="18">
        <v>0</v>
      </c>
      <c r="G69" s="18">
        <f t="shared" si="31"/>
        <v>0</v>
      </c>
      <c r="H69" s="18">
        <f t="shared" si="32"/>
        <v>204.15600000000001</v>
      </c>
      <c r="I69" s="18">
        <f t="shared" si="33"/>
        <v>4.0279999999999996</v>
      </c>
      <c r="J69" s="33">
        <f t="shared" si="34"/>
        <v>212</v>
      </c>
      <c r="V69" s="18">
        <v>1.06</v>
      </c>
      <c r="W69" s="18">
        <f t="shared" si="35"/>
        <v>181.04799999999997</v>
      </c>
      <c r="X69" s="18">
        <v>8.48</v>
      </c>
      <c r="Y69" s="18">
        <v>26.923999999999999</v>
      </c>
      <c r="Z69" s="18">
        <v>0</v>
      </c>
      <c r="AA69" s="18">
        <v>0</v>
      </c>
      <c r="AB69" s="9">
        <f t="shared" si="36"/>
        <v>217.51199999999997</v>
      </c>
    </row>
    <row r="70" spans="1:28" x14ac:dyDescent="0.25">
      <c r="A70" t="s">
        <v>226</v>
      </c>
      <c r="B70" t="s">
        <v>227</v>
      </c>
      <c r="C70">
        <v>58</v>
      </c>
      <c r="D70" s="18">
        <v>0</v>
      </c>
      <c r="E70" s="18">
        <f t="shared" si="30"/>
        <v>57.999999999999993</v>
      </c>
      <c r="F70" s="18">
        <v>0</v>
      </c>
      <c r="G70" s="18">
        <f t="shared" si="31"/>
        <v>0</v>
      </c>
      <c r="H70" s="18">
        <f t="shared" si="32"/>
        <v>0</v>
      </c>
      <c r="I70" s="18">
        <f t="shared" si="33"/>
        <v>0</v>
      </c>
      <c r="J70" s="33">
        <f t="shared" si="34"/>
        <v>57.999999999999993</v>
      </c>
      <c r="V70" s="18">
        <v>0</v>
      </c>
      <c r="W70" s="18">
        <f t="shared" si="35"/>
        <v>20.009999999999998</v>
      </c>
      <c r="X70" s="18">
        <v>0</v>
      </c>
      <c r="Y70" s="18">
        <v>0</v>
      </c>
      <c r="Z70" s="18">
        <v>0</v>
      </c>
      <c r="AA70" s="18">
        <v>37.99</v>
      </c>
      <c r="AB70" s="34">
        <f t="shared" si="36"/>
        <v>58</v>
      </c>
    </row>
    <row r="71" spans="1:28" x14ac:dyDescent="0.25">
      <c r="A71" t="s">
        <v>228</v>
      </c>
      <c r="B71" t="s">
        <v>228</v>
      </c>
      <c r="C71">
        <v>13</v>
      </c>
      <c r="D71" s="18">
        <v>0</v>
      </c>
      <c r="E71" s="18">
        <f t="shared" si="30"/>
        <v>0</v>
      </c>
      <c r="F71" s="18">
        <v>0</v>
      </c>
      <c r="G71" s="18">
        <f t="shared" si="31"/>
        <v>10.997999999999999</v>
      </c>
      <c r="H71" s="18">
        <f t="shared" si="32"/>
        <v>0</v>
      </c>
      <c r="I71" s="18">
        <f t="shared" si="33"/>
        <v>2.0019999999999998</v>
      </c>
      <c r="J71" s="33">
        <f t="shared" si="34"/>
        <v>13</v>
      </c>
      <c r="V71" s="18">
        <v>0</v>
      </c>
      <c r="W71" s="18">
        <f t="shared" si="35"/>
        <v>13</v>
      </c>
      <c r="X71" s="18">
        <v>0</v>
      </c>
      <c r="Y71" s="18">
        <v>0</v>
      </c>
      <c r="Z71" s="18">
        <v>0</v>
      </c>
      <c r="AA71" s="18">
        <v>0</v>
      </c>
      <c r="AB71" s="34">
        <f t="shared" si="36"/>
        <v>13</v>
      </c>
    </row>
    <row r="72" spans="1:28" x14ac:dyDescent="0.25">
      <c r="A72" t="s">
        <v>229</v>
      </c>
      <c r="B72" t="s">
        <v>230</v>
      </c>
      <c r="C72">
        <v>55</v>
      </c>
      <c r="D72" s="18">
        <v>0</v>
      </c>
      <c r="E72" s="18">
        <f t="shared" si="30"/>
        <v>1.9800000000000002</v>
      </c>
      <c r="F72" s="18">
        <v>0</v>
      </c>
      <c r="G72" s="18">
        <f t="shared" si="31"/>
        <v>53.02</v>
      </c>
      <c r="H72" s="18">
        <f t="shared" si="32"/>
        <v>0</v>
      </c>
      <c r="I72" s="18">
        <f t="shared" si="33"/>
        <v>0</v>
      </c>
      <c r="J72" s="33">
        <f t="shared" si="34"/>
        <v>55</v>
      </c>
      <c r="V72" s="18">
        <v>0</v>
      </c>
      <c r="W72" s="18">
        <f t="shared" si="35"/>
        <v>1.9800000000000002</v>
      </c>
      <c r="X72" s="18">
        <v>0</v>
      </c>
      <c r="Y72" s="18">
        <v>53.02</v>
      </c>
      <c r="Z72" s="18">
        <v>0</v>
      </c>
      <c r="AA72" s="18">
        <v>0</v>
      </c>
      <c r="AB72" s="34">
        <f t="shared" si="36"/>
        <v>55</v>
      </c>
    </row>
    <row r="73" spans="1:28" x14ac:dyDescent="0.25">
      <c r="A73" t="s">
        <v>148</v>
      </c>
      <c r="B73" t="s">
        <v>148</v>
      </c>
      <c r="C73">
        <v>200</v>
      </c>
      <c r="D73" s="18">
        <v>0</v>
      </c>
      <c r="E73" s="18">
        <f t="shared" si="30"/>
        <v>0</v>
      </c>
      <c r="F73" s="18">
        <v>0</v>
      </c>
      <c r="G73" s="18">
        <f t="shared" si="31"/>
        <v>200</v>
      </c>
      <c r="H73" s="18">
        <f t="shared" si="32"/>
        <v>0</v>
      </c>
      <c r="I73" s="18">
        <f t="shared" si="33"/>
        <v>0</v>
      </c>
      <c r="J73" s="33">
        <f t="shared" si="34"/>
        <v>200</v>
      </c>
      <c r="V73" s="18">
        <v>0</v>
      </c>
      <c r="W73" s="18">
        <f t="shared" si="35"/>
        <v>200</v>
      </c>
      <c r="X73" s="18">
        <v>0</v>
      </c>
      <c r="Y73" s="18">
        <v>0</v>
      </c>
      <c r="Z73" s="18">
        <v>0</v>
      </c>
      <c r="AA73" s="18">
        <v>0</v>
      </c>
      <c r="AB73" s="34">
        <f t="shared" si="36"/>
        <v>200</v>
      </c>
    </row>
    <row r="74" spans="1:28" x14ac:dyDescent="0.25">
      <c r="A74" t="s">
        <v>231</v>
      </c>
      <c r="B74" t="s">
        <v>231</v>
      </c>
      <c r="C74">
        <v>51</v>
      </c>
      <c r="D74" s="18">
        <v>0</v>
      </c>
      <c r="E74" s="18">
        <f t="shared" si="30"/>
        <v>4.9980000000000002</v>
      </c>
      <c r="F74" s="18">
        <v>0</v>
      </c>
      <c r="G74" s="18">
        <f t="shared" si="31"/>
        <v>40.035000000000004</v>
      </c>
      <c r="H74" s="18">
        <f t="shared" si="32"/>
        <v>5.9670000000000005</v>
      </c>
      <c r="I74" s="18">
        <f t="shared" si="33"/>
        <v>0</v>
      </c>
      <c r="J74" s="33">
        <f t="shared" si="34"/>
        <v>51</v>
      </c>
      <c r="V74" s="18">
        <v>0</v>
      </c>
      <c r="W74" s="18">
        <f t="shared" si="35"/>
        <v>51</v>
      </c>
      <c r="X74" s="18">
        <v>0</v>
      </c>
      <c r="Y74" s="18">
        <v>0</v>
      </c>
      <c r="Z74" s="18">
        <v>0</v>
      </c>
      <c r="AA74" s="18">
        <v>0</v>
      </c>
      <c r="AB74" s="34">
        <f t="shared" si="36"/>
        <v>51</v>
      </c>
    </row>
    <row r="75" spans="1:28" x14ac:dyDescent="0.25">
      <c r="A75" t="s">
        <v>232</v>
      </c>
      <c r="B75" t="s">
        <v>233</v>
      </c>
      <c r="C75">
        <v>11</v>
      </c>
      <c r="D75" s="18">
        <v>0</v>
      </c>
      <c r="E75" s="18">
        <f t="shared" si="30"/>
        <v>1.21</v>
      </c>
      <c r="F75" s="18">
        <v>0</v>
      </c>
      <c r="G75" s="18">
        <f t="shared" si="31"/>
        <v>9.7900000000000009</v>
      </c>
      <c r="H75" s="18">
        <f t="shared" si="32"/>
        <v>0</v>
      </c>
      <c r="I75" s="18">
        <f t="shared" si="33"/>
        <v>0</v>
      </c>
      <c r="J75" s="33">
        <f t="shared" si="34"/>
        <v>11</v>
      </c>
      <c r="V75" s="18">
        <v>0</v>
      </c>
      <c r="W75" s="18">
        <f t="shared" si="35"/>
        <v>11</v>
      </c>
      <c r="X75" s="18">
        <v>0</v>
      </c>
      <c r="Y75" s="18">
        <v>0</v>
      </c>
      <c r="Z75" s="18">
        <v>0</v>
      </c>
      <c r="AA75" s="18">
        <v>0</v>
      </c>
      <c r="AB75" s="34">
        <f t="shared" si="36"/>
        <v>11</v>
      </c>
    </row>
    <row r="76" spans="1:28" x14ac:dyDescent="0.25">
      <c r="A76" t="s">
        <v>234</v>
      </c>
      <c r="B76" t="s">
        <v>234</v>
      </c>
      <c r="C76">
        <v>486</v>
      </c>
      <c r="D76" s="18">
        <v>0.97199999999999998</v>
      </c>
      <c r="E76" s="18">
        <f t="shared" si="30"/>
        <v>20.898000000000003</v>
      </c>
      <c r="F76" s="18">
        <v>0</v>
      </c>
      <c r="G76" s="18">
        <f t="shared" si="31"/>
        <v>451.98</v>
      </c>
      <c r="H76" s="18">
        <f t="shared" si="32"/>
        <v>12.15</v>
      </c>
      <c r="I76" s="18">
        <f t="shared" si="33"/>
        <v>0</v>
      </c>
      <c r="J76" s="33">
        <f t="shared" si="34"/>
        <v>486</v>
      </c>
      <c r="V76" s="18">
        <v>0.97199999999999998</v>
      </c>
      <c r="W76" s="18">
        <f t="shared" si="35"/>
        <v>484.05599999999998</v>
      </c>
      <c r="X76" s="18">
        <v>0</v>
      </c>
      <c r="Y76" s="18">
        <v>0.97199999999999998</v>
      </c>
      <c r="Z76" s="18"/>
      <c r="AA76" s="18">
        <v>0</v>
      </c>
      <c r="AB76" s="34">
        <f t="shared" si="36"/>
        <v>485.99999999999994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9"/>
  <sheetViews>
    <sheetView topLeftCell="A22" zoomScaleNormal="100" workbookViewId="0">
      <selection activeCell="A33" sqref="A33"/>
    </sheetView>
  </sheetViews>
  <sheetFormatPr defaultColWidth="11.5703125" defaultRowHeight="15" x14ac:dyDescent="0.25"/>
  <cols>
    <col min="1" max="1" width="27.42578125" customWidth="1"/>
    <col min="2" max="2" width="26.5703125" customWidth="1"/>
    <col min="3" max="3" width="13.5703125" customWidth="1"/>
    <col min="17" max="17" width="16.28515625" customWidth="1"/>
  </cols>
  <sheetData>
    <row r="1" spans="1:20" x14ac:dyDescent="0.25">
      <c r="A1" t="s">
        <v>199</v>
      </c>
      <c r="B1" t="s">
        <v>239</v>
      </c>
      <c r="C1" t="s">
        <v>81</v>
      </c>
      <c r="D1" t="s">
        <v>240</v>
      </c>
      <c r="E1" t="s">
        <v>241</v>
      </c>
      <c r="F1" t="s">
        <v>242</v>
      </c>
      <c r="G1" t="s">
        <v>243</v>
      </c>
      <c r="H1" t="s">
        <v>244</v>
      </c>
      <c r="I1" t="s">
        <v>196</v>
      </c>
      <c r="J1" t="s">
        <v>245</v>
      </c>
      <c r="K1" t="s">
        <v>246</v>
      </c>
      <c r="L1" t="s">
        <v>93</v>
      </c>
      <c r="M1" t="s">
        <v>195</v>
      </c>
      <c r="N1" t="s">
        <v>247</v>
      </c>
      <c r="O1" t="s">
        <v>248</v>
      </c>
      <c r="P1" t="s">
        <v>244</v>
      </c>
    </row>
    <row r="2" spans="1:20" x14ac:dyDescent="0.25">
      <c r="A2" t="s">
        <v>249</v>
      </c>
      <c r="B2" t="s">
        <v>249</v>
      </c>
      <c r="C2">
        <v>375</v>
      </c>
      <c r="D2">
        <v>89.625</v>
      </c>
      <c r="E2">
        <v>223.875</v>
      </c>
      <c r="F2">
        <v>32.25</v>
      </c>
      <c r="G2">
        <v>28.875</v>
      </c>
      <c r="H2" s="29">
        <v>374.625</v>
      </c>
      <c r="I2">
        <v>178.875</v>
      </c>
      <c r="J2">
        <v>4.875</v>
      </c>
      <c r="K2">
        <v>3</v>
      </c>
      <c r="L2">
        <v>28.875</v>
      </c>
      <c r="M2">
        <v>145.125</v>
      </c>
      <c r="N2">
        <v>6.75</v>
      </c>
      <c r="O2">
        <v>7.125</v>
      </c>
      <c r="P2" s="29">
        <v>374.625</v>
      </c>
    </row>
    <row r="3" spans="1:20" x14ac:dyDescent="0.25">
      <c r="A3" t="s">
        <v>250</v>
      </c>
      <c r="B3" t="s">
        <v>250</v>
      </c>
      <c r="C3">
        <v>177</v>
      </c>
      <c r="D3">
        <v>36.993000000000002</v>
      </c>
      <c r="E3">
        <v>70.977000000000004</v>
      </c>
      <c r="F3">
        <v>51.152999999999999</v>
      </c>
      <c r="G3">
        <v>18.053999999999998</v>
      </c>
      <c r="H3" s="29">
        <v>177.17699999999999</v>
      </c>
      <c r="I3">
        <v>52.037999999999997</v>
      </c>
      <c r="J3">
        <v>0</v>
      </c>
      <c r="K3">
        <v>0</v>
      </c>
      <c r="L3">
        <v>18.053999999999998</v>
      </c>
      <c r="M3">
        <v>86.022000000000006</v>
      </c>
      <c r="N3">
        <v>9.0269999999999992</v>
      </c>
      <c r="O3">
        <v>12.036</v>
      </c>
      <c r="P3" s="29">
        <v>177.17699999999999</v>
      </c>
    </row>
    <row r="4" spans="1:20" x14ac:dyDescent="0.25">
      <c r="A4" t="s">
        <v>251</v>
      </c>
      <c r="B4" t="s">
        <v>251</v>
      </c>
      <c r="C4">
        <v>344</v>
      </c>
      <c r="D4">
        <v>115.928</v>
      </c>
      <c r="E4">
        <v>134.16</v>
      </c>
      <c r="F4">
        <v>79.808000000000007</v>
      </c>
      <c r="G4">
        <v>14.103999999999999</v>
      </c>
      <c r="H4" s="29">
        <v>344</v>
      </c>
      <c r="I4">
        <v>116.96</v>
      </c>
      <c r="J4">
        <v>2.0640000000000001</v>
      </c>
      <c r="K4">
        <v>3.0960000000000001</v>
      </c>
      <c r="L4">
        <v>14.103999999999999</v>
      </c>
      <c r="M4">
        <v>181.976</v>
      </c>
      <c r="N4">
        <v>19.952000000000002</v>
      </c>
      <c r="O4">
        <v>5.8479999999999999</v>
      </c>
      <c r="P4" s="29">
        <v>344</v>
      </c>
    </row>
    <row r="5" spans="1:20" x14ac:dyDescent="0.25">
      <c r="A5" t="s">
        <v>252</v>
      </c>
      <c r="B5" t="s">
        <v>252</v>
      </c>
      <c r="C5">
        <v>243</v>
      </c>
      <c r="D5">
        <v>18.954000000000001</v>
      </c>
      <c r="E5">
        <v>134.62200000000001</v>
      </c>
      <c r="F5">
        <v>73.143000000000001</v>
      </c>
      <c r="G5">
        <v>16.038</v>
      </c>
      <c r="H5" s="29">
        <v>242.75700000000001</v>
      </c>
      <c r="I5">
        <v>63.18</v>
      </c>
      <c r="J5">
        <v>26.001000000000001</v>
      </c>
      <c r="K5">
        <v>5.1029999999999998</v>
      </c>
      <c r="L5">
        <v>16.038</v>
      </c>
      <c r="M5">
        <v>47.142000000000003</v>
      </c>
      <c r="N5">
        <v>61.235999999999997</v>
      </c>
      <c r="O5">
        <v>24.056999999999999</v>
      </c>
      <c r="P5" s="29">
        <v>242.75700000000001</v>
      </c>
    </row>
    <row r="6" spans="1:20" x14ac:dyDescent="0.25">
      <c r="A6" t="s">
        <v>253</v>
      </c>
      <c r="B6" t="s">
        <v>253</v>
      </c>
      <c r="C6">
        <v>404</v>
      </c>
      <c r="D6">
        <v>68.680000000000007</v>
      </c>
      <c r="E6">
        <v>241.99600000000001</v>
      </c>
      <c r="F6">
        <v>87.263999999999996</v>
      </c>
      <c r="G6">
        <v>6.06</v>
      </c>
      <c r="H6" s="29">
        <v>404</v>
      </c>
      <c r="I6">
        <v>115.94799999999999</v>
      </c>
      <c r="J6">
        <v>2.02</v>
      </c>
      <c r="K6">
        <v>2.8279999999999998</v>
      </c>
      <c r="L6">
        <v>6.06</v>
      </c>
      <c r="M6">
        <v>257.34800000000001</v>
      </c>
      <c r="N6">
        <v>9.6959999999999997</v>
      </c>
      <c r="O6">
        <v>10.1</v>
      </c>
      <c r="P6" s="29">
        <v>404</v>
      </c>
    </row>
    <row r="7" spans="1:20" x14ac:dyDescent="0.25">
      <c r="A7" t="s">
        <v>254</v>
      </c>
      <c r="B7" t="s">
        <v>254</v>
      </c>
      <c r="C7">
        <v>106</v>
      </c>
      <c r="D7">
        <v>36.994</v>
      </c>
      <c r="E7">
        <v>57.875999999999998</v>
      </c>
      <c r="F7">
        <v>10.917999999999999</v>
      </c>
      <c r="G7">
        <v>0</v>
      </c>
      <c r="H7" s="29">
        <v>105.788</v>
      </c>
      <c r="I7">
        <v>41.021999999999998</v>
      </c>
      <c r="J7">
        <v>0.95399999999999996</v>
      </c>
      <c r="K7">
        <v>0</v>
      </c>
      <c r="L7">
        <v>0</v>
      </c>
      <c r="M7">
        <v>56.921999999999997</v>
      </c>
      <c r="N7">
        <v>3.9220000000000002</v>
      </c>
      <c r="O7">
        <v>2.968</v>
      </c>
      <c r="P7" s="29">
        <v>105.788</v>
      </c>
    </row>
    <row r="8" spans="1:20" x14ac:dyDescent="0.25">
      <c r="A8" t="s">
        <v>255</v>
      </c>
      <c r="B8" t="s">
        <v>255</v>
      </c>
      <c r="C8">
        <v>193</v>
      </c>
      <c r="D8">
        <v>11.000999999999999</v>
      </c>
      <c r="E8">
        <v>31.073</v>
      </c>
      <c r="F8">
        <v>147.83799999999999</v>
      </c>
      <c r="G8">
        <v>3.0880000000000001</v>
      </c>
      <c r="H8" s="29">
        <v>193</v>
      </c>
      <c r="I8">
        <v>16.984000000000002</v>
      </c>
      <c r="J8">
        <v>0</v>
      </c>
      <c r="K8">
        <v>0</v>
      </c>
      <c r="L8">
        <v>3.0880000000000001</v>
      </c>
      <c r="M8">
        <v>159.99700000000001</v>
      </c>
      <c r="N8">
        <v>5.0179999999999998</v>
      </c>
      <c r="O8">
        <v>7.9130000000000003</v>
      </c>
      <c r="P8" s="29">
        <v>193</v>
      </c>
    </row>
    <row r="9" spans="1:20" x14ac:dyDescent="0.25">
      <c r="A9" t="s">
        <v>256</v>
      </c>
      <c r="B9" t="s">
        <v>257</v>
      </c>
      <c r="C9">
        <v>121</v>
      </c>
      <c r="D9">
        <v>0</v>
      </c>
      <c r="E9">
        <v>3.9929999999999999</v>
      </c>
      <c r="F9">
        <v>117.00700000000001</v>
      </c>
      <c r="G9">
        <v>0</v>
      </c>
      <c r="H9" s="29">
        <v>121</v>
      </c>
      <c r="I9">
        <v>0</v>
      </c>
      <c r="J9">
        <v>25.167999999999999</v>
      </c>
      <c r="K9">
        <v>0</v>
      </c>
      <c r="L9">
        <v>0</v>
      </c>
      <c r="M9">
        <v>0</v>
      </c>
      <c r="N9">
        <v>95.831999999999994</v>
      </c>
      <c r="O9">
        <v>0</v>
      </c>
      <c r="P9" s="29">
        <v>121</v>
      </c>
    </row>
    <row r="10" spans="1:20" x14ac:dyDescent="0.25">
      <c r="A10" t="s">
        <v>258</v>
      </c>
      <c r="B10" t="s">
        <v>258</v>
      </c>
      <c r="C10">
        <v>169</v>
      </c>
      <c r="D10">
        <v>9.9710000000000001</v>
      </c>
      <c r="E10">
        <v>65.064999999999998</v>
      </c>
      <c r="F10">
        <v>79.091999999999999</v>
      </c>
      <c r="G10">
        <v>15.041</v>
      </c>
      <c r="H10" s="29">
        <v>169.16900000000001</v>
      </c>
      <c r="I10">
        <v>10.984999999999999</v>
      </c>
      <c r="J10">
        <v>43.094999999999999</v>
      </c>
      <c r="K10">
        <v>0</v>
      </c>
      <c r="L10">
        <v>15.041</v>
      </c>
      <c r="M10">
        <v>0</v>
      </c>
      <c r="N10">
        <v>100.048</v>
      </c>
      <c r="O10">
        <v>0</v>
      </c>
      <c r="P10" s="29">
        <v>169.16900000000001</v>
      </c>
      <c r="T10" t="s">
        <v>259</v>
      </c>
    </row>
    <row r="11" spans="1:20" x14ac:dyDescent="0.25">
      <c r="A11" t="s">
        <v>260</v>
      </c>
      <c r="B11" t="s">
        <v>261</v>
      </c>
      <c r="C11">
        <v>189</v>
      </c>
      <c r="D11">
        <v>0.94499999999999995</v>
      </c>
      <c r="E11">
        <v>54.054000000000002</v>
      </c>
      <c r="F11">
        <v>134.001</v>
      </c>
      <c r="G11">
        <v>0</v>
      </c>
      <c r="H11" s="29">
        <v>189</v>
      </c>
      <c r="I11">
        <v>0.94499999999999995</v>
      </c>
      <c r="J11">
        <v>70.119</v>
      </c>
      <c r="K11">
        <v>0</v>
      </c>
      <c r="L11">
        <v>0</v>
      </c>
      <c r="M11">
        <v>0.94499999999999995</v>
      </c>
      <c r="N11">
        <v>116.991</v>
      </c>
      <c r="O11">
        <v>0</v>
      </c>
      <c r="P11" s="29">
        <v>189</v>
      </c>
    </row>
    <row r="12" spans="1:20" x14ac:dyDescent="0.25">
      <c r="A12" t="s">
        <v>262</v>
      </c>
      <c r="B12" t="s">
        <v>262</v>
      </c>
      <c r="C12">
        <v>285</v>
      </c>
      <c r="D12">
        <v>0</v>
      </c>
      <c r="E12">
        <v>188.95500000000001</v>
      </c>
      <c r="F12">
        <v>88.064999999999998</v>
      </c>
      <c r="G12">
        <v>7.98</v>
      </c>
      <c r="H12" s="29">
        <v>285</v>
      </c>
      <c r="I12">
        <v>0</v>
      </c>
      <c r="J12">
        <v>63.84</v>
      </c>
      <c r="K12">
        <v>1.1399999999999999</v>
      </c>
      <c r="L12">
        <v>7.98</v>
      </c>
      <c r="M12">
        <v>0</v>
      </c>
      <c r="N12">
        <v>212.04</v>
      </c>
      <c r="O12">
        <v>0</v>
      </c>
      <c r="P12" s="29">
        <v>285</v>
      </c>
    </row>
    <row r="13" spans="1:20" x14ac:dyDescent="0.25">
      <c r="A13" t="s">
        <v>263</v>
      </c>
      <c r="B13" t="s">
        <v>263</v>
      </c>
      <c r="C13">
        <v>114</v>
      </c>
      <c r="D13">
        <v>75.924000000000007</v>
      </c>
      <c r="E13">
        <v>34.997999999999998</v>
      </c>
      <c r="F13">
        <v>0</v>
      </c>
      <c r="G13">
        <v>2.964</v>
      </c>
      <c r="H13" s="29">
        <v>113.886</v>
      </c>
      <c r="I13">
        <v>36.024000000000001</v>
      </c>
      <c r="J13">
        <v>27.93</v>
      </c>
      <c r="K13">
        <v>3.0779999999999998</v>
      </c>
      <c r="L13">
        <v>2.964</v>
      </c>
      <c r="M13">
        <v>0</v>
      </c>
      <c r="N13">
        <v>43.89</v>
      </c>
      <c r="O13">
        <v>0</v>
      </c>
      <c r="P13" s="29">
        <v>113.886</v>
      </c>
    </row>
    <row r="14" spans="1:20" x14ac:dyDescent="0.25">
      <c r="A14" t="s">
        <v>264</v>
      </c>
      <c r="B14" t="s">
        <v>264</v>
      </c>
      <c r="C14">
        <v>570</v>
      </c>
      <c r="D14">
        <v>142.5</v>
      </c>
      <c r="E14">
        <v>378.48</v>
      </c>
      <c r="F14">
        <v>0</v>
      </c>
      <c r="G14">
        <v>50.16</v>
      </c>
      <c r="H14" s="29">
        <v>571.14</v>
      </c>
      <c r="I14">
        <v>438.9</v>
      </c>
      <c r="J14">
        <v>16.53</v>
      </c>
      <c r="K14">
        <v>31.35</v>
      </c>
      <c r="L14">
        <v>50.16</v>
      </c>
      <c r="M14">
        <v>0</v>
      </c>
      <c r="N14">
        <v>34.200000000000003</v>
      </c>
      <c r="O14">
        <v>0</v>
      </c>
      <c r="P14" s="29">
        <v>571.14</v>
      </c>
    </row>
    <row r="15" spans="1:20" x14ac:dyDescent="0.25">
      <c r="A15" t="s">
        <v>265</v>
      </c>
      <c r="B15" t="s">
        <v>265</v>
      </c>
      <c r="C15">
        <v>451</v>
      </c>
      <c r="D15">
        <v>45.1</v>
      </c>
      <c r="E15">
        <v>391.91899999999998</v>
      </c>
      <c r="F15">
        <v>0.90200000000000002</v>
      </c>
      <c r="G15">
        <v>13.079000000000001</v>
      </c>
      <c r="H15" s="29">
        <v>451</v>
      </c>
      <c r="I15">
        <v>172.28200000000001</v>
      </c>
      <c r="J15">
        <v>78.474000000000004</v>
      </c>
      <c r="K15">
        <v>61.335999999999999</v>
      </c>
      <c r="L15">
        <v>13.079000000000001</v>
      </c>
      <c r="M15">
        <v>3.157</v>
      </c>
      <c r="N15">
        <v>121.77</v>
      </c>
      <c r="O15">
        <v>0.90200000000000002</v>
      </c>
      <c r="P15" s="29">
        <v>451</v>
      </c>
    </row>
    <row r="16" spans="1:20" x14ac:dyDescent="0.25">
      <c r="A16" t="s">
        <v>266</v>
      </c>
      <c r="B16" t="s">
        <v>266</v>
      </c>
      <c r="C16">
        <v>587</v>
      </c>
      <c r="D16">
        <v>210.14599999999999</v>
      </c>
      <c r="E16">
        <v>309.34899999999999</v>
      </c>
      <c r="F16">
        <v>1.1739999999999999</v>
      </c>
      <c r="G16">
        <v>66.918000000000006</v>
      </c>
      <c r="H16" s="29">
        <v>587.58699999999999</v>
      </c>
      <c r="I16">
        <v>433.79300000000001</v>
      </c>
      <c r="J16">
        <v>13.500999999999999</v>
      </c>
      <c r="K16">
        <v>35.22</v>
      </c>
      <c r="L16">
        <v>66.918000000000006</v>
      </c>
      <c r="M16">
        <v>5.87</v>
      </c>
      <c r="N16">
        <v>31.111000000000001</v>
      </c>
      <c r="O16">
        <v>1.1739999999999999</v>
      </c>
      <c r="P16" s="29">
        <v>587.58699999999999</v>
      </c>
    </row>
    <row r="17" spans="1:16" x14ac:dyDescent="0.25">
      <c r="A17" t="s">
        <v>267</v>
      </c>
      <c r="B17" t="s">
        <v>267</v>
      </c>
      <c r="C17">
        <v>1719</v>
      </c>
      <c r="D17">
        <v>979.83</v>
      </c>
      <c r="E17">
        <v>617.12099999999998</v>
      </c>
      <c r="F17">
        <v>0</v>
      </c>
      <c r="G17">
        <v>120.33</v>
      </c>
      <c r="H17" s="29">
        <v>1717.2809999999999</v>
      </c>
      <c r="I17">
        <v>1433.646</v>
      </c>
      <c r="J17">
        <v>63.603000000000002</v>
      </c>
      <c r="K17">
        <v>49.850999999999999</v>
      </c>
      <c r="L17">
        <v>120.33</v>
      </c>
      <c r="M17">
        <v>0</v>
      </c>
      <c r="N17">
        <v>49.850999999999999</v>
      </c>
      <c r="O17">
        <v>0</v>
      </c>
      <c r="P17" s="29">
        <v>1717.2809999999999</v>
      </c>
    </row>
    <row r="18" spans="1:16" x14ac:dyDescent="0.25">
      <c r="A18" t="s">
        <v>268</v>
      </c>
      <c r="B18" t="s">
        <v>268</v>
      </c>
      <c r="C18">
        <v>628</v>
      </c>
      <c r="D18">
        <v>432.69200000000001</v>
      </c>
      <c r="E18">
        <v>157.62799999999999</v>
      </c>
      <c r="F18">
        <v>0</v>
      </c>
      <c r="G18">
        <v>37.052</v>
      </c>
      <c r="H18" s="29">
        <v>627.37199999999996</v>
      </c>
      <c r="I18">
        <v>522.49599999999998</v>
      </c>
      <c r="J18">
        <v>35.795999999999999</v>
      </c>
      <c r="K18">
        <v>17.584</v>
      </c>
      <c r="L18">
        <v>37.052</v>
      </c>
      <c r="M18">
        <v>1.8839999999999999</v>
      </c>
      <c r="N18">
        <v>12.56</v>
      </c>
      <c r="O18">
        <v>0</v>
      </c>
      <c r="P18" s="29">
        <v>627.37199999999996</v>
      </c>
    </row>
    <row r="19" spans="1:16" x14ac:dyDescent="0.25">
      <c r="A19" t="s">
        <v>269</v>
      </c>
      <c r="B19" t="s">
        <v>269</v>
      </c>
      <c r="C19">
        <v>378</v>
      </c>
      <c r="D19">
        <v>142.12799999999999</v>
      </c>
      <c r="E19">
        <v>210.92400000000001</v>
      </c>
      <c r="F19">
        <v>0</v>
      </c>
      <c r="G19">
        <v>24.948</v>
      </c>
      <c r="H19" s="29">
        <v>378</v>
      </c>
      <c r="I19">
        <v>286.90199999999999</v>
      </c>
      <c r="J19">
        <v>13.986000000000001</v>
      </c>
      <c r="K19">
        <v>9.0719999999999992</v>
      </c>
      <c r="L19">
        <v>24.948</v>
      </c>
      <c r="M19">
        <v>4.1580000000000004</v>
      </c>
      <c r="N19">
        <v>38.933999999999997</v>
      </c>
      <c r="O19">
        <v>0</v>
      </c>
      <c r="P19" s="29">
        <v>378</v>
      </c>
    </row>
    <row r="20" spans="1:16" x14ac:dyDescent="0.25">
      <c r="A20" t="s">
        <v>270</v>
      </c>
      <c r="B20" t="s">
        <v>270</v>
      </c>
      <c r="C20">
        <v>207</v>
      </c>
      <c r="D20">
        <v>102.879</v>
      </c>
      <c r="E20">
        <v>53.82</v>
      </c>
      <c r="F20">
        <v>0</v>
      </c>
      <c r="G20">
        <v>50.094000000000001</v>
      </c>
      <c r="H20" s="29">
        <v>206.79300000000001</v>
      </c>
      <c r="I20">
        <v>113.85</v>
      </c>
      <c r="J20">
        <v>24.012</v>
      </c>
      <c r="K20">
        <v>2.8980000000000001</v>
      </c>
      <c r="L20">
        <v>50.094000000000001</v>
      </c>
      <c r="M20">
        <v>1.0349999999999999</v>
      </c>
      <c r="N20">
        <v>14.904</v>
      </c>
      <c r="O20">
        <v>0</v>
      </c>
      <c r="P20" s="29">
        <v>206.79300000000001</v>
      </c>
    </row>
    <row r="21" spans="1:16" x14ac:dyDescent="0.25">
      <c r="A21" t="s">
        <v>271</v>
      </c>
      <c r="B21" t="s">
        <v>271</v>
      </c>
      <c r="C21">
        <v>609</v>
      </c>
      <c r="D21">
        <v>459.18599999999998</v>
      </c>
      <c r="E21">
        <v>18.27</v>
      </c>
      <c r="F21">
        <v>0</v>
      </c>
      <c r="G21">
        <v>132.15299999999999</v>
      </c>
      <c r="H21" s="29">
        <v>609.60900000000004</v>
      </c>
      <c r="I21">
        <v>464.05799999999999</v>
      </c>
      <c r="J21">
        <v>4.2629999999999999</v>
      </c>
      <c r="K21">
        <v>3.0449999999999999</v>
      </c>
      <c r="L21">
        <v>132.15299999999999</v>
      </c>
      <c r="M21">
        <v>0</v>
      </c>
      <c r="N21">
        <v>6.09</v>
      </c>
      <c r="O21">
        <v>0</v>
      </c>
      <c r="P21" s="29">
        <v>609.60900000000004</v>
      </c>
    </row>
    <row r="22" spans="1:16" x14ac:dyDescent="0.25">
      <c r="A22" t="s">
        <v>272</v>
      </c>
      <c r="B22" t="s">
        <v>272</v>
      </c>
      <c r="C22">
        <v>1223</v>
      </c>
      <c r="D22">
        <v>642.07500000000005</v>
      </c>
      <c r="E22">
        <v>220.14</v>
      </c>
      <c r="F22">
        <v>0</v>
      </c>
      <c r="G22">
        <v>359.56200000000001</v>
      </c>
      <c r="H22" s="29">
        <v>1221.777</v>
      </c>
      <c r="I22">
        <v>803.51099999999997</v>
      </c>
      <c r="J22">
        <v>34.244</v>
      </c>
      <c r="K22">
        <v>4.8920000000000003</v>
      </c>
      <c r="L22">
        <v>359.56200000000001</v>
      </c>
      <c r="M22">
        <v>3.669</v>
      </c>
      <c r="N22">
        <v>15.898999999999999</v>
      </c>
      <c r="O22">
        <v>0</v>
      </c>
      <c r="P22" s="29">
        <v>1221.777</v>
      </c>
    </row>
    <row r="23" spans="1:16" x14ac:dyDescent="0.25">
      <c r="A23" t="s">
        <v>273</v>
      </c>
      <c r="B23" t="s">
        <v>273</v>
      </c>
      <c r="C23">
        <v>193</v>
      </c>
      <c r="D23">
        <v>99.009</v>
      </c>
      <c r="E23">
        <v>69.093999999999994</v>
      </c>
      <c r="F23">
        <v>4.0529999999999999</v>
      </c>
      <c r="G23">
        <v>21.036999999999999</v>
      </c>
      <c r="H23" s="29">
        <v>193.19300000000001</v>
      </c>
      <c r="I23">
        <v>152.084</v>
      </c>
      <c r="J23">
        <v>4.0529999999999999</v>
      </c>
      <c r="K23">
        <v>0</v>
      </c>
      <c r="L23">
        <v>21.036999999999999</v>
      </c>
      <c r="M23">
        <v>0</v>
      </c>
      <c r="N23">
        <v>11.965999999999999</v>
      </c>
      <c r="O23">
        <v>4.0529999999999999</v>
      </c>
      <c r="P23" s="29">
        <v>193.19300000000001</v>
      </c>
    </row>
    <row r="24" spans="1:16" x14ac:dyDescent="0.25">
      <c r="D24" t="s">
        <v>274</v>
      </c>
      <c r="E24" t="s">
        <v>275</v>
      </c>
      <c r="F24" t="s">
        <v>181</v>
      </c>
      <c r="G24" t="s">
        <v>276</v>
      </c>
      <c r="I24" t="s">
        <v>184</v>
      </c>
      <c r="J24" t="s">
        <v>183</v>
      </c>
      <c r="K24" t="s">
        <v>183</v>
      </c>
      <c r="L24" t="s">
        <v>236</v>
      </c>
      <c r="M24" t="s">
        <v>186</v>
      </c>
      <c r="N24" t="s">
        <v>183</v>
      </c>
      <c r="O24" t="s">
        <v>183</v>
      </c>
    </row>
    <row r="27" spans="1:16" x14ac:dyDescent="0.25">
      <c r="A27" t="s">
        <v>199</v>
      </c>
      <c r="B27" s="31" t="s">
        <v>93</v>
      </c>
      <c r="C27" s="31" t="s">
        <v>193</v>
      </c>
      <c r="D27" s="31" t="s">
        <v>194</v>
      </c>
      <c r="E27" s="31" t="s">
        <v>195</v>
      </c>
      <c r="F27" s="31" t="s">
        <v>196</v>
      </c>
      <c r="G27" s="31" t="s">
        <v>197</v>
      </c>
      <c r="H27" s="35" t="s">
        <v>198</v>
      </c>
      <c r="I27" s="32" t="s">
        <v>188</v>
      </c>
      <c r="J27" s="32" t="s">
        <v>189</v>
      </c>
      <c r="K27" s="32" t="s">
        <v>84</v>
      </c>
      <c r="L27" s="32" t="s">
        <v>190</v>
      </c>
      <c r="M27" s="32" t="s">
        <v>88</v>
      </c>
      <c r="N27" s="32" t="s">
        <v>191</v>
      </c>
      <c r="O27" s="35" t="s">
        <v>192</v>
      </c>
    </row>
    <row r="28" spans="1:16" x14ac:dyDescent="0.25">
      <c r="A28" t="s">
        <v>249</v>
      </c>
      <c r="B28" s="18">
        <v>28.875</v>
      </c>
      <c r="C28" s="18">
        <f t="shared" ref="C28:C49" si="0">SUM(J2+K2+N2+O2)</f>
        <v>21.75</v>
      </c>
      <c r="D28" s="18"/>
      <c r="E28" s="18">
        <v>145.125</v>
      </c>
      <c r="F28" s="18">
        <v>178.875</v>
      </c>
      <c r="H28" s="35">
        <v>375</v>
      </c>
      <c r="I28" s="18">
        <v>28.875</v>
      </c>
      <c r="J28" s="18">
        <v>223.875</v>
      </c>
      <c r="K28" s="18">
        <v>89.625</v>
      </c>
      <c r="L28" s="18"/>
      <c r="M28" s="18">
        <v>32.25</v>
      </c>
      <c r="O28" s="35">
        <v>375</v>
      </c>
    </row>
    <row r="29" spans="1:16" x14ac:dyDescent="0.25">
      <c r="A29" t="s">
        <v>250</v>
      </c>
      <c r="B29" s="18">
        <v>18.053999999999998</v>
      </c>
      <c r="C29" s="18">
        <f t="shared" si="0"/>
        <v>21.062999999999999</v>
      </c>
      <c r="D29" s="18"/>
      <c r="E29" s="18">
        <v>86.022000000000006</v>
      </c>
      <c r="F29" s="18">
        <v>52.037999999999997</v>
      </c>
      <c r="H29" s="35">
        <v>177</v>
      </c>
      <c r="I29" s="18">
        <v>18.053999999999998</v>
      </c>
      <c r="J29" s="18">
        <v>70.977000000000004</v>
      </c>
      <c r="K29" s="18">
        <v>36.993000000000002</v>
      </c>
      <c r="L29" s="18"/>
      <c r="M29" s="18">
        <v>51.152999999999999</v>
      </c>
      <c r="O29" s="35">
        <v>177</v>
      </c>
    </row>
    <row r="30" spans="1:16" x14ac:dyDescent="0.25">
      <c r="A30" t="s">
        <v>251</v>
      </c>
      <c r="B30" s="18">
        <v>14.103999999999999</v>
      </c>
      <c r="C30" s="18">
        <f t="shared" si="0"/>
        <v>30.96</v>
      </c>
      <c r="D30" s="18"/>
      <c r="E30" s="18">
        <v>181.976</v>
      </c>
      <c r="F30" s="18">
        <v>116.96</v>
      </c>
      <c r="H30" s="35">
        <v>344</v>
      </c>
      <c r="I30" s="18">
        <v>14.103999999999999</v>
      </c>
      <c r="J30" s="18">
        <v>134.16</v>
      </c>
      <c r="K30" s="18">
        <v>115.928</v>
      </c>
      <c r="L30" s="18"/>
      <c r="M30" s="18">
        <v>79.808000000000007</v>
      </c>
      <c r="O30" s="35">
        <v>344</v>
      </c>
    </row>
    <row r="31" spans="1:16" x14ac:dyDescent="0.25">
      <c r="A31" t="s">
        <v>252</v>
      </c>
      <c r="B31" s="18">
        <v>16.038</v>
      </c>
      <c r="C31" s="18">
        <f t="shared" si="0"/>
        <v>116.39700000000001</v>
      </c>
      <c r="D31" s="18"/>
      <c r="E31" s="18">
        <v>47.142000000000003</v>
      </c>
      <c r="F31" s="18">
        <v>63.18</v>
      </c>
      <c r="H31" s="35">
        <v>243</v>
      </c>
      <c r="I31" s="18">
        <v>16.038</v>
      </c>
      <c r="J31" s="18">
        <v>134.62200000000001</v>
      </c>
      <c r="K31" s="18">
        <v>18.954000000000001</v>
      </c>
      <c r="L31" s="18"/>
      <c r="M31" s="18">
        <v>73.143000000000001</v>
      </c>
      <c r="O31" s="35">
        <v>243</v>
      </c>
    </row>
    <row r="32" spans="1:16" x14ac:dyDescent="0.25">
      <c r="A32" t="s">
        <v>2468</v>
      </c>
      <c r="B32" s="18">
        <v>6.06</v>
      </c>
      <c r="C32" s="18">
        <f t="shared" si="0"/>
        <v>24.643999999999998</v>
      </c>
      <c r="D32" s="18"/>
      <c r="E32" s="18">
        <v>257.34800000000001</v>
      </c>
      <c r="F32" s="18">
        <v>115.94799999999999</v>
      </c>
      <c r="H32" s="35">
        <v>404</v>
      </c>
      <c r="I32" s="18">
        <v>6.06</v>
      </c>
      <c r="J32" s="18">
        <v>241.99600000000001</v>
      </c>
      <c r="K32" s="18">
        <v>68.680000000000007</v>
      </c>
      <c r="L32" s="18"/>
      <c r="M32" s="18">
        <v>87.263999999999996</v>
      </c>
      <c r="O32" s="35">
        <v>404</v>
      </c>
    </row>
    <row r="33" spans="1:15" x14ac:dyDescent="0.25">
      <c r="A33" t="s">
        <v>254</v>
      </c>
      <c r="B33" s="18">
        <v>0</v>
      </c>
      <c r="C33" s="18">
        <f t="shared" si="0"/>
        <v>7.8440000000000003</v>
      </c>
      <c r="D33" s="18"/>
      <c r="E33" s="18">
        <v>56.921999999999997</v>
      </c>
      <c r="F33" s="18">
        <v>41.021999999999998</v>
      </c>
      <c r="H33" s="35">
        <v>106</v>
      </c>
      <c r="I33" s="18">
        <v>0</v>
      </c>
      <c r="J33" s="18">
        <v>57.875999999999998</v>
      </c>
      <c r="K33" s="18">
        <v>36.994</v>
      </c>
      <c r="L33" s="18"/>
      <c r="M33" s="18">
        <v>10.917999999999999</v>
      </c>
      <c r="O33" s="35">
        <v>106</v>
      </c>
    </row>
    <row r="34" spans="1:15" x14ac:dyDescent="0.25">
      <c r="A34" t="s">
        <v>255</v>
      </c>
      <c r="B34" s="18">
        <v>3.0880000000000001</v>
      </c>
      <c r="C34" s="18">
        <f t="shared" si="0"/>
        <v>12.931000000000001</v>
      </c>
      <c r="D34" s="18"/>
      <c r="E34" s="18">
        <v>159.99700000000001</v>
      </c>
      <c r="F34" s="18">
        <v>16.984000000000002</v>
      </c>
      <c r="H34" s="35">
        <v>193</v>
      </c>
      <c r="I34" s="18">
        <v>3.0880000000000001</v>
      </c>
      <c r="J34" s="18">
        <v>31.073</v>
      </c>
      <c r="K34" s="18">
        <v>11.000999999999999</v>
      </c>
      <c r="L34" s="18"/>
      <c r="M34" s="18">
        <v>147.83799999999999</v>
      </c>
      <c r="O34" s="35">
        <v>193</v>
      </c>
    </row>
    <row r="35" spans="1:15" x14ac:dyDescent="0.25">
      <c r="A35" t="s">
        <v>256</v>
      </c>
      <c r="B35" s="18">
        <v>0</v>
      </c>
      <c r="C35" s="18">
        <f t="shared" si="0"/>
        <v>121</v>
      </c>
      <c r="D35" s="18"/>
      <c r="E35" s="18">
        <v>0</v>
      </c>
      <c r="F35" s="18">
        <v>0</v>
      </c>
      <c r="H35" s="35">
        <v>121</v>
      </c>
      <c r="I35" s="18">
        <v>0</v>
      </c>
      <c r="J35" s="18">
        <v>3.9929999999999999</v>
      </c>
      <c r="K35" s="18">
        <v>0</v>
      </c>
      <c r="L35" s="18"/>
      <c r="M35" s="18">
        <v>117.00700000000001</v>
      </c>
      <c r="O35" s="35">
        <v>121</v>
      </c>
    </row>
    <row r="36" spans="1:15" x14ac:dyDescent="0.25">
      <c r="A36" t="s">
        <v>258</v>
      </c>
      <c r="B36" s="18">
        <v>15.041</v>
      </c>
      <c r="C36" s="18">
        <f t="shared" si="0"/>
        <v>143.143</v>
      </c>
      <c r="D36" s="18"/>
      <c r="E36" s="18">
        <v>0</v>
      </c>
      <c r="F36" s="18">
        <v>10.984999999999999</v>
      </c>
      <c r="H36" s="35">
        <v>169</v>
      </c>
      <c r="I36" s="18">
        <v>15.041</v>
      </c>
      <c r="J36" s="18">
        <v>65.064999999999998</v>
      </c>
      <c r="K36" s="18">
        <v>9.9710000000000001</v>
      </c>
      <c r="L36" s="18"/>
      <c r="M36" s="18">
        <v>79.091999999999999</v>
      </c>
      <c r="O36" s="35">
        <v>169</v>
      </c>
    </row>
    <row r="37" spans="1:15" x14ac:dyDescent="0.25">
      <c r="A37" t="s">
        <v>260</v>
      </c>
      <c r="B37" s="18">
        <v>0</v>
      </c>
      <c r="C37" s="18">
        <f t="shared" si="0"/>
        <v>187.11</v>
      </c>
      <c r="D37" s="18"/>
      <c r="E37" s="18">
        <v>0.94499999999999995</v>
      </c>
      <c r="F37" s="18">
        <v>0.94499999999999995</v>
      </c>
      <c r="H37" s="35">
        <v>189</v>
      </c>
      <c r="I37" s="18">
        <v>0</v>
      </c>
      <c r="J37" s="18">
        <v>54.054000000000002</v>
      </c>
      <c r="K37" s="18">
        <v>0.94499999999999995</v>
      </c>
      <c r="L37" s="18"/>
      <c r="M37" s="18">
        <v>134.001</v>
      </c>
      <c r="O37" s="35">
        <v>189</v>
      </c>
    </row>
    <row r="38" spans="1:15" x14ac:dyDescent="0.25">
      <c r="A38" t="s">
        <v>262</v>
      </c>
      <c r="B38" s="18">
        <v>7.98</v>
      </c>
      <c r="C38" s="18">
        <f t="shared" si="0"/>
        <v>277.02</v>
      </c>
      <c r="D38" s="18"/>
      <c r="E38" s="18">
        <v>0</v>
      </c>
      <c r="F38" s="18">
        <v>0</v>
      </c>
      <c r="H38" s="35">
        <v>285</v>
      </c>
      <c r="I38" s="18">
        <v>7.98</v>
      </c>
      <c r="J38" s="18">
        <v>188.95500000000001</v>
      </c>
      <c r="K38" s="18">
        <v>0</v>
      </c>
      <c r="L38" s="18"/>
      <c r="M38" s="18">
        <v>88.064999999999998</v>
      </c>
      <c r="O38" s="35">
        <v>285</v>
      </c>
    </row>
    <row r="39" spans="1:15" x14ac:dyDescent="0.25">
      <c r="A39" t="s">
        <v>263</v>
      </c>
      <c r="B39" s="18">
        <v>2.964</v>
      </c>
      <c r="C39" s="18">
        <f t="shared" si="0"/>
        <v>74.897999999999996</v>
      </c>
      <c r="D39" s="18"/>
      <c r="E39" s="18">
        <v>0</v>
      </c>
      <c r="F39" s="18">
        <v>36.024000000000001</v>
      </c>
      <c r="H39" s="35">
        <v>114</v>
      </c>
      <c r="I39" s="18">
        <v>2.964</v>
      </c>
      <c r="J39" s="18">
        <v>34.997999999999998</v>
      </c>
      <c r="K39" s="18">
        <v>75.924000000000007</v>
      </c>
      <c r="L39" s="18"/>
      <c r="M39" s="18">
        <v>0</v>
      </c>
      <c r="O39" s="35">
        <v>114</v>
      </c>
    </row>
    <row r="40" spans="1:15" x14ac:dyDescent="0.25">
      <c r="A40" t="s">
        <v>264</v>
      </c>
      <c r="B40" s="18">
        <v>50.16</v>
      </c>
      <c r="C40" s="18">
        <f t="shared" si="0"/>
        <v>82.080000000000013</v>
      </c>
      <c r="D40" s="18"/>
      <c r="E40" s="18">
        <v>0</v>
      </c>
      <c r="F40" s="18">
        <v>438.9</v>
      </c>
      <c r="H40" s="35">
        <v>570</v>
      </c>
      <c r="I40" s="18">
        <v>50.16</v>
      </c>
      <c r="J40" s="18">
        <v>378.48</v>
      </c>
      <c r="K40" s="18">
        <v>142.5</v>
      </c>
      <c r="L40" s="18"/>
      <c r="M40" s="18">
        <v>0</v>
      </c>
      <c r="O40" s="35">
        <v>570</v>
      </c>
    </row>
    <row r="41" spans="1:15" x14ac:dyDescent="0.25">
      <c r="A41" t="s">
        <v>265</v>
      </c>
      <c r="B41" s="18">
        <v>13.079000000000001</v>
      </c>
      <c r="C41" s="18">
        <f t="shared" si="0"/>
        <v>262.48199999999997</v>
      </c>
      <c r="D41" s="18"/>
      <c r="E41" s="18">
        <v>3.157</v>
      </c>
      <c r="F41" s="18">
        <v>172.28200000000001</v>
      </c>
      <c r="H41" s="35">
        <v>451</v>
      </c>
      <c r="I41" s="18">
        <v>13.079000000000001</v>
      </c>
      <c r="J41" s="18">
        <v>391.91899999999998</v>
      </c>
      <c r="K41" s="18">
        <v>45.1</v>
      </c>
      <c r="L41" s="18"/>
      <c r="M41" s="18">
        <v>0.90200000000000002</v>
      </c>
      <c r="O41" s="35">
        <v>451</v>
      </c>
    </row>
    <row r="42" spans="1:15" x14ac:dyDescent="0.25">
      <c r="A42" t="s">
        <v>266</v>
      </c>
      <c r="B42" s="18">
        <v>66.918000000000006</v>
      </c>
      <c r="C42" s="18">
        <f t="shared" si="0"/>
        <v>81.006</v>
      </c>
      <c r="D42" s="18"/>
      <c r="E42" s="18">
        <v>5.87</v>
      </c>
      <c r="F42" s="18">
        <v>433.79300000000001</v>
      </c>
      <c r="H42" s="35">
        <v>587</v>
      </c>
      <c r="I42" s="18">
        <v>66.918000000000006</v>
      </c>
      <c r="J42" s="18">
        <v>309.34899999999999</v>
      </c>
      <c r="K42" s="18">
        <v>210.14599999999999</v>
      </c>
      <c r="L42" s="18"/>
      <c r="M42" s="18">
        <v>1.1739999999999999</v>
      </c>
      <c r="O42" s="35">
        <v>587</v>
      </c>
    </row>
    <row r="43" spans="1:15" x14ac:dyDescent="0.25">
      <c r="A43" t="s">
        <v>267</v>
      </c>
      <c r="B43" s="18">
        <v>120.33</v>
      </c>
      <c r="C43" s="18">
        <f t="shared" si="0"/>
        <v>163.30500000000001</v>
      </c>
      <c r="D43" s="18"/>
      <c r="E43" s="18">
        <v>0</v>
      </c>
      <c r="F43" s="18">
        <v>1433.646</v>
      </c>
      <c r="H43" s="35">
        <v>1719</v>
      </c>
      <c r="I43" s="18">
        <v>120.33</v>
      </c>
      <c r="J43" s="18">
        <v>617.12099999999998</v>
      </c>
      <c r="K43" s="18">
        <v>979.83</v>
      </c>
      <c r="L43" s="18"/>
      <c r="M43" s="18">
        <v>0</v>
      </c>
      <c r="O43" s="35">
        <v>1719</v>
      </c>
    </row>
    <row r="44" spans="1:15" x14ac:dyDescent="0.25">
      <c r="A44" t="s">
        <v>268</v>
      </c>
      <c r="B44" s="18">
        <v>37.052</v>
      </c>
      <c r="C44" s="18">
        <f t="shared" si="0"/>
        <v>65.94</v>
      </c>
      <c r="D44" s="18"/>
      <c r="E44" s="18">
        <v>1.8839999999999999</v>
      </c>
      <c r="F44" s="18">
        <v>522.49599999999998</v>
      </c>
      <c r="H44" s="35">
        <v>628</v>
      </c>
      <c r="I44" s="18">
        <v>37.052</v>
      </c>
      <c r="J44" s="18">
        <v>157.62799999999999</v>
      </c>
      <c r="K44" s="18">
        <v>432.69200000000001</v>
      </c>
      <c r="L44" s="18"/>
      <c r="M44" s="18">
        <v>0</v>
      </c>
      <c r="O44" s="35">
        <v>628</v>
      </c>
    </row>
    <row r="45" spans="1:15" x14ac:dyDescent="0.25">
      <c r="A45" t="s">
        <v>269</v>
      </c>
      <c r="B45" s="18">
        <v>24.948</v>
      </c>
      <c r="C45" s="18">
        <f t="shared" si="0"/>
        <v>61.991999999999997</v>
      </c>
      <c r="D45" s="18"/>
      <c r="E45" s="18">
        <v>4.1580000000000004</v>
      </c>
      <c r="F45" s="18">
        <v>286.90199999999999</v>
      </c>
      <c r="H45" s="35">
        <v>378</v>
      </c>
      <c r="I45" s="18">
        <v>24.948</v>
      </c>
      <c r="J45" s="18">
        <v>210.92400000000001</v>
      </c>
      <c r="K45" s="18">
        <v>142.12799999999999</v>
      </c>
      <c r="L45" s="18"/>
      <c r="M45" s="18">
        <v>0</v>
      </c>
      <c r="O45" s="35">
        <v>378</v>
      </c>
    </row>
    <row r="46" spans="1:15" x14ac:dyDescent="0.25">
      <c r="A46" t="s">
        <v>270</v>
      </c>
      <c r="B46" s="18">
        <v>50.094000000000001</v>
      </c>
      <c r="C46" s="18">
        <f t="shared" si="0"/>
        <v>41.814</v>
      </c>
      <c r="D46" s="18"/>
      <c r="E46" s="18">
        <v>1.0349999999999999</v>
      </c>
      <c r="F46" s="18">
        <v>113.85</v>
      </c>
      <c r="H46" s="35">
        <v>207</v>
      </c>
      <c r="I46" s="18">
        <v>50.094000000000001</v>
      </c>
      <c r="J46" s="18">
        <v>53.82</v>
      </c>
      <c r="K46" s="18">
        <v>102.879</v>
      </c>
      <c r="L46" s="18"/>
      <c r="M46" s="18">
        <v>0</v>
      </c>
      <c r="O46" s="35">
        <v>207</v>
      </c>
    </row>
    <row r="47" spans="1:15" x14ac:dyDescent="0.25">
      <c r="A47" t="s">
        <v>271</v>
      </c>
      <c r="B47" s="18">
        <v>132.15299999999999</v>
      </c>
      <c r="C47" s="18">
        <f t="shared" si="0"/>
        <v>13.398</v>
      </c>
      <c r="D47" s="18"/>
      <c r="E47" s="18">
        <v>0</v>
      </c>
      <c r="F47" s="18">
        <v>464.05799999999999</v>
      </c>
      <c r="H47" s="35">
        <v>609</v>
      </c>
      <c r="I47" s="18">
        <v>132.15299999999999</v>
      </c>
      <c r="J47" s="18">
        <v>18.27</v>
      </c>
      <c r="K47" s="18">
        <v>459.18599999999998</v>
      </c>
      <c r="L47" s="18"/>
      <c r="M47" s="18">
        <v>0</v>
      </c>
      <c r="O47" s="35">
        <v>609</v>
      </c>
    </row>
    <row r="48" spans="1:15" x14ac:dyDescent="0.25">
      <c r="A48" t="s">
        <v>272</v>
      </c>
      <c r="B48" s="18">
        <v>359.56200000000001</v>
      </c>
      <c r="C48" s="18">
        <f t="shared" si="0"/>
        <v>55.035000000000004</v>
      </c>
      <c r="D48" s="18"/>
      <c r="E48" s="18">
        <v>3.669</v>
      </c>
      <c r="F48" s="18">
        <v>803.51099999999997</v>
      </c>
      <c r="H48" s="35">
        <v>1223</v>
      </c>
      <c r="I48" s="18">
        <v>359.56200000000001</v>
      </c>
      <c r="J48" s="18">
        <v>220.14</v>
      </c>
      <c r="K48" s="18">
        <v>642.07500000000005</v>
      </c>
      <c r="L48" s="18"/>
      <c r="M48" s="18">
        <v>0</v>
      </c>
      <c r="O48" s="35">
        <v>1223</v>
      </c>
    </row>
    <row r="49" spans="1:15" x14ac:dyDescent="0.25">
      <c r="A49" t="s">
        <v>273</v>
      </c>
      <c r="B49" s="18">
        <v>21.036999999999999</v>
      </c>
      <c r="C49" s="18">
        <f t="shared" si="0"/>
        <v>20.071999999999999</v>
      </c>
      <c r="D49" s="18"/>
      <c r="E49" s="18">
        <v>0</v>
      </c>
      <c r="F49" s="18">
        <v>152.084</v>
      </c>
      <c r="H49" s="35">
        <v>193</v>
      </c>
      <c r="I49" s="18">
        <v>21.036999999999999</v>
      </c>
      <c r="J49" s="18">
        <v>69.093999999999994</v>
      </c>
      <c r="K49" s="18">
        <v>99.009</v>
      </c>
      <c r="L49" s="18"/>
      <c r="M49" s="18">
        <v>4.0529999999999999</v>
      </c>
      <c r="O49" s="35">
        <v>193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30"/>
  <sheetViews>
    <sheetView zoomScaleNormal="100" workbookViewId="0">
      <selection activeCell="D18" sqref="D18:I30"/>
    </sheetView>
  </sheetViews>
  <sheetFormatPr defaultColWidth="8.7109375" defaultRowHeight="15" x14ac:dyDescent="0.25"/>
  <cols>
    <col min="1" max="1" width="29" customWidth="1"/>
    <col min="2" max="2" width="24.85546875" customWidth="1"/>
    <col min="3" max="3" width="28.85546875" customWidth="1"/>
    <col min="7" max="7" width="8.85546875" customWidth="1"/>
    <col min="9" max="9" width="11.5703125" customWidth="1"/>
    <col min="10" max="10" width="13" customWidth="1"/>
    <col min="11" max="11" width="11.5703125" customWidth="1"/>
  </cols>
  <sheetData>
    <row r="1" spans="1:23" x14ac:dyDescent="0.25">
      <c r="A1" t="s">
        <v>277</v>
      </c>
      <c r="B1" t="s">
        <v>278</v>
      </c>
      <c r="C1" t="s">
        <v>279</v>
      </c>
      <c r="D1" s="35" t="s">
        <v>81</v>
      </c>
      <c r="E1" t="s">
        <v>241</v>
      </c>
      <c r="F1" t="s">
        <v>280</v>
      </c>
      <c r="G1" t="s">
        <v>242</v>
      </c>
      <c r="H1" t="s">
        <v>243</v>
      </c>
      <c r="I1" t="s">
        <v>281</v>
      </c>
      <c r="J1" t="s">
        <v>282</v>
      </c>
      <c r="K1" t="s">
        <v>283</v>
      </c>
      <c r="L1" t="s">
        <v>284</v>
      </c>
      <c r="M1" t="s">
        <v>285</v>
      </c>
      <c r="N1" t="s">
        <v>286</v>
      </c>
      <c r="O1" t="s">
        <v>287</v>
      </c>
      <c r="P1" t="s">
        <v>288</v>
      </c>
      <c r="Q1" t="s">
        <v>289</v>
      </c>
      <c r="R1" t="s">
        <v>96</v>
      </c>
      <c r="S1" t="s">
        <v>290</v>
      </c>
      <c r="T1" t="s">
        <v>291</v>
      </c>
      <c r="U1" t="s">
        <v>93</v>
      </c>
      <c r="V1" t="s">
        <v>283</v>
      </c>
    </row>
    <row r="2" spans="1:23" x14ac:dyDescent="0.25">
      <c r="A2" t="s">
        <v>226</v>
      </c>
      <c r="B2" t="s">
        <v>226</v>
      </c>
      <c r="C2" t="s">
        <v>292</v>
      </c>
      <c r="D2" s="35">
        <v>644</v>
      </c>
      <c r="E2">
        <v>77</v>
      </c>
      <c r="F2">
        <v>0</v>
      </c>
      <c r="G2" s="18">
        <v>23</v>
      </c>
      <c r="H2" s="18">
        <v>0</v>
      </c>
      <c r="I2">
        <v>0</v>
      </c>
      <c r="J2">
        <v>0</v>
      </c>
      <c r="K2" t="str">
        <f t="shared" ref="K2:K14" si="0">IF(SUM(E2:J2)=100,"PASS","FAIL")</f>
        <v>PASS</v>
      </c>
      <c r="L2" s="36">
        <v>36</v>
      </c>
      <c r="M2" s="36">
        <v>12</v>
      </c>
      <c r="N2" s="36">
        <v>1</v>
      </c>
      <c r="O2" s="36">
        <v>2</v>
      </c>
      <c r="P2" s="36">
        <v>22</v>
      </c>
      <c r="Q2" s="36">
        <v>21</v>
      </c>
      <c r="R2" s="36">
        <v>6</v>
      </c>
      <c r="S2" s="36">
        <v>0</v>
      </c>
      <c r="T2" s="36">
        <v>0</v>
      </c>
      <c r="U2" s="37">
        <v>0</v>
      </c>
      <c r="V2" t="str">
        <f t="shared" ref="V2:V14" si="1">IF(SUM(L2:U2)=100,"PASS","FAIL")</f>
        <v>PASS</v>
      </c>
    </row>
    <row r="3" spans="1:23" x14ac:dyDescent="0.25">
      <c r="A3" t="s">
        <v>293</v>
      </c>
      <c r="B3" t="s">
        <v>293</v>
      </c>
      <c r="C3" t="s">
        <v>294</v>
      </c>
      <c r="D3" s="35">
        <v>116</v>
      </c>
      <c r="E3">
        <v>99</v>
      </c>
      <c r="F3">
        <v>0</v>
      </c>
      <c r="G3" s="18">
        <v>1</v>
      </c>
      <c r="H3" s="18">
        <v>0</v>
      </c>
      <c r="I3">
        <v>0</v>
      </c>
      <c r="J3">
        <v>0</v>
      </c>
      <c r="K3" t="str">
        <f t="shared" si="0"/>
        <v>PASS</v>
      </c>
      <c r="L3" s="38">
        <v>29</v>
      </c>
      <c r="M3" s="38">
        <v>5</v>
      </c>
      <c r="N3" s="38">
        <v>3</v>
      </c>
      <c r="O3" s="38">
        <v>20</v>
      </c>
      <c r="P3" s="38">
        <v>19</v>
      </c>
      <c r="Q3" s="38">
        <v>3</v>
      </c>
      <c r="R3" s="38">
        <v>5</v>
      </c>
      <c r="S3" s="38">
        <v>4</v>
      </c>
      <c r="T3" s="38">
        <v>11</v>
      </c>
      <c r="U3" s="39">
        <v>0</v>
      </c>
      <c r="V3" t="str">
        <f t="shared" si="1"/>
        <v>FAIL</v>
      </c>
      <c r="W3" t="s">
        <v>295</v>
      </c>
    </row>
    <row r="4" spans="1:23" x14ac:dyDescent="0.25">
      <c r="A4" t="s">
        <v>296</v>
      </c>
      <c r="B4" t="s">
        <v>296</v>
      </c>
      <c r="C4" t="s">
        <v>297</v>
      </c>
      <c r="D4" s="35">
        <v>185</v>
      </c>
      <c r="E4">
        <v>100</v>
      </c>
      <c r="F4">
        <v>0</v>
      </c>
      <c r="G4" s="18">
        <v>0</v>
      </c>
      <c r="H4" s="18">
        <v>0</v>
      </c>
      <c r="I4">
        <v>0</v>
      </c>
      <c r="J4">
        <v>0</v>
      </c>
      <c r="K4" t="str">
        <f t="shared" si="0"/>
        <v>PASS</v>
      </c>
      <c r="L4" s="36">
        <v>22</v>
      </c>
      <c r="M4" s="36">
        <v>36</v>
      </c>
      <c r="N4" s="36">
        <v>33</v>
      </c>
      <c r="O4" s="36">
        <v>8</v>
      </c>
      <c r="P4" s="36">
        <v>1</v>
      </c>
      <c r="Q4" s="36">
        <v>0</v>
      </c>
      <c r="R4" s="36">
        <v>0</v>
      </c>
      <c r="S4" s="36">
        <v>0</v>
      </c>
      <c r="T4" s="36">
        <v>0</v>
      </c>
      <c r="U4" s="37">
        <v>0</v>
      </c>
      <c r="V4" t="str">
        <f t="shared" si="1"/>
        <v>PASS</v>
      </c>
    </row>
    <row r="5" spans="1:23" x14ac:dyDescent="0.25">
      <c r="A5" t="s">
        <v>298</v>
      </c>
      <c r="B5" t="s">
        <v>298</v>
      </c>
      <c r="C5" t="s">
        <v>299</v>
      </c>
      <c r="D5" s="35">
        <v>209</v>
      </c>
      <c r="E5">
        <v>3</v>
      </c>
      <c r="F5">
        <v>95</v>
      </c>
      <c r="G5" s="18">
        <v>0</v>
      </c>
      <c r="H5" s="18">
        <v>0</v>
      </c>
      <c r="I5">
        <v>2</v>
      </c>
      <c r="J5">
        <v>0</v>
      </c>
      <c r="K5" t="str">
        <f t="shared" si="0"/>
        <v>PASS</v>
      </c>
      <c r="L5" s="38">
        <v>70</v>
      </c>
      <c r="M5" s="38">
        <v>22</v>
      </c>
      <c r="N5" s="38">
        <v>2</v>
      </c>
      <c r="O5" s="38">
        <v>2</v>
      </c>
      <c r="P5" s="38">
        <v>3</v>
      </c>
      <c r="Q5" s="38">
        <v>1</v>
      </c>
      <c r="R5" s="38">
        <v>0</v>
      </c>
      <c r="S5" s="38">
        <v>0</v>
      </c>
      <c r="T5" s="38">
        <v>0</v>
      </c>
      <c r="U5" s="39">
        <v>0</v>
      </c>
      <c r="V5" t="str">
        <f t="shared" si="1"/>
        <v>PASS</v>
      </c>
    </row>
    <row r="6" spans="1:23" x14ac:dyDescent="0.25">
      <c r="A6" t="s">
        <v>300</v>
      </c>
      <c r="B6" t="s">
        <v>300</v>
      </c>
      <c r="C6" t="s">
        <v>301</v>
      </c>
      <c r="D6" s="35">
        <v>222</v>
      </c>
      <c r="E6">
        <v>2</v>
      </c>
      <c r="F6">
        <v>66</v>
      </c>
      <c r="G6" s="18">
        <v>1</v>
      </c>
      <c r="H6" s="18">
        <v>14</v>
      </c>
      <c r="I6">
        <v>15</v>
      </c>
      <c r="J6">
        <v>2</v>
      </c>
      <c r="K6" t="str">
        <f t="shared" si="0"/>
        <v>PASS</v>
      </c>
      <c r="L6" s="36">
        <v>49</v>
      </c>
      <c r="M6" s="36">
        <v>20</v>
      </c>
      <c r="N6" s="36">
        <v>2</v>
      </c>
      <c r="O6" s="36">
        <v>6</v>
      </c>
      <c r="P6" s="36">
        <v>5</v>
      </c>
      <c r="Q6" s="36">
        <v>3</v>
      </c>
      <c r="R6" s="36">
        <v>1</v>
      </c>
      <c r="S6" s="36">
        <v>2</v>
      </c>
      <c r="T6" s="36">
        <v>0</v>
      </c>
      <c r="U6" s="37">
        <v>12</v>
      </c>
      <c r="V6" t="str">
        <f t="shared" si="1"/>
        <v>PASS</v>
      </c>
    </row>
    <row r="7" spans="1:23" x14ac:dyDescent="0.25">
      <c r="A7" t="s">
        <v>302</v>
      </c>
      <c r="B7" t="s">
        <v>302</v>
      </c>
      <c r="C7" t="s">
        <v>303</v>
      </c>
      <c r="D7" s="35">
        <v>479</v>
      </c>
      <c r="E7">
        <v>3</v>
      </c>
      <c r="F7">
        <v>79</v>
      </c>
      <c r="G7" s="18">
        <v>0</v>
      </c>
      <c r="H7" s="18">
        <v>3</v>
      </c>
      <c r="I7">
        <v>6</v>
      </c>
      <c r="J7">
        <v>9</v>
      </c>
      <c r="K7" t="str">
        <f t="shared" si="0"/>
        <v>PASS</v>
      </c>
      <c r="L7" s="38">
        <v>67</v>
      </c>
      <c r="M7" s="38">
        <v>16</v>
      </c>
      <c r="N7" s="38">
        <v>1</v>
      </c>
      <c r="O7" s="38">
        <v>5</v>
      </c>
      <c r="P7" s="38">
        <v>5</v>
      </c>
      <c r="Q7" s="38">
        <v>3</v>
      </c>
      <c r="R7" s="38">
        <v>0</v>
      </c>
      <c r="S7" s="38">
        <v>0</v>
      </c>
      <c r="T7" s="38">
        <v>0</v>
      </c>
      <c r="U7" s="39">
        <v>3</v>
      </c>
      <c r="V7" t="str">
        <f t="shared" si="1"/>
        <v>PASS</v>
      </c>
    </row>
    <row r="8" spans="1:23" x14ac:dyDescent="0.25">
      <c r="A8" t="s">
        <v>304</v>
      </c>
      <c r="B8" t="s">
        <v>304</v>
      </c>
      <c r="C8" t="s">
        <v>305</v>
      </c>
      <c r="D8" s="35">
        <v>87</v>
      </c>
      <c r="E8">
        <v>2</v>
      </c>
      <c r="F8">
        <v>87</v>
      </c>
      <c r="G8" s="18">
        <v>0</v>
      </c>
      <c r="H8" s="18">
        <v>3</v>
      </c>
      <c r="I8">
        <v>8</v>
      </c>
      <c r="J8">
        <v>0</v>
      </c>
      <c r="K8" t="str">
        <f t="shared" si="0"/>
        <v>PASS</v>
      </c>
      <c r="L8" s="36">
        <v>75</v>
      </c>
      <c r="M8" s="36">
        <v>10</v>
      </c>
      <c r="N8" s="36">
        <v>0</v>
      </c>
      <c r="O8" s="36">
        <v>3</v>
      </c>
      <c r="P8" s="36">
        <v>5</v>
      </c>
      <c r="Q8" s="36">
        <v>2</v>
      </c>
      <c r="R8" s="36">
        <v>2</v>
      </c>
      <c r="S8" s="36">
        <v>0</v>
      </c>
      <c r="T8" s="36">
        <v>0</v>
      </c>
      <c r="U8" s="37">
        <v>3</v>
      </c>
      <c r="V8" t="str">
        <f t="shared" si="1"/>
        <v>PASS</v>
      </c>
    </row>
    <row r="9" spans="1:23" x14ac:dyDescent="0.25">
      <c r="A9" t="s">
        <v>306</v>
      </c>
      <c r="B9" t="s">
        <v>306</v>
      </c>
      <c r="C9" t="s">
        <v>307</v>
      </c>
      <c r="D9" s="35">
        <v>125</v>
      </c>
      <c r="E9">
        <v>100</v>
      </c>
      <c r="F9">
        <v>0</v>
      </c>
      <c r="G9" s="18">
        <v>0</v>
      </c>
      <c r="H9" s="18">
        <v>0</v>
      </c>
      <c r="I9">
        <v>0</v>
      </c>
      <c r="J9">
        <v>0</v>
      </c>
      <c r="K9" t="str">
        <f t="shared" si="0"/>
        <v>PASS</v>
      </c>
      <c r="L9" s="38">
        <v>41</v>
      </c>
      <c r="M9" s="38">
        <v>22</v>
      </c>
      <c r="N9" s="38">
        <v>2</v>
      </c>
      <c r="O9" s="38">
        <v>22</v>
      </c>
      <c r="P9" s="38">
        <v>6</v>
      </c>
      <c r="Q9" s="38">
        <v>2</v>
      </c>
      <c r="R9" s="38">
        <v>2</v>
      </c>
      <c r="S9" s="38">
        <v>3</v>
      </c>
      <c r="T9" s="38">
        <v>0</v>
      </c>
      <c r="U9" s="39">
        <v>0</v>
      </c>
      <c r="V9" t="str">
        <f t="shared" si="1"/>
        <v>PASS</v>
      </c>
    </row>
    <row r="10" spans="1:23" x14ac:dyDescent="0.25">
      <c r="A10" t="s">
        <v>308</v>
      </c>
      <c r="B10" t="s">
        <v>308</v>
      </c>
      <c r="C10" t="s">
        <v>309</v>
      </c>
      <c r="D10" s="35">
        <v>298</v>
      </c>
      <c r="E10">
        <v>99</v>
      </c>
      <c r="F10">
        <v>1</v>
      </c>
      <c r="G10" s="18">
        <v>0</v>
      </c>
      <c r="H10" s="18">
        <v>0</v>
      </c>
      <c r="I10">
        <v>0</v>
      </c>
      <c r="J10">
        <v>0</v>
      </c>
      <c r="K10" t="str">
        <f t="shared" si="0"/>
        <v>PASS</v>
      </c>
      <c r="L10" s="36">
        <v>56</v>
      </c>
      <c r="M10" s="36">
        <v>14</v>
      </c>
      <c r="N10" s="36">
        <v>1</v>
      </c>
      <c r="O10" s="36">
        <v>6</v>
      </c>
      <c r="P10" s="36">
        <v>12</v>
      </c>
      <c r="Q10" s="36">
        <v>0</v>
      </c>
      <c r="R10" s="36">
        <v>0</v>
      </c>
      <c r="S10" s="36">
        <v>1</v>
      </c>
      <c r="T10" s="36">
        <v>10</v>
      </c>
      <c r="U10" s="37">
        <v>0</v>
      </c>
      <c r="V10" t="str">
        <f t="shared" si="1"/>
        <v>PASS</v>
      </c>
    </row>
    <row r="11" spans="1:23" x14ac:dyDescent="0.25">
      <c r="A11" t="s">
        <v>310</v>
      </c>
      <c r="B11" t="s">
        <v>310</v>
      </c>
      <c r="C11" t="s">
        <v>311</v>
      </c>
      <c r="D11" s="35">
        <v>158</v>
      </c>
      <c r="E11">
        <v>54</v>
      </c>
      <c r="F11">
        <v>0</v>
      </c>
      <c r="G11" s="18">
        <v>46</v>
      </c>
      <c r="H11" s="18">
        <v>0</v>
      </c>
      <c r="I11">
        <v>0</v>
      </c>
      <c r="J11">
        <v>0</v>
      </c>
      <c r="K11" t="str">
        <f t="shared" si="0"/>
        <v>PASS</v>
      </c>
      <c r="L11" s="38">
        <v>61</v>
      </c>
      <c r="M11" s="38">
        <v>8</v>
      </c>
      <c r="N11" s="38">
        <v>1</v>
      </c>
      <c r="O11" s="38">
        <v>6</v>
      </c>
      <c r="P11" s="38">
        <v>14</v>
      </c>
      <c r="Q11" s="38">
        <v>6</v>
      </c>
      <c r="R11" s="38">
        <v>4</v>
      </c>
      <c r="S11" s="38">
        <v>0</v>
      </c>
      <c r="T11" s="38">
        <v>0</v>
      </c>
      <c r="U11" s="39">
        <v>0</v>
      </c>
      <c r="V11" t="str">
        <f t="shared" si="1"/>
        <v>PASS</v>
      </c>
    </row>
    <row r="12" spans="1:23" x14ac:dyDescent="0.25">
      <c r="A12" t="s">
        <v>312</v>
      </c>
      <c r="B12" t="s">
        <v>312</v>
      </c>
      <c r="C12" t="s">
        <v>313</v>
      </c>
      <c r="D12" s="35">
        <v>203</v>
      </c>
      <c r="E12">
        <v>47</v>
      </c>
      <c r="F12">
        <v>15</v>
      </c>
      <c r="G12" s="18">
        <v>0</v>
      </c>
      <c r="H12" s="18">
        <v>16</v>
      </c>
      <c r="I12">
        <v>4</v>
      </c>
      <c r="J12">
        <v>18</v>
      </c>
      <c r="K12" t="str">
        <f t="shared" si="0"/>
        <v>PASS</v>
      </c>
      <c r="L12" s="36">
        <v>39</v>
      </c>
      <c r="M12" s="36">
        <v>27</v>
      </c>
      <c r="N12" s="36">
        <v>6</v>
      </c>
      <c r="O12" s="36">
        <v>3</v>
      </c>
      <c r="P12" s="36">
        <v>8</v>
      </c>
      <c r="Q12" s="36">
        <v>1</v>
      </c>
      <c r="R12" s="36">
        <v>0</v>
      </c>
      <c r="S12" s="36">
        <v>0</v>
      </c>
      <c r="T12" s="36">
        <v>0</v>
      </c>
      <c r="U12" s="37">
        <v>16</v>
      </c>
      <c r="V12" t="str">
        <f t="shared" si="1"/>
        <v>PASS</v>
      </c>
    </row>
    <row r="13" spans="1:23" x14ac:dyDescent="0.25">
      <c r="A13" t="s">
        <v>314</v>
      </c>
      <c r="B13" t="s">
        <v>314</v>
      </c>
      <c r="C13" t="s">
        <v>315</v>
      </c>
      <c r="D13" s="35">
        <v>499</v>
      </c>
      <c r="E13">
        <v>3</v>
      </c>
      <c r="F13">
        <v>0</v>
      </c>
      <c r="G13" s="18">
        <v>97</v>
      </c>
      <c r="H13" s="18">
        <v>0</v>
      </c>
      <c r="I13">
        <v>0</v>
      </c>
      <c r="J13">
        <v>0</v>
      </c>
      <c r="K13" t="str">
        <f t="shared" si="0"/>
        <v>PASS</v>
      </c>
      <c r="L13" s="38">
        <v>85</v>
      </c>
      <c r="M13" s="38">
        <v>15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9">
        <v>0</v>
      </c>
      <c r="V13" t="str">
        <f t="shared" si="1"/>
        <v>PASS</v>
      </c>
    </row>
    <row r="14" spans="1:23" x14ac:dyDescent="0.25">
      <c r="A14" t="s">
        <v>316</v>
      </c>
      <c r="B14" t="s">
        <v>316</v>
      </c>
      <c r="C14" t="s">
        <v>317</v>
      </c>
      <c r="D14" s="35">
        <v>208</v>
      </c>
      <c r="E14">
        <v>100</v>
      </c>
      <c r="F14">
        <v>0</v>
      </c>
      <c r="G14" s="18">
        <v>0</v>
      </c>
      <c r="H14" s="18">
        <v>0</v>
      </c>
      <c r="I14">
        <v>0</v>
      </c>
      <c r="J14">
        <v>0</v>
      </c>
      <c r="K14" t="str">
        <f t="shared" si="0"/>
        <v>PASS</v>
      </c>
      <c r="L14" s="36">
        <v>54</v>
      </c>
      <c r="M14" s="36">
        <v>26</v>
      </c>
      <c r="N14" s="36">
        <v>9</v>
      </c>
      <c r="O14" s="36">
        <v>6</v>
      </c>
      <c r="P14" s="36">
        <v>5</v>
      </c>
      <c r="Q14" s="36">
        <v>0</v>
      </c>
      <c r="R14" s="36">
        <v>0</v>
      </c>
      <c r="S14" s="36">
        <v>0</v>
      </c>
      <c r="T14" s="36">
        <v>0</v>
      </c>
      <c r="U14" s="37">
        <v>0</v>
      </c>
      <c r="V14" t="str">
        <f t="shared" si="1"/>
        <v>PASS</v>
      </c>
    </row>
    <row r="15" spans="1:23" x14ac:dyDescent="0.25">
      <c r="A15" t="s">
        <v>318</v>
      </c>
      <c r="E15" t="s">
        <v>275</v>
      </c>
      <c r="F15" t="s">
        <v>319</v>
      </c>
      <c r="G15" t="s">
        <v>320</v>
      </c>
      <c r="H15" t="s">
        <v>276</v>
      </c>
      <c r="I15" t="s">
        <v>321</v>
      </c>
      <c r="J15" s="6" t="s">
        <v>275</v>
      </c>
      <c r="L15" t="s">
        <v>186</v>
      </c>
      <c r="M15" t="s">
        <v>186</v>
      </c>
      <c r="N15" t="s">
        <v>186</v>
      </c>
      <c r="O15" t="s">
        <v>185</v>
      </c>
      <c r="P15" t="s">
        <v>183</v>
      </c>
      <c r="Q15" t="s">
        <v>183</v>
      </c>
      <c r="R15" t="s">
        <v>183</v>
      </c>
      <c r="S15" t="s">
        <v>184</v>
      </c>
      <c r="T15" t="s">
        <v>184</v>
      </c>
      <c r="U15" t="s">
        <v>322</v>
      </c>
    </row>
    <row r="17" spans="1:17" x14ac:dyDescent="0.25">
      <c r="A17" t="s">
        <v>277</v>
      </c>
      <c r="B17" t="s">
        <v>278</v>
      </c>
      <c r="C17" t="s">
        <v>279</v>
      </c>
      <c r="D17" s="31" t="s">
        <v>93</v>
      </c>
      <c r="E17" s="31" t="s">
        <v>193</v>
      </c>
      <c r="F17" s="31" t="s">
        <v>194</v>
      </c>
      <c r="G17" s="31" t="s">
        <v>195</v>
      </c>
      <c r="H17" s="31" t="s">
        <v>196</v>
      </c>
      <c r="I17" s="31" t="s">
        <v>197</v>
      </c>
      <c r="J17" s="35" t="s">
        <v>198</v>
      </c>
      <c r="K17" s="32" t="s">
        <v>188</v>
      </c>
      <c r="L17" s="32" t="s">
        <v>189</v>
      </c>
      <c r="M17" s="32" t="s">
        <v>84</v>
      </c>
      <c r="N17" s="32" t="s">
        <v>190</v>
      </c>
      <c r="O17" s="32" t="s">
        <v>88</v>
      </c>
      <c r="P17" s="32" t="s">
        <v>191</v>
      </c>
      <c r="Q17" s="35" t="s">
        <v>192</v>
      </c>
    </row>
    <row r="18" spans="1:17" x14ac:dyDescent="0.25">
      <c r="A18" t="s">
        <v>226</v>
      </c>
      <c r="B18" t="s">
        <v>226</v>
      </c>
      <c r="C18" t="s">
        <v>292</v>
      </c>
      <c r="D18" s="18">
        <f t="shared" ref="D18:D30" si="2">(U2/100)*D2</f>
        <v>0</v>
      </c>
      <c r="E18" s="18">
        <f t="shared" ref="E18:E30" si="3">((P2+Q2+R2)/100)*D2</f>
        <v>315.56</v>
      </c>
      <c r="F18" s="18">
        <v>0</v>
      </c>
      <c r="G18" s="18">
        <f t="shared" ref="G18:G30" si="4">((L2+M2+N2)/100)*D2</f>
        <v>315.56</v>
      </c>
      <c r="H18" s="18">
        <f t="shared" ref="H18:H30" si="5">((S2+T2)/100)*D2</f>
        <v>0</v>
      </c>
      <c r="I18" s="18">
        <f t="shared" ref="I18:I30" si="6">(O2/100)*D2</f>
        <v>12.88</v>
      </c>
      <c r="J18" s="35">
        <f t="shared" ref="J18:J30" si="7">SUM(D18:I18)</f>
        <v>644</v>
      </c>
      <c r="K18" s="18">
        <f t="shared" ref="K18:K30" si="8">(H2/100)*D2</f>
        <v>0</v>
      </c>
      <c r="L18" s="18">
        <f t="shared" ref="L18:L30" si="9">((E2+J2)/100)*D2</f>
        <v>495.88</v>
      </c>
      <c r="M18" s="18">
        <v>0</v>
      </c>
      <c r="N18" s="18">
        <f t="shared" ref="N18:N30" si="10">(F2/100)*D2</f>
        <v>0</v>
      </c>
      <c r="O18" s="18">
        <f t="shared" ref="O18:O30" si="11">(G2/100)*D2</f>
        <v>148.12</v>
      </c>
      <c r="P18" s="18">
        <f t="shared" ref="P18:P30" si="12">(I2/100)*D2</f>
        <v>0</v>
      </c>
      <c r="Q18" s="35">
        <f t="shared" ref="Q18:Q30" si="13">SUM(K18:P18)</f>
        <v>644</v>
      </c>
    </row>
    <row r="19" spans="1:17" x14ac:dyDescent="0.25">
      <c r="A19" t="s">
        <v>293</v>
      </c>
      <c r="B19" t="s">
        <v>293</v>
      </c>
      <c r="C19" t="s">
        <v>294</v>
      </c>
      <c r="D19" s="18">
        <f t="shared" si="2"/>
        <v>0</v>
      </c>
      <c r="E19" s="18">
        <f t="shared" si="3"/>
        <v>31.32</v>
      </c>
      <c r="F19" s="18">
        <v>0</v>
      </c>
      <c r="G19" s="18">
        <f t="shared" si="4"/>
        <v>42.92</v>
      </c>
      <c r="H19" s="18">
        <f t="shared" si="5"/>
        <v>17.399999999999999</v>
      </c>
      <c r="I19" s="18">
        <f t="shared" si="6"/>
        <v>23.200000000000003</v>
      </c>
      <c r="J19" s="35">
        <f t="shared" si="7"/>
        <v>114.84000000000002</v>
      </c>
      <c r="K19" s="18">
        <f t="shared" si="8"/>
        <v>0</v>
      </c>
      <c r="L19" s="18">
        <f t="shared" si="9"/>
        <v>114.84</v>
      </c>
      <c r="M19" s="18">
        <v>0</v>
      </c>
      <c r="N19" s="18">
        <f t="shared" si="10"/>
        <v>0</v>
      </c>
      <c r="O19" s="18">
        <f t="shared" si="11"/>
        <v>1.1599999999999999</v>
      </c>
      <c r="P19" s="18">
        <f t="shared" si="12"/>
        <v>0</v>
      </c>
      <c r="Q19" s="35">
        <f t="shared" si="13"/>
        <v>116</v>
      </c>
    </row>
    <row r="20" spans="1:17" x14ac:dyDescent="0.25">
      <c r="A20" t="s">
        <v>296</v>
      </c>
      <c r="B20" t="s">
        <v>296</v>
      </c>
      <c r="C20" t="s">
        <v>297</v>
      </c>
      <c r="D20" s="18">
        <f t="shared" si="2"/>
        <v>0</v>
      </c>
      <c r="E20" s="18">
        <f t="shared" si="3"/>
        <v>1.85</v>
      </c>
      <c r="F20" s="18">
        <v>0</v>
      </c>
      <c r="G20" s="18">
        <f t="shared" si="4"/>
        <v>168.35</v>
      </c>
      <c r="H20" s="18">
        <f t="shared" si="5"/>
        <v>0</v>
      </c>
      <c r="I20" s="18">
        <f t="shared" si="6"/>
        <v>14.8</v>
      </c>
      <c r="J20" s="35">
        <f t="shared" si="7"/>
        <v>185</v>
      </c>
      <c r="K20" s="18">
        <f t="shared" si="8"/>
        <v>0</v>
      </c>
      <c r="L20" s="18">
        <f t="shared" si="9"/>
        <v>185</v>
      </c>
      <c r="M20" s="18">
        <v>0</v>
      </c>
      <c r="N20" s="18">
        <f t="shared" si="10"/>
        <v>0</v>
      </c>
      <c r="O20" s="18">
        <f t="shared" si="11"/>
        <v>0</v>
      </c>
      <c r="P20" s="18">
        <f t="shared" si="12"/>
        <v>0</v>
      </c>
      <c r="Q20" s="35">
        <f t="shared" si="13"/>
        <v>185</v>
      </c>
    </row>
    <row r="21" spans="1:17" x14ac:dyDescent="0.25">
      <c r="A21" t="s">
        <v>298</v>
      </c>
      <c r="B21" t="s">
        <v>298</v>
      </c>
      <c r="C21" t="s">
        <v>299</v>
      </c>
      <c r="D21" s="18">
        <f t="shared" si="2"/>
        <v>0</v>
      </c>
      <c r="E21" s="18">
        <f t="shared" si="3"/>
        <v>8.36</v>
      </c>
      <c r="F21" s="18">
        <v>0</v>
      </c>
      <c r="G21" s="18">
        <f t="shared" si="4"/>
        <v>196.45999999999998</v>
      </c>
      <c r="H21" s="18">
        <f t="shared" si="5"/>
        <v>0</v>
      </c>
      <c r="I21" s="18">
        <f t="shared" si="6"/>
        <v>4.18</v>
      </c>
      <c r="J21" s="35">
        <f t="shared" si="7"/>
        <v>209</v>
      </c>
      <c r="K21" s="18">
        <f t="shared" si="8"/>
        <v>0</v>
      </c>
      <c r="L21" s="18">
        <f t="shared" si="9"/>
        <v>6.27</v>
      </c>
      <c r="M21" s="18">
        <v>0</v>
      </c>
      <c r="N21" s="18">
        <f t="shared" si="10"/>
        <v>198.54999999999998</v>
      </c>
      <c r="O21" s="18">
        <f t="shared" si="11"/>
        <v>0</v>
      </c>
      <c r="P21" s="18">
        <f t="shared" si="12"/>
        <v>4.18</v>
      </c>
      <c r="Q21" s="35">
        <f t="shared" si="13"/>
        <v>209</v>
      </c>
    </row>
    <row r="22" spans="1:17" x14ac:dyDescent="0.25">
      <c r="A22" t="s">
        <v>300</v>
      </c>
      <c r="B22" t="s">
        <v>300</v>
      </c>
      <c r="C22" t="s">
        <v>301</v>
      </c>
      <c r="D22" s="18">
        <f t="shared" si="2"/>
        <v>26.64</v>
      </c>
      <c r="E22" s="18">
        <f t="shared" si="3"/>
        <v>19.98</v>
      </c>
      <c r="F22" s="18">
        <v>0</v>
      </c>
      <c r="G22" s="18">
        <f t="shared" si="4"/>
        <v>157.62</v>
      </c>
      <c r="H22" s="18">
        <f t="shared" si="5"/>
        <v>4.4400000000000004</v>
      </c>
      <c r="I22" s="18">
        <f t="shared" si="6"/>
        <v>13.32</v>
      </c>
      <c r="J22" s="35">
        <f t="shared" si="7"/>
        <v>222</v>
      </c>
      <c r="K22" s="18">
        <f t="shared" si="8"/>
        <v>31.080000000000002</v>
      </c>
      <c r="L22" s="18">
        <f t="shared" si="9"/>
        <v>8.8800000000000008</v>
      </c>
      <c r="M22" s="18">
        <v>0</v>
      </c>
      <c r="N22" s="18">
        <f t="shared" si="10"/>
        <v>146.52000000000001</v>
      </c>
      <c r="O22" s="18">
        <f t="shared" si="11"/>
        <v>2.2200000000000002</v>
      </c>
      <c r="P22" s="18">
        <f t="shared" si="12"/>
        <v>33.299999999999997</v>
      </c>
      <c r="Q22" s="35">
        <f t="shared" si="13"/>
        <v>222</v>
      </c>
    </row>
    <row r="23" spans="1:17" x14ac:dyDescent="0.25">
      <c r="A23" t="s">
        <v>302</v>
      </c>
      <c r="B23" t="s">
        <v>302</v>
      </c>
      <c r="C23" t="s">
        <v>303</v>
      </c>
      <c r="D23" s="18">
        <f t="shared" si="2"/>
        <v>14.37</v>
      </c>
      <c r="E23" s="18">
        <f t="shared" si="3"/>
        <v>38.32</v>
      </c>
      <c r="F23" s="18">
        <v>0</v>
      </c>
      <c r="G23" s="18">
        <f t="shared" si="4"/>
        <v>402.35999999999996</v>
      </c>
      <c r="H23" s="18">
        <f t="shared" si="5"/>
        <v>0</v>
      </c>
      <c r="I23" s="18">
        <f t="shared" si="6"/>
        <v>23.950000000000003</v>
      </c>
      <c r="J23" s="35">
        <f t="shared" si="7"/>
        <v>478.99999999999994</v>
      </c>
      <c r="K23" s="18">
        <f t="shared" si="8"/>
        <v>14.37</v>
      </c>
      <c r="L23" s="18">
        <f t="shared" si="9"/>
        <v>57.48</v>
      </c>
      <c r="M23" s="18">
        <v>0</v>
      </c>
      <c r="N23" s="18">
        <f t="shared" si="10"/>
        <v>378.41</v>
      </c>
      <c r="O23" s="18">
        <f t="shared" si="11"/>
        <v>0</v>
      </c>
      <c r="P23" s="18">
        <f t="shared" si="12"/>
        <v>28.74</v>
      </c>
      <c r="Q23" s="35">
        <f t="shared" si="13"/>
        <v>479</v>
      </c>
    </row>
    <row r="24" spans="1:17" x14ac:dyDescent="0.25">
      <c r="A24" t="s">
        <v>304</v>
      </c>
      <c r="B24" t="s">
        <v>304</v>
      </c>
      <c r="C24" t="s">
        <v>305</v>
      </c>
      <c r="D24" s="18">
        <f t="shared" si="2"/>
        <v>2.61</v>
      </c>
      <c r="E24" s="18">
        <f t="shared" si="3"/>
        <v>7.83</v>
      </c>
      <c r="F24" s="18">
        <v>0</v>
      </c>
      <c r="G24" s="18">
        <f t="shared" si="4"/>
        <v>73.95</v>
      </c>
      <c r="H24" s="18">
        <f t="shared" si="5"/>
        <v>0</v>
      </c>
      <c r="I24" s="18">
        <f t="shared" si="6"/>
        <v>2.61</v>
      </c>
      <c r="J24" s="35">
        <f t="shared" si="7"/>
        <v>87</v>
      </c>
      <c r="K24" s="18">
        <f t="shared" si="8"/>
        <v>2.61</v>
      </c>
      <c r="L24" s="18">
        <f t="shared" si="9"/>
        <v>1.74</v>
      </c>
      <c r="M24" s="18">
        <v>0</v>
      </c>
      <c r="N24" s="18">
        <f t="shared" si="10"/>
        <v>75.69</v>
      </c>
      <c r="O24" s="18">
        <f t="shared" si="11"/>
        <v>0</v>
      </c>
      <c r="P24" s="18">
        <f t="shared" si="12"/>
        <v>6.96</v>
      </c>
      <c r="Q24" s="35">
        <f t="shared" si="13"/>
        <v>86.999999999999986</v>
      </c>
    </row>
    <row r="25" spans="1:17" x14ac:dyDescent="0.25">
      <c r="A25" t="s">
        <v>306</v>
      </c>
      <c r="B25" t="s">
        <v>306</v>
      </c>
      <c r="C25" t="s">
        <v>307</v>
      </c>
      <c r="D25" s="18">
        <f t="shared" si="2"/>
        <v>0</v>
      </c>
      <c r="E25" s="18">
        <f t="shared" si="3"/>
        <v>12.5</v>
      </c>
      <c r="F25" s="18">
        <v>0</v>
      </c>
      <c r="G25" s="18">
        <f t="shared" si="4"/>
        <v>81.25</v>
      </c>
      <c r="H25" s="18">
        <f t="shared" si="5"/>
        <v>3.75</v>
      </c>
      <c r="I25" s="18">
        <f t="shared" si="6"/>
        <v>27.5</v>
      </c>
      <c r="J25" s="35">
        <f t="shared" si="7"/>
        <v>125</v>
      </c>
      <c r="K25" s="18">
        <f t="shared" si="8"/>
        <v>0</v>
      </c>
      <c r="L25" s="18">
        <f t="shared" si="9"/>
        <v>125</v>
      </c>
      <c r="M25" s="18">
        <v>0</v>
      </c>
      <c r="N25" s="18">
        <f t="shared" si="10"/>
        <v>0</v>
      </c>
      <c r="O25" s="18">
        <f t="shared" si="11"/>
        <v>0</v>
      </c>
      <c r="P25" s="18">
        <f t="shared" si="12"/>
        <v>0</v>
      </c>
      <c r="Q25" s="35">
        <f t="shared" si="13"/>
        <v>125</v>
      </c>
    </row>
    <row r="26" spans="1:17" x14ac:dyDescent="0.25">
      <c r="A26" t="s">
        <v>308</v>
      </c>
      <c r="B26" t="s">
        <v>308</v>
      </c>
      <c r="C26" t="s">
        <v>309</v>
      </c>
      <c r="D26" s="18">
        <f t="shared" si="2"/>
        <v>0</v>
      </c>
      <c r="E26" s="18">
        <f t="shared" si="3"/>
        <v>35.76</v>
      </c>
      <c r="F26" s="18">
        <v>0</v>
      </c>
      <c r="G26" s="18">
        <f t="shared" si="4"/>
        <v>211.57999999999998</v>
      </c>
      <c r="H26" s="18">
        <f t="shared" si="5"/>
        <v>32.78</v>
      </c>
      <c r="I26" s="18">
        <f t="shared" si="6"/>
        <v>17.88</v>
      </c>
      <c r="J26" s="35">
        <f t="shared" si="7"/>
        <v>298</v>
      </c>
      <c r="K26" s="18">
        <f t="shared" si="8"/>
        <v>0</v>
      </c>
      <c r="L26" s="18">
        <f t="shared" si="9"/>
        <v>295.02</v>
      </c>
      <c r="M26" s="18">
        <v>0</v>
      </c>
      <c r="N26" s="18">
        <f t="shared" si="10"/>
        <v>2.98</v>
      </c>
      <c r="O26" s="18">
        <f t="shared" si="11"/>
        <v>0</v>
      </c>
      <c r="P26" s="18">
        <f t="shared" si="12"/>
        <v>0</v>
      </c>
      <c r="Q26" s="35">
        <f t="shared" si="13"/>
        <v>298</v>
      </c>
    </row>
    <row r="27" spans="1:17" x14ac:dyDescent="0.25">
      <c r="A27" t="s">
        <v>310</v>
      </c>
      <c r="B27" t="s">
        <v>310</v>
      </c>
      <c r="C27" t="s">
        <v>311</v>
      </c>
      <c r="D27" s="18">
        <f t="shared" si="2"/>
        <v>0</v>
      </c>
      <c r="E27" s="18">
        <f t="shared" si="3"/>
        <v>37.92</v>
      </c>
      <c r="F27" s="18">
        <v>0</v>
      </c>
      <c r="G27" s="18">
        <f t="shared" si="4"/>
        <v>110.6</v>
      </c>
      <c r="H27" s="18">
        <f t="shared" si="5"/>
        <v>0</v>
      </c>
      <c r="I27" s="18">
        <f t="shared" si="6"/>
        <v>9.48</v>
      </c>
      <c r="J27" s="35">
        <f t="shared" si="7"/>
        <v>157.99999999999997</v>
      </c>
      <c r="K27" s="18">
        <f t="shared" si="8"/>
        <v>0</v>
      </c>
      <c r="L27" s="18">
        <f t="shared" si="9"/>
        <v>85.320000000000007</v>
      </c>
      <c r="M27" s="18">
        <v>0</v>
      </c>
      <c r="N27" s="18">
        <f t="shared" si="10"/>
        <v>0</v>
      </c>
      <c r="O27" s="18">
        <f t="shared" si="11"/>
        <v>72.680000000000007</v>
      </c>
      <c r="P27" s="18">
        <f t="shared" si="12"/>
        <v>0</v>
      </c>
      <c r="Q27" s="35">
        <f t="shared" si="13"/>
        <v>158</v>
      </c>
    </row>
    <row r="28" spans="1:17" x14ac:dyDescent="0.25">
      <c r="A28" t="s">
        <v>312</v>
      </c>
      <c r="B28" t="s">
        <v>312</v>
      </c>
      <c r="C28" t="s">
        <v>313</v>
      </c>
      <c r="D28" s="18">
        <f t="shared" si="2"/>
        <v>32.480000000000004</v>
      </c>
      <c r="E28" s="18">
        <f t="shared" si="3"/>
        <v>18.27</v>
      </c>
      <c r="F28" s="18">
        <v>0</v>
      </c>
      <c r="G28" s="18">
        <f t="shared" si="4"/>
        <v>146.16</v>
      </c>
      <c r="H28" s="18">
        <f t="shared" si="5"/>
        <v>0</v>
      </c>
      <c r="I28" s="18">
        <f t="shared" si="6"/>
        <v>6.09</v>
      </c>
      <c r="J28" s="35">
        <f t="shared" si="7"/>
        <v>203</v>
      </c>
      <c r="K28" s="18">
        <f t="shared" si="8"/>
        <v>32.480000000000004</v>
      </c>
      <c r="L28" s="18">
        <f t="shared" si="9"/>
        <v>131.95000000000002</v>
      </c>
      <c r="M28" s="18">
        <v>0</v>
      </c>
      <c r="N28" s="18">
        <f t="shared" si="10"/>
        <v>30.45</v>
      </c>
      <c r="O28" s="18">
        <f t="shared" si="11"/>
        <v>0</v>
      </c>
      <c r="P28" s="18">
        <f t="shared" si="12"/>
        <v>8.120000000000001</v>
      </c>
      <c r="Q28" s="35">
        <f t="shared" si="13"/>
        <v>203</v>
      </c>
    </row>
    <row r="29" spans="1:17" x14ac:dyDescent="0.25">
      <c r="A29" t="s">
        <v>314</v>
      </c>
      <c r="B29" t="s">
        <v>314</v>
      </c>
      <c r="C29" t="s">
        <v>315</v>
      </c>
      <c r="D29" s="18">
        <f t="shared" si="2"/>
        <v>0</v>
      </c>
      <c r="E29" s="18">
        <f t="shared" si="3"/>
        <v>0</v>
      </c>
      <c r="F29" s="18">
        <v>0</v>
      </c>
      <c r="G29" s="18">
        <f t="shared" si="4"/>
        <v>499</v>
      </c>
      <c r="H29" s="18">
        <f t="shared" si="5"/>
        <v>0</v>
      </c>
      <c r="I29" s="18">
        <f t="shared" si="6"/>
        <v>0</v>
      </c>
      <c r="J29" s="35">
        <f t="shared" si="7"/>
        <v>499</v>
      </c>
      <c r="K29" s="18">
        <f t="shared" si="8"/>
        <v>0</v>
      </c>
      <c r="L29" s="18">
        <f t="shared" si="9"/>
        <v>14.969999999999999</v>
      </c>
      <c r="M29" s="18">
        <v>0</v>
      </c>
      <c r="N29" s="18">
        <f t="shared" si="10"/>
        <v>0</v>
      </c>
      <c r="O29" s="18">
        <f t="shared" si="11"/>
        <v>484.03</v>
      </c>
      <c r="P29" s="18">
        <f t="shared" si="12"/>
        <v>0</v>
      </c>
      <c r="Q29" s="35">
        <f t="shared" si="13"/>
        <v>499</v>
      </c>
    </row>
    <row r="30" spans="1:17" x14ac:dyDescent="0.25">
      <c r="A30" t="s">
        <v>316</v>
      </c>
      <c r="B30" t="s">
        <v>316</v>
      </c>
      <c r="C30" t="s">
        <v>317</v>
      </c>
      <c r="D30" s="18">
        <f t="shared" si="2"/>
        <v>0</v>
      </c>
      <c r="E30" s="18">
        <f t="shared" si="3"/>
        <v>10.4</v>
      </c>
      <c r="F30" s="18">
        <v>0</v>
      </c>
      <c r="G30" s="18">
        <f t="shared" si="4"/>
        <v>185.12</v>
      </c>
      <c r="H30" s="18">
        <f t="shared" si="5"/>
        <v>0</v>
      </c>
      <c r="I30" s="18">
        <f t="shared" si="6"/>
        <v>12.48</v>
      </c>
      <c r="J30" s="35">
        <f t="shared" si="7"/>
        <v>208</v>
      </c>
      <c r="K30" s="18">
        <f t="shared" si="8"/>
        <v>0</v>
      </c>
      <c r="L30" s="18">
        <f t="shared" si="9"/>
        <v>208</v>
      </c>
      <c r="M30" s="18">
        <v>0</v>
      </c>
      <c r="N30" s="18">
        <f t="shared" si="10"/>
        <v>0</v>
      </c>
      <c r="O30" s="18">
        <f t="shared" si="11"/>
        <v>0</v>
      </c>
      <c r="P30" s="18">
        <f t="shared" si="12"/>
        <v>0</v>
      </c>
      <c r="Q30" s="35">
        <f t="shared" si="13"/>
        <v>208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45"/>
  <sheetViews>
    <sheetView topLeftCell="A15" zoomScaleNormal="100" workbookViewId="0">
      <selection activeCell="A34" sqref="A34"/>
    </sheetView>
  </sheetViews>
  <sheetFormatPr defaultColWidth="11.5703125" defaultRowHeight="15" x14ac:dyDescent="0.25"/>
  <cols>
    <col min="1" max="1" width="21.28515625" customWidth="1"/>
    <col min="2" max="2" width="8" customWidth="1"/>
    <col min="3" max="3" width="31.5703125" customWidth="1"/>
    <col min="10" max="10" width="8.28515625" customWidth="1"/>
    <col min="12" max="12" width="9.7109375" customWidth="1"/>
    <col min="13" max="13" width="10.7109375" customWidth="1"/>
    <col min="14" max="14" width="9" customWidth="1"/>
    <col min="15" max="15" width="9.42578125" customWidth="1"/>
    <col min="21" max="21" width="5" customWidth="1"/>
    <col min="22" max="22" width="5.140625" customWidth="1"/>
  </cols>
  <sheetData>
    <row r="1" spans="1:22" x14ac:dyDescent="0.25">
      <c r="A1" t="s">
        <v>277</v>
      </c>
      <c r="B1" t="s">
        <v>278</v>
      </c>
      <c r="C1" t="s">
        <v>279</v>
      </c>
      <c r="D1" t="s">
        <v>81</v>
      </c>
      <c r="E1" t="s">
        <v>323</v>
      </c>
      <c r="F1" t="s">
        <v>241</v>
      </c>
      <c r="G1" t="s">
        <v>243</v>
      </c>
      <c r="H1" t="s">
        <v>240</v>
      </c>
      <c r="I1" t="s">
        <v>280</v>
      </c>
      <c r="J1" t="s">
        <v>242</v>
      </c>
      <c r="K1" t="s">
        <v>281</v>
      </c>
      <c r="L1" t="s">
        <v>283</v>
      </c>
      <c r="N1" t="s">
        <v>93</v>
      </c>
      <c r="O1" t="s">
        <v>245</v>
      </c>
      <c r="P1" t="s">
        <v>324</v>
      </c>
      <c r="Q1" t="s">
        <v>325</v>
      </c>
      <c r="R1" t="s">
        <v>195</v>
      </c>
      <c r="S1" t="s">
        <v>326</v>
      </c>
      <c r="T1" t="s">
        <v>247</v>
      </c>
      <c r="U1" t="s">
        <v>283</v>
      </c>
    </row>
    <row r="2" spans="1:22" x14ac:dyDescent="0.25">
      <c r="A2" t="s">
        <v>327</v>
      </c>
      <c r="C2" t="s">
        <v>328</v>
      </c>
      <c r="D2">
        <v>12</v>
      </c>
      <c r="E2">
        <v>0</v>
      </c>
      <c r="F2">
        <v>83</v>
      </c>
      <c r="G2">
        <v>0</v>
      </c>
      <c r="H2">
        <v>0</v>
      </c>
      <c r="I2">
        <v>0</v>
      </c>
      <c r="J2">
        <v>0</v>
      </c>
      <c r="K2">
        <v>17</v>
      </c>
      <c r="L2" s="5" t="str">
        <f t="shared" ref="L2:L21" si="0">IF(SUM(E2:K2)=100,"PASS","FAIL")</f>
        <v>PASS</v>
      </c>
      <c r="M2" s="5">
        <f t="shared" ref="M2:M21" si="1">SUM(E2:K2)</f>
        <v>100</v>
      </c>
      <c r="N2">
        <v>0</v>
      </c>
      <c r="O2">
        <v>25</v>
      </c>
      <c r="P2">
        <v>0</v>
      </c>
      <c r="Q2">
        <v>75</v>
      </c>
      <c r="R2">
        <v>0</v>
      </c>
      <c r="S2">
        <v>0</v>
      </c>
      <c r="T2">
        <v>0</v>
      </c>
      <c r="U2" s="5" t="str">
        <f t="shared" ref="U2:U21" si="2">IF(SUM(N2:T2)=100,"PASS","FAIL")</f>
        <v>PASS</v>
      </c>
      <c r="V2">
        <f t="shared" ref="V2:V21" si="3">SUM(N2:T2)</f>
        <v>100</v>
      </c>
    </row>
    <row r="3" spans="1:22" x14ac:dyDescent="0.25">
      <c r="A3" t="s">
        <v>329</v>
      </c>
      <c r="C3" t="s">
        <v>330</v>
      </c>
      <c r="D3">
        <v>154</v>
      </c>
      <c r="E3">
        <v>0</v>
      </c>
      <c r="F3">
        <v>84</v>
      </c>
      <c r="G3">
        <v>1</v>
      </c>
      <c r="H3">
        <v>2</v>
      </c>
      <c r="I3">
        <v>0</v>
      </c>
      <c r="J3">
        <v>0</v>
      </c>
      <c r="K3">
        <v>13</v>
      </c>
      <c r="L3" s="5" t="str">
        <f t="shared" si="0"/>
        <v>PASS</v>
      </c>
      <c r="M3" s="5">
        <f t="shared" si="1"/>
        <v>100</v>
      </c>
      <c r="N3">
        <v>0</v>
      </c>
      <c r="O3">
        <v>13</v>
      </c>
      <c r="P3">
        <v>1</v>
      </c>
      <c r="Q3">
        <v>81</v>
      </c>
      <c r="R3">
        <v>1</v>
      </c>
      <c r="S3">
        <v>3</v>
      </c>
      <c r="T3">
        <v>1</v>
      </c>
      <c r="U3" s="5" t="str">
        <f t="shared" si="2"/>
        <v>PASS</v>
      </c>
      <c r="V3">
        <f t="shared" si="3"/>
        <v>100</v>
      </c>
    </row>
    <row r="4" spans="1:22" x14ac:dyDescent="0.25">
      <c r="A4" t="s">
        <v>329</v>
      </c>
      <c r="C4" t="s">
        <v>331</v>
      </c>
      <c r="D4">
        <v>103</v>
      </c>
      <c r="E4">
        <v>0</v>
      </c>
      <c r="F4">
        <v>92</v>
      </c>
      <c r="G4">
        <v>1</v>
      </c>
      <c r="H4">
        <v>0</v>
      </c>
      <c r="I4">
        <v>0</v>
      </c>
      <c r="J4">
        <v>0</v>
      </c>
      <c r="K4">
        <v>7</v>
      </c>
      <c r="L4" s="5" t="str">
        <f t="shared" si="0"/>
        <v>PASS</v>
      </c>
      <c r="M4" s="5">
        <f t="shared" si="1"/>
        <v>100</v>
      </c>
      <c r="N4">
        <v>1</v>
      </c>
      <c r="O4">
        <v>8</v>
      </c>
      <c r="P4">
        <v>0</v>
      </c>
      <c r="Q4">
        <v>89</v>
      </c>
      <c r="R4">
        <v>0</v>
      </c>
      <c r="S4">
        <v>1</v>
      </c>
      <c r="T4">
        <v>1</v>
      </c>
      <c r="U4" s="5" t="str">
        <f t="shared" si="2"/>
        <v>PASS</v>
      </c>
      <c r="V4">
        <f t="shared" si="3"/>
        <v>100</v>
      </c>
    </row>
    <row r="5" spans="1:22" x14ac:dyDescent="0.25">
      <c r="A5" t="s">
        <v>332</v>
      </c>
      <c r="C5" t="s">
        <v>333</v>
      </c>
      <c r="D5">
        <v>94</v>
      </c>
      <c r="E5">
        <v>0</v>
      </c>
      <c r="F5">
        <v>64</v>
      </c>
      <c r="G5">
        <v>1</v>
      </c>
      <c r="H5">
        <v>0</v>
      </c>
      <c r="I5">
        <v>1</v>
      </c>
      <c r="J5">
        <v>30</v>
      </c>
      <c r="K5">
        <v>3</v>
      </c>
      <c r="L5" s="5" t="str">
        <f t="shared" si="0"/>
        <v>FAIL</v>
      </c>
      <c r="M5" s="5">
        <f t="shared" si="1"/>
        <v>99</v>
      </c>
      <c r="N5">
        <v>1</v>
      </c>
      <c r="O5">
        <v>15</v>
      </c>
      <c r="P5">
        <v>2</v>
      </c>
      <c r="Q5">
        <v>81</v>
      </c>
      <c r="R5">
        <v>0</v>
      </c>
      <c r="S5">
        <v>0</v>
      </c>
      <c r="T5">
        <v>1</v>
      </c>
      <c r="U5" s="5" t="str">
        <f t="shared" si="2"/>
        <v>PASS</v>
      </c>
      <c r="V5">
        <f t="shared" si="3"/>
        <v>100</v>
      </c>
    </row>
    <row r="6" spans="1:22" x14ac:dyDescent="0.25">
      <c r="A6" t="s">
        <v>334</v>
      </c>
      <c r="C6" t="s">
        <v>335</v>
      </c>
      <c r="D6">
        <v>54</v>
      </c>
      <c r="E6">
        <v>2</v>
      </c>
      <c r="F6">
        <v>49</v>
      </c>
      <c r="G6">
        <v>0</v>
      </c>
      <c r="H6">
        <v>2</v>
      </c>
      <c r="I6">
        <v>0</v>
      </c>
      <c r="J6">
        <v>42</v>
      </c>
      <c r="K6">
        <v>6</v>
      </c>
      <c r="L6" s="5" t="str">
        <f t="shared" si="0"/>
        <v>FAIL</v>
      </c>
      <c r="M6" s="5">
        <f t="shared" si="1"/>
        <v>101</v>
      </c>
      <c r="N6">
        <v>4</v>
      </c>
      <c r="O6">
        <v>33</v>
      </c>
      <c r="P6">
        <v>6</v>
      </c>
      <c r="Q6">
        <v>44</v>
      </c>
      <c r="R6">
        <v>0</v>
      </c>
      <c r="S6">
        <v>4</v>
      </c>
      <c r="T6">
        <v>9</v>
      </c>
      <c r="U6" s="5" t="str">
        <f t="shared" si="2"/>
        <v>PASS</v>
      </c>
      <c r="V6">
        <f t="shared" si="3"/>
        <v>100</v>
      </c>
    </row>
    <row r="7" spans="1:22" x14ac:dyDescent="0.25">
      <c r="A7" t="s">
        <v>336</v>
      </c>
      <c r="C7" t="s">
        <v>337</v>
      </c>
      <c r="D7">
        <v>108</v>
      </c>
      <c r="E7">
        <v>0</v>
      </c>
      <c r="F7">
        <v>93</v>
      </c>
      <c r="G7">
        <v>0</v>
      </c>
      <c r="H7">
        <v>0</v>
      </c>
      <c r="I7">
        <v>1</v>
      </c>
      <c r="J7">
        <v>5</v>
      </c>
      <c r="K7">
        <v>2</v>
      </c>
      <c r="L7" s="5" t="str">
        <f t="shared" si="0"/>
        <v>FAIL</v>
      </c>
      <c r="M7" s="5">
        <f t="shared" si="1"/>
        <v>101</v>
      </c>
      <c r="N7">
        <v>0</v>
      </c>
      <c r="O7">
        <v>14</v>
      </c>
      <c r="P7">
        <v>3</v>
      </c>
      <c r="Q7">
        <v>82</v>
      </c>
      <c r="R7">
        <v>0</v>
      </c>
      <c r="S7">
        <v>1</v>
      </c>
      <c r="T7">
        <v>0</v>
      </c>
      <c r="U7" s="5" t="str">
        <f t="shared" si="2"/>
        <v>PASS</v>
      </c>
      <c r="V7">
        <f t="shared" si="3"/>
        <v>100</v>
      </c>
    </row>
    <row r="8" spans="1:22" x14ac:dyDescent="0.25">
      <c r="A8" t="s">
        <v>136</v>
      </c>
      <c r="C8" t="s">
        <v>338</v>
      </c>
      <c r="D8">
        <v>14</v>
      </c>
      <c r="E8">
        <v>0</v>
      </c>
      <c r="F8">
        <v>77</v>
      </c>
      <c r="G8">
        <v>0</v>
      </c>
      <c r="H8">
        <v>0</v>
      </c>
      <c r="I8">
        <v>0</v>
      </c>
      <c r="J8">
        <v>0</v>
      </c>
      <c r="K8">
        <v>23</v>
      </c>
      <c r="L8" s="5" t="str">
        <f t="shared" si="0"/>
        <v>PASS</v>
      </c>
      <c r="M8" s="5">
        <f t="shared" si="1"/>
        <v>100</v>
      </c>
      <c r="N8">
        <v>0</v>
      </c>
      <c r="O8">
        <v>79</v>
      </c>
      <c r="P8">
        <v>0</v>
      </c>
      <c r="Q8">
        <v>21</v>
      </c>
      <c r="R8">
        <v>0</v>
      </c>
      <c r="S8">
        <v>0</v>
      </c>
      <c r="T8">
        <v>0</v>
      </c>
      <c r="U8" s="5" t="str">
        <f t="shared" si="2"/>
        <v>PASS</v>
      </c>
      <c r="V8">
        <f t="shared" si="3"/>
        <v>100</v>
      </c>
    </row>
    <row r="9" spans="1:22" x14ac:dyDescent="0.25">
      <c r="A9" t="s">
        <v>157</v>
      </c>
      <c r="C9" t="s">
        <v>339</v>
      </c>
      <c r="D9">
        <v>10</v>
      </c>
      <c r="E9">
        <v>0</v>
      </c>
      <c r="F9">
        <v>0</v>
      </c>
      <c r="G9">
        <v>0</v>
      </c>
      <c r="H9">
        <v>10</v>
      </c>
      <c r="I9">
        <v>0</v>
      </c>
      <c r="J9">
        <v>0</v>
      </c>
      <c r="K9">
        <v>90</v>
      </c>
      <c r="L9" s="5" t="str">
        <f t="shared" si="0"/>
        <v>PASS</v>
      </c>
      <c r="M9" s="5">
        <f t="shared" si="1"/>
        <v>100</v>
      </c>
      <c r="N9">
        <v>0</v>
      </c>
      <c r="O9">
        <v>20</v>
      </c>
      <c r="P9">
        <v>0</v>
      </c>
      <c r="Q9">
        <v>50</v>
      </c>
      <c r="R9">
        <v>0</v>
      </c>
      <c r="S9">
        <v>10</v>
      </c>
      <c r="T9">
        <v>20</v>
      </c>
      <c r="U9" s="5" t="str">
        <f t="shared" si="2"/>
        <v>PASS</v>
      </c>
      <c r="V9">
        <f t="shared" si="3"/>
        <v>100</v>
      </c>
    </row>
    <row r="10" spans="1:22" x14ac:dyDescent="0.25">
      <c r="A10" t="s">
        <v>340</v>
      </c>
      <c r="C10" t="s">
        <v>341</v>
      </c>
      <c r="D10">
        <v>48</v>
      </c>
      <c r="E10">
        <v>0</v>
      </c>
      <c r="F10">
        <v>6</v>
      </c>
      <c r="G10">
        <v>0</v>
      </c>
      <c r="H10">
        <v>4</v>
      </c>
      <c r="I10">
        <v>0</v>
      </c>
      <c r="J10">
        <v>0</v>
      </c>
      <c r="K10">
        <v>90</v>
      </c>
      <c r="L10" s="5" t="str">
        <f t="shared" si="0"/>
        <v>PASS</v>
      </c>
      <c r="M10" s="5">
        <f t="shared" si="1"/>
        <v>100</v>
      </c>
      <c r="N10">
        <v>0</v>
      </c>
      <c r="O10">
        <v>42</v>
      </c>
      <c r="P10">
        <v>10</v>
      </c>
      <c r="Q10">
        <v>27</v>
      </c>
      <c r="R10">
        <v>2</v>
      </c>
      <c r="S10">
        <v>19</v>
      </c>
      <c r="T10">
        <v>0</v>
      </c>
      <c r="U10" s="5" t="str">
        <f t="shared" si="2"/>
        <v>PASS</v>
      </c>
      <c r="V10">
        <f t="shared" si="3"/>
        <v>100</v>
      </c>
    </row>
    <row r="11" spans="1:22" x14ac:dyDescent="0.25">
      <c r="A11" t="s">
        <v>340</v>
      </c>
      <c r="C11" t="s">
        <v>342</v>
      </c>
      <c r="D11">
        <v>47</v>
      </c>
      <c r="E11">
        <v>0</v>
      </c>
      <c r="F11">
        <v>40</v>
      </c>
      <c r="G11">
        <v>0</v>
      </c>
      <c r="H11">
        <v>0</v>
      </c>
      <c r="I11">
        <v>2</v>
      </c>
      <c r="J11">
        <v>0</v>
      </c>
      <c r="K11">
        <v>58</v>
      </c>
      <c r="L11" s="5" t="str">
        <f t="shared" si="0"/>
        <v>PASS</v>
      </c>
      <c r="M11" s="5">
        <f t="shared" si="1"/>
        <v>100</v>
      </c>
      <c r="N11">
        <v>0</v>
      </c>
      <c r="O11">
        <v>43</v>
      </c>
      <c r="P11">
        <v>9</v>
      </c>
      <c r="Q11">
        <v>47</v>
      </c>
      <c r="R11">
        <v>0</v>
      </c>
      <c r="S11">
        <v>0</v>
      </c>
      <c r="T11">
        <v>2</v>
      </c>
      <c r="U11" s="5" t="str">
        <f t="shared" si="2"/>
        <v>FAIL</v>
      </c>
      <c r="V11">
        <f t="shared" si="3"/>
        <v>101</v>
      </c>
    </row>
    <row r="12" spans="1:22" x14ac:dyDescent="0.25">
      <c r="A12" t="s">
        <v>343</v>
      </c>
      <c r="C12" t="s">
        <v>344</v>
      </c>
      <c r="D12">
        <v>66</v>
      </c>
      <c r="E12">
        <v>0</v>
      </c>
      <c r="F12">
        <v>16</v>
      </c>
      <c r="G12">
        <v>2</v>
      </c>
      <c r="H12">
        <v>3</v>
      </c>
      <c r="I12">
        <v>0</v>
      </c>
      <c r="J12">
        <v>2</v>
      </c>
      <c r="K12">
        <v>78</v>
      </c>
      <c r="L12" s="5" t="str">
        <f t="shared" si="0"/>
        <v>FAIL</v>
      </c>
      <c r="M12" s="5">
        <f t="shared" si="1"/>
        <v>101</v>
      </c>
      <c r="N12">
        <v>5</v>
      </c>
      <c r="O12">
        <v>41</v>
      </c>
      <c r="P12">
        <v>26</v>
      </c>
      <c r="Q12">
        <v>24</v>
      </c>
      <c r="R12">
        <v>3</v>
      </c>
      <c r="S12">
        <v>2</v>
      </c>
      <c r="T12">
        <v>0</v>
      </c>
      <c r="U12" s="5" t="str">
        <f t="shared" si="2"/>
        <v>FAIL</v>
      </c>
      <c r="V12">
        <f t="shared" si="3"/>
        <v>101</v>
      </c>
    </row>
    <row r="13" spans="1:22" x14ac:dyDescent="0.25">
      <c r="A13" t="s">
        <v>345</v>
      </c>
      <c r="C13" t="s">
        <v>346</v>
      </c>
      <c r="D13">
        <v>16</v>
      </c>
      <c r="E13">
        <v>0</v>
      </c>
      <c r="F13">
        <v>30</v>
      </c>
      <c r="G13">
        <v>0</v>
      </c>
      <c r="H13">
        <v>0</v>
      </c>
      <c r="I13">
        <v>10</v>
      </c>
      <c r="J13">
        <v>0</v>
      </c>
      <c r="K13">
        <v>60</v>
      </c>
      <c r="L13" s="5" t="str">
        <f t="shared" si="0"/>
        <v>PASS</v>
      </c>
      <c r="M13" s="5">
        <f t="shared" si="1"/>
        <v>100</v>
      </c>
      <c r="N13">
        <v>0</v>
      </c>
      <c r="O13">
        <v>75</v>
      </c>
      <c r="P13">
        <v>0</v>
      </c>
      <c r="Q13">
        <v>19</v>
      </c>
      <c r="R13">
        <v>0</v>
      </c>
      <c r="S13">
        <v>0</v>
      </c>
      <c r="T13">
        <v>6</v>
      </c>
      <c r="U13" s="5" t="str">
        <f t="shared" si="2"/>
        <v>PASS</v>
      </c>
      <c r="V13">
        <f t="shared" si="3"/>
        <v>100</v>
      </c>
    </row>
    <row r="14" spans="1:22" x14ac:dyDescent="0.25">
      <c r="A14" t="s">
        <v>347</v>
      </c>
      <c r="C14" t="s">
        <v>348</v>
      </c>
      <c r="D14">
        <v>11</v>
      </c>
      <c r="E14">
        <v>0</v>
      </c>
      <c r="F14">
        <v>64</v>
      </c>
      <c r="G14">
        <v>0</v>
      </c>
      <c r="H14">
        <v>0</v>
      </c>
      <c r="I14">
        <v>0</v>
      </c>
      <c r="J14">
        <v>0</v>
      </c>
      <c r="K14">
        <v>36</v>
      </c>
      <c r="L14" s="5" t="str">
        <f t="shared" si="0"/>
        <v>PASS</v>
      </c>
      <c r="M14" s="5">
        <f t="shared" si="1"/>
        <v>100</v>
      </c>
      <c r="N14">
        <v>0</v>
      </c>
      <c r="O14">
        <v>27</v>
      </c>
      <c r="P14">
        <v>0</v>
      </c>
      <c r="Q14">
        <v>36</v>
      </c>
      <c r="R14">
        <v>0</v>
      </c>
      <c r="S14">
        <v>9</v>
      </c>
      <c r="T14">
        <v>27</v>
      </c>
      <c r="U14" s="5" t="str">
        <f t="shared" si="2"/>
        <v>FAIL</v>
      </c>
      <c r="V14">
        <f t="shared" si="3"/>
        <v>99</v>
      </c>
    </row>
    <row r="15" spans="1:22" x14ac:dyDescent="0.25">
      <c r="A15" t="s">
        <v>349</v>
      </c>
      <c r="C15" t="s">
        <v>350</v>
      </c>
      <c r="D15">
        <v>12</v>
      </c>
      <c r="E15">
        <v>0</v>
      </c>
      <c r="F15">
        <v>8</v>
      </c>
      <c r="G15">
        <v>0</v>
      </c>
      <c r="H15">
        <v>0</v>
      </c>
      <c r="I15">
        <v>42</v>
      </c>
      <c r="J15">
        <v>0</v>
      </c>
      <c r="K15">
        <v>50</v>
      </c>
      <c r="L15" s="5" t="str">
        <f t="shared" si="0"/>
        <v>PASS</v>
      </c>
      <c r="M15" s="5">
        <f t="shared" si="1"/>
        <v>100</v>
      </c>
      <c r="N15">
        <v>0</v>
      </c>
      <c r="O15">
        <v>17</v>
      </c>
      <c r="P15">
        <v>8</v>
      </c>
      <c r="Q15">
        <v>0</v>
      </c>
      <c r="R15">
        <v>17</v>
      </c>
      <c r="S15">
        <v>17</v>
      </c>
      <c r="T15">
        <v>42</v>
      </c>
      <c r="U15" s="5" t="str">
        <f t="shared" si="2"/>
        <v>FAIL</v>
      </c>
      <c r="V15">
        <f t="shared" si="3"/>
        <v>101</v>
      </c>
    </row>
    <row r="16" spans="1:22" x14ac:dyDescent="0.25">
      <c r="A16" t="s">
        <v>351</v>
      </c>
      <c r="C16" t="s">
        <v>352</v>
      </c>
      <c r="D16">
        <v>44</v>
      </c>
      <c r="E16">
        <v>2</v>
      </c>
      <c r="F16">
        <v>2</v>
      </c>
      <c r="G16">
        <v>0</v>
      </c>
      <c r="H16">
        <v>0</v>
      </c>
      <c r="I16">
        <v>0</v>
      </c>
      <c r="J16">
        <v>5</v>
      </c>
      <c r="K16">
        <v>91</v>
      </c>
      <c r="L16" s="5" t="str">
        <f t="shared" si="0"/>
        <v>PASS</v>
      </c>
      <c r="M16" s="5">
        <f t="shared" si="1"/>
        <v>100</v>
      </c>
      <c r="N16">
        <v>2</v>
      </c>
      <c r="O16">
        <v>55</v>
      </c>
      <c r="P16">
        <v>23</v>
      </c>
      <c r="Q16">
        <v>20</v>
      </c>
      <c r="R16">
        <v>0</v>
      </c>
      <c r="S16">
        <v>0</v>
      </c>
      <c r="T16">
        <v>0</v>
      </c>
      <c r="U16" s="5" t="str">
        <f t="shared" si="2"/>
        <v>PASS</v>
      </c>
      <c r="V16">
        <f t="shared" si="3"/>
        <v>100</v>
      </c>
    </row>
    <row r="17" spans="1:22" x14ac:dyDescent="0.25">
      <c r="A17" t="s">
        <v>353</v>
      </c>
      <c r="C17" t="s">
        <v>354</v>
      </c>
      <c r="D17">
        <v>50</v>
      </c>
      <c r="E17">
        <v>2</v>
      </c>
      <c r="F17">
        <v>17</v>
      </c>
      <c r="G17">
        <v>15</v>
      </c>
      <c r="H17">
        <v>0</v>
      </c>
      <c r="I17">
        <v>27</v>
      </c>
      <c r="J17">
        <v>0</v>
      </c>
      <c r="K17">
        <v>40</v>
      </c>
      <c r="L17" s="5" t="str">
        <f t="shared" si="0"/>
        <v>FAIL</v>
      </c>
      <c r="M17" s="5">
        <f t="shared" si="1"/>
        <v>101</v>
      </c>
      <c r="N17">
        <v>14</v>
      </c>
      <c r="O17">
        <v>12</v>
      </c>
      <c r="P17">
        <v>4</v>
      </c>
      <c r="Q17">
        <v>0</v>
      </c>
      <c r="R17">
        <v>32</v>
      </c>
      <c r="S17">
        <v>22</v>
      </c>
      <c r="T17">
        <v>16</v>
      </c>
      <c r="U17" s="5" t="str">
        <f t="shared" si="2"/>
        <v>PASS</v>
      </c>
      <c r="V17">
        <f t="shared" si="3"/>
        <v>100</v>
      </c>
    </row>
    <row r="18" spans="1:22" x14ac:dyDescent="0.25">
      <c r="A18" t="s">
        <v>355</v>
      </c>
      <c r="C18" t="s">
        <v>356</v>
      </c>
      <c r="D18">
        <v>31</v>
      </c>
      <c r="E18">
        <v>0</v>
      </c>
      <c r="F18">
        <v>4</v>
      </c>
      <c r="G18">
        <v>4</v>
      </c>
      <c r="H18">
        <v>0</v>
      </c>
      <c r="I18">
        <v>0</v>
      </c>
      <c r="J18">
        <v>0</v>
      </c>
      <c r="K18">
        <v>91</v>
      </c>
      <c r="L18" s="5" t="str">
        <f t="shared" si="0"/>
        <v>FAIL</v>
      </c>
      <c r="M18" s="5">
        <f t="shared" si="1"/>
        <v>99</v>
      </c>
      <c r="N18">
        <v>42</v>
      </c>
      <c r="O18">
        <v>26</v>
      </c>
      <c r="P18">
        <v>26</v>
      </c>
      <c r="Q18">
        <v>3</v>
      </c>
      <c r="R18">
        <v>3</v>
      </c>
      <c r="S18">
        <v>0</v>
      </c>
      <c r="T18">
        <v>0</v>
      </c>
      <c r="U18" s="5" t="str">
        <f t="shared" si="2"/>
        <v>PASS</v>
      </c>
      <c r="V18">
        <f t="shared" si="3"/>
        <v>100</v>
      </c>
    </row>
    <row r="19" spans="1:22" x14ac:dyDescent="0.25">
      <c r="A19" t="s">
        <v>357</v>
      </c>
      <c r="C19" t="s">
        <v>358</v>
      </c>
      <c r="D19">
        <v>265</v>
      </c>
      <c r="E19">
        <v>0</v>
      </c>
      <c r="F19">
        <v>23</v>
      </c>
      <c r="G19">
        <v>0</v>
      </c>
      <c r="H19">
        <v>3</v>
      </c>
      <c r="I19">
        <v>0</v>
      </c>
      <c r="J19">
        <v>71</v>
      </c>
      <c r="K19">
        <v>3</v>
      </c>
      <c r="L19" s="5" t="str">
        <f t="shared" si="0"/>
        <v>PASS</v>
      </c>
      <c r="M19" s="5">
        <f t="shared" si="1"/>
        <v>100</v>
      </c>
      <c r="N19">
        <v>0</v>
      </c>
      <c r="O19">
        <v>12</v>
      </c>
      <c r="P19">
        <v>1</v>
      </c>
      <c r="Q19">
        <v>86</v>
      </c>
      <c r="R19">
        <v>0</v>
      </c>
      <c r="S19">
        <v>0</v>
      </c>
      <c r="T19">
        <v>0</v>
      </c>
      <c r="U19" s="5" t="str">
        <f t="shared" si="2"/>
        <v>FAIL</v>
      </c>
      <c r="V19">
        <f t="shared" si="3"/>
        <v>99</v>
      </c>
    </row>
    <row r="20" spans="1:22" x14ac:dyDescent="0.25">
      <c r="A20" t="s">
        <v>359</v>
      </c>
      <c r="C20" t="s">
        <v>360</v>
      </c>
      <c r="D20">
        <v>25</v>
      </c>
      <c r="E20">
        <v>0</v>
      </c>
      <c r="F20">
        <v>16</v>
      </c>
      <c r="G20">
        <v>0</v>
      </c>
      <c r="H20">
        <v>0</v>
      </c>
      <c r="I20">
        <v>0</v>
      </c>
      <c r="J20">
        <v>76</v>
      </c>
      <c r="K20">
        <v>8</v>
      </c>
      <c r="L20" s="5" t="str">
        <f t="shared" si="0"/>
        <v>PASS</v>
      </c>
      <c r="M20" s="5">
        <f t="shared" si="1"/>
        <v>100</v>
      </c>
      <c r="N20">
        <v>0</v>
      </c>
      <c r="O20">
        <v>68</v>
      </c>
      <c r="P20">
        <v>4</v>
      </c>
      <c r="Q20">
        <v>24</v>
      </c>
      <c r="R20">
        <v>0</v>
      </c>
      <c r="S20">
        <v>4</v>
      </c>
      <c r="T20">
        <v>0</v>
      </c>
      <c r="U20" s="5" t="str">
        <f t="shared" si="2"/>
        <v>PASS</v>
      </c>
      <c r="V20">
        <f t="shared" si="3"/>
        <v>100</v>
      </c>
    </row>
    <row r="21" spans="1:22" x14ac:dyDescent="0.25">
      <c r="A21" t="s">
        <v>361</v>
      </c>
      <c r="C21" t="s">
        <v>362</v>
      </c>
      <c r="D21">
        <v>478</v>
      </c>
      <c r="E21">
        <v>0</v>
      </c>
      <c r="F21">
        <v>25</v>
      </c>
      <c r="G21">
        <v>0</v>
      </c>
      <c r="H21">
        <v>2</v>
      </c>
      <c r="I21">
        <v>0</v>
      </c>
      <c r="J21">
        <v>71</v>
      </c>
      <c r="K21">
        <v>1</v>
      </c>
      <c r="L21" s="5" t="str">
        <f t="shared" si="0"/>
        <v>FAIL</v>
      </c>
      <c r="M21" s="5">
        <f t="shared" si="1"/>
        <v>99</v>
      </c>
      <c r="N21">
        <v>1</v>
      </c>
      <c r="O21">
        <v>9</v>
      </c>
      <c r="P21">
        <v>2</v>
      </c>
      <c r="Q21">
        <v>88</v>
      </c>
      <c r="R21">
        <v>0</v>
      </c>
      <c r="S21">
        <v>0</v>
      </c>
      <c r="T21">
        <v>0</v>
      </c>
      <c r="U21" s="5" t="str">
        <f t="shared" si="2"/>
        <v>PASS</v>
      </c>
      <c r="V21">
        <f t="shared" si="3"/>
        <v>100</v>
      </c>
    </row>
    <row r="22" spans="1:22" x14ac:dyDescent="0.25">
      <c r="E22" s="6" t="s">
        <v>320</v>
      </c>
      <c r="F22" t="s">
        <v>275</v>
      </c>
      <c r="G22" t="s">
        <v>276</v>
      </c>
      <c r="H22" t="s">
        <v>363</v>
      </c>
      <c r="I22" t="s">
        <v>319</v>
      </c>
      <c r="J22" t="s">
        <v>320</v>
      </c>
      <c r="K22" t="s">
        <v>321</v>
      </c>
      <c r="N22" t="s">
        <v>236</v>
      </c>
      <c r="O22" t="s">
        <v>183</v>
      </c>
      <c r="P22" t="s">
        <v>183</v>
      </c>
      <c r="Q22" t="s">
        <v>184</v>
      </c>
      <c r="R22" t="s">
        <v>186</v>
      </c>
      <c r="S22" t="s">
        <v>183</v>
      </c>
      <c r="T22" t="s">
        <v>183</v>
      </c>
    </row>
    <row r="23" spans="1:22" x14ac:dyDescent="0.25">
      <c r="E23" t="s">
        <v>364</v>
      </c>
      <c r="Q23" t="s">
        <v>365</v>
      </c>
    </row>
    <row r="25" spans="1:22" x14ac:dyDescent="0.25">
      <c r="A25" t="s">
        <v>277</v>
      </c>
      <c r="B25" t="s">
        <v>278</v>
      </c>
      <c r="C25" t="s">
        <v>279</v>
      </c>
      <c r="D25" t="s">
        <v>81</v>
      </c>
      <c r="E25" s="31" t="s">
        <v>93</v>
      </c>
      <c r="F25" s="31" t="s">
        <v>193</v>
      </c>
      <c r="G25" s="31" t="s">
        <v>194</v>
      </c>
      <c r="H25" s="31" t="s">
        <v>195</v>
      </c>
      <c r="I25" s="31" t="s">
        <v>196</v>
      </c>
      <c r="J25" s="31" t="s">
        <v>197</v>
      </c>
      <c r="K25" s="35" t="s">
        <v>198</v>
      </c>
      <c r="L25" s="32" t="s">
        <v>188</v>
      </c>
      <c r="M25" s="32" t="s">
        <v>189</v>
      </c>
      <c r="N25" s="32" t="s">
        <v>84</v>
      </c>
      <c r="O25" s="32" t="s">
        <v>190</v>
      </c>
      <c r="P25" s="32" t="s">
        <v>88</v>
      </c>
      <c r="Q25" s="32" t="s">
        <v>191</v>
      </c>
      <c r="R25" s="35" t="s">
        <v>192</v>
      </c>
    </row>
    <row r="26" spans="1:22" x14ac:dyDescent="0.25">
      <c r="A26" t="s">
        <v>327</v>
      </c>
      <c r="C26" t="s">
        <v>328</v>
      </c>
      <c r="D26">
        <v>12</v>
      </c>
      <c r="E26" s="18">
        <f t="shared" ref="E26:E45" si="4">(N2/100)*D2</f>
        <v>0</v>
      </c>
      <c r="F26" s="18">
        <f t="shared" ref="F26:F45" si="5">((O2+P2+S2+T2)/100)*D2</f>
        <v>3</v>
      </c>
      <c r="G26" s="18">
        <v>0</v>
      </c>
      <c r="H26" s="18">
        <f t="shared" ref="H26:H45" si="6">(R2/100)*D2</f>
        <v>0</v>
      </c>
      <c r="I26" s="18">
        <f t="shared" ref="I26:I45" si="7">(Q2/100)*D2</f>
        <v>9</v>
      </c>
      <c r="J26" s="18"/>
      <c r="K26" s="18">
        <f t="shared" ref="K26:K45" si="8">SUM(E26:I26)</f>
        <v>12</v>
      </c>
      <c r="L26" s="18">
        <f t="shared" ref="L26:L45" si="9">(G2/100)*D2</f>
        <v>0</v>
      </c>
      <c r="M26" s="18">
        <f t="shared" ref="M26:M45" si="10">(F2/100)*D2</f>
        <v>9.9599999999999991</v>
      </c>
      <c r="N26" s="18">
        <f t="shared" ref="N26:N45" si="11">(H2/100)*D2</f>
        <v>0</v>
      </c>
      <c r="O26" s="18">
        <f t="shared" ref="O26:O45" si="12">(I2/100)*D2</f>
        <v>0</v>
      </c>
      <c r="P26" s="18">
        <f t="shared" ref="P26:P45" si="13">((J2+E2)/100)*D2</f>
        <v>0</v>
      </c>
      <c r="Q26" s="18">
        <f t="shared" ref="Q26:Q45" si="14">(K2/100)*D2</f>
        <v>2.04</v>
      </c>
      <c r="R26" s="18">
        <f t="shared" ref="R26:R45" si="15">SUM(L26:Q26)</f>
        <v>12</v>
      </c>
    </row>
    <row r="27" spans="1:22" x14ac:dyDescent="0.25">
      <c r="A27" t="s">
        <v>329</v>
      </c>
      <c r="C27" t="s">
        <v>330</v>
      </c>
      <c r="D27">
        <v>154</v>
      </c>
      <c r="E27" s="18">
        <f t="shared" si="4"/>
        <v>0</v>
      </c>
      <c r="F27" s="18">
        <f t="shared" si="5"/>
        <v>27.72</v>
      </c>
      <c r="G27" s="18">
        <v>0</v>
      </c>
      <c r="H27" s="18">
        <f t="shared" si="6"/>
        <v>1.54</v>
      </c>
      <c r="I27" s="18">
        <f t="shared" si="7"/>
        <v>124.74000000000001</v>
      </c>
      <c r="J27" s="18"/>
      <c r="K27" s="18">
        <f t="shared" si="8"/>
        <v>154</v>
      </c>
      <c r="L27" s="18">
        <f t="shared" si="9"/>
        <v>1.54</v>
      </c>
      <c r="M27" s="18">
        <f t="shared" si="10"/>
        <v>129.35999999999999</v>
      </c>
      <c r="N27" s="18">
        <f t="shared" si="11"/>
        <v>3.08</v>
      </c>
      <c r="O27" s="18">
        <f t="shared" si="12"/>
        <v>0</v>
      </c>
      <c r="P27" s="18">
        <f t="shared" si="13"/>
        <v>0</v>
      </c>
      <c r="Q27" s="18">
        <f t="shared" si="14"/>
        <v>20.02</v>
      </c>
      <c r="R27" s="18">
        <f t="shared" si="15"/>
        <v>154</v>
      </c>
    </row>
    <row r="28" spans="1:22" x14ac:dyDescent="0.25">
      <c r="A28" t="s">
        <v>329</v>
      </c>
      <c r="C28" t="s">
        <v>331</v>
      </c>
      <c r="D28">
        <v>103</v>
      </c>
      <c r="E28" s="18">
        <f t="shared" si="4"/>
        <v>1.03</v>
      </c>
      <c r="F28" s="18">
        <f t="shared" si="5"/>
        <v>10.3</v>
      </c>
      <c r="G28" s="18">
        <v>0</v>
      </c>
      <c r="H28" s="18">
        <f t="shared" si="6"/>
        <v>0</v>
      </c>
      <c r="I28" s="18">
        <f t="shared" si="7"/>
        <v>91.67</v>
      </c>
      <c r="J28" s="18"/>
      <c r="K28" s="18">
        <f t="shared" si="8"/>
        <v>103</v>
      </c>
      <c r="L28" s="18">
        <f t="shared" si="9"/>
        <v>1.03</v>
      </c>
      <c r="M28" s="18">
        <f t="shared" si="10"/>
        <v>94.76</v>
      </c>
      <c r="N28" s="18">
        <f t="shared" si="11"/>
        <v>0</v>
      </c>
      <c r="O28" s="18">
        <f t="shared" si="12"/>
        <v>0</v>
      </c>
      <c r="P28" s="18">
        <f t="shared" si="13"/>
        <v>0</v>
      </c>
      <c r="Q28" s="18">
        <f t="shared" si="14"/>
        <v>7.2100000000000009</v>
      </c>
      <c r="R28" s="18">
        <f t="shared" si="15"/>
        <v>103</v>
      </c>
    </row>
    <row r="29" spans="1:22" x14ac:dyDescent="0.25">
      <c r="A29" t="s">
        <v>332</v>
      </c>
      <c r="C29" t="s">
        <v>333</v>
      </c>
      <c r="D29">
        <v>94</v>
      </c>
      <c r="E29" s="18">
        <f t="shared" si="4"/>
        <v>0.94000000000000006</v>
      </c>
      <c r="F29" s="18">
        <f t="shared" si="5"/>
        <v>16.919999999999998</v>
      </c>
      <c r="G29" s="18">
        <v>0</v>
      </c>
      <c r="H29" s="18">
        <f t="shared" si="6"/>
        <v>0</v>
      </c>
      <c r="I29" s="18">
        <f t="shared" si="7"/>
        <v>76.14</v>
      </c>
      <c r="J29" s="18"/>
      <c r="K29" s="18">
        <f t="shared" si="8"/>
        <v>94</v>
      </c>
      <c r="L29" s="18">
        <f t="shared" si="9"/>
        <v>0.94000000000000006</v>
      </c>
      <c r="M29" s="18">
        <f t="shared" si="10"/>
        <v>60.160000000000004</v>
      </c>
      <c r="N29" s="18">
        <f t="shared" si="11"/>
        <v>0</v>
      </c>
      <c r="O29" s="18">
        <f t="shared" si="12"/>
        <v>0.94000000000000006</v>
      </c>
      <c r="P29" s="18">
        <f t="shared" si="13"/>
        <v>28.2</v>
      </c>
      <c r="Q29" s="18">
        <f t="shared" si="14"/>
        <v>2.82</v>
      </c>
      <c r="R29" s="18">
        <f t="shared" si="15"/>
        <v>93.059999999999988</v>
      </c>
    </row>
    <row r="30" spans="1:22" x14ac:dyDescent="0.25">
      <c r="A30" t="s">
        <v>334</v>
      </c>
      <c r="C30" t="s">
        <v>335</v>
      </c>
      <c r="D30">
        <v>54</v>
      </c>
      <c r="E30" s="18">
        <f t="shared" si="4"/>
        <v>2.16</v>
      </c>
      <c r="F30" s="18">
        <f t="shared" si="5"/>
        <v>28.080000000000002</v>
      </c>
      <c r="G30" s="18">
        <v>0</v>
      </c>
      <c r="H30" s="18">
        <f t="shared" si="6"/>
        <v>0</v>
      </c>
      <c r="I30" s="18">
        <f t="shared" si="7"/>
        <v>23.76</v>
      </c>
      <c r="J30" s="18"/>
      <c r="K30" s="18">
        <f t="shared" si="8"/>
        <v>54</v>
      </c>
      <c r="L30" s="18">
        <f t="shared" si="9"/>
        <v>0</v>
      </c>
      <c r="M30" s="18">
        <f t="shared" si="10"/>
        <v>26.46</v>
      </c>
      <c r="N30" s="18">
        <f t="shared" si="11"/>
        <v>1.08</v>
      </c>
      <c r="O30" s="18">
        <f t="shared" si="12"/>
        <v>0</v>
      </c>
      <c r="P30" s="18">
        <f t="shared" si="13"/>
        <v>23.76</v>
      </c>
      <c r="Q30" s="18">
        <f t="shared" si="14"/>
        <v>3.2399999999999998</v>
      </c>
      <c r="R30" s="18">
        <f t="shared" si="15"/>
        <v>54.54</v>
      </c>
    </row>
    <row r="31" spans="1:22" x14ac:dyDescent="0.25">
      <c r="A31" t="s">
        <v>336</v>
      </c>
      <c r="C31" t="s">
        <v>337</v>
      </c>
      <c r="D31">
        <v>108</v>
      </c>
      <c r="E31" s="18">
        <f t="shared" si="4"/>
        <v>0</v>
      </c>
      <c r="F31" s="18">
        <f t="shared" si="5"/>
        <v>19.439999999999998</v>
      </c>
      <c r="G31" s="18">
        <v>0</v>
      </c>
      <c r="H31" s="18">
        <f t="shared" si="6"/>
        <v>0</v>
      </c>
      <c r="I31" s="18">
        <f t="shared" si="7"/>
        <v>88.559999999999988</v>
      </c>
      <c r="J31" s="18"/>
      <c r="K31" s="18">
        <f t="shared" si="8"/>
        <v>107.99999999999999</v>
      </c>
      <c r="L31" s="18">
        <f t="shared" si="9"/>
        <v>0</v>
      </c>
      <c r="M31" s="18">
        <f t="shared" si="10"/>
        <v>100.44000000000001</v>
      </c>
      <c r="N31" s="18">
        <f t="shared" si="11"/>
        <v>0</v>
      </c>
      <c r="O31" s="18">
        <f t="shared" si="12"/>
        <v>1.08</v>
      </c>
      <c r="P31" s="18">
        <f t="shared" si="13"/>
        <v>5.4</v>
      </c>
      <c r="Q31" s="18">
        <f t="shared" si="14"/>
        <v>2.16</v>
      </c>
      <c r="R31" s="18">
        <f t="shared" si="15"/>
        <v>109.08000000000001</v>
      </c>
    </row>
    <row r="32" spans="1:22" x14ac:dyDescent="0.25">
      <c r="A32" t="s">
        <v>136</v>
      </c>
      <c r="C32" t="s">
        <v>338</v>
      </c>
      <c r="D32">
        <v>14</v>
      </c>
      <c r="E32" s="18">
        <f t="shared" si="4"/>
        <v>0</v>
      </c>
      <c r="F32" s="18">
        <f t="shared" si="5"/>
        <v>11.06</v>
      </c>
      <c r="G32" s="18">
        <v>0</v>
      </c>
      <c r="H32" s="18">
        <f t="shared" si="6"/>
        <v>0</v>
      </c>
      <c r="I32" s="18">
        <f t="shared" si="7"/>
        <v>2.94</v>
      </c>
      <c r="J32" s="18"/>
      <c r="K32" s="18">
        <f t="shared" si="8"/>
        <v>14</v>
      </c>
      <c r="L32" s="18">
        <f t="shared" si="9"/>
        <v>0</v>
      </c>
      <c r="M32" s="18">
        <f t="shared" si="10"/>
        <v>10.780000000000001</v>
      </c>
      <c r="N32" s="18">
        <f t="shared" si="11"/>
        <v>0</v>
      </c>
      <c r="O32" s="18">
        <f t="shared" si="12"/>
        <v>0</v>
      </c>
      <c r="P32" s="18">
        <f t="shared" si="13"/>
        <v>0</v>
      </c>
      <c r="Q32" s="18">
        <f t="shared" si="14"/>
        <v>3.22</v>
      </c>
      <c r="R32" s="18">
        <f t="shared" si="15"/>
        <v>14.000000000000002</v>
      </c>
    </row>
    <row r="33" spans="1:18" x14ac:dyDescent="0.25">
      <c r="A33" t="s">
        <v>157</v>
      </c>
      <c r="C33" t="s">
        <v>339</v>
      </c>
      <c r="D33">
        <v>10</v>
      </c>
      <c r="E33" s="18">
        <f t="shared" si="4"/>
        <v>0</v>
      </c>
      <c r="F33" s="18">
        <f t="shared" si="5"/>
        <v>5</v>
      </c>
      <c r="G33" s="18">
        <v>0</v>
      </c>
      <c r="H33" s="18">
        <f t="shared" si="6"/>
        <v>0</v>
      </c>
      <c r="I33" s="18">
        <f t="shared" si="7"/>
        <v>5</v>
      </c>
      <c r="J33" s="18"/>
      <c r="K33" s="18">
        <f t="shared" si="8"/>
        <v>10</v>
      </c>
      <c r="L33" s="18">
        <f t="shared" si="9"/>
        <v>0</v>
      </c>
      <c r="M33" s="18">
        <f t="shared" si="10"/>
        <v>0</v>
      </c>
      <c r="N33" s="18">
        <f t="shared" si="11"/>
        <v>1</v>
      </c>
      <c r="O33" s="18">
        <f t="shared" si="12"/>
        <v>0</v>
      </c>
      <c r="P33" s="18">
        <f t="shared" si="13"/>
        <v>0</v>
      </c>
      <c r="Q33" s="18">
        <f t="shared" si="14"/>
        <v>9</v>
      </c>
      <c r="R33" s="18">
        <f t="shared" si="15"/>
        <v>10</v>
      </c>
    </row>
    <row r="34" spans="1:18" x14ac:dyDescent="0.25">
      <c r="A34" t="s">
        <v>340</v>
      </c>
      <c r="C34" t="s">
        <v>341</v>
      </c>
      <c r="D34">
        <v>48</v>
      </c>
      <c r="E34" s="18">
        <f t="shared" si="4"/>
        <v>0</v>
      </c>
      <c r="F34" s="18">
        <f t="shared" si="5"/>
        <v>34.08</v>
      </c>
      <c r="G34" s="18">
        <v>0</v>
      </c>
      <c r="H34" s="18">
        <f t="shared" si="6"/>
        <v>0.96</v>
      </c>
      <c r="I34" s="18">
        <f t="shared" si="7"/>
        <v>12.96</v>
      </c>
      <c r="J34" s="18"/>
      <c r="K34" s="18">
        <f t="shared" si="8"/>
        <v>48</v>
      </c>
      <c r="L34" s="18">
        <f t="shared" si="9"/>
        <v>0</v>
      </c>
      <c r="M34" s="18">
        <f t="shared" si="10"/>
        <v>2.88</v>
      </c>
      <c r="N34" s="18">
        <f t="shared" si="11"/>
        <v>1.92</v>
      </c>
      <c r="O34" s="18">
        <f t="shared" si="12"/>
        <v>0</v>
      </c>
      <c r="P34" s="18">
        <f t="shared" si="13"/>
        <v>0</v>
      </c>
      <c r="Q34" s="18">
        <f t="shared" si="14"/>
        <v>43.2</v>
      </c>
      <c r="R34" s="18">
        <f t="shared" si="15"/>
        <v>48</v>
      </c>
    </row>
    <row r="35" spans="1:18" x14ac:dyDescent="0.25">
      <c r="A35" t="s">
        <v>150</v>
      </c>
      <c r="C35" t="s">
        <v>342</v>
      </c>
      <c r="D35">
        <v>47</v>
      </c>
      <c r="E35" s="18">
        <f t="shared" si="4"/>
        <v>0</v>
      </c>
      <c r="F35" s="18">
        <f t="shared" si="5"/>
        <v>25.380000000000003</v>
      </c>
      <c r="G35" s="18">
        <v>0</v>
      </c>
      <c r="H35" s="18">
        <f t="shared" si="6"/>
        <v>0</v>
      </c>
      <c r="I35" s="18">
        <f t="shared" si="7"/>
        <v>22.09</v>
      </c>
      <c r="J35" s="18"/>
      <c r="K35" s="18">
        <f t="shared" si="8"/>
        <v>47.47</v>
      </c>
      <c r="L35" s="18">
        <f t="shared" si="9"/>
        <v>0</v>
      </c>
      <c r="M35" s="18">
        <f t="shared" si="10"/>
        <v>18.8</v>
      </c>
      <c r="N35" s="18">
        <f t="shared" si="11"/>
        <v>0</v>
      </c>
      <c r="O35" s="18">
        <f t="shared" si="12"/>
        <v>0.94000000000000006</v>
      </c>
      <c r="P35" s="18">
        <f t="shared" si="13"/>
        <v>0</v>
      </c>
      <c r="Q35" s="18">
        <f t="shared" si="14"/>
        <v>27.259999999999998</v>
      </c>
      <c r="R35" s="18">
        <f t="shared" si="15"/>
        <v>47</v>
      </c>
    </row>
    <row r="36" spans="1:18" x14ac:dyDescent="0.25">
      <c r="A36" t="s">
        <v>343</v>
      </c>
      <c r="C36" t="s">
        <v>344</v>
      </c>
      <c r="D36">
        <v>66</v>
      </c>
      <c r="E36" s="18">
        <f t="shared" si="4"/>
        <v>3.3000000000000003</v>
      </c>
      <c r="F36" s="18">
        <f t="shared" si="5"/>
        <v>45.54</v>
      </c>
      <c r="G36" s="18">
        <v>0</v>
      </c>
      <c r="H36" s="18">
        <f t="shared" si="6"/>
        <v>1.98</v>
      </c>
      <c r="I36" s="18">
        <f t="shared" si="7"/>
        <v>15.84</v>
      </c>
      <c r="J36" s="18"/>
      <c r="K36" s="18">
        <f t="shared" si="8"/>
        <v>66.66</v>
      </c>
      <c r="L36" s="18">
        <f t="shared" si="9"/>
        <v>1.32</v>
      </c>
      <c r="M36" s="18">
        <f t="shared" si="10"/>
        <v>10.56</v>
      </c>
      <c r="N36" s="18">
        <f t="shared" si="11"/>
        <v>1.98</v>
      </c>
      <c r="O36" s="18">
        <f t="shared" si="12"/>
        <v>0</v>
      </c>
      <c r="P36" s="18">
        <f t="shared" si="13"/>
        <v>1.32</v>
      </c>
      <c r="Q36" s="18">
        <f t="shared" si="14"/>
        <v>51.480000000000004</v>
      </c>
      <c r="R36" s="18">
        <f t="shared" si="15"/>
        <v>66.660000000000011</v>
      </c>
    </row>
    <row r="37" spans="1:18" x14ac:dyDescent="0.25">
      <c r="A37" t="s">
        <v>345</v>
      </c>
      <c r="C37" t="s">
        <v>346</v>
      </c>
      <c r="D37">
        <v>16</v>
      </c>
      <c r="E37" s="18">
        <f t="shared" si="4"/>
        <v>0</v>
      </c>
      <c r="F37" s="18">
        <f t="shared" si="5"/>
        <v>12.96</v>
      </c>
      <c r="G37" s="18">
        <v>0</v>
      </c>
      <c r="H37" s="18">
        <f t="shared" si="6"/>
        <v>0</v>
      </c>
      <c r="I37" s="18">
        <f t="shared" si="7"/>
        <v>3.04</v>
      </c>
      <c r="J37" s="18"/>
      <c r="K37" s="18">
        <f t="shared" si="8"/>
        <v>16</v>
      </c>
      <c r="L37" s="18">
        <f t="shared" si="9"/>
        <v>0</v>
      </c>
      <c r="M37" s="18">
        <f t="shared" si="10"/>
        <v>4.8</v>
      </c>
      <c r="N37" s="18">
        <f t="shared" si="11"/>
        <v>0</v>
      </c>
      <c r="O37" s="18">
        <f t="shared" si="12"/>
        <v>1.6</v>
      </c>
      <c r="P37" s="18">
        <f t="shared" si="13"/>
        <v>0</v>
      </c>
      <c r="Q37" s="18">
        <f t="shared" si="14"/>
        <v>9.6</v>
      </c>
      <c r="R37" s="18">
        <f t="shared" si="15"/>
        <v>16</v>
      </c>
    </row>
    <row r="38" spans="1:18" x14ac:dyDescent="0.25">
      <c r="A38" t="s">
        <v>347</v>
      </c>
      <c r="C38" t="s">
        <v>348</v>
      </c>
      <c r="D38">
        <v>11</v>
      </c>
      <c r="E38" s="18">
        <f t="shared" si="4"/>
        <v>0</v>
      </c>
      <c r="F38" s="18">
        <f t="shared" si="5"/>
        <v>6.93</v>
      </c>
      <c r="G38" s="18">
        <v>0</v>
      </c>
      <c r="H38" s="18">
        <f t="shared" si="6"/>
        <v>0</v>
      </c>
      <c r="I38" s="18">
        <f t="shared" si="7"/>
        <v>3.96</v>
      </c>
      <c r="J38" s="18"/>
      <c r="K38" s="18">
        <f t="shared" si="8"/>
        <v>10.89</v>
      </c>
      <c r="L38" s="18">
        <f t="shared" si="9"/>
        <v>0</v>
      </c>
      <c r="M38" s="18">
        <f t="shared" si="10"/>
        <v>7.04</v>
      </c>
      <c r="N38" s="18">
        <f t="shared" si="11"/>
        <v>0</v>
      </c>
      <c r="O38" s="18">
        <f t="shared" si="12"/>
        <v>0</v>
      </c>
      <c r="P38" s="18">
        <f t="shared" si="13"/>
        <v>0</v>
      </c>
      <c r="Q38" s="18">
        <f t="shared" si="14"/>
        <v>3.96</v>
      </c>
      <c r="R38" s="18">
        <f t="shared" si="15"/>
        <v>11</v>
      </c>
    </row>
    <row r="39" spans="1:18" x14ac:dyDescent="0.25">
      <c r="A39" t="s">
        <v>349</v>
      </c>
      <c r="C39" t="s">
        <v>350</v>
      </c>
      <c r="D39">
        <v>12</v>
      </c>
      <c r="E39" s="18">
        <f t="shared" si="4"/>
        <v>0</v>
      </c>
      <c r="F39" s="18">
        <f t="shared" si="5"/>
        <v>10.08</v>
      </c>
      <c r="G39" s="18">
        <v>0</v>
      </c>
      <c r="H39" s="18">
        <f t="shared" si="6"/>
        <v>2.04</v>
      </c>
      <c r="I39" s="18">
        <f t="shared" si="7"/>
        <v>0</v>
      </c>
      <c r="J39" s="18"/>
      <c r="K39" s="18">
        <f t="shared" si="8"/>
        <v>12.120000000000001</v>
      </c>
      <c r="L39" s="18">
        <f t="shared" si="9"/>
        <v>0</v>
      </c>
      <c r="M39" s="18">
        <f t="shared" si="10"/>
        <v>0.96</v>
      </c>
      <c r="N39" s="18">
        <f t="shared" si="11"/>
        <v>0</v>
      </c>
      <c r="O39" s="18">
        <f t="shared" si="12"/>
        <v>5.04</v>
      </c>
      <c r="P39" s="18">
        <f t="shared" si="13"/>
        <v>0</v>
      </c>
      <c r="Q39" s="18">
        <f t="shared" si="14"/>
        <v>6</v>
      </c>
      <c r="R39" s="18">
        <f t="shared" si="15"/>
        <v>12</v>
      </c>
    </row>
    <row r="40" spans="1:18" x14ac:dyDescent="0.25">
      <c r="A40" t="s">
        <v>351</v>
      </c>
      <c r="C40" t="s">
        <v>352</v>
      </c>
      <c r="D40">
        <v>44</v>
      </c>
      <c r="E40" s="18">
        <f t="shared" si="4"/>
        <v>0.88</v>
      </c>
      <c r="F40" s="18">
        <f t="shared" si="5"/>
        <v>34.32</v>
      </c>
      <c r="G40" s="18">
        <v>0</v>
      </c>
      <c r="H40" s="18">
        <f t="shared" si="6"/>
        <v>0</v>
      </c>
      <c r="I40" s="18">
        <f t="shared" si="7"/>
        <v>8.8000000000000007</v>
      </c>
      <c r="J40" s="18"/>
      <c r="K40" s="18">
        <f t="shared" si="8"/>
        <v>44</v>
      </c>
      <c r="L40" s="18">
        <f t="shared" si="9"/>
        <v>0</v>
      </c>
      <c r="M40" s="18">
        <f t="shared" si="10"/>
        <v>0.88</v>
      </c>
      <c r="N40" s="18">
        <f t="shared" si="11"/>
        <v>0</v>
      </c>
      <c r="O40" s="18">
        <f t="shared" si="12"/>
        <v>0</v>
      </c>
      <c r="P40" s="18">
        <f t="shared" si="13"/>
        <v>3.08</v>
      </c>
      <c r="Q40" s="18">
        <f t="shared" si="14"/>
        <v>40.04</v>
      </c>
      <c r="R40" s="18">
        <f t="shared" si="15"/>
        <v>44</v>
      </c>
    </row>
    <row r="41" spans="1:18" x14ac:dyDescent="0.25">
      <c r="A41" t="s">
        <v>353</v>
      </c>
      <c r="C41" t="s">
        <v>354</v>
      </c>
      <c r="D41">
        <v>50</v>
      </c>
      <c r="E41" s="18">
        <f t="shared" si="4"/>
        <v>7.0000000000000009</v>
      </c>
      <c r="F41" s="18">
        <f t="shared" si="5"/>
        <v>27</v>
      </c>
      <c r="G41" s="18">
        <v>0</v>
      </c>
      <c r="H41" s="18">
        <f t="shared" si="6"/>
        <v>16</v>
      </c>
      <c r="I41" s="18">
        <f t="shared" si="7"/>
        <v>0</v>
      </c>
      <c r="J41" s="18"/>
      <c r="K41" s="18">
        <f t="shared" si="8"/>
        <v>50</v>
      </c>
      <c r="L41" s="18">
        <f t="shared" si="9"/>
        <v>7.5</v>
      </c>
      <c r="M41" s="18">
        <f t="shared" si="10"/>
        <v>8.5</v>
      </c>
      <c r="N41" s="18">
        <f t="shared" si="11"/>
        <v>0</v>
      </c>
      <c r="O41" s="18">
        <f t="shared" si="12"/>
        <v>13.5</v>
      </c>
      <c r="P41" s="18">
        <f t="shared" si="13"/>
        <v>1</v>
      </c>
      <c r="Q41" s="18">
        <f t="shared" si="14"/>
        <v>20</v>
      </c>
      <c r="R41" s="18">
        <f t="shared" si="15"/>
        <v>50.5</v>
      </c>
    </row>
    <row r="42" spans="1:18" x14ac:dyDescent="0.25">
      <c r="A42" t="s">
        <v>355</v>
      </c>
      <c r="C42" t="s">
        <v>356</v>
      </c>
      <c r="D42">
        <v>31</v>
      </c>
      <c r="E42" s="18">
        <f t="shared" si="4"/>
        <v>13.02</v>
      </c>
      <c r="F42" s="18">
        <f t="shared" si="5"/>
        <v>16.12</v>
      </c>
      <c r="G42" s="18">
        <v>0</v>
      </c>
      <c r="H42" s="18">
        <f t="shared" si="6"/>
        <v>0.92999999999999994</v>
      </c>
      <c r="I42" s="18">
        <f t="shared" si="7"/>
        <v>0.92999999999999994</v>
      </c>
      <c r="J42" s="18"/>
      <c r="K42" s="18">
        <f t="shared" si="8"/>
        <v>31</v>
      </c>
      <c r="L42" s="18">
        <f t="shared" si="9"/>
        <v>1.24</v>
      </c>
      <c r="M42" s="18">
        <f t="shared" si="10"/>
        <v>1.24</v>
      </c>
      <c r="N42" s="18">
        <f t="shared" si="11"/>
        <v>0</v>
      </c>
      <c r="O42" s="18">
        <f t="shared" si="12"/>
        <v>0</v>
      </c>
      <c r="P42" s="18">
        <f t="shared" si="13"/>
        <v>0</v>
      </c>
      <c r="Q42" s="18">
        <f t="shared" si="14"/>
        <v>28.21</v>
      </c>
      <c r="R42" s="18">
        <f t="shared" si="15"/>
        <v>30.69</v>
      </c>
    </row>
    <row r="43" spans="1:18" x14ac:dyDescent="0.25">
      <c r="A43" t="s">
        <v>357</v>
      </c>
      <c r="C43" t="s">
        <v>358</v>
      </c>
      <c r="D43">
        <v>265</v>
      </c>
      <c r="E43" s="18">
        <f t="shared" si="4"/>
        <v>0</v>
      </c>
      <c r="F43" s="18">
        <f t="shared" si="5"/>
        <v>34.450000000000003</v>
      </c>
      <c r="G43" s="18">
        <v>0</v>
      </c>
      <c r="H43" s="18">
        <f t="shared" si="6"/>
        <v>0</v>
      </c>
      <c r="I43" s="18">
        <f t="shared" si="7"/>
        <v>227.9</v>
      </c>
      <c r="J43" s="18"/>
      <c r="K43" s="18">
        <f t="shared" si="8"/>
        <v>262.35000000000002</v>
      </c>
      <c r="L43" s="18">
        <f t="shared" si="9"/>
        <v>0</v>
      </c>
      <c r="M43" s="18">
        <f t="shared" si="10"/>
        <v>60.95</v>
      </c>
      <c r="N43" s="18">
        <f t="shared" si="11"/>
        <v>7.9499999999999993</v>
      </c>
      <c r="O43" s="18">
        <f t="shared" si="12"/>
        <v>0</v>
      </c>
      <c r="P43" s="18">
        <f t="shared" si="13"/>
        <v>188.14999999999998</v>
      </c>
      <c r="Q43" s="18">
        <f t="shared" si="14"/>
        <v>7.9499999999999993</v>
      </c>
      <c r="R43" s="18">
        <f t="shared" si="15"/>
        <v>264.99999999999994</v>
      </c>
    </row>
    <row r="44" spans="1:18" x14ac:dyDescent="0.25">
      <c r="A44" t="s">
        <v>359</v>
      </c>
      <c r="C44" t="s">
        <v>360</v>
      </c>
      <c r="D44">
        <v>25</v>
      </c>
      <c r="E44" s="18">
        <f t="shared" si="4"/>
        <v>0</v>
      </c>
      <c r="F44" s="18">
        <f t="shared" si="5"/>
        <v>19</v>
      </c>
      <c r="G44" s="18">
        <v>0</v>
      </c>
      <c r="H44" s="18">
        <f t="shared" si="6"/>
        <v>0</v>
      </c>
      <c r="I44" s="18">
        <f t="shared" si="7"/>
        <v>6</v>
      </c>
      <c r="J44" s="18"/>
      <c r="K44" s="18">
        <f t="shared" si="8"/>
        <v>25</v>
      </c>
      <c r="L44" s="18">
        <f t="shared" si="9"/>
        <v>0</v>
      </c>
      <c r="M44" s="18">
        <f t="shared" si="10"/>
        <v>4</v>
      </c>
      <c r="N44" s="18">
        <f t="shared" si="11"/>
        <v>0</v>
      </c>
      <c r="O44" s="18">
        <f t="shared" si="12"/>
        <v>0</v>
      </c>
      <c r="P44" s="18">
        <f t="shared" si="13"/>
        <v>19</v>
      </c>
      <c r="Q44" s="18">
        <f t="shared" si="14"/>
        <v>2</v>
      </c>
      <c r="R44" s="18">
        <f t="shared" si="15"/>
        <v>25</v>
      </c>
    </row>
    <row r="45" spans="1:18" x14ac:dyDescent="0.25">
      <c r="A45" t="s">
        <v>361</v>
      </c>
      <c r="C45" t="s">
        <v>362</v>
      </c>
      <c r="D45">
        <v>478</v>
      </c>
      <c r="E45" s="18">
        <f t="shared" si="4"/>
        <v>4.78</v>
      </c>
      <c r="F45" s="18">
        <f t="shared" si="5"/>
        <v>52.58</v>
      </c>
      <c r="G45" s="18">
        <v>0</v>
      </c>
      <c r="H45" s="18">
        <f t="shared" si="6"/>
        <v>0</v>
      </c>
      <c r="I45" s="18">
        <f t="shared" si="7"/>
        <v>420.64</v>
      </c>
      <c r="J45" s="18"/>
      <c r="K45" s="18">
        <f t="shared" si="8"/>
        <v>478</v>
      </c>
      <c r="L45" s="18">
        <f t="shared" si="9"/>
        <v>0</v>
      </c>
      <c r="M45" s="18">
        <f t="shared" si="10"/>
        <v>119.5</v>
      </c>
      <c r="N45" s="18">
        <f t="shared" si="11"/>
        <v>9.56</v>
      </c>
      <c r="O45" s="18">
        <f t="shared" si="12"/>
        <v>0</v>
      </c>
      <c r="P45" s="18">
        <f t="shared" si="13"/>
        <v>339.38</v>
      </c>
      <c r="Q45" s="18">
        <f t="shared" si="14"/>
        <v>4.78</v>
      </c>
      <c r="R45" s="18">
        <f t="shared" si="15"/>
        <v>473.21999999999997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28"/>
  <sheetViews>
    <sheetView zoomScaleNormal="100" workbookViewId="0">
      <selection activeCell="S17" sqref="S17:S28"/>
    </sheetView>
  </sheetViews>
  <sheetFormatPr defaultColWidth="11.5703125" defaultRowHeight="15" x14ac:dyDescent="0.25"/>
  <cols>
    <col min="1" max="1" width="21.28515625" customWidth="1"/>
    <col min="2" max="2" width="24.140625" customWidth="1"/>
    <col min="3" max="3" width="24.85546875" customWidth="1"/>
  </cols>
  <sheetData>
    <row r="1" spans="1:19" x14ac:dyDescent="0.25">
      <c r="A1" t="s">
        <v>277</v>
      </c>
      <c r="B1" t="s">
        <v>366</v>
      </c>
      <c r="C1" t="s">
        <v>367</v>
      </c>
      <c r="D1" t="s">
        <v>368</v>
      </c>
      <c r="E1" t="s">
        <v>81</v>
      </c>
      <c r="F1" t="s">
        <v>241</v>
      </c>
      <c r="G1" t="s">
        <v>242</v>
      </c>
      <c r="H1" t="s">
        <v>369</v>
      </c>
      <c r="I1" t="s">
        <v>90</v>
      </c>
      <c r="K1" t="s">
        <v>325</v>
      </c>
      <c r="L1" t="s">
        <v>246</v>
      </c>
      <c r="M1" t="s">
        <v>245</v>
      </c>
      <c r="N1" t="s">
        <v>247</v>
      </c>
      <c r="O1" t="s">
        <v>195</v>
      </c>
      <c r="P1" t="s">
        <v>93</v>
      </c>
      <c r="Q1" t="s">
        <v>90</v>
      </c>
    </row>
    <row r="2" spans="1:19" x14ac:dyDescent="0.25">
      <c r="A2" t="s">
        <v>370</v>
      </c>
      <c r="B2" t="s">
        <v>371</v>
      </c>
      <c r="C2" t="s">
        <v>372</v>
      </c>
      <c r="D2" t="s">
        <v>373</v>
      </c>
      <c r="E2">
        <v>386</v>
      </c>
      <c r="F2" s="40">
        <v>9.3000000000000007</v>
      </c>
      <c r="G2" s="40">
        <v>85.5</v>
      </c>
      <c r="H2" s="40">
        <v>5.2</v>
      </c>
      <c r="I2" s="5" t="str">
        <f t="shared" ref="I2:I13" si="0">IF(SUM(F2:H2)=100,"PASS","FAIL")</f>
        <v>PASS</v>
      </c>
      <c r="J2">
        <f t="shared" ref="J2:J13" si="1">SUM(F2:H2)</f>
        <v>100</v>
      </c>
      <c r="K2">
        <v>3.8</v>
      </c>
      <c r="L2">
        <v>0.5</v>
      </c>
      <c r="M2">
        <v>61.2</v>
      </c>
      <c r="N2">
        <v>29.3</v>
      </c>
      <c r="O2">
        <v>1.1000000000000001</v>
      </c>
      <c r="P2">
        <v>4.0999999999999996</v>
      </c>
      <c r="Q2" s="5" t="str">
        <f t="shared" ref="Q2:Q13" si="2">IF(SUM(K2:P2)=100,"PASS","FAIL")</f>
        <v>PASS</v>
      </c>
      <c r="R2">
        <f t="shared" ref="R2:R13" si="3">SUM(K2:P2)</f>
        <v>99.999999999999986</v>
      </c>
    </row>
    <row r="3" spans="1:19" x14ac:dyDescent="0.25">
      <c r="A3" t="s">
        <v>262</v>
      </c>
      <c r="B3" t="s">
        <v>374</v>
      </c>
      <c r="C3" t="s">
        <v>375</v>
      </c>
      <c r="D3" t="s">
        <v>376</v>
      </c>
      <c r="E3">
        <v>350</v>
      </c>
      <c r="F3" s="40">
        <v>60.8</v>
      </c>
      <c r="G3" s="40">
        <v>38.6</v>
      </c>
      <c r="H3" s="40">
        <v>0.6</v>
      </c>
      <c r="I3" s="5" t="str">
        <f t="shared" si="0"/>
        <v>PASS</v>
      </c>
      <c r="J3">
        <f t="shared" si="1"/>
        <v>100</v>
      </c>
      <c r="K3">
        <v>0</v>
      </c>
      <c r="L3">
        <v>1.4</v>
      </c>
      <c r="M3">
        <v>50.4</v>
      </c>
      <c r="N3">
        <v>45.9</v>
      </c>
      <c r="O3">
        <v>2.2999999999999998</v>
      </c>
      <c r="P3">
        <v>0</v>
      </c>
      <c r="Q3" s="5" t="str">
        <f t="shared" si="2"/>
        <v>PASS</v>
      </c>
      <c r="R3">
        <f t="shared" si="3"/>
        <v>99.999999999999986</v>
      </c>
    </row>
    <row r="4" spans="1:19" x14ac:dyDescent="0.25">
      <c r="A4" t="s">
        <v>377</v>
      </c>
      <c r="B4" t="s">
        <v>378</v>
      </c>
      <c r="C4" t="s">
        <v>379</v>
      </c>
      <c r="D4" t="s">
        <v>380</v>
      </c>
      <c r="E4">
        <v>351</v>
      </c>
      <c r="F4" s="40">
        <v>64.5</v>
      </c>
      <c r="G4" s="40">
        <v>35.5</v>
      </c>
      <c r="H4" s="40">
        <v>0</v>
      </c>
      <c r="I4" s="5" t="str">
        <f t="shared" si="0"/>
        <v>PASS</v>
      </c>
      <c r="J4">
        <f t="shared" si="1"/>
        <v>100</v>
      </c>
      <c r="K4">
        <v>4.2</v>
      </c>
      <c r="L4">
        <v>16.399999999999999</v>
      </c>
      <c r="M4">
        <v>30.8</v>
      </c>
      <c r="N4">
        <v>33</v>
      </c>
      <c r="O4">
        <v>15.6</v>
      </c>
      <c r="P4">
        <v>0</v>
      </c>
      <c r="Q4" s="5" t="str">
        <f t="shared" si="2"/>
        <v>PASS</v>
      </c>
      <c r="R4">
        <f t="shared" si="3"/>
        <v>100</v>
      </c>
    </row>
    <row r="5" spans="1:19" x14ac:dyDescent="0.25">
      <c r="A5" t="s">
        <v>381</v>
      </c>
      <c r="B5" t="s">
        <v>382</v>
      </c>
      <c r="C5" t="s">
        <v>383</v>
      </c>
      <c r="D5" t="s">
        <v>384</v>
      </c>
      <c r="E5">
        <v>145</v>
      </c>
      <c r="F5" s="40">
        <v>49.7</v>
      </c>
      <c r="G5" s="40">
        <v>50.3</v>
      </c>
      <c r="H5" s="40">
        <v>0</v>
      </c>
      <c r="I5" s="5" t="str">
        <f t="shared" si="0"/>
        <v>PASS</v>
      </c>
      <c r="J5">
        <f t="shared" si="1"/>
        <v>100</v>
      </c>
      <c r="K5">
        <v>22.8</v>
      </c>
      <c r="L5">
        <v>13.1</v>
      </c>
      <c r="M5">
        <v>61.3</v>
      </c>
      <c r="N5">
        <v>2.8</v>
      </c>
      <c r="O5">
        <v>0</v>
      </c>
      <c r="P5">
        <v>0</v>
      </c>
      <c r="Q5" s="5" t="str">
        <f t="shared" si="2"/>
        <v>PASS</v>
      </c>
      <c r="R5">
        <f t="shared" si="3"/>
        <v>99.999999999999986</v>
      </c>
    </row>
    <row r="6" spans="1:19" x14ac:dyDescent="0.25">
      <c r="A6" t="s">
        <v>385</v>
      </c>
      <c r="B6" t="s">
        <v>386</v>
      </c>
      <c r="C6" t="s">
        <v>387</v>
      </c>
      <c r="D6" t="s">
        <v>388</v>
      </c>
      <c r="E6">
        <v>357</v>
      </c>
      <c r="F6" s="40">
        <v>96</v>
      </c>
      <c r="G6" s="40">
        <v>0</v>
      </c>
      <c r="H6" s="40">
        <v>4</v>
      </c>
      <c r="I6" s="5" t="str">
        <f t="shared" si="0"/>
        <v>PASS</v>
      </c>
      <c r="J6">
        <f t="shared" si="1"/>
        <v>100</v>
      </c>
      <c r="K6">
        <v>64.7</v>
      </c>
      <c r="L6">
        <v>16.5</v>
      </c>
      <c r="M6">
        <v>13.5</v>
      </c>
      <c r="N6">
        <v>1.4</v>
      </c>
      <c r="O6">
        <v>3.9</v>
      </c>
      <c r="P6">
        <v>0</v>
      </c>
      <c r="Q6" s="5" t="str">
        <f t="shared" si="2"/>
        <v>PASS</v>
      </c>
      <c r="R6">
        <f t="shared" si="3"/>
        <v>100.00000000000001</v>
      </c>
    </row>
    <row r="7" spans="1:19" x14ac:dyDescent="0.25">
      <c r="A7" t="s">
        <v>389</v>
      </c>
      <c r="B7" t="s">
        <v>390</v>
      </c>
      <c r="C7" t="s">
        <v>391</v>
      </c>
      <c r="D7" t="s">
        <v>392</v>
      </c>
      <c r="E7">
        <v>235</v>
      </c>
      <c r="F7" s="40">
        <v>100</v>
      </c>
      <c r="G7" s="40">
        <v>0</v>
      </c>
      <c r="H7" s="40">
        <v>0</v>
      </c>
      <c r="I7" s="5" t="str">
        <f t="shared" si="0"/>
        <v>PASS</v>
      </c>
      <c r="J7">
        <f t="shared" si="1"/>
        <v>100</v>
      </c>
      <c r="K7">
        <v>74.900000000000006</v>
      </c>
      <c r="L7">
        <v>22.5</v>
      </c>
      <c r="M7">
        <v>2.6</v>
      </c>
      <c r="N7">
        <v>0</v>
      </c>
      <c r="O7">
        <v>0</v>
      </c>
      <c r="P7">
        <v>0</v>
      </c>
      <c r="Q7" s="5" t="str">
        <f t="shared" si="2"/>
        <v>PASS</v>
      </c>
      <c r="R7">
        <f t="shared" si="3"/>
        <v>100</v>
      </c>
    </row>
    <row r="8" spans="1:19" x14ac:dyDescent="0.25">
      <c r="A8" t="s">
        <v>393</v>
      </c>
      <c r="B8" t="s">
        <v>394</v>
      </c>
      <c r="C8" t="s">
        <v>395</v>
      </c>
      <c r="D8" t="s">
        <v>396</v>
      </c>
      <c r="E8">
        <v>204</v>
      </c>
      <c r="F8" s="40">
        <v>99.2</v>
      </c>
      <c r="G8" s="40">
        <v>0.8</v>
      </c>
      <c r="H8" s="40">
        <v>0</v>
      </c>
      <c r="I8" s="5" t="str">
        <f t="shared" si="0"/>
        <v>PASS</v>
      </c>
      <c r="J8">
        <f t="shared" si="1"/>
        <v>100</v>
      </c>
      <c r="K8">
        <v>97</v>
      </c>
      <c r="L8">
        <v>0.8</v>
      </c>
      <c r="M8">
        <v>2.2000000000000002</v>
      </c>
      <c r="N8">
        <v>0</v>
      </c>
      <c r="O8">
        <v>0</v>
      </c>
      <c r="P8">
        <v>0</v>
      </c>
      <c r="Q8" s="5" t="str">
        <f t="shared" si="2"/>
        <v>PASS</v>
      </c>
      <c r="R8">
        <f t="shared" si="3"/>
        <v>100</v>
      </c>
    </row>
    <row r="9" spans="1:19" x14ac:dyDescent="0.25">
      <c r="A9" t="s">
        <v>397</v>
      </c>
      <c r="B9" t="s">
        <v>398</v>
      </c>
      <c r="C9" t="s">
        <v>399</v>
      </c>
      <c r="D9" t="s">
        <v>400</v>
      </c>
      <c r="E9">
        <v>185</v>
      </c>
      <c r="F9" s="40">
        <v>0</v>
      </c>
      <c r="G9" s="40">
        <v>0</v>
      </c>
      <c r="H9" s="40">
        <v>100</v>
      </c>
      <c r="I9" s="5" t="str">
        <f t="shared" si="0"/>
        <v>PASS</v>
      </c>
      <c r="J9">
        <f t="shared" si="1"/>
        <v>100</v>
      </c>
      <c r="K9">
        <v>0</v>
      </c>
      <c r="L9">
        <v>0</v>
      </c>
      <c r="M9">
        <v>0</v>
      </c>
      <c r="N9">
        <v>0</v>
      </c>
      <c r="O9">
        <v>67.599999999999994</v>
      </c>
      <c r="P9">
        <v>32.4</v>
      </c>
      <c r="Q9" s="5" t="str">
        <f t="shared" si="2"/>
        <v>PASS</v>
      </c>
      <c r="R9">
        <f t="shared" si="3"/>
        <v>100</v>
      </c>
    </row>
    <row r="10" spans="1:19" x14ac:dyDescent="0.25">
      <c r="A10" t="s">
        <v>401</v>
      </c>
      <c r="B10" t="s">
        <v>402</v>
      </c>
      <c r="C10" t="s">
        <v>403</v>
      </c>
      <c r="D10" t="s">
        <v>404</v>
      </c>
      <c r="E10">
        <v>162</v>
      </c>
      <c r="F10" s="40">
        <v>0.6</v>
      </c>
      <c r="G10" s="40">
        <v>0</v>
      </c>
      <c r="H10" s="40">
        <v>99.4</v>
      </c>
      <c r="I10" s="5" t="str">
        <f t="shared" si="0"/>
        <v>PASS</v>
      </c>
      <c r="J10">
        <f t="shared" si="1"/>
        <v>100</v>
      </c>
      <c r="K10">
        <v>0</v>
      </c>
      <c r="L10">
        <v>0</v>
      </c>
      <c r="M10">
        <v>0</v>
      </c>
      <c r="N10">
        <v>0.6</v>
      </c>
      <c r="O10">
        <v>98.2</v>
      </c>
      <c r="P10">
        <v>1.2</v>
      </c>
      <c r="Q10" s="5" t="str">
        <f t="shared" si="2"/>
        <v>PASS</v>
      </c>
      <c r="R10">
        <f t="shared" si="3"/>
        <v>100</v>
      </c>
    </row>
    <row r="11" spans="1:19" x14ac:dyDescent="0.25">
      <c r="A11" t="s">
        <v>405</v>
      </c>
      <c r="B11" t="s">
        <v>406</v>
      </c>
      <c r="C11" t="s">
        <v>407</v>
      </c>
      <c r="D11" t="s">
        <v>408</v>
      </c>
      <c r="E11">
        <v>217</v>
      </c>
      <c r="F11" s="40">
        <v>0</v>
      </c>
      <c r="G11" s="40">
        <v>0</v>
      </c>
      <c r="H11" s="40">
        <v>100</v>
      </c>
      <c r="I11" s="5" t="str">
        <f t="shared" si="0"/>
        <v>PASS</v>
      </c>
      <c r="J11">
        <f t="shared" si="1"/>
        <v>100</v>
      </c>
      <c r="K11">
        <v>14.3</v>
      </c>
      <c r="L11">
        <v>1.7</v>
      </c>
      <c r="M11">
        <v>0</v>
      </c>
      <c r="N11">
        <v>0.9</v>
      </c>
      <c r="O11">
        <v>35.5</v>
      </c>
      <c r="P11">
        <v>47.6</v>
      </c>
      <c r="Q11" s="5" t="str">
        <f t="shared" si="2"/>
        <v>PASS</v>
      </c>
      <c r="R11">
        <f t="shared" si="3"/>
        <v>100</v>
      </c>
    </row>
    <row r="12" spans="1:19" x14ac:dyDescent="0.25">
      <c r="A12" t="s">
        <v>409</v>
      </c>
      <c r="B12" t="s">
        <v>410</v>
      </c>
      <c r="C12" t="s">
        <v>411</v>
      </c>
      <c r="D12" t="s">
        <v>412</v>
      </c>
      <c r="E12">
        <v>235</v>
      </c>
      <c r="F12" s="40">
        <v>0</v>
      </c>
      <c r="G12" s="40">
        <v>0</v>
      </c>
      <c r="H12" s="40">
        <v>100</v>
      </c>
      <c r="I12" s="5" t="str">
        <f t="shared" si="0"/>
        <v>PASS</v>
      </c>
      <c r="J12">
        <f t="shared" si="1"/>
        <v>100</v>
      </c>
      <c r="K12">
        <v>0</v>
      </c>
      <c r="L12">
        <v>0</v>
      </c>
      <c r="M12">
        <v>0</v>
      </c>
      <c r="N12">
        <v>0</v>
      </c>
      <c r="O12">
        <v>30.6</v>
      </c>
      <c r="P12">
        <v>69.400000000000006</v>
      </c>
      <c r="Q12" s="5" t="str">
        <f t="shared" si="2"/>
        <v>PASS</v>
      </c>
      <c r="R12">
        <f t="shared" si="3"/>
        <v>100</v>
      </c>
    </row>
    <row r="13" spans="1:19" x14ac:dyDescent="0.25">
      <c r="A13" t="s">
        <v>413</v>
      </c>
      <c r="B13" t="s">
        <v>414</v>
      </c>
      <c r="C13" t="s">
        <v>415</v>
      </c>
      <c r="D13" t="s">
        <v>416</v>
      </c>
      <c r="E13">
        <v>183</v>
      </c>
      <c r="F13" s="40">
        <v>0</v>
      </c>
      <c r="G13" s="40">
        <v>2.2000000000000002</v>
      </c>
      <c r="H13" s="40">
        <v>97.8</v>
      </c>
      <c r="I13" s="5" t="str">
        <f t="shared" si="0"/>
        <v>PASS</v>
      </c>
      <c r="J13">
        <f t="shared" si="1"/>
        <v>100</v>
      </c>
      <c r="K13">
        <v>7.7</v>
      </c>
      <c r="L13">
        <v>0</v>
      </c>
      <c r="M13">
        <v>0</v>
      </c>
      <c r="N13">
        <v>0</v>
      </c>
      <c r="O13">
        <v>8.6999999999999993</v>
      </c>
      <c r="P13">
        <v>83.6</v>
      </c>
      <c r="Q13" s="5" t="str">
        <f t="shared" si="2"/>
        <v>PASS</v>
      </c>
      <c r="R13">
        <f t="shared" si="3"/>
        <v>100</v>
      </c>
    </row>
    <row r="14" spans="1:19" x14ac:dyDescent="0.25">
      <c r="F14" t="s">
        <v>275</v>
      </c>
      <c r="G14" t="s">
        <v>320</v>
      </c>
      <c r="H14" t="s">
        <v>319</v>
      </c>
      <c r="K14" t="s">
        <v>184</v>
      </c>
      <c r="L14" t="s">
        <v>183</v>
      </c>
      <c r="M14" t="s">
        <v>183</v>
      </c>
      <c r="N14" t="s">
        <v>183</v>
      </c>
      <c r="O14" t="s">
        <v>186</v>
      </c>
      <c r="P14" t="s">
        <v>236</v>
      </c>
    </row>
    <row r="16" spans="1:19" x14ac:dyDescent="0.25">
      <c r="A16" t="s">
        <v>277</v>
      </c>
      <c r="B16" t="s">
        <v>366</v>
      </c>
      <c r="C16" t="s">
        <v>367</v>
      </c>
      <c r="D16" t="s">
        <v>368</v>
      </c>
      <c r="E16" t="s">
        <v>81</v>
      </c>
      <c r="F16" s="31" t="s">
        <v>93</v>
      </c>
      <c r="G16" s="31" t="s">
        <v>193</v>
      </c>
      <c r="H16" s="31" t="s">
        <v>194</v>
      </c>
      <c r="I16" s="31" t="s">
        <v>195</v>
      </c>
      <c r="J16" s="31" t="s">
        <v>196</v>
      </c>
      <c r="K16" s="31" t="s">
        <v>197</v>
      </c>
      <c r="L16" s="35" t="s">
        <v>198</v>
      </c>
      <c r="M16" s="32" t="s">
        <v>188</v>
      </c>
      <c r="N16" s="32" t="s">
        <v>189</v>
      </c>
      <c r="O16" s="32" t="s">
        <v>84</v>
      </c>
      <c r="P16" s="32" t="s">
        <v>190</v>
      </c>
      <c r="Q16" s="32" t="s">
        <v>88</v>
      </c>
      <c r="R16" s="32" t="s">
        <v>191</v>
      </c>
      <c r="S16" s="35" t="s">
        <v>192</v>
      </c>
    </row>
    <row r="17" spans="1:19" x14ac:dyDescent="0.25">
      <c r="A17" t="s">
        <v>370</v>
      </c>
      <c r="B17" t="s">
        <v>371</v>
      </c>
      <c r="C17" t="s">
        <v>372</v>
      </c>
      <c r="D17" t="s">
        <v>373</v>
      </c>
      <c r="E17">
        <v>386</v>
      </c>
      <c r="F17" s="18">
        <f t="shared" ref="F17:F28" si="4">(P2/100)*E2</f>
        <v>15.825999999999999</v>
      </c>
      <c r="G17" s="18">
        <f t="shared" ref="G17:G28" si="5">((L2+M2+N2)/100)*E2</f>
        <v>351.26</v>
      </c>
      <c r="H17" s="18">
        <v>0</v>
      </c>
      <c r="I17" s="18">
        <f t="shared" ref="I17:I28" si="6">(O2/100)*E2</f>
        <v>4.2460000000000004</v>
      </c>
      <c r="J17" s="18">
        <f t="shared" ref="J17:J28" si="7">(K2/100)*E2</f>
        <v>14.667999999999999</v>
      </c>
      <c r="K17" s="18">
        <v>0</v>
      </c>
      <c r="L17" s="41">
        <f t="shared" ref="L17:L28" si="8">SUM(F17:K17)</f>
        <v>386</v>
      </c>
      <c r="M17" s="18"/>
      <c r="N17" s="18">
        <f t="shared" ref="N17:N28" si="9">(F2/100)*E2</f>
        <v>35.898000000000003</v>
      </c>
      <c r="O17" s="18"/>
      <c r="P17" s="18">
        <f t="shared" ref="P17:P28" si="10">(H2/100)*E2</f>
        <v>20.072000000000003</v>
      </c>
      <c r="Q17" s="18">
        <f t="shared" ref="Q17:Q28" si="11">(G2/100)*E2</f>
        <v>330.03</v>
      </c>
      <c r="R17" s="18"/>
      <c r="S17" s="41">
        <f t="shared" ref="S17:S28" si="12">SUM(N17:Q17)</f>
        <v>386</v>
      </c>
    </row>
    <row r="18" spans="1:19" x14ac:dyDescent="0.25">
      <c r="A18" t="s">
        <v>262</v>
      </c>
      <c r="B18" t="s">
        <v>374</v>
      </c>
      <c r="C18" t="s">
        <v>375</v>
      </c>
      <c r="D18" t="s">
        <v>376</v>
      </c>
      <c r="E18">
        <v>350</v>
      </c>
      <c r="F18" s="18">
        <f t="shared" si="4"/>
        <v>0</v>
      </c>
      <c r="G18" s="18">
        <f t="shared" si="5"/>
        <v>341.94999999999993</v>
      </c>
      <c r="H18" s="18">
        <v>0</v>
      </c>
      <c r="I18" s="18">
        <f t="shared" si="6"/>
        <v>8.0500000000000007</v>
      </c>
      <c r="J18" s="18">
        <f t="shared" si="7"/>
        <v>0</v>
      </c>
      <c r="K18" s="18">
        <v>0</v>
      </c>
      <c r="L18" s="41">
        <f t="shared" si="8"/>
        <v>349.99999999999994</v>
      </c>
      <c r="M18" s="18"/>
      <c r="N18" s="18">
        <f t="shared" si="9"/>
        <v>212.79999999999998</v>
      </c>
      <c r="O18" s="18"/>
      <c r="P18" s="18">
        <f t="shared" si="10"/>
        <v>2.1</v>
      </c>
      <c r="Q18" s="18">
        <f t="shared" si="11"/>
        <v>135.1</v>
      </c>
      <c r="R18" s="18"/>
      <c r="S18" s="41">
        <f t="shared" si="12"/>
        <v>350</v>
      </c>
    </row>
    <row r="19" spans="1:19" x14ac:dyDescent="0.25">
      <c r="A19" t="s">
        <v>377</v>
      </c>
      <c r="B19" t="s">
        <v>378</v>
      </c>
      <c r="C19" t="s">
        <v>379</v>
      </c>
      <c r="D19" t="s">
        <v>380</v>
      </c>
      <c r="E19">
        <v>351</v>
      </c>
      <c r="F19" s="18">
        <f t="shared" si="4"/>
        <v>0</v>
      </c>
      <c r="G19" s="18">
        <f t="shared" si="5"/>
        <v>281.50200000000001</v>
      </c>
      <c r="H19" s="18">
        <v>0</v>
      </c>
      <c r="I19" s="18">
        <f t="shared" si="6"/>
        <v>54.756</v>
      </c>
      <c r="J19" s="18">
        <f t="shared" si="7"/>
        <v>14.742000000000001</v>
      </c>
      <c r="K19" s="18">
        <v>0</v>
      </c>
      <c r="L19" s="41">
        <f t="shared" si="8"/>
        <v>351.00000000000006</v>
      </c>
      <c r="M19" s="18"/>
      <c r="N19" s="18">
        <f t="shared" si="9"/>
        <v>226.39500000000001</v>
      </c>
      <c r="O19" s="18"/>
      <c r="P19" s="18">
        <f t="shared" si="10"/>
        <v>0</v>
      </c>
      <c r="Q19" s="18">
        <f t="shared" si="11"/>
        <v>124.60499999999999</v>
      </c>
      <c r="R19" s="18"/>
      <c r="S19" s="41">
        <f t="shared" si="12"/>
        <v>351</v>
      </c>
    </row>
    <row r="20" spans="1:19" x14ac:dyDescent="0.25">
      <c r="A20" t="s">
        <v>381</v>
      </c>
      <c r="B20" t="s">
        <v>382</v>
      </c>
      <c r="C20" t="s">
        <v>383</v>
      </c>
      <c r="D20" t="s">
        <v>384</v>
      </c>
      <c r="E20">
        <v>145</v>
      </c>
      <c r="F20" s="18">
        <f t="shared" si="4"/>
        <v>0</v>
      </c>
      <c r="G20" s="18">
        <f t="shared" si="5"/>
        <v>111.93999999999998</v>
      </c>
      <c r="H20" s="18">
        <v>0</v>
      </c>
      <c r="I20" s="18">
        <f t="shared" si="6"/>
        <v>0</v>
      </c>
      <c r="J20" s="18">
        <f t="shared" si="7"/>
        <v>33.06</v>
      </c>
      <c r="K20" s="18">
        <v>0</v>
      </c>
      <c r="L20" s="41">
        <f t="shared" si="8"/>
        <v>145</v>
      </c>
      <c r="M20" s="18"/>
      <c r="N20" s="18">
        <f t="shared" si="9"/>
        <v>72.065000000000012</v>
      </c>
      <c r="O20" s="18"/>
      <c r="P20" s="18">
        <f t="shared" si="10"/>
        <v>0</v>
      </c>
      <c r="Q20" s="18">
        <f t="shared" si="11"/>
        <v>72.935000000000002</v>
      </c>
      <c r="R20" s="18"/>
      <c r="S20" s="41">
        <f t="shared" si="12"/>
        <v>145</v>
      </c>
    </row>
    <row r="21" spans="1:19" x14ac:dyDescent="0.25">
      <c r="A21" t="s">
        <v>385</v>
      </c>
      <c r="B21" t="s">
        <v>386</v>
      </c>
      <c r="C21" t="s">
        <v>387</v>
      </c>
      <c r="D21" t="s">
        <v>388</v>
      </c>
      <c r="E21">
        <v>357</v>
      </c>
      <c r="F21" s="18">
        <f t="shared" si="4"/>
        <v>0</v>
      </c>
      <c r="G21" s="18">
        <f t="shared" si="5"/>
        <v>112.098</v>
      </c>
      <c r="H21" s="18">
        <v>0</v>
      </c>
      <c r="I21" s="18">
        <f t="shared" si="6"/>
        <v>13.923</v>
      </c>
      <c r="J21" s="18">
        <f t="shared" si="7"/>
        <v>230.97900000000001</v>
      </c>
      <c r="K21" s="18">
        <v>0</v>
      </c>
      <c r="L21" s="41">
        <f t="shared" si="8"/>
        <v>357</v>
      </c>
      <c r="M21" s="18"/>
      <c r="N21" s="18">
        <f t="shared" si="9"/>
        <v>342.71999999999997</v>
      </c>
      <c r="O21" s="18"/>
      <c r="P21" s="18">
        <f t="shared" si="10"/>
        <v>14.280000000000001</v>
      </c>
      <c r="Q21" s="18">
        <f t="shared" si="11"/>
        <v>0</v>
      </c>
      <c r="R21" s="18"/>
      <c r="S21" s="41">
        <f t="shared" si="12"/>
        <v>357</v>
      </c>
    </row>
    <row r="22" spans="1:19" x14ac:dyDescent="0.25">
      <c r="A22" t="s">
        <v>389</v>
      </c>
      <c r="B22" t="s">
        <v>390</v>
      </c>
      <c r="C22" t="s">
        <v>391</v>
      </c>
      <c r="D22" t="s">
        <v>392</v>
      </c>
      <c r="E22">
        <v>235</v>
      </c>
      <c r="F22" s="18">
        <f t="shared" si="4"/>
        <v>0</v>
      </c>
      <c r="G22" s="18">
        <f t="shared" si="5"/>
        <v>58.984999999999999</v>
      </c>
      <c r="H22" s="18">
        <v>0</v>
      </c>
      <c r="I22" s="18">
        <f t="shared" si="6"/>
        <v>0</v>
      </c>
      <c r="J22" s="18">
        <f t="shared" si="7"/>
        <v>176.01500000000001</v>
      </c>
      <c r="K22" s="18">
        <v>0</v>
      </c>
      <c r="L22" s="41">
        <f t="shared" si="8"/>
        <v>235</v>
      </c>
      <c r="M22" s="18"/>
      <c r="N22" s="18">
        <f t="shared" si="9"/>
        <v>235</v>
      </c>
      <c r="O22" s="18"/>
      <c r="P22" s="18">
        <f t="shared" si="10"/>
        <v>0</v>
      </c>
      <c r="Q22" s="18">
        <f t="shared" si="11"/>
        <v>0</v>
      </c>
      <c r="R22" s="18"/>
      <c r="S22" s="41">
        <f t="shared" si="12"/>
        <v>235</v>
      </c>
    </row>
    <row r="23" spans="1:19" x14ac:dyDescent="0.25">
      <c r="A23" t="s">
        <v>393</v>
      </c>
      <c r="B23" t="s">
        <v>394</v>
      </c>
      <c r="C23" t="s">
        <v>395</v>
      </c>
      <c r="D23" t="s">
        <v>396</v>
      </c>
      <c r="E23">
        <v>204</v>
      </c>
      <c r="F23" s="18">
        <f t="shared" si="4"/>
        <v>0</v>
      </c>
      <c r="G23" s="18">
        <f t="shared" si="5"/>
        <v>6.12</v>
      </c>
      <c r="H23" s="18">
        <v>0</v>
      </c>
      <c r="I23" s="18">
        <f t="shared" si="6"/>
        <v>0</v>
      </c>
      <c r="J23" s="18">
        <f t="shared" si="7"/>
        <v>197.88</v>
      </c>
      <c r="K23" s="18">
        <v>0</v>
      </c>
      <c r="L23" s="41">
        <f t="shared" si="8"/>
        <v>204</v>
      </c>
      <c r="M23" s="18"/>
      <c r="N23" s="18">
        <f t="shared" si="9"/>
        <v>202.36799999999999</v>
      </c>
      <c r="O23" s="18"/>
      <c r="P23" s="18">
        <f t="shared" si="10"/>
        <v>0</v>
      </c>
      <c r="Q23" s="18">
        <f t="shared" si="11"/>
        <v>1.6320000000000001</v>
      </c>
      <c r="R23" s="18"/>
      <c r="S23" s="41">
        <f t="shared" si="12"/>
        <v>204</v>
      </c>
    </row>
    <row r="24" spans="1:19" x14ac:dyDescent="0.25">
      <c r="A24" t="s">
        <v>397</v>
      </c>
      <c r="B24" t="s">
        <v>398</v>
      </c>
      <c r="C24" t="s">
        <v>399</v>
      </c>
      <c r="D24" t="s">
        <v>400</v>
      </c>
      <c r="E24">
        <v>185</v>
      </c>
      <c r="F24" s="18">
        <f t="shared" si="4"/>
        <v>59.940000000000005</v>
      </c>
      <c r="G24" s="18">
        <f t="shared" si="5"/>
        <v>0</v>
      </c>
      <c r="H24" s="18">
        <v>0</v>
      </c>
      <c r="I24" s="18">
        <f t="shared" si="6"/>
        <v>125.05999999999999</v>
      </c>
      <c r="J24" s="18">
        <f t="shared" si="7"/>
        <v>0</v>
      </c>
      <c r="K24" s="18">
        <v>0</v>
      </c>
      <c r="L24" s="41">
        <f t="shared" si="8"/>
        <v>185</v>
      </c>
      <c r="M24" s="18"/>
      <c r="N24" s="18">
        <f t="shared" si="9"/>
        <v>0</v>
      </c>
      <c r="O24" s="18"/>
      <c r="P24" s="18">
        <f t="shared" si="10"/>
        <v>185</v>
      </c>
      <c r="Q24" s="18">
        <f t="shared" si="11"/>
        <v>0</v>
      </c>
      <c r="R24" s="18"/>
      <c r="S24" s="41">
        <f t="shared" si="12"/>
        <v>185</v>
      </c>
    </row>
    <row r="25" spans="1:19" x14ac:dyDescent="0.25">
      <c r="A25" t="s">
        <v>401</v>
      </c>
      <c r="B25" t="s">
        <v>402</v>
      </c>
      <c r="C25" t="s">
        <v>403</v>
      </c>
      <c r="D25" t="s">
        <v>404</v>
      </c>
      <c r="E25">
        <v>162</v>
      </c>
      <c r="F25" s="18">
        <f t="shared" si="4"/>
        <v>1.944</v>
      </c>
      <c r="G25" s="18">
        <f t="shared" si="5"/>
        <v>0.97199999999999998</v>
      </c>
      <c r="H25" s="18">
        <v>0</v>
      </c>
      <c r="I25" s="18">
        <f t="shared" si="6"/>
        <v>159.084</v>
      </c>
      <c r="J25" s="18">
        <f t="shared" si="7"/>
        <v>0</v>
      </c>
      <c r="K25" s="18">
        <v>0</v>
      </c>
      <c r="L25" s="41">
        <f t="shared" si="8"/>
        <v>162</v>
      </c>
      <c r="M25" s="18"/>
      <c r="N25" s="18">
        <f t="shared" si="9"/>
        <v>0.97199999999999998</v>
      </c>
      <c r="O25" s="18"/>
      <c r="P25" s="18">
        <f t="shared" si="10"/>
        <v>161.02800000000002</v>
      </c>
      <c r="Q25" s="18">
        <f t="shared" si="11"/>
        <v>0</v>
      </c>
      <c r="R25" s="18"/>
      <c r="S25" s="41">
        <f t="shared" si="12"/>
        <v>162.00000000000003</v>
      </c>
    </row>
    <row r="26" spans="1:19" x14ac:dyDescent="0.25">
      <c r="A26" t="s">
        <v>405</v>
      </c>
      <c r="B26" t="s">
        <v>406</v>
      </c>
      <c r="C26" t="s">
        <v>407</v>
      </c>
      <c r="D26" t="s">
        <v>408</v>
      </c>
      <c r="E26">
        <v>217</v>
      </c>
      <c r="F26" s="18">
        <f t="shared" si="4"/>
        <v>103.292</v>
      </c>
      <c r="G26" s="18">
        <f t="shared" si="5"/>
        <v>5.6420000000000003</v>
      </c>
      <c r="H26" s="18">
        <v>0</v>
      </c>
      <c r="I26" s="18">
        <f t="shared" si="6"/>
        <v>77.034999999999997</v>
      </c>
      <c r="J26" s="18">
        <f t="shared" si="7"/>
        <v>31.031000000000002</v>
      </c>
      <c r="K26" s="18">
        <v>0</v>
      </c>
      <c r="L26" s="41">
        <f t="shared" si="8"/>
        <v>217</v>
      </c>
      <c r="M26" s="18"/>
      <c r="N26" s="18">
        <f t="shared" si="9"/>
        <v>0</v>
      </c>
      <c r="O26" s="18"/>
      <c r="P26" s="18">
        <f t="shared" si="10"/>
        <v>217</v>
      </c>
      <c r="Q26" s="18">
        <f t="shared" si="11"/>
        <v>0</v>
      </c>
      <c r="R26" s="18"/>
      <c r="S26" s="41">
        <f t="shared" si="12"/>
        <v>217</v>
      </c>
    </row>
    <row r="27" spans="1:19" x14ac:dyDescent="0.25">
      <c r="A27" t="s">
        <v>409</v>
      </c>
      <c r="B27" t="s">
        <v>410</v>
      </c>
      <c r="C27" t="s">
        <v>411</v>
      </c>
      <c r="D27" t="s">
        <v>412</v>
      </c>
      <c r="E27">
        <v>235</v>
      </c>
      <c r="F27" s="18">
        <f t="shared" si="4"/>
        <v>163.09</v>
      </c>
      <c r="G27" s="18">
        <f t="shared" si="5"/>
        <v>0</v>
      </c>
      <c r="H27" s="18">
        <v>0</v>
      </c>
      <c r="I27" s="18">
        <f t="shared" si="6"/>
        <v>71.91</v>
      </c>
      <c r="J27" s="18">
        <f t="shared" si="7"/>
        <v>0</v>
      </c>
      <c r="K27" s="18">
        <v>0</v>
      </c>
      <c r="L27" s="41">
        <f t="shared" si="8"/>
        <v>235</v>
      </c>
      <c r="M27" s="18"/>
      <c r="N27" s="18">
        <f t="shared" si="9"/>
        <v>0</v>
      </c>
      <c r="O27" s="18"/>
      <c r="P27" s="18">
        <f t="shared" si="10"/>
        <v>235</v>
      </c>
      <c r="Q27" s="18">
        <f t="shared" si="11"/>
        <v>0</v>
      </c>
      <c r="R27" s="18"/>
      <c r="S27" s="41">
        <f t="shared" si="12"/>
        <v>235</v>
      </c>
    </row>
    <row r="28" spans="1:19" x14ac:dyDescent="0.25">
      <c r="A28" t="s">
        <v>413</v>
      </c>
      <c r="B28" t="s">
        <v>414</v>
      </c>
      <c r="C28" t="s">
        <v>415</v>
      </c>
      <c r="D28" t="s">
        <v>416</v>
      </c>
      <c r="E28">
        <v>183</v>
      </c>
      <c r="F28" s="18">
        <f t="shared" si="4"/>
        <v>152.988</v>
      </c>
      <c r="G28" s="18">
        <f t="shared" si="5"/>
        <v>0</v>
      </c>
      <c r="H28" s="18">
        <v>0</v>
      </c>
      <c r="I28" s="18">
        <f t="shared" si="6"/>
        <v>15.920999999999999</v>
      </c>
      <c r="J28" s="18">
        <f t="shared" si="7"/>
        <v>14.090999999999999</v>
      </c>
      <c r="K28" s="18">
        <v>0</v>
      </c>
      <c r="L28" s="41">
        <f t="shared" si="8"/>
        <v>183</v>
      </c>
      <c r="M28" s="18"/>
      <c r="N28" s="18">
        <f t="shared" si="9"/>
        <v>0</v>
      </c>
      <c r="O28" s="18"/>
      <c r="P28" s="18">
        <f t="shared" si="10"/>
        <v>178.97399999999999</v>
      </c>
      <c r="Q28" s="18">
        <f t="shared" si="11"/>
        <v>4.0260000000000007</v>
      </c>
      <c r="R28" s="18"/>
      <c r="S28" s="41">
        <f t="shared" si="12"/>
        <v>183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21"/>
  <sheetViews>
    <sheetView topLeftCell="D103" zoomScale="85" zoomScaleNormal="85" workbookViewId="0">
      <selection activeCell="Q101" sqref="Q101:V121"/>
    </sheetView>
  </sheetViews>
  <sheetFormatPr defaultColWidth="11.5703125" defaultRowHeight="15" x14ac:dyDescent="0.25"/>
  <cols>
    <col min="1" max="1" width="26.7109375" customWidth="1"/>
    <col min="2" max="2" width="22" customWidth="1"/>
    <col min="5" max="5" width="25.42578125" customWidth="1"/>
    <col min="6" max="6" width="22" customWidth="1"/>
    <col min="7" max="7" width="27.28515625" customWidth="1"/>
  </cols>
  <sheetData>
    <row r="1" spans="1:20" ht="30" x14ac:dyDescent="0.25">
      <c r="A1" t="s">
        <v>277</v>
      </c>
      <c r="B1" s="3" t="s">
        <v>417</v>
      </c>
      <c r="C1" s="3" t="s">
        <v>367</v>
      </c>
      <c r="E1" s="35" t="s">
        <v>418</v>
      </c>
      <c r="G1" t="s">
        <v>419</v>
      </c>
    </row>
    <row r="2" spans="1:20" ht="45" x14ac:dyDescent="0.25">
      <c r="A2" t="s">
        <v>370</v>
      </c>
      <c r="B2" s="3" t="s">
        <v>420</v>
      </c>
      <c r="C2" s="3" t="s">
        <v>421</v>
      </c>
      <c r="E2" t="s">
        <v>277</v>
      </c>
      <c r="F2" t="s">
        <v>422</v>
      </c>
      <c r="G2" t="s">
        <v>423</v>
      </c>
      <c r="H2" t="s">
        <v>424</v>
      </c>
      <c r="I2" t="s">
        <v>81</v>
      </c>
      <c r="J2" t="s">
        <v>425</v>
      </c>
      <c r="K2" t="s">
        <v>426</v>
      </c>
      <c r="L2" t="s">
        <v>427</v>
      </c>
      <c r="M2" s="33" t="s">
        <v>90</v>
      </c>
      <c r="N2" t="s">
        <v>325</v>
      </c>
      <c r="O2" t="s">
        <v>246</v>
      </c>
      <c r="P2" t="s">
        <v>245</v>
      </c>
      <c r="Q2" t="s">
        <v>247</v>
      </c>
      <c r="R2" t="s">
        <v>195</v>
      </c>
      <c r="S2" t="s">
        <v>93</v>
      </c>
      <c r="T2" s="33" t="s">
        <v>90</v>
      </c>
    </row>
    <row r="3" spans="1:20" ht="30" x14ac:dyDescent="0.25">
      <c r="A3" t="s">
        <v>428</v>
      </c>
      <c r="B3" s="3" t="s">
        <v>429</v>
      </c>
      <c r="C3" s="3" t="s">
        <v>430</v>
      </c>
      <c r="E3" t="s">
        <v>370</v>
      </c>
      <c r="F3" s="3" t="s">
        <v>421</v>
      </c>
      <c r="G3" s="3" t="s">
        <v>420</v>
      </c>
      <c r="H3" t="s">
        <v>373</v>
      </c>
      <c r="I3" s="42" t="s">
        <v>431</v>
      </c>
      <c r="J3">
        <v>3</v>
      </c>
      <c r="K3">
        <v>91</v>
      </c>
      <c r="L3">
        <v>6</v>
      </c>
      <c r="M3" s="33">
        <f t="shared" ref="M3:M17" si="0">SUM(J3:L3)</f>
        <v>100</v>
      </c>
      <c r="N3">
        <v>1</v>
      </c>
      <c r="O3">
        <v>0.1</v>
      </c>
      <c r="P3">
        <v>66</v>
      </c>
      <c r="Q3">
        <v>27</v>
      </c>
      <c r="R3">
        <v>0.1</v>
      </c>
      <c r="S3">
        <v>5</v>
      </c>
      <c r="T3" s="33">
        <f t="shared" ref="T3:T17" si="1">SUM(N3:S3)</f>
        <v>99.199999999999989</v>
      </c>
    </row>
    <row r="4" spans="1:20" ht="30" x14ac:dyDescent="0.25">
      <c r="A4" t="s">
        <v>432</v>
      </c>
      <c r="B4" s="3" t="s">
        <v>433</v>
      </c>
      <c r="C4" s="3" t="s">
        <v>434</v>
      </c>
      <c r="E4" t="s">
        <v>435</v>
      </c>
      <c r="F4" s="3" t="s">
        <v>435</v>
      </c>
      <c r="G4" s="3" t="s">
        <v>436</v>
      </c>
      <c r="H4" t="s">
        <v>437</v>
      </c>
      <c r="I4" s="42" t="s">
        <v>438</v>
      </c>
      <c r="J4">
        <v>21</v>
      </c>
      <c r="K4">
        <v>79</v>
      </c>
      <c r="L4">
        <v>0</v>
      </c>
      <c r="M4" s="33">
        <f t="shared" si="0"/>
        <v>100</v>
      </c>
      <c r="N4">
        <v>11</v>
      </c>
      <c r="O4">
        <v>9</v>
      </c>
      <c r="P4">
        <v>56</v>
      </c>
      <c r="Q4">
        <v>24</v>
      </c>
      <c r="R4">
        <v>0</v>
      </c>
      <c r="S4">
        <v>0</v>
      </c>
      <c r="T4" s="33">
        <f t="shared" si="1"/>
        <v>100</v>
      </c>
    </row>
    <row r="5" spans="1:20" ht="30" x14ac:dyDescent="0.25">
      <c r="A5" t="s">
        <v>435</v>
      </c>
      <c r="B5" s="3" t="s">
        <v>436</v>
      </c>
      <c r="C5" s="3" t="s">
        <v>435</v>
      </c>
      <c r="E5" t="s">
        <v>432</v>
      </c>
      <c r="F5" s="3" t="s">
        <v>434</v>
      </c>
      <c r="G5" s="3" t="s">
        <v>433</v>
      </c>
      <c r="H5" t="s">
        <v>439</v>
      </c>
      <c r="I5" s="42" t="s">
        <v>440</v>
      </c>
      <c r="J5">
        <v>15</v>
      </c>
      <c r="K5">
        <v>85</v>
      </c>
      <c r="L5">
        <v>0</v>
      </c>
      <c r="M5" s="33">
        <f t="shared" si="0"/>
        <v>100</v>
      </c>
      <c r="N5">
        <v>0</v>
      </c>
      <c r="O5">
        <v>5</v>
      </c>
      <c r="P5">
        <v>80</v>
      </c>
      <c r="Q5">
        <v>15</v>
      </c>
      <c r="R5">
        <v>0</v>
      </c>
      <c r="S5">
        <v>0</v>
      </c>
      <c r="T5" s="33">
        <f t="shared" si="1"/>
        <v>100</v>
      </c>
    </row>
    <row r="6" spans="1:20" ht="30" x14ac:dyDescent="0.25">
      <c r="A6" t="s">
        <v>441</v>
      </c>
      <c r="B6" s="3" t="s">
        <v>442</v>
      </c>
      <c r="C6" s="3" t="s">
        <v>443</v>
      </c>
      <c r="E6" t="s">
        <v>428</v>
      </c>
      <c r="F6" s="3" t="s">
        <v>430</v>
      </c>
      <c r="G6" s="3" t="s">
        <v>429</v>
      </c>
      <c r="H6" t="s">
        <v>444</v>
      </c>
      <c r="I6" s="42" t="s">
        <v>445</v>
      </c>
      <c r="J6">
        <v>3</v>
      </c>
      <c r="K6">
        <v>97</v>
      </c>
      <c r="L6">
        <v>0</v>
      </c>
      <c r="M6" s="33">
        <f t="shared" si="0"/>
        <v>100</v>
      </c>
      <c r="N6">
        <v>0.1</v>
      </c>
      <c r="O6">
        <v>0.1</v>
      </c>
      <c r="P6">
        <v>33</v>
      </c>
      <c r="Q6">
        <v>67</v>
      </c>
      <c r="R6">
        <v>0</v>
      </c>
      <c r="S6">
        <v>0</v>
      </c>
      <c r="T6" s="33">
        <f t="shared" si="1"/>
        <v>100.2</v>
      </c>
    </row>
    <row r="7" spans="1:20" ht="30" x14ac:dyDescent="0.25">
      <c r="A7" t="s">
        <v>262</v>
      </c>
      <c r="B7" s="3" t="s">
        <v>446</v>
      </c>
      <c r="C7" s="3" t="s">
        <v>375</v>
      </c>
      <c r="E7" t="s">
        <v>262</v>
      </c>
      <c r="F7" s="3" t="s">
        <v>375</v>
      </c>
      <c r="G7" s="3" t="s">
        <v>446</v>
      </c>
      <c r="H7" t="s">
        <v>376</v>
      </c>
      <c r="I7" s="42" t="s">
        <v>447</v>
      </c>
      <c r="J7">
        <v>52</v>
      </c>
      <c r="K7">
        <v>48</v>
      </c>
      <c r="L7">
        <v>0.1</v>
      </c>
      <c r="M7" s="33">
        <f t="shared" si="0"/>
        <v>100.1</v>
      </c>
      <c r="N7">
        <v>0</v>
      </c>
      <c r="O7">
        <v>3</v>
      </c>
      <c r="P7">
        <v>43</v>
      </c>
      <c r="Q7">
        <v>54</v>
      </c>
      <c r="R7">
        <v>0.1</v>
      </c>
      <c r="S7">
        <v>0</v>
      </c>
      <c r="T7" s="33">
        <f t="shared" si="1"/>
        <v>100.1</v>
      </c>
    </row>
    <row r="8" spans="1:20" ht="30" x14ac:dyDescent="0.25">
      <c r="A8" t="s">
        <v>381</v>
      </c>
      <c r="B8" s="3" t="s">
        <v>448</v>
      </c>
      <c r="C8" s="3" t="s">
        <v>383</v>
      </c>
      <c r="E8" t="s">
        <v>381</v>
      </c>
      <c r="F8" s="3" t="s">
        <v>383</v>
      </c>
      <c r="G8" s="3" t="s">
        <v>448</v>
      </c>
      <c r="H8" t="s">
        <v>384</v>
      </c>
      <c r="I8" s="42" t="s">
        <v>449</v>
      </c>
      <c r="J8">
        <v>60</v>
      </c>
      <c r="K8">
        <v>40</v>
      </c>
      <c r="L8" s="42" t="s">
        <v>450</v>
      </c>
      <c r="M8" s="33">
        <f t="shared" si="0"/>
        <v>100</v>
      </c>
      <c r="N8">
        <v>33</v>
      </c>
      <c r="O8">
        <v>14</v>
      </c>
      <c r="P8">
        <v>52</v>
      </c>
      <c r="Q8">
        <v>0.1</v>
      </c>
      <c r="R8">
        <v>0</v>
      </c>
      <c r="S8">
        <v>0</v>
      </c>
      <c r="T8" s="33">
        <f t="shared" si="1"/>
        <v>99.1</v>
      </c>
    </row>
    <row r="9" spans="1:20" ht="30" x14ac:dyDescent="0.25">
      <c r="A9" t="s">
        <v>451</v>
      </c>
      <c r="B9" s="3" t="s">
        <v>452</v>
      </c>
      <c r="C9" s="3" t="s">
        <v>453</v>
      </c>
      <c r="E9" t="s">
        <v>377</v>
      </c>
      <c r="F9" s="3" t="s">
        <v>454</v>
      </c>
      <c r="G9" s="3" t="s">
        <v>455</v>
      </c>
      <c r="H9" t="s">
        <v>380</v>
      </c>
      <c r="I9" s="42" t="s">
        <v>456</v>
      </c>
      <c r="J9">
        <v>58</v>
      </c>
      <c r="K9">
        <v>42</v>
      </c>
      <c r="L9">
        <v>0</v>
      </c>
      <c r="M9" s="33">
        <f t="shared" si="0"/>
        <v>100</v>
      </c>
      <c r="N9">
        <v>7</v>
      </c>
      <c r="O9">
        <v>20</v>
      </c>
      <c r="P9">
        <v>39</v>
      </c>
      <c r="Q9">
        <v>17</v>
      </c>
      <c r="R9">
        <v>17</v>
      </c>
      <c r="S9">
        <v>0</v>
      </c>
      <c r="T9" s="33">
        <f t="shared" si="1"/>
        <v>100</v>
      </c>
    </row>
    <row r="10" spans="1:20" ht="30" x14ac:dyDescent="0.25">
      <c r="A10" t="s">
        <v>377</v>
      </c>
      <c r="B10" s="3" t="s">
        <v>455</v>
      </c>
      <c r="C10" s="3" t="s">
        <v>454</v>
      </c>
      <c r="E10" t="s">
        <v>385</v>
      </c>
      <c r="F10" s="3" t="s">
        <v>457</v>
      </c>
      <c r="G10" s="3" t="s">
        <v>458</v>
      </c>
      <c r="H10" t="s">
        <v>388</v>
      </c>
      <c r="I10" s="42" t="s">
        <v>459</v>
      </c>
      <c r="J10">
        <v>97</v>
      </c>
      <c r="K10">
        <v>2</v>
      </c>
      <c r="L10">
        <v>1</v>
      </c>
      <c r="M10" s="33">
        <f t="shared" si="0"/>
        <v>100</v>
      </c>
      <c r="N10">
        <v>71</v>
      </c>
      <c r="O10">
        <v>19</v>
      </c>
      <c r="P10">
        <v>9</v>
      </c>
      <c r="Q10">
        <v>0.1</v>
      </c>
      <c r="R10">
        <v>1</v>
      </c>
      <c r="S10">
        <v>0</v>
      </c>
      <c r="T10" s="33">
        <f t="shared" si="1"/>
        <v>100.1</v>
      </c>
    </row>
    <row r="11" spans="1:20" ht="45" x14ac:dyDescent="0.25">
      <c r="A11" t="s">
        <v>385</v>
      </c>
      <c r="B11" s="3" t="s">
        <v>458</v>
      </c>
      <c r="C11" s="3" t="s">
        <v>457</v>
      </c>
      <c r="E11" t="s">
        <v>389</v>
      </c>
      <c r="F11" s="3" t="s">
        <v>460</v>
      </c>
      <c r="G11" s="3" t="s">
        <v>461</v>
      </c>
      <c r="H11" t="s">
        <v>392</v>
      </c>
      <c r="I11" s="42" t="s">
        <v>462</v>
      </c>
      <c r="J11">
        <v>99</v>
      </c>
      <c r="K11">
        <v>0.1</v>
      </c>
      <c r="L11">
        <v>0</v>
      </c>
      <c r="M11" s="33">
        <f t="shared" si="0"/>
        <v>99.1</v>
      </c>
      <c r="N11">
        <v>80</v>
      </c>
      <c r="O11">
        <v>18</v>
      </c>
      <c r="P11">
        <v>2</v>
      </c>
      <c r="Q11">
        <v>0</v>
      </c>
      <c r="R11">
        <v>0</v>
      </c>
      <c r="S11">
        <v>0</v>
      </c>
      <c r="T11" s="33">
        <f t="shared" si="1"/>
        <v>100</v>
      </c>
    </row>
    <row r="12" spans="1:20" ht="30" x14ac:dyDescent="0.25">
      <c r="A12" t="s">
        <v>463</v>
      </c>
      <c r="B12" s="3" t="s">
        <v>464</v>
      </c>
      <c r="C12" s="3" t="s">
        <v>465</v>
      </c>
      <c r="E12" t="s">
        <v>393</v>
      </c>
      <c r="F12" s="3" t="s">
        <v>395</v>
      </c>
      <c r="G12" s="3" t="s">
        <v>466</v>
      </c>
      <c r="H12" t="s">
        <v>396</v>
      </c>
      <c r="I12" s="42" t="s">
        <v>467</v>
      </c>
      <c r="J12">
        <v>97</v>
      </c>
      <c r="K12">
        <v>0.1</v>
      </c>
      <c r="L12">
        <v>2</v>
      </c>
      <c r="M12" s="33">
        <f t="shared" si="0"/>
        <v>99.1</v>
      </c>
      <c r="N12">
        <v>91</v>
      </c>
      <c r="O12">
        <v>4</v>
      </c>
      <c r="P12">
        <v>3</v>
      </c>
      <c r="Q12">
        <v>0</v>
      </c>
      <c r="R12">
        <v>0</v>
      </c>
      <c r="S12">
        <v>2</v>
      </c>
      <c r="T12" s="33">
        <f t="shared" si="1"/>
        <v>100</v>
      </c>
    </row>
    <row r="13" spans="1:20" ht="30" x14ac:dyDescent="0.25">
      <c r="A13" t="s">
        <v>389</v>
      </c>
      <c r="B13" s="3" t="s">
        <v>461</v>
      </c>
      <c r="C13" s="3" t="s">
        <v>460</v>
      </c>
      <c r="E13" t="s">
        <v>413</v>
      </c>
      <c r="F13" s="3" t="s">
        <v>415</v>
      </c>
      <c r="G13" s="3" t="s">
        <v>468</v>
      </c>
      <c r="H13" t="s">
        <v>416</v>
      </c>
      <c r="I13" s="42" t="s">
        <v>469</v>
      </c>
      <c r="J13">
        <v>0</v>
      </c>
      <c r="K13">
        <v>0.1</v>
      </c>
      <c r="L13">
        <v>100</v>
      </c>
      <c r="M13" s="33">
        <f t="shared" si="0"/>
        <v>100.1</v>
      </c>
      <c r="N13">
        <v>2</v>
      </c>
      <c r="O13">
        <v>0</v>
      </c>
      <c r="P13">
        <v>0</v>
      </c>
      <c r="Q13">
        <v>0</v>
      </c>
      <c r="R13">
        <v>11</v>
      </c>
      <c r="S13">
        <v>87</v>
      </c>
      <c r="T13" s="33">
        <f t="shared" si="1"/>
        <v>100</v>
      </c>
    </row>
    <row r="14" spans="1:20" ht="30" x14ac:dyDescent="0.25">
      <c r="A14" t="s">
        <v>470</v>
      </c>
      <c r="B14" s="3" t="s">
        <v>471</v>
      </c>
      <c r="C14" s="3" t="s">
        <v>472</v>
      </c>
      <c r="E14" t="s">
        <v>405</v>
      </c>
      <c r="F14" s="3" t="s">
        <v>407</v>
      </c>
      <c r="G14" s="3" t="s">
        <v>473</v>
      </c>
      <c r="H14" t="s">
        <v>408</v>
      </c>
      <c r="I14" s="42" t="s">
        <v>474</v>
      </c>
      <c r="J14">
        <v>0</v>
      </c>
      <c r="K14">
        <v>0</v>
      </c>
      <c r="L14">
        <v>100</v>
      </c>
      <c r="M14" s="33">
        <f t="shared" si="0"/>
        <v>100</v>
      </c>
      <c r="N14">
        <v>7</v>
      </c>
      <c r="O14">
        <v>1</v>
      </c>
      <c r="P14">
        <v>0.1</v>
      </c>
      <c r="Q14">
        <v>0.1</v>
      </c>
      <c r="R14">
        <v>38</v>
      </c>
      <c r="S14">
        <v>54</v>
      </c>
      <c r="T14" s="33">
        <f t="shared" si="1"/>
        <v>100.2</v>
      </c>
    </row>
    <row r="15" spans="1:20" x14ac:dyDescent="0.25">
      <c r="A15" t="s">
        <v>475</v>
      </c>
      <c r="B15" s="3" t="s">
        <v>476</v>
      </c>
      <c r="C15" s="3" t="s">
        <v>477</v>
      </c>
      <c r="E15" t="s">
        <v>397</v>
      </c>
      <c r="F15" s="3" t="s">
        <v>399</v>
      </c>
      <c r="G15" s="3" t="s">
        <v>478</v>
      </c>
      <c r="H15" t="s">
        <v>400</v>
      </c>
      <c r="I15" s="42" t="s">
        <v>479</v>
      </c>
      <c r="J15">
        <v>1</v>
      </c>
      <c r="K15">
        <v>0</v>
      </c>
      <c r="L15">
        <v>99</v>
      </c>
      <c r="M15" s="33">
        <f t="shared" si="0"/>
        <v>100</v>
      </c>
      <c r="N15">
        <v>4</v>
      </c>
      <c r="O15">
        <v>5</v>
      </c>
      <c r="P15">
        <v>0.1</v>
      </c>
      <c r="Q15">
        <v>0</v>
      </c>
      <c r="R15">
        <v>50</v>
      </c>
      <c r="S15">
        <v>41</v>
      </c>
      <c r="T15" s="33">
        <f t="shared" si="1"/>
        <v>100.1</v>
      </c>
    </row>
    <row r="16" spans="1:20" ht="30" x14ac:dyDescent="0.25">
      <c r="A16" t="s">
        <v>393</v>
      </c>
      <c r="B16" s="3" t="s">
        <v>466</v>
      </c>
      <c r="C16" s="3" t="s">
        <v>395</v>
      </c>
      <c r="E16" t="s">
        <v>401</v>
      </c>
      <c r="F16" s="3" t="s">
        <v>403</v>
      </c>
      <c r="G16" s="3" t="s">
        <v>480</v>
      </c>
      <c r="H16" t="s">
        <v>404</v>
      </c>
      <c r="I16" s="42" t="s">
        <v>481</v>
      </c>
      <c r="J16">
        <v>1</v>
      </c>
      <c r="K16">
        <v>0</v>
      </c>
      <c r="L16">
        <v>99</v>
      </c>
      <c r="M16" s="33">
        <f t="shared" si="0"/>
        <v>100</v>
      </c>
      <c r="N16">
        <v>2</v>
      </c>
      <c r="O16">
        <v>0.1</v>
      </c>
      <c r="P16">
        <v>0.1</v>
      </c>
      <c r="Q16">
        <v>0.1</v>
      </c>
      <c r="R16">
        <v>93</v>
      </c>
      <c r="S16">
        <v>5</v>
      </c>
      <c r="T16" s="33">
        <f t="shared" si="1"/>
        <v>100.3</v>
      </c>
    </row>
    <row r="17" spans="1:20" ht="30" x14ac:dyDescent="0.25">
      <c r="A17" t="s">
        <v>413</v>
      </c>
      <c r="B17" s="3" t="s">
        <v>468</v>
      </c>
      <c r="C17" s="3" t="s">
        <v>415</v>
      </c>
      <c r="E17" t="s">
        <v>409</v>
      </c>
      <c r="F17" s="3" t="s">
        <v>482</v>
      </c>
      <c r="G17" s="3" t="s">
        <v>483</v>
      </c>
      <c r="H17" t="s">
        <v>412</v>
      </c>
      <c r="I17" s="42" t="s">
        <v>484</v>
      </c>
      <c r="J17">
        <v>0</v>
      </c>
      <c r="K17">
        <v>0</v>
      </c>
      <c r="L17">
        <v>100</v>
      </c>
      <c r="M17" s="33">
        <f t="shared" si="0"/>
        <v>100</v>
      </c>
      <c r="N17">
        <v>0.1</v>
      </c>
      <c r="O17">
        <v>0.1</v>
      </c>
      <c r="P17">
        <v>0</v>
      </c>
      <c r="Q17">
        <v>0</v>
      </c>
      <c r="R17">
        <v>42</v>
      </c>
      <c r="S17">
        <v>58</v>
      </c>
      <c r="T17" s="33">
        <f t="shared" si="1"/>
        <v>100.2</v>
      </c>
    </row>
    <row r="18" spans="1:20" ht="30" x14ac:dyDescent="0.25">
      <c r="A18" t="s">
        <v>397</v>
      </c>
      <c r="B18" s="3" t="s">
        <v>485</v>
      </c>
      <c r="C18" s="3" t="s">
        <v>399</v>
      </c>
      <c r="J18" t="s">
        <v>275</v>
      </c>
      <c r="K18" t="s">
        <v>320</v>
      </c>
      <c r="L18" t="s">
        <v>319</v>
      </c>
      <c r="N18" t="s">
        <v>184</v>
      </c>
      <c r="O18" t="s">
        <v>183</v>
      </c>
      <c r="P18" t="s">
        <v>183</v>
      </c>
      <c r="Q18" t="s">
        <v>183</v>
      </c>
      <c r="R18" t="s">
        <v>186</v>
      </c>
      <c r="S18" t="s">
        <v>236</v>
      </c>
    </row>
    <row r="19" spans="1:20" ht="30" x14ac:dyDescent="0.25">
      <c r="A19" t="s">
        <v>405</v>
      </c>
      <c r="B19" s="3" t="s">
        <v>473</v>
      </c>
      <c r="C19" s="3" t="s">
        <v>407</v>
      </c>
      <c r="E19" s="43" t="s">
        <v>486</v>
      </c>
      <c r="G19" t="s">
        <v>419</v>
      </c>
    </row>
    <row r="20" spans="1:20" ht="30" x14ac:dyDescent="0.25">
      <c r="A20" t="s">
        <v>409</v>
      </c>
      <c r="B20" s="3" t="s">
        <v>483</v>
      </c>
      <c r="C20" s="3" t="s">
        <v>482</v>
      </c>
      <c r="E20" t="s">
        <v>277</v>
      </c>
      <c r="F20" t="s">
        <v>422</v>
      </c>
      <c r="G20" t="s">
        <v>423</v>
      </c>
      <c r="H20" t="s">
        <v>424</v>
      </c>
      <c r="I20" t="s">
        <v>81</v>
      </c>
      <c r="J20" t="s">
        <v>241</v>
      </c>
      <c r="K20" t="s">
        <v>242</v>
      </c>
      <c r="L20" t="s">
        <v>369</v>
      </c>
      <c r="M20" s="33" t="s">
        <v>90</v>
      </c>
      <c r="N20" t="s">
        <v>325</v>
      </c>
      <c r="O20" t="s">
        <v>246</v>
      </c>
      <c r="P20" t="s">
        <v>245</v>
      </c>
      <c r="Q20" t="s">
        <v>247</v>
      </c>
      <c r="R20" t="s">
        <v>195</v>
      </c>
      <c r="S20" t="s">
        <v>93</v>
      </c>
      <c r="T20" s="33" t="s">
        <v>90</v>
      </c>
    </row>
    <row r="21" spans="1:20" ht="30" x14ac:dyDescent="0.25">
      <c r="A21" t="s">
        <v>401</v>
      </c>
      <c r="B21" s="3" t="s">
        <v>480</v>
      </c>
      <c r="C21" s="3" t="s">
        <v>403</v>
      </c>
      <c r="E21" t="s">
        <v>370</v>
      </c>
      <c r="F21" s="3" t="s">
        <v>421</v>
      </c>
      <c r="G21" s="3" t="s">
        <v>420</v>
      </c>
      <c r="H21" t="s">
        <v>373</v>
      </c>
      <c r="I21" s="42" t="s">
        <v>487</v>
      </c>
      <c r="J21">
        <v>0.1</v>
      </c>
      <c r="K21">
        <v>17</v>
      </c>
      <c r="L21">
        <v>83</v>
      </c>
      <c r="M21" s="33">
        <f t="shared" ref="M21:M30" si="2">SUM(J21:L21)</f>
        <v>100.1</v>
      </c>
      <c r="N21">
        <v>0</v>
      </c>
      <c r="O21">
        <v>0</v>
      </c>
      <c r="P21">
        <v>15</v>
      </c>
      <c r="Q21">
        <v>3</v>
      </c>
      <c r="R21">
        <v>0</v>
      </c>
      <c r="S21">
        <v>82</v>
      </c>
      <c r="T21" s="33">
        <f t="shared" ref="T21:T30" si="3">SUM(N21:S21)</f>
        <v>100</v>
      </c>
    </row>
    <row r="22" spans="1:20" ht="30" x14ac:dyDescent="0.25">
      <c r="A22" t="s">
        <v>488</v>
      </c>
      <c r="B22" s="3" t="s">
        <v>489</v>
      </c>
      <c r="C22" s="3" t="s">
        <v>488</v>
      </c>
      <c r="E22" t="s">
        <v>441</v>
      </c>
      <c r="F22" s="3" t="s">
        <v>443</v>
      </c>
      <c r="G22" s="3" t="s">
        <v>442</v>
      </c>
      <c r="H22" t="s">
        <v>490</v>
      </c>
      <c r="I22" s="42" t="s">
        <v>491</v>
      </c>
      <c r="J22">
        <v>35</v>
      </c>
      <c r="K22">
        <v>65</v>
      </c>
      <c r="L22">
        <v>0.1</v>
      </c>
      <c r="M22" s="33">
        <f t="shared" si="2"/>
        <v>100.1</v>
      </c>
      <c r="N22">
        <v>2</v>
      </c>
      <c r="O22">
        <v>5</v>
      </c>
      <c r="P22">
        <v>66</v>
      </c>
      <c r="Q22">
        <v>27</v>
      </c>
      <c r="R22">
        <v>0</v>
      </c>
      <c r="S22">
        <v>0.1</v>
      </c>
      <c r="T22" s="33">
        <f t="shared" si="3"/>
        <v>100.1</v>
      </c>
    </row>
    <row r="23" spans="1:20" ht="30" x14ac:dyDescent="0.25">
      <c r="E23" t="s">
        <v>262</v>
      </c>
      <c r="F23" s="3" t="s">
        <v>375</v>
      </c>
      <c r="G23" s="3" t="s">
        <v>446</v>
      </c>
      <c r="H23" t="s">
        <v>376</v>
      </c>
      <c r="I23" s="42" t="s">
        <v>492</v>
      </c>
      <c r="J23">
        <v>51</v>
      </c>
      <c r="K23">
        <v>46</v>
      </c>
      <c r="L23">
        <v>3</v>
      </c>
      <c r="M23" s="33">
        <f t="shared" si="2"/>
        <v>100</v>
      </c>
      <c r="N23">
        <v>0</v>
      </c>
      <c r="O23">
        <v>7</v>
      </c>
      <c r="P23">
        <v>67</v>
      </c>
      <c r="Q23">
        <v>23</v>
      </c>
      <c r="R23">
        <v>0</v>
      </c>
      <c r="S23">
        <v>3</v>
      </c>
      <c r="T23" s="33">
        <f t="shared" si="3"/>
        <v>100</v>
      </c>
    </row>
    <row r="24" spans="1:20" x14ac:dyDescent="0.25">
      <c r="E24" t="s">
        <v>451</v>
      </c>
      <c r="F24" s="3" t="s">
        <v>453</v>
      </c>
      <c r="G24" s="3" t="s">
        <v>452</v>
      </c>
      <c r="H24" t="s">
        <v>493</v>
      </c>
      <c r="I24" s="42" t="s">
        <v>494</v>
      </c>
      <c r="J24">
        <v>97</v>
      </c>
      <c r="K24">
        <v>2</v>
      </c>
      <c r="L24">
        <v>0.1</v>
      </c>
      <c r="M24" s="33">
        <f t="shared" si="2"/>
        <v>99.1</v>
      </c>
      <c r="N24">
        <v>46</v>
      </c>
      <c r="O24">
        <v>20</v>
      </c>
      <c r="P24">
        <v>23</v>
      </c>
      <c r="Q24">
        <v>0.1</v>
      </c>
      <c r="R24">
        <v>10</v>
      </c>
      <c r="S24">
        <v>0</v>
      </c>
      <c r="T24" s="33">
        <f t="shared" si="3"/>
        <v>99.1</v>
      </c>
    </row>
    <row r="25" spans="1:20" x14ac:dyDescent="0.25">
      <c r="E25" t="s">
        <v>463</v>
      </c>
      <c r="F25" s="3" t="s">
        <v>465</v>
      </c>
      <c r="G25" s="3" t="s">
        <v>464</v>
      </c>
      <c r="H25" t="s">
        <v>495</v>
      </c>
      <c r="I25" s="42" t="s">
        <v>496</v>
      </c>
      <c r="J25">
        <v>92</v>
      </c>
      <c r="K25">
        <v>5</v>
      </c>
      <c r="L25">
        <v>3</v>
      </c>
      <c r="M25" s="33">
        <f t="shared" si="2"/>
        <v>100</v>
      </c>
      <c r="N25">
        <v>50</v>
      </c>
      <c r="O25">
        <v>23</v>
      </c>
      <c r="P25">
        <v>22</v>
      </c>
      <c r="Q25">
        <v>0</v>
      </c>
      <c r="R25">
        <v>5</v>
      </c>
      <c r="S25">
        <v>0.1</v>
      </c>
      <c r="T25" s="33">
        <f t="shared" si="3"/>
        <v>100.1</v>
      </c>
    </row>
    <row r="26" spans="1:20" x14ac:dyDescent="0.25">
      <c r="E26" t="s">
        <v>470</v>
      </c>
      <c r="F26" s="3" t="s">
        <v>472</v>
      </c>
      <c r="G26" s="3" t="s">
        <v>471</v>
      </c>
      <c r="H26" t="s">
        <v>497</v>
      </c>
      <c r="I26" s="42" t="s">
        <v>498</v>
      </c>
      <c r="J26">
        <v>79</v>
      </c>
      <c r="K26">
        <v>0</v>
      </c>
      <c r="L26">
        <v>21</v>
      </c>
      <c r="M26" s="33">
        <f t="shared" si="2"/>
        <v>100</v>
      </c>
      <c r="N26">
        <v>77</v>
      </c>
      <c r="O26">
        <v>8</v>
      </c>
      <c r="P26">
        <v>0.1</v>
      </c>
      <c r="Q26">
        <v>0</v>
      </c>
      <c r="R26">
        <v>0.1</v>
      </c>
      <c r="S26">
        <v>14</v>
      </c>
      <c r="T26" s="33">
        <f t="shared" si="3"/>
        <v>99.199999999999989</v>
      </c>
    </row>
    <row r="27" spans="1:20" x14ac:dyDescent="0.25">
      <c r="E27" t="s">
        <v>389</v>
      </c>
      <c r="F27" s="3" t="s">
        <v>460</v>
      </c>
      <c r="G27" s="3" t="s">
        <v>461</v>
      </c>
      <c r="H27" t="s">
        <v>392</v>
      </c>
      <c r="I27" s="42" t="s">
        <v>499</v>
      </c>
      <c r="J27">
        <v>96</v>
      </c>
      <c r="K27">
        <v>2</v>
      </c>
      <c r="L27">
        <v>2</v>
      </c>
      <c r="M27" s="33">
        <f t="shared" si="2"/>
        <v>100</v>
      </c>
      <c r="N27">
        <v>78</v>
      </c>
      <c r="O27">
        <v>18</v>
      </c>
      <c r="P27">
        <v>4</v>
      </c>
      <c r="Q27">
        <v>0</v>
      </c>
      <c r="R27">
        <v>0</v>
      </c>
      <c r="S27">
        <v>0.1</v>
      </c>
      <c r="T27" s="33">
        <f t="shared" si="3"/>
        <v>100.1</v>
      </c>
    </row>
    <row r="28" spans="1:20" x14ac:dyDescent="0.25">
      <c r="E28" t="s">
        <v>475</v>
      </c>
      <c r="F28" s="3" t="s">
        <v>477</v>
      </c>
      <c r="G28" s="3" t="s">
        <v>476</v>
      </c>
      <c r="H28" t="s">
        <v>500</v>
      </c>
      <c r="I28" s="42" t="s">
        <v>501</v>
      </c>
      <c r="J28">
        <v>83</v>
      </c>
      <c r="K28">
        <v>0.1</v>
      </c>
      <c r="L28">
        <v>16</v>
      </c>
      <c r="M28" s="33">
        <f t="shared" si="2"/>
        <v>99.1</v>
      </c>
      <c r="N28">
        <v>81</v>
      </c>
      <c r="O28">
        <v>11</v>
      </c>
      <c r="P28">
        <v>3</v>
      </c>
      <c r="Q28">
        <v>0</v>
      </c>
      <c r="R28">
        <v>0</v>
      </c>
      <c r="S28">
        <v>5</v>
      </c>
      <c r="T28" s="33">
        <f t="shared" si="3"/>
        <v>100</v>
      </c>
    </row>
    <row r="29" spans="1:20" x14ac:dyDescent="0.25">
      <c r="E29" t="s">
        <v>488</v>
      </c>
      <c r="F29" s="3" t="s">
        <v>488</v>
      </c>
      <c r="G29" s="3" t="s">
        <v>489</v>
      </c>
      <c r="H29" t="s">
        <v>502</v>
      </c>
      <c r="I29" s="42" t="s">
        <v>503</v>
      </c>
      <c r="J29">
        <v>0</v>
      </c>
      <c r="K29">
        <v>0</v>
      </c>
      <c r="L29">
        <v>100</v>
      </c>
      <c r="M29" s="33">
        <f t="shared" si="2"/>
        <v>100</v>
      </c>
      <c r="N29">
        <v>4</v>
      </c>
      <c r="O29">
        <v>0</v>
      </c>
      <c r="P29">
        <v>0</v>
      </c>
      <c r="Q29">
        <v>0</v>
      </c>
      <c r="R29">
        <v>82</v>
      </c>
      <c r="S29">
        <v>14</v>
      </c>
      <c r="T29" s="33">
        <f t="shared" si="3"/>
        <v>100</v>
      </c>
    </row>
    <row r="30" spans="1:20" x14ac:dyDescent="0.25">
      <c r="E30" t="s">
        <v>397</v>
      </c>
      <c r="F30" s="3" t="s">
        <v>399</v>
      </c>
      <c r="G30" s="44" t="s">
        <v>485</v>
      </c>
      <c r="H30" t="s">
        <v>400</v>
      </c>
      <c r="I30" s="42" t="s">
        <v>504</v>
      </c>
      <c r="J30">
        <v>0</v>
      </c>
      <c r="K30">
        <v>0</v>
      </c>
      <c r="L30">
        <v>100</v>
      </c>
      <c r="M30" s="33">
        <f t="shared" si="2"/>
        <v>100</v>
      </c>
      <c r="N30">
        <v>14</v>
      </c>
      <c r="O30">
        <v>0.1</v>
      </c>
      <c r="P30">
        <v>0.1</v>
      </c>
      <c r="Q30">
        <v>0</v>
      </c>
      <c r="R30">
        <v>4</v>
      </c>
      <c r="S30">
        <v>81</v>
      </c>
      <c r="T30" s="33">
        <f t="shared" si="3"/>
        <v>99.2</v>
      </c>
    </row>
    <row r="31" spans="1:20" x14ac:dyDescent="0.25">
      <c r="J31" t="s">
        <v>275</v>
      </c>
      <c r="K31" t="s">
        <v>320</v>
      </c>
      <c r="L31" t="s">
        <v>319</v>
      </c>
      <c r="N31" t="s">
        <v>184</v>
      </c>
      <c r="O31" t="s">
        <v>183</v>
      </c>
      <c r="P31" t="s">
        <v>183</v>
      </c>
      <c r="Q31" t="s">
        <v>183</v>
      </c>
      <c r="R31" t="s">
        <v>186</v>
      </c>
      <c r="S31" t="s">
        <v>236</v>
      </c>
    </row>
    <row r="33" spans="2:23" x14ac:dyDescent="0.25">
      <c r="G33" s="35" t="s">
        <v>418</v>
      </c>
    </row>
    <row r="34" spans="2:23" x14ac:dyDescent="0.25">
      <c r="G34" t="s">
        <v>277</v>
      </c>
      <c r="H34" t="s">
        <v>424</v>
      </c>
      <c r="I34" t="s">
        <v>81</v>
      </c>
      <c r="J34" s="31" t="s">
        <v>93</v>
      </c>
      <c r="K34" s="31" t="s">
        <v>193</v>
      </c>
      <c r="L34" s="31" t="s">
        <v>194</v>
      </c>
      <c r="M34" s="31" t="s">
        <v>195</v>
      </c>
      <c r="N34" s="31" t="s">
        <v>196</v>
      </c>
      <c r="O34" s="31" t="s">
        <v>197</v>
      </c>
      <c r="P34" s="35" t="s">
        <v>198</v>
      </c>
      <c r="Q34" s="32" t="s">
        <v>188</v>
      </c>
      <c r="R34" s="32" t="s">
        <v>189</v>
      </c>
      <c r="S34" s="32" t="s">
        <v>84</v>
      </c>
      <c r="T34" s="32" t="s">
        <v>190</v>
      </c>
      <c r="U34" s="32" t="s">
        <v>88</v>
      </c>
      <c r="V34" s="32" t="s">
        <v>191</v>
      </c>
      <c r="W34" s="35" t="s">
        <v>192</v>
      </c>
    </row>
    <row r="35" spans="2:23" x14ac:dyDescent="0.25">
      <c r="G35" t="s">
        <v>370</v>
      </c>
      <c r="H35" t="s">
        <v>373</v>
      </c>
      <c r="I35" s="42" t="s">
        <v>431</v>
      </c>
      <c r="J35">
        <f t="shared" ref="J35:J49" si="4">(S3/100)*I3</f>
        <v>62.6</v>
      </c>
      <c r="K35">
        <f t="shared" ref="K35:K49" si="5">((O3+P3+Q3)/100)*I3</f>
        <v>1165.6119999999999</v>
      </c>
      <c r="M35">
        <f t="shared" ref="M35:M49" si="6">(R3/100)*I3</f>
        <v>1.252</v>
      </c>
      <c r="N35">
        <f t="shared" ref="N35:N49" si="7">(N3/100)*I3</f>
        <v>12.52</v>
      </c>
      <c r="P35" s="35">
        <f t="shared" ref="P35:P49" si="8">SUM(J35:N35)</f>
        <v>1241.9839999999997</v>
      </c>
      <c r="R35">
        <f t="shared" ref="R35:R49" si="9">(J3/100)*I3</f>
        <v>37.559999999999995</v>
      </c>
      <c r="T35">
        <f t="shared" ref="T35:T49" si="10">(L3/100)*I3</f>
        <v>75.11999999999999</v>
      </c>
      <c r="U35">
        <f t="shared" ref="U35:U49" si="11">(K3/100)*I3</f>
        <v>1139.32</v>
      </c>
      <c r="W35" s="35">
        <f>SUM(R35:U35)</f>
        <v>1252</v>
      </c>
    </row>
    <row r="36" spans="2:23" x14ac:dyDescent="0.25">
      <c r="G36" t="s">
        <v>435</v>
      </c>
      <c r="H36" t="s">
        <v>437</v>
      </c>
      <c r="I36" s="42" t="s">
        <v>438</v>
      </c>
      <c r="J36">
        <f t="shared" si="4"/>
        <v>0</v>
      </c>
      <c r="K36">
        <f t="shared" si="5"/>
        <v>262.55</v>
      </c>
      <c r="M36">
        <f t="shared" si="6"/>
        <v>0</v>
      </c>
      <c r="N36">
        <f t="shared" si="7"/>
        <v>32.450000000000003</v>
      </c>
      <c r="P36" s="35">
        <f t="shared" si="8"/>
        <v>295</v>
      </c>
      <c r="R36">
        <f t="shared" si="9"/>
        <v>61.949999999999996</v>
      </c>
      <c r="T36">
        <f t="shared" si="10"/>
        <v>0</v>
      </c>
      <c r="U36">
        <f t="shared" si="11"/>
        <v>233.05</v>
      </c>
      <c r="W36" s="35">
        <f>SUM(R36:U36)</f>
        <v>295</v>
      </c>
    </row>
    <row r="37" spans="2:23" x14ac:dyDescent="0.25">
      <c r="G37" t="s">
        <v>432</v>
      </c>
      <c r="H37" t="s">
        <v>439</v>
      </c>
      <c r="I37" s="42" t="s">
        <v>440</v>
      </c>
      <c r="J37">
        <f t="shared" si="4"/>
        <v>0</v>
      </c>
      <c r="K37">
        <f t="shared" si="5"/>
        <v>252</v>
      </c>
      <c r="M37">
        <f t="shared" si="6"/>
        <v>0</v>
      </c>
      <c r="N37">
        <f t="shared" si="7"/>
        <v>0</v>
      </c>
      <c r="P37" s="35">
        <f t="shared" si="8"/>
        <v>252</v>
      </c>
      <c r="R37">
        <f t="shared" si="9"/>
        <v>37.799999999999997</v>
      </c>
      <c r="T37">
        <f t="shared" si="10"/>
        <v>0</v>
      </c>
      <c r="U37">
        <f t="shared" si="11"/>
        <v>214.2</v>
      </c>
      <c r="W37" s="35">
        <f>SUM(R37:U37)</f>
        <v>252</v>
      </c>
    </row>
    <row r="38" spans="2:23" x14ac:dyDescent="0.25">
      <c r="B38" t="s">
        <v>370</v>
      </c>
      <c r="C38" t="s">
        <v>371</v>
      </c>
      <c r="G38" t="s">
        <v>428</v>
      </c>
      <c r="H38" t="s">
        <v>444</v>
      </c>
      <c r="I38" s="42" t="s">
        <v>445</v>
      </c>
      <c r="J38">
        <f t="shared" si="4"/>
        <v>0</v>
      </c>
      <c r="K38">
        <f t="shared" si="5"/>
        <v>897.89699999999993</v>
      </c>
      <c r="M38">
        <f t="shared" si="6"/>
        <v>0</v>
      </c>
      <c r="N38">
        <f t="shared" si="7"/>
        <v>0.89700000000000002</v>
      </c>
      <c r="P38" s="35">
        <f t="shared" si="8"/>
        <v>898.79399999999998</v>
      </c>
      <c r="R38">
        <f t="shared" si="9"/>
        <v>26.91</v>
      </c>
      <c r="T38">
        <f t="shared" si="10"/>
        <v>0</v>
      </c>
      <c r="U38">
        <f t="shared" si="11"/>
        <v>870.09</v>
      </c>
      <c r="W38" s="35">
        <f>SUM(R38:U38)</f>
        <v>897</v>
      </c>
    </row>
    <row r="39" spans="2:23" x14ac:dyDescent="0.25">
      <c r="B39" t="s">
        <v>262</v>
      </c>
      <c r="C39" t="s">
        <v>374</v>
      </c>
      <c r="G39" t="s">
        <v>262</v>
      </c>
      <c r="H39" t="s">
        <v>376</v>
      </c>
      <c r="I39" s="42" t="s">
        <v>447</v>
      </c>
      <c r="J39">
        <f t="shared" si="4"/>
        <v>0</v>
      </c>
      <c r="K39">
        <f t="shared" si="5"/>
        <v>1346</v>
      </c>
      <c r="M39">
        <f t="shared" si="6"/>
        <v>1.3460000000000001</v>
      </c>
      <c r="N39">
        <f t="shared" si="7"/>
        <v>0</v>
      </c>
      <c r="P39" s="35">
        <f t="shared" si="8"/>
        <v>1347.346</v>
      </c>
      <c r="R39">
        <f t="shared" si="9"/>
        <v>699.92000000000007</v>
      </c>
      <c r="T39">
        <f t="shared" si="10"/>
        <v>1.3460000000000001</v>
      </c>
      <c r="U39">
        <f t="shared" si="11"/>
        <v>646.07999999999993</v>
      </c>
      <c r="W39" s="35">
        <f>SUM(R39,U39)</f>
        <v>1346</v>
      </c>
    </row>
    <row r="40" spans="2:23" x14ac:dyDescent="0.25">
      <c r="B40" t="s">
        <v>377</v>
      </c>
      <c r="C40" t="s">
        <v>378</v>
      </c>
      <c r="G40" t="s">
        <v>381</v>
      </c>
      <c r="H40" t="s">
        <v>384</v>
      </c>
      <c r="I40" s="42" t="s">
        <v>449</v>
      </c>
      <c r="J40">
        <f t="shared" si="4"/>
        <v>0</v>
      </c>
      <c r="K40">
        <f t="shared" si="5"/>
        <v>471.29299999999995</v>
      </c>
      <c r="M40">
        <f t="shared" si="6"/>
        <v>0</v>
      </c>
      <c r="N40">
        <f t="shared" si="7"/>
        <v>235.29000000000002</v>
      </c>
      <c r="P40" s="35">
        <f t="shared" si="8"/>
        <v>706.58299999999997</v>
      </c>
      <c r="R40">
        <f t="shared" si="9"/>
        <v>427.8</v>
      </c>
      <c r="T40">
        <f t="shared" si="10"/>
        <v>0</v>
      </c>
      <c r="U40">
        <f t="shared" si="11"/>
        <v>285.2</v>
      </c>
      <c r="W40" s="35">
        <f>SUM(R40:U40)</f>
        <v>713</v>
      </c>
    </row>
    <row r="41" spans="2:23" x14ac:dyDescent="0.25">
      <c r="B41" t="s">
        <v>381</v>
      </c>
      <c r="C41" t="s">
        <v>382</v>
      </c>
      <c r="G41" t="s">
        <v>377</v>
      </c>
      <c r="H41" t="s">
        <v>380</v>
      </c>
      <c r="I41" s="42" t="s">
        <v>456</v>
      </c>
      <c r="J41">
        <f t="shared" si="4"/>
        <v>0</v>
      </c>
      <c r="K41">
        <f t="shared" si="5"/>
        <v>1017.64</v>
      </c>
      <c r="M41">
        <f t="shared" si="6"/>
        <v>227.63000000000002</v>
      </c>
      <c r="N41">
        <f t="shared" si="7"/>
        <v>93.73</v>
      </c>
      <c r="P41" s="35">
        <f t="shared" si="8"/>
        <v>1339</v>
      </c>
      <c r="R41">
        <f t="shared" si="9"/>
        <v>776.61999999999989</v>
      </c>
      <c r="T41">
        <f t="shared" si="10"/>
        <v>0</v>
      </c>
      <c r="U41">
        <f t="shared" si="11"/>
        <v>562.38</v>
      </c>
      <c r="W41" s="35">
        <f>SUM(R41:U41)</f>
        <v>1339</v>
      </c>
    </row>
    <row r="42" spans="2:23" x14ac:dyDescent="0.25">
      <c r="B42" t="s">
        <v>385</v>
      </c>
      <c r="C42" t="s">
        <v>386</v>
      </c>
      <c r="G42" t="s">
        <v>385</v>
      </c>
      <c r="H42" t="s">
        <v>388</v>
      </c>
      <c r="I42" s="42" t="s">
        <v>459</v>
      </c>
      <c r="J42">
        <f t="shared" si="4"/>
        <v>0</v>
      </c>
      <c r="K42">
        <f t="shared" si="5"/>
        <v>381.03600000000006</v>
      </c>
      <c r="M42">
        <f t="shared" si="6"/>
        <v>13.56</v>
      </c>
      <c r="N42">
        <f t="shared" si="7"/>
        <v>962.76</v>
      </c>
      <c r="P42" s="35">
        <f t="shared" si="8"/>
        <v>1357.356</v>
      </c>
      <c r="R42">
        <f t="shared" si="9"/>
        <v>1315.32</v>
      </c>
      <c r="T42">
        <f t="shared" si="10"/>
        <v>13.56</v>
      </c>
      <c r="U42">
        <f t="shared" si="11"/>
        <v>27.12</v>
      </c>
      <c r="W42" s="35">
        <f>SUM(R42:U42)</f>
        <v>1355.9999999999998</v>
      </c>
    </row>
    <row r="43" spans="2:23" x14ac:dyDescent="0.25">
      <c r="B43" t="s">
        <v>389</v>
      </c>
      <c r="C43" t="s">
        <v>390</v>
      </c>
      <c r="G43" t="s">
        <v>389</v>
      </c>
      <c r="H43" t="s">
        <v>392</v>
      </c>
      <c r="I43" s="42" t="s">
        <v>462</v>
      </c>
      <c r="J43">
        <f t="shared" si="4"/>
        <v>0</v>
      </c>
      <c r="K43">
        <f t="shared" si="5"/>
        <v>165</v>
      </c>
      <c r="M43">
        <f t="shared" si="6"/>
        <v>0</v>
      </c>
      <c r="N43">
        <f t="shared" si="7"/>
        <v>660</v>
      </c>
      <c r="P43" s="35">
        <f t="shared" si="8"/>
        <v>825</v>
      </c>
      <c r="R43">
        <f t="shared" si="9"/>
        <v>816.75</v>
      </c>
      <c r="T43">
        <f t="shared" si="10"/>
        <v>0</v>
      </c>
      <c r="U43">
        <f t="shared" si="11"/>
        <v>0.82500000000000007</v>
      </c>
      <c r="W43" s="35">
        <f>SUM(R43,T43)</f>
        <v>816.75</v>
      </c>
    </row>
    <row r="44" spans="2:23" x14ac:dyDescent="0.25">
      <c r="B44" t="s">
        <v>393</v>
      </c>
      <c r="C44" t="s">
        <v>394</v>
      </c>
      <c r="G44" t="s">
        <v>393</v>
      </c>
      <c r="H44" t="s">
        <v>396</v>
      </c>
      <c r="I44" s="42" t="s">
        <v>467</v>
      </c>
      <c r="J44">
        <f t="shared" si="4"/>
        <v>23.080000000000002</v>
      </c>
      <c r="K44">
        <f t="shared" si="5"/>
        <v>80.78</v>
      </c>
      <c r="M44">
        <f t="shared" si="6"/>
        <v>0</v>
      </c>
      <c r="N44">
        <f t="shared" si="7"/>
        <v>1050.1400000000001</v>
      </c>
      <c r="P44" s="35">
        <f t="shared" si="8"/>
        <v>1154</v>
      </c>
      <c r="R44">
        <f t="shared" si="9"/>
        <v>1119.3799999999999</v>
      </c>
      <c r="T44">
        <f t="shared" si="10"/>
        <v>23.080000000000002</v>
      </c>
      <c r="U44">
        <f t="shared" si="11"/>
        <v>1.1539999999999999</v>
      </c>
      <c r="W44" s="35">
        <f>SUM(R44,T44)</f>
        <v>1142.4599999999998</v>
      </c>
    </row>
    <row r="45" spans="2:23" x14ac:dyDescent="0.25">
      <c r="B45" t="s">
        <v>397</v>
      </c>
      <c r="C45" t="s">
        <v>398</v>
      </c>
      <c r="G45" t="s">
        <v>413</v>
      </c>
      <c r="H45" t="s">
        <v>416</v>
      </c>
      <c r="I45" s="42" t="s">
        <v>469</v>
      </c>
      <c r="J45">
        <f t="shared" si="4"/>
        <v>1016.16</v>
      </c>
      <c r="K45">
        <f t="shared" si="5"/>
        <v>0</v>
      </c>
      <c r="M45">
        <f t="shared" si="6"/>
        <v>128.47999999999999</v>
      </c>
      <c r="N45">
        <f t="shared" si="7"/>
        <v>23.36</v>
      </c>
      <c r="P45" s="35">
        <f t="shared" si="8"/>
        <v>1167.9999999999998</v>
      </c>
      <c r="R45">
        <f t="shared" si="9"/>
        <v>0</v>
      </c>
      <c r="T45">
        <f t="shared" si="10"/>
        <v>1168</v>
      </c>
      <c r="U45">
        <f t="shared" si="11"/>
        <v>1.1679999999999999</v>
      </c>
      <c r="W45" s="35">
        <f>SUM(R45,T45)</f>
        <v>1168</v>
      </c>
    </row>
    <row r="46" spans="2:23" x14ac:dyDescent="0.25">
      <c r="B46" t="s">
        <v>401</v>
      </c>
      <c r="C46" t="s">
        <v>402</v>
      </c>
      <c r="G46" t="s">
        <v>405</v>
      </c>
      <c r="H46" t="s">
        <v>408</v>
      </c>
      <c r="I46" s="42" t="s">
        <v>474</v>
      </c>
      <c r="J46">
        <f t="shared" si="4"/>
        <v>647.46</v>
      </c>
      <c r="K46">
        <f t="shared" si="5"/>
        <v>14.388000000000002</v>
      </c>
      <c r="M46">
        <f t="shared" si="6"/>
        <v>455.62</v>
      </c>
      <c r="N46">
        <f t="shared" si="7"/>
        <v>83.93</v>
      </c>
      <c r="P46" s="35">
        <f t="shared" si="8"/>
        <v>1201.3980000000001</v>
      </c>
      <c r="R46">
        <f t="shared" si="9"/>
        <v>0</v>
      </c>
      <c r="T46">
        <f t="shared" si="10"/>
        <v>1199</v>
      </c>
      <c r="U46">
        <f t="shared" si="11"/>
        <v>0</v>
      </c>
      <c r="W46" s="35">
        <f>SUM(R46:U46)</f>
        <v>1199</v>
      </c>
    </row>
    <row r="47" spans="2:23" x14ac:dyDescent="0.25">
      <c r="B47" t="s">
        <v>405</v>
      </c>
      <c r="C47" t="s">
        <v>406</v>
      </c>
      <c r="G47" t="s">
        <v>397</v>
      </c>
      <c r="H47" t="s">
        <v>400</v>
      </c>
      <c r="I47" s="42" t="s">
        <v>479</v>
      </c>
      <c r="J47">
        <f t="shared" si="4"/>
        <v>467.4</v>
      </c>
      <c r="K47">
        <f t="shared" si="5"/>
        <v>58.139999999999993</v>
      </c>
      <c r="M47">
        <f t="shared" si="6"/>
        <v>570</v>
      </c>
      <c r="N47">
        <f t="shared" si="7"/>
        <v>45.6</v>
      </c>
      <c r="P47" s="35">
        <f t="shared" si="8"/>
        <v>1141.1399999999999</v>
      </c>
      <c r="R47">
        <f t="shared" si="9"/>
        <v>11.4</v>
      </c>
      <c r="T47">
        <f t="shared" si="10"/>
        <v>1128.5999999999999</v>
      </c>
      <c r="U47">
        <f t="shared" si="11"/>
        <v>0</v>
      </c>
      <c r="W47" s="35">
        <f>SUM(R47:U47)</f>
        <v>1140</v>
      </c>
    </row>
    <row r="48" spans="2:23" x14ac:dyDescent="0.25">
      <c r="B48" t="s">
        <v>409</v>
      </c>
      <c r="C48" t="s">
        <v>410</v>
      </c>
      <c r="G48" t="s">
        <v>401</v>
      </c>
      <c r="H48" t="s">
        <v>404</v>
      </c>
      <c r="I48" s="42" t="s">
        <v>481</v>
      </c>
      <c r="J48">
        <f t="shared" si="4"/>
        <v>50.75</v>
      </c>
      <c r="K48">
        <f t="shared" si="5"/>
        <v>3.0450000000000004</v>
      </c>
      <c r="M48">
        <f t="shared" si="6"/>
        <v>943.95</v>
      </c>
      <c r="N48">
        <f t="shared" si="7"/>
        <v>20.3</v>
      </c>
      <c r="P48" s="35">
        <f t="shared" si="8"/>
        <v>1018.045</v>
      </c>
      <c r="R48">
        <f t="shared" si="9"/>
        <v>10.15</v>
      </c>
      <c r="T48">
        <f t="shared" si="10"/>
        <v>1004.85</v>
      </c>
      <c r="U48">
        <f t="shared" si="11"/>
        <v>0</v>
      </c>
      <c r="W48" s="35">
        <f>SUM(R48:U48)</f>
        <v>1015</v>
      </c>
    </row>
    <row r="49" spans="2:23" x14ac:dyDescent="0.25">
      <c r="B49" t="s">
        <v>413</v>
      </c>
      <c r="C49" t="s">
        <v>414</v>
      </c>
      <c r="G49" t="s">
        <v>409</v>
      </c>
      <c r="H49" t="s">
        <v>412</v>
      </c>
      <c r="I49" s="42" t="s">
        <v>484</v>
      </c>
      <c r="J49">
        <f t="shared" si="4"/>
        <v>681.5</v>
      </c>
      <c r="K49">
        <f t="shared" si="5"/>
        <v>1.175</v>
      </c>
      <c r="M49">
        <f t="shared" si="6"/>
        <v>493.5</v>
      </c>
      <c r="N49">
        <f t="shared" si="7"/>
        <v>1.175</v>
      </c>
      <c r="P49" s="35">
        <f t="shared" si="8"/>
        <v>1177.3499999999999</v>
      </c>
      <c r="R49">
        <f t="shared" si="9"/>
        <v>0</v>
      </c>
      <c r="T49">
        <f t="shared" si="10"/>
        <v>1175</v>
      </c>
      <c r="U49">
        <f t="shared" si="11"/>
        <v>0</v>
      </c>
      <c r="W49" s="35">
        <f>SUM(R49:U49)</f>
        <v>1175</v>
      </c>
    </row>
    <row r="52" spans="2:23" x14ac:dyDescent="0.25">
      <c r="G52" s="35" t="s">
        <v>486</v>
      </c>
    </row>
    <row r="53" spans="2:23" x14ac:dyDescent="0.25">
      <c r="G53" t="s">
        <v>277</v>
      </c>
      <c r="H53" t="s">
        <v>424</v>
      </c>
      <c r="I53" t="s">
        <v>81</v>
      </c>
      <c r="J53" s="31" t="s">
        <v>93</v>
      </c>
      <c r="K53" s="31" t="s">
        <v>193</v>
      </c>
      <c r="L53" s="31" t="s">
        <v>194</v>
      </c>
      <c r="M53" s="31" t="s">
        <v>195</v>
      </c>
      <c r="N53" s="31" t="s">
        <v>196</v>
      </c>
      <c r="O53" s="31" t="s">
        <v>197</v>
      </c>
      <c r="P53" s="35" t="s">
        <v>198</v>
      </c>
      <c r="Q53" s="32" t="s">
        <v>188</v>
      </c>
      <c r="R53" s="32" t="s">
        <v>189</v>
      </c>
      <c r="S53" s="32" t="s">
        <v>84</v>
      </c>
      <c r="T53" s="32" t="s">
        <v>190</v>
      </c>
      <c r="U53" s="32" t="s">
        <v>88</v>
      </c>
      <c r="V53" s="32" t="s">
        <v>191</v>
      </c>
      <c r="W53" s="35" t="s">
        <v>192</v>
      </c>
    </row>
    <row r="54" spans="2:23" x14ac:dyDescent="0.25">
      <c r="G54" t="s">
        <v>370</v>
      </c>
      <c r="H54" t="s">
        <v>373</v>
      </c>
      <c r="I54" s="42" t="s">
        <v>487</v>
      </c>
      <c r="J54">
        <f t="shared" ref="J54:J63" si="12">(S21/100)*I21</f>
        <v>1030.74</v>
      </c>
      <c r="K54">
        <f t="shared" ref="K54:K63" si="13">((O21+P21+Q21)/100)*I21</f>
        <v>226.26</v>
      </c>
      <c r="M54">
        <f t="shared" ref="M54:M63" si="14">(R21/100)*I21</f>
        <v>0</v>
      </c>
      <c r="N54">
        <f t="shared" ref="N54:N63" si="15">(N21/100)*I21</f>
        <v>0</v>
      </c>
      <c r="P54" s="35">
        <f t="shared" ref="P54:P63" si="16">SUM(J54:O54)</f>
        <v>1257</v>
      </c>
      <c r="R54">
        <f t="shared" ref="R54:R63" si="17">(J21/100)*I21</f>
        <v>1.2570000000000001</v>
      </c>
      <c r="T54">
        <f t="shared" ref="T54:T63" si="18">(L21/100)*I21</f>
        <v>1043.31</v>
      </c>
      <c r="U54">
        <f t="shared" ref="U54:U63" si="19">(K21/100)*I21</f>
        <v>213.69000000000003</v>
      </c>
      <c r="W54" s="35">
        <f t="shared" ref="W54:W63" si="20">SUM(R54:U54)</f>
        <v>1258.2570000000001</v>
      </c>
    </row>
    <row r="55" spans="2:23" x14ac:dyDescent="0.25">
      <c r="G55" t="s">
        <v>441</v>
      </c>
      <c r="H55" t="s">
        <v>490</v>
      </c>
      <c r="I55" s="42" t="s">
        <v>491</v>
      </c>
      <c r="J55">
        <f t="shared" si="12"/>
        <v>0.66600000000000004</v>
      </c>
      <c r="K55">
        <f t="shared" si="13"/>
        <v>652.67999999999995</v>
      </c>
      <c r="M55">
        <f t="shared" si="14"/>
        <v>0</v>
      </c>
      <c r="N55">
        <f t="shared" si="15"/>
        <v>13.32</v>
      </c>
      <c r="P55" s="35">
        <f t="shared" si="16"/>
        <v>666.66600000000005</v>
      </c>
      <c r="R55">
        <f t="shared" si="17"/>
        <v>233.1</v>
      </c>
      <c r="T55">
        <f t="shared" si="18"/>
        <v>0.66600000000000004</v>
      </c>
      <c r="U55">
        <f t="shared" si="19"/>
        <v>432.90000000000003</v>
      </c>
      <c r="W55" s="35">
        <f t="shared" si="20"/>
        <v>666.66600000000005</v>
      </c>
    </row>
    <row r="56" spans="2:23" x14ac:dyDescent="0.25">
      <c r="G56" t="s">
        <v>262</v>
      </c>
      <c r="H56" t="s">
        <v>376</v>
      </c>
      <c r="I56" s="42" t="s">
        <v>492</v>
      </c>
      <c r="J56">
        <f t="shared" si="12"/>
        <v>42.089999999999996</v>
      </c>
      <c r="K56">
        <f t="shared" si="13"/>
        <v>1360.9099999999999</v>
      </c>
      <c r="M56">
        <f t="shared" si="14"/>
        <v>0</v>
      </c>
      <c r="N56">
        <f t="shared" si="15"/>
        <v>0</v>
      </c>
      <c r="P56" s="35">
        <f t="shared" si="16"/>
        <v>1402.9999999999998</v>
      </c>
      <c r="R56">
        <f t="shared" si="17"/>
        <v>715.53</v>
      </c>
      <c r="T56">
        <f t="shared" si="18"/>
        <v>42.089999999999996</v>
      </c>
      <c r="U56">
        <f t="shared" si="19"/>
        <v>645.38</v>
      </c>
      <c r="W56" s="35">
        <f t="shared" si="20"/>
        <v>1403</v>
      </c>
    </row>
    <row r="57" spans="2:23" x14ac:dyDescent="0.25">
      <c r="G57" t="s">
        <v>451</v>
      </c>
      <c r="H57" t="s">
        <v>493</v>
      </c>
      <c r="I57" s="42" t="s">
        <v>494</v>
      </c>
      <c r="J57">
        <f t="shared" si="12"/>
        <v>0</v>
      </c>
      <c r="K57">
        <f t="shared" si="13"/>
        <v>429.27600000000001</v>
      </c>
      <c r="M57">
        <f t="shared" si="14"/>
        <v>99.600000000000009</v>
      </c>
      <c r="N57">
        <f t="shared" si="15"/>
        <v>458.16</v>
      </c>
      <c r="P57" s="35">
        <f t="shared" si="16"/>
        <v>987.03600000000006</v>
      </c>
      <c r="R57">
        <f t="shared" si="17"/>
        <v>966.12</v>
      </c>
      <c r="T57">
        <f t="shared" si="18"/>
        <v>0.996</v>
      </c>
      <c r="U57">
        <f t="shared" si="19"/>
        <v>19.920000000000002</v>
      </c>
      <c r="W57" s="35">
        <f t="shared" si="20"/>
        <v>987.03599999999994</v>
      </c>
    </row>
    <row r="58" spans="2:23" x14ac:dyDescent="0.25">
      <c r="G58" t="s">
        <v>463</v>
      </c>
      <c r="H58" t="s">
        <v>495</v>
      </c>
      <c r="I58" s="42" t="s">
        <v>496</v>
      </c>
      <c r="J58">
        <f t="shared" si="12"/>
        <v>1.2909999999999999</v>
      </c>
      <c r="K58">
        <f t="shared" si="13"/>
        <v>580.95000000000005</v>
      </c>
      <c r="M58">
        <f t="shared" si="14"/>
        <v>64.55</v>
      </c>
      <c r="N58">
        <f t="shared" si="15"/>
        <v>645.5</v>
      </c>
      <c r="P58" s="35">
        <f t="shared" si="16"/>
        <v>1292.2910000000002</v>
      </c>
      <c r="R58">
        <f t="shared" si="17"/>
        <v>1187.72</v>
      </c>
      <c r="T58">
        <f t="shared" si="18"/>
        <v>38.729999999999997</v>
      </c>
      <c r="U58">
        <f t="shared" si="19"/>
        <v>64.55</v>
      </c>
      <c r="W58" s="35">
        <f t="shared" si="20"/>
        <v>1291</v>
      </c>
    </row>
    <row r="59" spans="2:23" x14ac:dyDescent="0.25">
      <c r="G59" t="s">
        <v>470</v>
      </c>
      <c r="H59" t="s">
        <v>497</v>
      </c>
      <c r="I59" s="42" t="s">
        <v>498</v>
      </c>
      <c r="J59">
        <f t="shared" si="12"/>
        <v>179.9</v>
      </c>
      <c r="K59">
        <f t="shared" si="13"/>
        <v>104.08500000000001</v>
      </c>
      <c r="M59">
        <f t="shared" si="14"/>
        <v>1.2849999999999999</v>
      </c>
      <c r="N59">
        <f t="shared" si="15"/>
        <v>989.45</v>
      </c>
      <c r="P59" s="35">
        <f t="shared" si="16"/>
        <v>1274.72</v>
      </c>
      <c r="R59">
        <f t="shared" si="17"/>
        <v>1015.1500000000001</v>
      </c>
      <c r="T59">
        <f t="shared" si="18"/>
        <v>269.84999999999997</v>
      </c>
      <c r="U59">
        <f t="shared" si="19"/>
        <v>0</v>
      </c>
      <c r="W59" s="35">
        <f t="shared" si="20"/>
        <v>1285</v>
      </c>
    </row>
    <row r="60" spans="2:23" x14ac:dyDescent="0.25">
      <c r="G60" t="s">
        <v>389</v>
      </c>
      <c r="H60" t="s">
        <v>392</v>
      </c>
      <c r="I60" s="42" t="s">
        <v>499</v>
      </c>
      <c r="J60">
        <f t="shared" si="12"/>
        <v>0.27</v>
      </c>
      <c r="K60">
        <f t="shared" si="13"/>
        <v>59.4</v>
      </c>
      <c r="M60">
        <f t="shared" si="14"/>
        <v>0</v>
      </c>
      <c r="N60">
        <f t="shared" si="15"/>
        <v>210.6</v>
      </c>
      <c r="P60" s="35">
        <f t="shared" si="16"/>
        <v>270.27</v>
      </c>
      <c r="R60">
        <f t="shared" si="17"/>
        <v>259.2</v>
      </c>
      <c r="T60">
        <f t="shared" si="18"/>
        <v>5.4</v>
      </c>
      <c r="U60">
        <f t="shared" si="19"/>
        <v>5.4</v>
      </c>
      <c r="W60" s="35">
        <f t="shared" si="20"/>
        <v>269.99999999999994</v>
      </c>
    </row>
    <row r="61" spans="2:23" x14ac:dyDescent="0.25">
      <c r="G61" t="s">
        <v>475</v>
      </c>
      <c r="H61" t="s">
        <v>500</v>
      </c>
      <c r="I61" s="42" t="s">
        <v>501</v>
      </c>
      <c r="J61">
        <f t="shared" si="12"/>
        <v>45.1</v>
      </c>
      <c r="K61">
        <f t="shared" si="13"/>
        <v>126.28000000000002</v>
      </c>
      <c r="M61">
        <f t="shared" si="14"/>
        <v>0</v>
      </c>
      <c r="N61">
        <f t="shared" si="15"/>
        <v>730.62</v>
      </c>
      <c r="P61" s="35">
        <f t="shared" si="16"/>
        <v>902</v>
      </c>
      <c r="R61">
        <f t="shared" si="17"/>
        <v>748.66</v>
      </c>
      <c r="T61">
        <f t="shared" si="18"/>
        <v>144.32</v>
      </c>
      <c r="U61">
        <f t="shared" si="19"/>
        <v>0.90200000000000002</v>
      </c>
      <c r="W61" s="35">
        <f t="shared" si="20"/>
        <v>893.88200000000006</v>
      </c>
    </row>
    <row r="62" spans="2:23" x14ac:dyDescent="0.25">
      <c r="G62" t="s">
        <v>488</v>
      </c>
      <c r="H62" t="s">
        <v>502</v>
      </c>
      <c r="I62" s="42" t="s">
        <v>503</v>
      </c>
      <c r="J62">
        <f t="shared" si="12"/>
        <v>188.72000000000003</v>
      </c>
      <c r="K62">
        <f t="shared" si="13"/>
        <v>0</v>
      </c>
      <c r="M62">
        <f t="shared" si="14"/>
        <v>1105.3599999999999</v>
      </c>
      <c r="N62">
        <f t="shared" si="15"/>
        <v>53.92</v>
      </c>
      <c r="P62" s="35">
        <f t="shared" si="16"/>
        <v>1348</v>
      </c>
      <c r="R62">
        <f t="shared" si="17"/>
        <v>0</v>
      </c>
      <c r="T62">
        <f t="shared" si="18"/>
        <v>1348</v>
      </c>
      <c r="U62">
        <f t="shared" si="19"/>
        <v>0</v>
      </c>
      <c r="W62" s="35">
        <f t="shared" si="20"/>
        <v>1348</v>
      </c>
    </row>
    <row r="63" spans="2:23" x14ac:dyDescent="0.25">
      <c r="G63" t="s">
        <v>397</v>
      </c>
      <c r="H63" t="s">
        <v>400</v>
      </c>
      <c r="I63" s="42" t="s">
        <v>504</v>
      </c>
      <c r="J63">
        <f t="shared" si="12"/>
        <v>482.76000000000005</v>
      </c>
      <c r="K63">
        <f t="shared" si="13"/>
        <v>1.1919999999999999</v>
      </c>
      <c r="M63">
        <f t="shared" si="14"/>
        <v>23.84</v>
      </c>
      <c r="N63">
        <f t="shared" si="15"/>
        <v>83.440000000000012</v>
      </c>
      <c r="P63" s="35">
        <f t="shared" si="16"/>
        <v>591.23200000000008</v>
      </c>
      <c r="R63">
        <f t="shared" si="17"/>
        <v>0</v>
      </c>
      <c r="T63">
        <f t="shared" si="18"/>
        <v>596</v>
      </c>
      <c r="U63">
        <f t="shared" si="19"/>
        <v>0</v>
      </c>
      <c r="W63" s="35">
        <f t="shared" si="20"/>
        <v>596</v>
      </c>
    </row>
    <row r="65" spans="7:23" x14ac:dyDescent="0.25">
      <c r="G65" s="1" t="s">
        <v>505</v>
      </c>
    </row>
    <row r="66" spans="7:23" x14ac:dyDescent="0.25">
      <c r="G66" s="1" t="s">
        <v>418</v>
      </c>
    </row>
    <row r="67" spans="7:23" x14ac:dyDescent="0.25">
      <c r="G67" t="s">
        <v>277</v>
      </c>
      <c r="H67" t="s">
        <v>424</v>
      </c>
      <c r="I67" t="s">
        <v>81</v>
      </c>
      <c r="J67" t="s">
        <v>93</v>
      </c>
      <c r="K67" t="s">
        <v>193</v>
      </c>
      <c r="L67" t="s">
        <v>194</v>
      </c>
      <c r="M67" t="s">
        <v>195</v>
      </c>
      <c r="N67" t="s">
        <v>196</v>
      </c>
      <c r="O67" t="s">
        <v>197</v>
      </c>
      <c r="P67" t="s">
        <v>198</v>
      </c>
      <c r="Q67" t="s">
        <v>188</v>
      </c>
      <c r="R67" t="s">
        <v>189</v>
      </c>
      <c r="S67" t="s">
        <v>84</v>
      </c>
      <c r="T67" t="s">
        <v>190</v>
      </c>
      <c r="U67" t="s">
        <v>88</v>
      </c>
      <c r="V67" t="s">
        <v>191</v>
      </c>
      <c r="W67" t="s">
        <v>192</v>
      </c>
    </row>
    <row r="68" spans="7:23" x14ac:dyDescent="0.25">
      <c r="G68" t="s">
        <v>370</v>
      </c>
      <c r="H68" t="s">
        <v>373</v>
      </c>
      <c r="I68" t="s">
        <v>431</v>
      </c>
      <c r="J68">
        <v>62.6</v>
      </c>
      <c r="K68">
        <v>1165.6120000000001</v>
      </c>
      <c r="M68">
        <v>1.252</v>
      </c>
      <c r="N68">
        <v>12.52</v>
      </c>
      <c r="P68">
        <v>1241.9839999999999</v>
      </c>
      <c r="R68">
        <v>37.56</v>
      </c>
      <c r="T68">
        <v>75.12</v>
      </c>
      <c r="U68">
        <v>1139.32</v>
      </c>
      <c r="W68">
        <v>1252</v>
      </c>
    </row>
    <row r="69" spans="7:23" x14ac:dyDescent="0.25">
      <c r="G69" t="s">
        <v>435</v>
      </c>
      <c r="H69" t="s">
        <v>437</v>
      </c>
      <c r="I69" t="s">
        <v>438</v>
      </c>
      <c r="J69">
        <v>0</v>
      </c>
      <c r="K69">
        <v>262.55</v>
      </c>
      <c r="M69">
        <v>0</v>
      </c>
      <c r="N69">
        <v>32.450000000000003</v>
      </c>
      <c r="P69">
        <v>295</v>
      </c>
      <c r="R69">
        <v>61.95</v>
      </c>
      <c r="T69">
        <v>0</v>
      </c>
      <c r="U69">
        <v>233.05</v>
      </c>
      <c r="W69">
        <v>295</v>
      </c>
    </row>
    <row r="70" spans="7:23" x14ac:dyDescent="0.25">
      <c r="G70" t="s">
        <v>432</v>
      </c>
      <c r="H70" t="s">
        <v>439</v>
      </c>
      <c r="I70" t="s">
        <v>440</v>
      </c>
      <c r="J70">
        <v>0</v>
      </c>
      <c r="K70">
        <v>252</v>
      </c>
      <c r="M70">
        <v>0</v>
      </c>
      <c r="N70">
        <v>0</v>
      </c>
      <c r="P70">
        <v>252</v>
      </c>
      <c r="R70">
        <v>37.799999999999997</v>
      </c>
      <c r="T70">
        <v>0</v>
      </c>
      <c r="U70">
        <v>214.2</v>
      </c>
      <c r="W70">
        <v>252</v>
      </c>
    </row>
    <row r="71" spans="7:23" x14ac:dyDescent="0.25">
      <c r="G71" t="s">
        <v>428</v>
      </c>
      <c r="H71" t="s">
        <v>444</v>
      </c>
      <c r="I71" t="s">
        <v>445</v>
      </c>
      <c r="J71">
        <v>0</v>
      </c>
      <c r="K71">
        <v>897.89700000000005</v>
      </c>
      <c r="M71">
        <v>0</v>
      </c>
      <c r="N71">
        <v>0.89700000000000002</v>
      </c>
      <c r="P71">
        <v>898.79399999999998</v>
      </c>
      <c r="R71">
        <v>26.91</v>
      </c>
      <c r="T71">
        <v>0</v>
      </c>
      <c r="U71">
        <v>870.09</v>
      </c>
      <c r="W71">
        <v>897</v>
      </c>
    </row>
    <row r="72" spans="7:23" x14ac:dyDescent="0.25">
      <c r="G72" t="s">
        <v>262</v>
      </c>
      <c r="H72" t="s">
        <v>376</v>
      </c>
      <c r="I72" t="s">
        <v>447</v>
      </c>
      <c r="J72">
        <v>0</v>
      </c>
      <c r="K72">
        <v>1346</v>
      </c>
      <c r="M72">
        <v>1.3460000000000001</v>
      </c>
      <c r="N72">
        <v>0</v>
      </c>
      <c r="P72">
        <v>1347.346</v>
      </c>
      <c r="R72">
        <v>699.92</v>
      </c>
      <c r="T72">
        <v>1.3460000000000001</v>
      </c>
      <c r="U72">
        <v>646.08000000000004</v>
      </c>
      <c r="W72">
        <v>1346</v>
      </c>
    </row>
    <row r="73" spans="7:23" x14ac:dyDescent="0.25">
      <c r="G73" t="s">
        <v>381</v>
      </c>
      <c r="H73" t="s">
        <v>384</v>
      </c>
      <c r="I73" t="s">
        <v>449</v>
      </c>
      <c r="J73">
        <v>0</v>
      </c>
      <c r="K73">
        <v>471.29300000000001</v>
      </c>
      <c r="M73">
        <v>0</v>
      </c>
      <c r="N73">
        <v>235.29</v>
      </c>
      <c r="P73">
        <v>706.58299999999997</v>
      </c>
      <c r="R73">
        <v>427.8</v>
      </c>
      <c r="T73">
        <v>0</v>
      </c>
      <c r="U73">
        <v>285.2</v>
      </c>
      <c r="W73">
        <v>713</v>
      </c>
    </row>
    <row r="74" spans="7:23" x14ac:dyDescent="0.25">
      <c r="G74" t="s">
        <v>377</v>
      </c>
      <c r="H74" t="s">
        <v>380</v>
      </c>
      <c r="I74" t="s">
        <v>456</v>
      </c>
      <c r="J74">
        <v>0</v>
      </c>
      <c r="K74">
        <v>1017.64</v>
      </c>
      <c r="M74">
        <v>227.63</v>
      </c>
      <c r="N74">
        <v>93.73</v>
      </c>
      <c r="P74">
        <v>1339</v>
      </c>
      <c r="R74">
        <v>776.62</v>
      </c>
      <c r="T74">
        <v>0</v>
      </c>
      <c r="U74">
        <v>562.38</v>
      </c>
      <c r="W74">
        <v>1339</v>
      </c>
    </row>
    <row r="75" spans="7:23" x14ac:dyDescent="0.25">
      <c r="G75" t="s">
        <v>385</v>
      </c>
      <c r="H75" t="s">
        <v>388</v>
      </c>
      <c r="I75" t="s">
        <v>459</v>
      </c>
      <c r="J75">
        <v>0</v>
      </c>
      <c r="K75">
        <v>381.036</v>
      </c>
      <c r="M75">
        <v>13.56</v>
      </c>
      <c r="N75">
        <v>962.76</v>
      </c>
      <c r="P75">
        <v>1357.356</v>
      </c>
      <c r="R75">
        <v>1315.32</v>
      </c>
      <c r="T75">
        <v>13.56</v>
      </c>
      <c r="U75">
        <v>27.12</v>
      </c>
      <c r="W75">
        <v>1356</v>
      </c>
    </row>
    <row r="76" spans="7:23" x14ac:dyDescent="0.25">
      <c r="G76" t="s">
        <v>389</v>
      </c>
      <c r="H76" t="s">
        <v>392</v>
      </c>
      <c r="I76" t="s">
        <v>462</v>
      </c>
      <c r="J76">
        <v>0</v>
      </c>
      <c r="K76">
        <v>165</v>
      </c>
      <c r="M76">
        <v>0</v>
      </c>
      <c r="N76">
        <v>660</v>
      </c>
      <c r="P76">
        <v>825</v>
      </c>
      <c r="R76">
        <v>816.75</v>
      </c>
      <c r="T76">
        <v>0</v>
      </c>
      <c r="U76">
        <v>0.82499999999999996</v>
      </c>
      <c r="W76">
        <v>816.75</v>
      </c>
    </row>
    <row r="77" spans="7:23" x14ac:dyDescent="0.25">
      <c r="G77" t="s">
        <v>393</v>
      </c>
      <c r="H77" t="s">
        <v>396</v>
      </c>
      <c r="I77" t="s">
        <v>467</v>
      </c>
      <c r="J77">
        <v>23.08</v>
      </c>
      <c r="K77">
        <v>80.78</v>
      </c>
      <c r="M77">
        <v>0</v>
      </c>
      <c r="N77">
        <v>1050.1400000000001</v>
      </c>
      <c r="P77">
        <v>1154</v>
      </c>
      <c r="R77">
        <v>1119.3800000000001</v>
      </c>
      <c r="T77">
        <v>23.08</v>
      </c>
      <c r="U77">
        <v>1.1539999999999999</v>
      </c>
      <c r="W77">
        <v>1142.46</v>
      </c>
    </row>
    <row r="78" spans="7:23" x14ac:dyDescent="0.25">
      <c r="G78" t="s">
        <v>413</v>
      </c>
      <c r="H78" t="s">
        <v>416</v>
      </c>
      <c r="I78" t="s">
        <v>469</v>
      </c>
      <c r="J78">
        <v>1016.16</v>
      </c>
      <c r="K78">
        <v>0</v>
      </c>
      <c r="M78">
        <v>128.47999999999999</v>
      </c>
      <c r="N78">
        <v>23.36</v>
      </c>
      <c r="P78">
        <v>1168</v>
      </c>
      <c r="R78">
        <v>0</v>
      </c>
      <c r="T78">
        <v>1168</v>
      </c>
      <c r="U78">
        <v>1.1679999999999999</v>
      </c>
      <c r="W78">
        <v>1168</v>
      </c>
    </row>
    <row r="79" spans="7:23" x14ac:dyDescent="0.25">
      <c r="G79" t="s">
        <v>405</v>
      </c>
      <c r="H79" t="s">
        <v>408</v>
      </c>
      <c r="I79" t="s">
        <v>474</v>
      </c>
      <c r="J79">
        <v>647.46</v>
      </c>
      <c r="K79">
        <v>14.388</v>
      </c>
      <c r="M79">
        <v>455.62</v>
      </c>
      <c r="N79">
        <v>83.93</v>
      </c>
      <c r="P79">
        <v>1201.3979999999999</v>
      </c>
      <c r="R79">
        <v>0</v>
      </c>
      <c r="T79">
        <v>1199</v>
      </c>
      <c r="U79">
        <v>0</v>
      </c>
      <c r="W79">
        <v>1199</v>
      </c>
    </row>
    <row r="80" spans="7:23" x14ac:dyDescent="0.25">
      <c r="G80" t="s">
        <v>397</v>
      </c>
      <c r="H80" t="s">
        <v>400</v>
      </c>
      <c r="I80" t="s">
        <v>479</v>
      </c>
      <c r="J80">
        <v>467.4</v>
      </c>
      <c r="K80">
        <v>58.14</v>
      </c>
      <c r="M80">
        <v>570</v>
      </c>
      <c r="N80">
        <v>45.6</v>
      </c>
      <c r="P80">
        <v>1141.1400000000001</v>
      </c>
      <c r="R80">
        <v>11.4</v>
      </c>
      <c r="T80">
        <v>1128.5999999999999</v>
      </c>
      <c r="U80">
        <v>0</v>
      </c>
      <c r="W80">
        <v>1140</v>
      </c>
    </row>
    <row r="81" spans="7:23" x14ac:dyDescent="0.25">
      <c r="G81" t="s">
        <v>401</v>
      </c>
      <c r="H81" t="s">
        <v>404</v>
      </c>
      <c r="I81" t="s">
        <v>481</v>
      </c>
      <c r="J81">
        <v>50.75</v>
      </c>
      <c r="K81">
        <v>3.0449999999999999</v>
      </c>
      <c r="M81">
        <v>943.95</v>
      </c>
      <c r="N81">
        <v>20.3</v>
      </c>
      <c r="P81">
        <v>1018.045</v>
      </c>
      <c r="R81">
        <v>10.15</v>
      </c>
      <c r="T81">
        <v>1004.85</v>
      </c>
      <c r="U81">
        <v>0</v>
      </c>
      <c r="W81">
        <v>1015</v>
      </c>
    </row>
    <row r="82" spans="7:23" x14ac:dyDescent="0.25">
      <c r="G82" t="s">
        <v>409</v>
      </c>
      <c r="H82" t="s">
        <v>412</v>
      </c>
      <c r="I82" t="s">
        <v>484</v>
      </c>
      <c r="J82">
        <v>681.5</v>
      </c>
      <c r="K82">
        <v>1.175</v>
      </c>
      <c r="M82">
        <v>493.5</v>
      </c>
      <c r="N82">
        <v>1.175</v>
      </c>
      <c r="P82">
        <v>1177.3499999999999</v>
      </c>
      <c r="R82">
        <v>0</v>
      </c>
      <c r="T82">
        <v>1175</v>
      </c>
      <c r="U82">
        <v>0</v>
      </c>
      <c r="W82">
        <v>1175</v>
      </c>
    </row>
    <row r="85" spans="7:23" x14ac:dyDescent="0.25">
      <c r="G85" s="1" t="s">
        <v>486</v>
      </c>
    </row>
    <row r="86" spans="7:23" x14ac:dyDescent="0.25">
      <c r="G86" t="s">
        <v>277</v>
      </c>
      <c r="H86" t="s">
        <v>424</v>
      </c>
      <c r="I86" t="s">
        <v>81</v>
      </c>
      <c r="J86" t="s">
        <v>93</v>
      </c>
      <c r="K86" t="s">
        <v>193</v>
      </c>
      <c r="L86" t="s">
        <v>194</v>
      </c>
      <c r="M86" t="s">
        <v>195</v>
      </c>
      <c r="N86" t="s">
        <v>196</v>
      </c>
      <c r="O86" t="s">
        <v>197</v>
      </c>
      <c r="P86" t="s">
        <v>198</v>
      </c>
      <c r="Q86" t="s">
        <v>188</v>
      </c>
      <c r="R86" t="s">
        <v>189</v>
      </c>
      <c r="S86" t="s">
        <v>84</v>
      </c>
      <c r="T86" t="s">
        <v>190</v>
      </c>
      <c r="U86" t="s">
        <v>88</v>
      </c>
      <c r="V86" t="s">
        <v>191</v>
      </c>
      <c r="W86" t="s">
        <v>192</v>
      </c>
    </row>
    <row r="87" spans="7:23" x14ac:dyDescent="0.25">
      <c r="G87" t="s">
        <v>370</v>
      </c>
      <c r="H87" t="s">
        <v>373</v>
      </c>
      <c r="I87" t="s">
        <v>487</v>
      </c>
      <c r="J87">
        <v>1030.74</v>
      </c>
      <c r="K87">
        <v>226.26</v>
      </c>
      <c r="M87">
        <v>0</v>
      </c>
      <c r="N87">
        <v>0</v>
      </c>
      <c r="P87">
        <v>1257</v>
      </c>
      <c r="R87">
        <v>1.2569999999999999</v>
      </c>
      <c r="T87">
        <v>1043.31</v>
      </c>
      <c r="U87">
        <v>213.69</v>
      </c>
      <c r="W87">
        <v>1258.2570000000001</v>
      </c>
    </row>
    <row r="88" spans="7:23" x14ac:dyDescent="0.25">
      <c r="G88" t="s">
        <v>441</v>
      </c>
      <c r="H88" t="s">
        <v>490</v>
      </c>
      <c r="I88" t="s">
        <v>491</v>
      </c>
      <c r="J88">
        <v>0.66600000000000004</v>
      </c>
      <c r="K88">
        <v>652.67999999999995</v>
      </c>
      <c r="M88">
        <v>0</v>
      </c>
      <c r="N88">
        <v>13.32</v>
      </c>
      <c r="P88">
        <v>666.66600000000005</v>
      </c>
      <c r="R88">
        <v>233.1</v>
      </c>
      <c r="T88">
        <v>0.66600000000000004</v>
      </c>
      <c r="U88">
        <v>432.9</v>
      </c>
      <c r="W88">
        <v>666.66600000000005</v>
      </c>
    </row>
    <row r="89" spans="7:23" x14ac:dyDescent="0.25">
      <c r="G89" t="s">
        <v>262</v>
      </c>
      <c r="H89" t="s">
        <v>376</v>
      </c>
      <c r="I89" t="s">
        <v>492</v>
      </c>
      <c r="J89">
        <v>42.09</v>
      </c>
      <c r="K89">
        <v>1360.91</v>
      </c>
      <c r="M89">
        <v>0</v>
      </c>
      <c r="N89">
        <v>0</v>
      </c>
      <c r="P89">
        <v>1403</v>
      </c>
      <c r="R89">
        <v>715.53</v>
      </c>
      <c r="T89">
        <v>42.09</v>
      </c>
      <c r="U89">
        <v>645.38</v>
      </c>
      <c r="W89">
        <v>1403</v>
      </c>
    </row>
    <row r="90" spans="7:23" x14ac:dyDescent="0.25">
      <c r="G90" t="s">
        <v>451</v>
      </c>
      <c r="H90" t="s">
        <v>493</v>
      </c>
      <c r="I90" t="s">
        <v>494</v>
      </c>
      <c r="J90">
        <v>0</v>
      </c>
      <c r="K90">
        <v>429.27600000000001</v>
      </c>
      <c r="M90">
        <v>99.6</v>
      </c>
      <c r="N90">
        <v>458.16</v>
      </c>
      <c r="P90">
        <v>987.03599999999994</v>
      </c>
      <c r="R90">
        <v>966.12</v>
      </c>
      <c r="T90">
        <v>0.996</v>
      </c>
      <c r="U90">
        <v>19.920000000000002</v>
      </c>
      <c r="W90">
        <v>987.03599999999994</v>
      </c>
    </row>
    <row r="91" spans="7:23" x14ac:dyDescent="0.25">
      <c r="G91" t="s">
        <v>463</v>
      </c>
      <c r="H91" t="s">
        <v>495</v>
      </c>
      <c r="I91" t="s">
        <v>496</v>
      </c>
      <c r="J91">
        <v>1.2909999999999999</v>
      </c>
      <c r="K91">
        <v>580.95000000000005</v>
      </c>
      <c r="M91">
        <v>64.55</v>
      </c>
      <c r="N91">
        <v>645.5</v>
      </c>
      <c r="P91">
        <v>1292.2909999999999</v>
      </c>
      <c r="R91">
        <v>1187.72</v>
      </c>
      <c r="T91">
        <v>38.729999999999997</v>
      </c>
      <c r="U91">
        <v>64.55</v>
      </c>
      <c r="W91">
        <v>1291</v>
      </c>
    </row>
    <row r="92" spans="7:23" x14ac:dyDescent="0.25">
      <c r="G92" t="s">
        <v>470</v>
      </c>
      <c r="H92" t="s">
        <v>497</v>
      </c>
      <c r="I92" t="s">
        <v>498</v>
      </c>
      <c r="J92">
        <v>179.9</v>
      </c>
      <c r="K92">
        <v>104.08499999999999</v>
      </c>
      <c r="M92">
        <v>1.2849999999999999</v>
      </c>
      <c r="N92">
        <v>989.45</v>
      </c>
      <c r="P92">
        <v>1274.72</v>
      </c>
      <c r="R92">
        <v>1015.15</v>
      </c>
      <c r="T92">
        <v>269.85000000000002</v>
      </c>
      <c r="U92">
        <v>0</v>
      </c>
      <c r="W92">
        <v>1285</v>
      </c>
    </row>
    <row r="93" spans="7:23" x14ac:dyDescent="0.25">
      <c r="G93" t="s">
        <v>389</v>
      </c>
      <c r="H93" t="s">
        <v>392</v>
      </c>
      <c r="I93" t="s">
        <v>499</v>
      </c>
      <c r="J93">
        <v>0.27</v>
      </c>
      <c r="K93">
        <v>59.4</v>
      </c>
      <c r="M93">
        <v>0</v>
      </c>
      <c r="N93">
        <v>210.6</v>
      </c>
      <c r="P93">
        <v>270.27</v>
      </c>
      <c r="R93">
        <v>259.2</v>
      </c>
      <c r="T93">
        <v>5.4</v>
      </c>
      <c r="U93">
        <v>5.4</v>
      </c>
      <c r="W93">
        <v>270</v>
      </c>
    </row>
    <row r="94" spans="7:23" x14ac:dyDescent="0.25">
      <c r="G94" t="s">
        <v>475</v>
      </c>
      <c r="H94" t="s">
        <v>500</v>
      </c>
      <c r="I94" t="s">
        <v>501</v>
      </c>
      <c r="J94">
        <v>45.1</v>
      </c>
      <c r="K94">
        <v>126.28</v>
      </c>
      <c r="M94">
        <v>0</v>
      </c>
      <c r="N94">
        <v>730.62</v>
      </c>
      <c r="P94">
        <v>902</v>
      </c>
      <c r="R94">
        <v>748.66</v>
      </c>
      <c r="T94">
        <v>144.32</v>
      </c>
      <c r="U94">
        <v>0.90200000000000002</v>
      </c>
      <c r="W94">
        <v>893.88199999999995</v>
      </c>
    </row>
    <row r="95" spans="7:23" x14ac:dyDescent="0.25">
      <c r="G95" t="s">
        <v>488</v>
      </c>
      <c r="H95" t="s">
        <v>502</v>
      </c>
      <c r="I95" t="s">
        <v>503</v>
      </c>
      <c r="J95">
        <v>188.72</v>
      </c>
      <c r="K95">
        <v>0</v>
      </c>
      <c r="M95">
        <v>1105.3599999999999</v>
      </c>
      <c r="N95">
        <v>53.92</v>
      </c>
      <c r="P95">
        <v>1348</v>
      </c>
      <c r="R95">
        <v>0</v>
      </c>
      <c r="T95">
        <v>1348</v>
      </c>
      <c r="U95">
        <v>0</v>
      </c>
      <c r="W95">
        <v>1348</v>
      </c>
    </row>
    <row r="96" spans="7:23" x14ac:dyDescent="0.25">
      <c r="G96" t="s">
        <v>397</v>
      </c>
      <c r="H96" t="s">
        <v>400</v>
      </c>
      <c r="I96" t="s">
        <v>504</v>
      </c>
      <c r="J96">
        <v>482.76</v>
      </c>
      <c r="K96">
        <v>1.1919999999999999</v>
      </c>
      <c r="M96">
        <v>23.84</v>
      </c>
      <c r="N96">
        <v>83.44</v>
      </c>
      <c r="P96">
        <v>591.23199999999997</v>
      </c>
      <c r="R96">
        <v>0</v>
      </c>
      <c r="T96">
        <v>596</v>
      </c>
      <c r="U96">
        <v>0</v>
      </c>
      <c r="W96">
        <v>596</v>
      </c>
    </row>
    <row r="99" spans="7:23" x14ac:dyDescent="0.25">
      <c r="G99" t="s">
        <v>506</v>
      </c>
    </row>
    <row r="100" spans="7:23" x14ac:dyDescent="0.25">
      <c r="G100" t="s">
        <v>277</v>
      </c>
      <c r="H100" t="s">
        <v>507</v>
      </c>
      <c r="I100" t="s">
        <v>81</v>
      </c>
      <c r="J100" t="s">
        <v>93</v>
      </c>
      <c r="K100" t="s">
        <v>193</v>
      </c>
      <c r="L100" t="s">
        <v>194</v>
      </c>
      <c r="M100" t="s">
        <v>195</v>
      </c>
      <c r="N100" t="s">
        <v>196</v>
      </c>
      <c r="O100" t="s">
        <v>197</v>
      </c>
      <c r="P100" s="35" t="s">
        <v>198</v>
      </c>
      <c r="Q100" t="s">
        <v>188</v>
      </c>
      <c r="R100" t="s">
        <v>189</v>
      </c>
      <c r="S100" t="s">
        <v>84</v>
      </c>
      <c r="T100" t="s">
        <v>190</v>
      </c>
      <c r="U100" t="s">
        <v>88</v>
      </c>
      <c r="V100" t="s">
        <v>191</v>
      </c>
      <c r="W100" s="35" t="s">
        <v>192</v>
      </c>
    </row>
    <row r="101" spans="7:23" ht="15" customHeight="1" x14ac:dyDescent="0.25">
      <c r="G101" t="s">
        <v>370</v>
      </c>
      <c r="H101" s="3" t="s">
        <v>420</v>
      </c>
      <c r="I101">
        <f t="shared" ref="I101:W101" si="21">I68+I87</f>
        <v>2509</v>
      </c>
      <c r="J101" s="18">
        <f t="shared" si="21"/>
        <v>1093.3399999999999</v>
      </c>
      <c r="K101" s="18">
        <f t="shared" si="21"/>
        <v>1391.8720000000001</v>
      </c>
      <c r="L101" s="18">
        <f t="shared" si="21"/>
        <v>0</v>
      </c>
      <c r="M101" s="18">
        <f t="shared" si="21"/>
        <v>1.252</v>
      </c>
      <c r="N101" s="18">
        <f t="shared" si="21"/>
        <v>12.52</v>
      </c>
      <c r="O101" s="18">
        <f t="shared" si="21"/>
        <v>0</v>
      </c>
      <c r="P101" s="41">
        <f t="shared" si="21"/>
        <v>2498.9839999999999</v>
      </c>
      <c r="Q101" s="18">
        <f t="shared" si="21"/>
        <v>0</v>
      </c>
      <c r="R101" s="18">
        <f t="shared" si="21"/>
        <v>38.817</v>
      </c>
      <c r="S101" s="18">
        <f t="shared" si="21"/>
        <v>0</v>
      </c>
      <c r="T101" s="18">
        <f t="shared" si="21"/>
        <v>1118.4299999999998</v>
      </c>
      <c r="U101" s="18">
        <f t="shared" si="21"/>
        <v>1353.01</v>
      </c>
      <c r="V101" s="18">
        <f t="shared" si="21"/>
        <v>0</v>
      </c>
      <c r="W101" s="41">
        <f t="shared" si="21"/>
        <v>2510.2570000000001</v>
      </c>
    </row>
    <row r="102" spans="7:23" ht="33" customHeight="1" x14ac:dyDescent="0.25">
      <c r="G102" t="s">
        <v>428</v>
      </c>
      <c r="H102" s="3" t="s">
        <v>429</v>
      </c>
      <c r="I102" t="str">
        <f t="shared" ref="I102:W102" si="22">I71</f>
        <v>897</v>
      </c>
      <c r="J102" s="18">
        <f t="shared" si="22"/>
        <v>0</v>
      </c>
      <c r="K102" s="18">
        <f t="shared" si="22"/>
        <v>897.89700000000005</v>
      </c>
      <c r="L102" s="18">
        <f t="shared" si="22"/>
        <v>0</v>
      </c>
      <c r="M102" s="18">
        <f t="shared" si="22"/>
        <v>0</v>
      </c>
      <c r="N102" s="18">
        <f t="shared" si="22"/>
        <v>0.89700000000000002</v>
      </c>
      <c r="O102" s="18">
        <f t="shared" si="22"/>
        <v>0</v>
      </c>
      <c r="P102" s="41">
        <f t="shared" si="22"/>
        <v>898.79399999999998</v>
      </c>
      <c r="Q102" s="18">
        <f t="shared" si="22"/>
        <v>0</v>
      </c>
      <c r="R102" s="18">
        <f t="shared" si="22"/>
        <v>26.91</v>
      </c>
      <c r="S102" s="18">
        <f t="shared" si="22"/>
        <v>0</v>
      </c>
      <c r="T102" s="18">
        <f t="shared" si="22"/>
        <v>0</v>
      </c>
      <c r="U102" s="18">
        <f t="shared" si="22"/>
        <v>870.09</v>
      </c>
      <c r="V102" s="18">
        <f t="shared" si="22"/>
        <v>0</v>
      </c>
      <c r="W102" s="41">
        <f t="shared" si="22"/>
        <v>897</v>
      </c>
    </row>
    <row r="103" spans="7:23" ht="35.25" customHeight="1" x14ac:dyDescent="0.25">
      <c r="G103" t="s">
        <v>432</v>
      </c>
      <c r="H103" s="3" t="s">
        <v>433</v>
      </c>
      <c r="I103" t="str">
        <f t="shared" ref="I103:W103" si="23">I70</f>
        <v>252</v>
      </c>
      <c r="J103" s="18">
        <f t="shared" si="23"/>
        <v>0</v>
      </c>
      <c r="K103" s="18">
        <f t="shared" si="23"/>
        <v>252</v>
      </c>
      <c r="L103" s="18">
        <f t="shared" si="23"/>
        <v>0</v>
      </c>
      <c r="M103" s="18">
        <f t="shared" si="23"/>
        <v>0</v>
      </c>
      <c r="N103" s="18">
        <f t="shared" si="23"/>
        <v>0</v>
      </c>
      <c r="O103" s="18">
        <f t="shared" si="23"/>
        <v>0</v>
      </c>
      <c r="P103" s="41">
        <f t="shared" si="23"/>
        <v>252</v>
      </c>
      <c r="Q103" s="18">
        <f t="shared" si="23"/>
        <v>0</v>
      </c>
      <c r="R103" s="18">
        <f t="shared" si="23"/>
        <v>37.799999999999997</v>
      </c>
      <c r="S103" s="18">
        <f t="shared" si="23"/>
        <v>0</v>
      </c>
      <c r="T103" s="18">
        <f t="shared" si="23"/>
        <v>0</v>
      </c>
      <c r="U103" s="18">
        <f t="shared" si="23"/>
        <v>214.2</v>
      </c>
      <c r="V103" s="18">
        <f t="shared" si="23"/>
        <v>0</v>
      </c>
      <c r="W103" s="41">
        <f t="shared" si="23"/>
        <v>252</v>
      </c>
    </row>
    <row r="104" spans="7:23" ht="45" x14ac:dyDescent="0.25">
      <c r="G104" t="s">
        <v>435</v>
      </c>
      <c r="H104" s="3" t="s">
        <v>436</v>
      </c>
      <c r="I104" t="str">
        <f t="shared" ref="I104:W104" si="24">I69</f>
        <v>295</v>
      </c>
      <c r="J104" s="18">
        <f t="shared" si="24"/>
        <v>0</v>
      </c>
      <c r="K104" s="18">
        <f t="shared" si="24"/>
        <v>262.55</v>
      </c>
      <c r="L104" s="18">
        <f t="shared" si="24"/>
        <v>0</v>
      </c>
      <c r="M104" s="18">
        <f t="shared" si="24"/>
        <v>0</v>
      </c>
      <c r="N104" s="18">
        <f t="shared" si="24"/>
        <v>32.450000000000003</v>
      </c>
      <c r="O104" s="18">
        <f t="shared" si="24"/>
        <v>0</v>
      </c>
      <c r="P104" s="41">
        <f t="shared" si="24"/>
        <v>295</v>
      </c>
      <c r="Q104" s="18">
        <f t="shared" si="24"/>
        <v>0</v>
      </c>
      <c r="R104" s="18">
        <f t="shared" si="24"/>
        <v>61.95</v>
      </c>
      <c r="S104" s="18">
        <f t="shared" si="24"/>
        <v>0</v>
      </c>
      <c r="T104" s="18">
        <f t="shared" si="24"/>
        <v>0</v>
      </c>
      <c r="U104" s="18">
        <f t="shared" si="24"/>
        <v>233.05</v>
      </c>
      <c r="V104" s="18">
        <f t="shared" si="24"/>
        <v>0</v>
      </c>
      <c r="W104" s="41">
        <f t="shared" si="24"/>
        <v>295</v>
      </c>
    </row>
    <row r="105" spans="7:23" ht="45" x14ac:dyDescent="0.25">
      <c r="G105" t="s">
        <v>441</v>
      </c>
      <c r="H105" s="3" t="s">
        <v>442</v>
      </c>
      <c r="I105" t="str">
        <f t="shared" ref="I105:W105" si="25">I88</f>
        <v>666</v>
      </c>
      <c r="J105" s="18">
        <f t="shared" si="25"/>
        <v>0.66600000000000004</v>
      </c>
      <c r="K105" s="18">
        <f t="shared" si="25"/>
        <v>652.67999999999995</v>
      </c>
      <c r="L105" s="18">
        <f t="shared" si="25"/>
        <v>0</v>
      </c>
      <c r="M105" s="18">
        <f t="shared" si="25"/>
        <v>0</v>
      </c>
      <c r="N105" s="18">
        <f t="shared" si="25"/>
        <v>13.32</v>
      </c>
      <c r="O105" s="18">
        <f t="shared" si="25"/>
        <v>0</v>
      </c>
      <c r="P105" s="41">
        <f t="shared" si="25"/>
        <v>666.66600000000005</v>
      </c>
      <c r="Q105" s="18">
        <f t="shared" si="25"/>
        <v>0</v>
      </c>
      <c r="R105" s="18">
        <f t="shared" si="25"/>
        <v>233.1</v>
      </c>
      <c r="S105" s="18">
        <f t="shared" si="25"/>
        <v>0</v>
      </c>
      <c r="T105" s="18">
        <f t="shared" si="25"/>
        <v>0.66600000000000004</v>
      </c>
      <c r="U105" s="18">
        <f t="shared" si="25"/>
        <v>432.9</v>
      </c>
      <c r="V105" s="18">
        <f t="shared" si="25"/>
        <v>0</v>
      </c>
      <c r="W105" s="41">
        <f t="shared" si="25"/>
        <v>666.66600000000005</v>
      </c>
    </row>
    <row r="106" spans="7:23" ht="60" x14ac:dyDescent="0.25">
      <c r="G106" t="s">
        <v>262</v>
      </c>
      <c r="H106" s="3" t="s">
        <v>446</v>
      </c>
      <c r="I106">
        <f t="shared" ref="I106:W106" si="26">I72+I89</f>
        <v>2749</v>
      </c>
      <c r="J106" s="18">
        <f t="shared" si="26"/>
        <v>42.09</v>
      </c>
      <c r="K106" s="18">
        <f t="shared" si="26"/>
        <v>2706.91</v>
      </c>
      <c r="L106" s="18">
        <f t="shared" si="26"/>
        <v>0</v>
      </c>
      <c r="M106" s="18">
        <f t="shared" si="26"/>
        <v>1.3460000000000001</v>
      </c>
      <c r="N106" s="18">
        <f t="shared" si="26"/>
        <v>0</v>
      </c>
      <c r="O106" s="18">
        <f t="shared" si="26"/>
        <v>0</v>
      </c>
      <c r="P106" s="41">
        <f t="shared" si="26"/>
        <v>2750.346</v>
      </c>
      <c r="Q106" s="18">
        <f t="shared" si="26"/>
        <v>0</v>
      </c>
      <c r="R106" s="18">
        <f t="shared" si="26"/>
        <v>1415.4499999999998</v>
      </c>
      <c r="S106" s="18">
        <f t="shared" si="26"/>
        <v>0</v>
      </c>
      <c r="T106" s="18">
        <f t="shared" si="26"/>
        <v>43.436000000000007</v>
      </c>
      <c r="U106" s="18">
        <f t="shared" si="26"/>
        <v>1291.46</v>
      </c>
      <c r="V106" s="18">
        <f t="shared" si="26"/>
        <v>0</v>
      </c>
      <c r="W106" s="41">
        <f t="shared" si="26"/>
        <v>2749</v>
      </c>
    </row>
    <row r="107" spans="7:23" ht="30" x14ac:dyDescent="0.25">
      <c r="G107" t="s">
        <v>381</v>
      </c>
      <c r="H107" s="3" t="s">
        <v>448</v>
      </c>
      <c r="I107" t="str">
        <f t="shared" ref="I107:W107" si="27">I73</f>
        <v>713</v>
      </c>
      <c r="J107" s="18">
        <f t="shared" si="27"/>
        <v>0</v>
      </c>
      <c r="K107" s="18">
        <f t="shared" si="27"/>
        <v>471.29300000000001</v>
      </c>
      <c r="L107" s="18">
        <f t="shared" si="27"/>
        <v>0</v>
      </c>
      <c r="M107" s="18">
        <f t="shared" si="27"/>
        <v>0</v>
      </c>
      <c r="N107" s="18">
        <f t="shared" si="27"/>
        <v>235.29</v>
      </c>
      <c r="O107" s="18">
        <f t="shared" si="27"/>
        <v>0</v>
      </c>
      <c r="P107" s="41">
        <f t="shared" si="27"/>
        <v>706.58299999999997</v>
      </c>
      <c r="Q107" s="18">
        <f t="shared" si="27"/>
        <v>0</v>
      </c>
      <c r="R107" s="18">
        <f t="shared" si="27"/>
        <v>427.8</v>
      </c>
      <c r="S107" s="18">
        <f t="shared" si="27"/>
        <v>0</v>
      </c>
      <c r="T107" s="18">
        <f t="shared" si="27"/>
        <v>0</v>
      </c>
      <c r="U107" s="18">
        <f t="shared" si="27"/>
        <v>285.2</v>
      </c>
      <c r="V107" s="18">
        <f t="shared" si="27"/>
        <v>0</v>
      </c>
      <c r="W107" s="41">
        <f t="shared" si="27"/>
        <v>713</v>
      </c>
    </row>
    <row r="108" spans="7:23" ht="30" x14ac:dyDescent="0.25">
      <c r="G108" t="s">
        <v>451</v>
      </c>
      <c r="H108" s="3" t="s">
        <v>452</v>
      </c>
      <c r="I108" t="str">
        <f t="shared" ref="I108:W108" si="28">I90</f>
        <v>996</v>
      </c>
      <c r="J108" s="18">
        <f t="shared" si="28"/>
        <v>0</v>
      </c>
      <c r="K108" s="18">
        <f t="shared" si="28"/>
        <v>429.27600000000001</v>
      </c>
      <c r="L108" s="18">
        <f t="shared" si="28"/>
        <v>0</v>
      </c>
      <c r="M108" s="18">
        <f t="shared" si="28"/>
        <v>99.6</v>
      </c>
      <c r="N108" s="18">
        <f t="shared" si="28"/>
        <v>458.16</v>
      </c>
      <c r="O108" s="18">
        <f t="shared" si="28"/>
        <v>0</v>
      </c>
      <c r="P108" s="41">
        <f t="shared" si="28"/>
        <v>987.03599999999994</v>
      </c>
      <c r="Q108" s="18">
        <f t="shared" si="28"/>
        <v>0</v>
      </c>
      <c r="R108" s="18">
        <f t="shared" si="28"/>
        <v>966.12</v>
      </c>
      <c r="S108" s="18">
        <f t="shared" si="28"/>
        <v>0</v>
      </c>
      <c r="T108" s="18">
        <f t="shared" si="28"/>
        <v>0.996</v>
      </c>
      <c r="U108" s="18">
        <f t="shared" si="28"/>
        <v>19.920000000000002</v>
      </c>
      <c r="V108" s="18">
        <f t="shared" si="28"/>
        <v>0</v>
      </c>
      <c r="W108" s="41">
        <f t="shared" si="28"/>
        <v>987.03599999999994</v>
      </c>
    </row>
    <row r="109" spans="7:23" ht="30" x14ac:dyDescent="0.25">
      <c r="G109" t="s">
        <v>377</v>
      </c>
      <c r="H109" s="3" t="s">
        <v>455</v>
      </c>
      <c r="I109" t="str">
        <f t="shared" ref="I109:W109" si="29">I74</f>
        <v>1339</v>
      </c>
      <c r="J109" s="18">
        <f t="shared" si="29"/>
        <v>0</v>
      </c>
      <c r="K109" s="18">
        <f t="shared" si="29"/>
        <v>1017.64</v>
      </c>
      <c r="L109" s="18">
        <f t="shared" si="29"/>
        <v>0</v>
      </c>
      <c r="M109" s="18">
        <f t="shared" si="29"/>
        <v>227.63</v>
      </c>
      <c r="N109" s="18">
        <f t="shared" si="29"/>
        <v>93.73</v>
      </c>
      <c r="O109" s="18">
        <f t="shared" si="29"/>
        <v>0</v>
      </c>
      <c r="P109" s="41">
        <f t="shared" si="29"/>
        <v>1339</v>
      </c>
      <c r="Q109" s="18">
        <f t="shared" si="29"/>
        <v>0</v>
      </c>
      <c r="R109" s="18">
        <f t="shared" si="29"/>
        <v>776.62</v>
      </c>
      <c r="S109" s="18">
        <f t="shared" si="29"/>
        <v>0</v>
      </c>
      <c r="T109" s="18">
        <f t="shared" si="29"/>
        <v>0</v>
      </c>
      <c r="U109" s="18">
        <f t="shared" si="29"/>
        <v>562.38</v>
      </c>
      <c r="V109" s="18">
        <f t="shared" si="29"/>
        <v>0</v>
      </c>
      <c r="W109" s="41">
        <f t="shared" si="29"/>
        <v>1339</v>
      </c>
    </row>
    <row r="110" spans="7:23" ht="45" x14ac:dyDescent="0.25">
      <c r="G110" t="s">
        <v>385</v>
      </c>
      <c r="H110" s="3" t="s">
        <v>458</v>
      </c>
      <c r="I110" t="str">
        <f t="shared" ref="I110:W110" si="30">I75</f>
        <v>1356</v>
      </c>
      <c r="J110" s="18">
        <f t="shared" si="30"/>
        <v>0</v>
      </c>
      <c r="K110" s="18">
        <f t="shared" si="30"/>
        <v>381.036</v>
      </c>
      <c r="L110" s="18">
        <f t="shared" si="30"/>
        <v>0</v>
      </c>
      <c r="M110" s="18">
        <f t="shared" si="30"/>
        <v>13.56</v>
      </c>
      <c r="N110" s="18">
        <f t="shared" si="30"/>
        <v>962.76</v>
      </c>
      <c r="O110" s="18">
        <f t="shared" si="30"/>
        <v>0</v>
      </c>
      <c r="P110" s="41">
        <f t="shared" si="30"/>
        <v>1357.356</v>
      </c>
      <c r="Q110" s="18">
        <f t="shared" si="30"/>
        <v>0</v>
      </c>
      <c r="R110" s="18">
        <f t="shared" si="30"/>
        <v>1315.32</v>
      </c>
      <c r="S110" s="18">
        <f t="shared" si="30"/>
        <v>0</v>
      </c>
      <c r="T110" s="18">
        <f t="shared" si="30"/>
        <v>13.56</v>
      </c>
      <c r="U110" s="18">
        <f t="shared" si="30"/>
        <v>27.12</v>
      </c>
      <c r="V110" s="18">
        <f t="shared" si="30"/>
        <v>0</v>
      </c>
      <c r="W110" s="41">
        <f t="shared" si="30"/>
        <v>1356</v>
      </c>
    </row>
    <row r="111" spans="7:23" ht="45" x14ac:dyDescent="0.25">
      <c r="G111" t="s">
        <v>463</v>
      </c>
      <c r="H111" s="3" t="s">
        <v>464</v>
      </c>
      <c r="I111" t="str">
        <f t="shared" ref="I111:W111" si="31">I91</f>
        <v>1291</v>
      </c>
      <c r="J111" s="18">
        <f t="shared" si="31"/>
        <v>1.2909999999999999</v>
      </c>
      <c r="K111" s="18">
        <f t="shared" si="31"/>
        <v>580.95000000000005</v>
      </c>
      <c r="L111" s="18">
        <f t="shared" si="31"/>
        <v>0</v>
      </c>
      <c r="M111" s="18">
        <f t="shared" si="31"/>
        <v>64.55</v>
      </c>
      <c r="N111" s="18">
        <f t="shared" si="31"/>
        <v>645.5</v>
      </c>
      <c r="O111" s="18">
        <f t="shared" si="31"/>
        <v>0</v>
      </c>
      <c r="P111" s="41">
        <f t="shared" si="31"/>
        <v>1292.2909999999999</v>
      </c>
      <c r="Q111" s="18">
        <f t="shared" si="31"/>
        <v>0</v>
      </c>
      <c r="R111" s="18">
        <f t="shared" si="31"/>
        <v>1187.72</v>
      </c>
      <c r="S111" s="18">
        <f t="shared" si="31"/>
        <v>0</v>
      </c>
      <c r="T111" s="18">
        <f t="shared" si="31"/>
        <v>38.729999999999997</v>
      </c>
      <c r="U111" s="18">
        <f t="shared" si="31"/>
        <v>64.55</v>
      </c>
      <c r="V111" s="18">
        <f t="shared" si="31"/>
        <v>0</v>
      </c>
      <c r="W111" s="41">
        <f t="shared" si="31"/>
        <v>1291</v>
      </c>
    </row>
    <row r="112" spans="7:23" x14ac:dyDescent="0.25">
      <c r="G112" t="s">
        <v>389</v>
      </c>
      <c r="H112" s="3" t="s">
        <v>461</v>
      </c>
      <c r="I112">
        <f t="shared" ref="I112:W112" si="32">I93+I76</f>
        <v>1095</v>
      </c>
      <c r="J112" s="18">
        <f t="shared" si="32"/>
        <v>0.27</v>
      </c>
      <c r="K112" s="18">
        <f t="shared" si="32"/>
        <v>224.4</v>
      </c>
      <c r="L112" s="18">
        <f t="shared" si="32"/>
        <v>0</v>
      </c>
      <c r="M112" s="18">
        <f t="shared" si="32"/>
        <v>0</v>
      </c>
      <c r="N112" s="18">
        <f t="shared" si="32"/>
        <v>870.6</v>
      </c>
      <c r="O112" s="18">
        <f t="shared" si="32"/>
        <v>0</v>
      </c>
      <c r="P112" s="41">
        <f t="shared" si="32"/>
        <v>1095.27</v>
      </c>
      <c r="Q112" s="18">
        <f t="shared" si="32"/>
        <v>0</v>
      </c>
      <c r="R112" s="18">
        <f t="shared" si="32"/>
        <v>1075.95</v>
      </c>
      <c r="S112" s="18">
        <f t="shared" si="32"/>
        <v>0</v>
      </c>
      <c r="T112" s="18">
        <f t="shared" si="32"/>
        <v>5.4</v>
      </c>
      <c r="U112" s="18">
        <f t="shared" si="32"/>
        <v>6.2250000000000005</v>
      </c>
      <c r="V112" s="18">
        <f t="shared" si="32"/>
        <v>0</v>
      </c>
      <c r="W112" s="41">
        <f t="shared" si="32"/>
        <v>1086.75</v>
      </c>
    </row>
    <row r="113" spans="7:23" ht="45" x14ac:dyDescent="0.25">
      <c r="G113" t="s">
        <v>470</v>
      </c>
      <c r="H113" s="3" t="s">
        <v>471</v>
      </c>
      <c r="I113" t="str">
        <f t="shared" ref="I113:W113" si="33">I92</f>
        <v>1285</v>
      </c>
      <c r="J113" s="18">
        <f t="shared" si="33"/>
        <v>179.9</v>
      </c>
      <c r="K113" s="18">
        <f t="shared" si="33"/>
        <v>104.08499999999999</v>
      </c>
      <c r="L113" s="18">
        <f t="shared" si="33"/>
        <v>0</v>
      </c>
      <c r="M113" s="18">
        <f t="shared" si="33"/>
        <v>1.2849999999999999</v>
      </c>
      <c r="N113" s="18">
        <f t="shared" si="33"/>
        <v>989.45</v>
      </c>
      <c r="O113" s="18">
        <f t="shared" si="33"/>
        <v>0</v>
      </c>
      <c r="P113" s="41">
        <f t="shared" si="33"/>
        <v>1274.72</v>
      </c>
      <c r="Q113" s="18">
        <f t="shared" si="33"/>
        <v>0</v>
      </c>
      <c r="R113" s="18">
        <f t="shared" si="33"/>
        <v>1015.15</v>
      </c>
      <c r="S113" s="18">
        <f t="shared" si="33"/>
        <v>0</v>
      </c>
      <c r="T113" s="18">
        <f t="shared" si="33"/>
        <v>269.85000000000002</v>
      </c>
      <c r="U113" s="18">
        <f t="shared" si="33"/>
        <v>0</v>
      </c>
      <c r="V113" s="18">
        <f t="shared" si="33"/>
        <v>0</v>
      </c>
      <c r="W113" s="41">
        <f t="shared" si="33"/>
        <v>1285</v>
      </c>
    </row>
    <row r="114" spans="7:23" ht="30" x14ac:dyDescent="0.25">
      <c r="G114" t="s">
        <v>475</v>
      </c>
      <c r="H114" s="3" t="s">
        <v>476</v>
      </c>
      <c r="I114" t="str">
        <f t="shared" ref="I114:W114" si="34">I94</f>
        <v>902</v>
      </c>
      <c r="J114" s="18">
        <f t="shared" si="34"/>
        <v>45.1</v>
      </c>
      <c r="K114" s="18">
        <f t="shared" si="34"/>
        <v>126.28</v>
      </c>
      <c r="L114" s="18">
        <f t="shared" si="34"/>
        <v>0</v>
      </c>
      <c r="M114" s="18">
        <f t="shared" si="34"/>
        <v>0</v>
      </c>
      <c r="N114" s="18">
        <f t="shared" si="34"/>
        <v>730.62</v>
      </c>
      <c r="O114" s="18">
        <f t="shared" si="34"/>
        <v>0</v>
      </c>
      <c r="P114" s="41">
        <f t="shared" si="34"/>
        <v>902</v>
      </c>
      <c r="Q114" s="18">
        <f t="shared" si="34"/>
        <v>0</v>
      </c>
      <c r="R114" s="18">
        <f t="shared" si="34"/>
        <v>748.66</v>
      </c>
      <c r="S114" s="18">
        <f t="shared" si="34"/>
        <v>0</v>
      </c>
      <c r="T114" s="18">
        <f t="shared" si="34"/>
        <v>144.32</v>
      </c>
      <c r="U114" s="18">
        <f t="shared" si="34"/>
        <v>0.90200000000000002</v>
      </c>
      <c r="V114" s="18">
        <f t="shared" si="34"/>
        <v>0</v>
      </c>
      <c r="W114" s="41">
        <f t="shared" si="34"/>
        <v>893.88199999999995</v>
      </c>
    </row>
    <row r="115" spans="7:23" ht="45" x14ac:dyDescent="0.25">
      <c r="G115" t="s">
        <v>393</v>
      </c>
      <c r="H115" s="3" t="s">
        <v>466</v>
      </c>
      <c r="I115" t="str">
        <f t="shared" ref="I115:W115" si="35">I77</f>
        <v>1154</v>
      </c>
      <c r="J115" s="18">
        <f t="shared" si="35"/>
        <v>23.08</v>
      </c>
      <c r="K115" s="18">
        <f t="shared" si="35"/>
        <v>80.78</v>
      </c>
      <c r="L115" s="18">
        <f t="shared" si="35"/>
        <v>0</v>
      </c>
      <c r="M115" s="18">
        <f t="shared" si="35"/>
        <v>0</v>
      </c>
      <c r="N115" s="18">
        <f t="shared" si="35"/>
        <v>1050.1400000000001</v>
      </c>
      <c r="O115" s="18">
        <f t="shared" si="35"/>
        <v>0</v>
      </c>
      <c r="P115" s="41">
        <f t="shared" si="35"/>
        <v>1154</v>
      </c>
      <c r="Q115" s="18">
        <f t="shared" si="35"/>
        <v>0</v>
      </c>
      <c r="R115" s="18">
        <f t="shared" si="35"/>
        <v>1119.3800000000001</v>
      </c>
      <c r="S115" s="18">
        <f t="shared" si="35"/>
        <v>0</v>
      </c>
      <c r="T115" s="18">
        <f t="shared" si="35"/>
        <v>23.08</v>
      </c>
      <c r="U115" s="18">
        <f t="shared" si="35"/>
        <v>1.1539999999999999</v>
      </c>
      <c r="V115" s="18">
        <f t="shared" si="35"/>
        <v>0</v>
      </c>
      <c r="W115" s="41">
        <f t="shared" si="35"/>
        <v>1142.46</v>
      </c>
    </row>
    <row r="116" spans="7:23" ht="30" x14ac:dyDescent="0.25">
      <c r="G116" t="s">
        <v>413</v>
      </c>
      <c r="H116" s="3" t="s">
        <v>468</v>
      </c>
      <c r="I116" t="str">
        <f t="shared" ref="I116:W116" si="36">I78</f>
        <v>1168</v>
      </c>
      <c r="J116" s="18">
        <f t="shared" si="36"/>
        <v>1016.16</v>
      </c>
      <c r="K116" s="18">
        <f t="shared" si="36"/>
        <v>0</v>
      </c>
      <c r="L116" s="18">
        <f t="shared" si="36"/>
        <v>0</v>
      </c>
      <c r="M116" s="18">
        <f t="shared" si="36"/>
        <v>128.47999999999999</v>
      </c>
      <c r="N116" s="18">
        <f t="shared" si="36"/>
        <v>23.36</v>
      </c>
      <c r="O116" s="18">
        <f t="shared" si="36"/>
        <v>0</v>
      </c>
      <c r="P116" s="41">
        <f t="shared" si="36"/>
        <v>1168</v>
      </c>
      <c r="Q116" s="18">
        <f t="shared" si="36"/>
        <v>0</v>
      </c>
      <c r="R116" s="18">
        <f t="shared" si="36"/>
        <v>0</v>
      </c>
      <c r="S116" s="18">
        <f t="shared" si="36"/>
        <v>0</v>
      </c>
      <c r="T116" s="18">
        <f t="shared" si="36"/>
        <v>1168</v>
      </c>
      <c r="U116" s="18">
        <f t="shared" si="36"/>
        <v>1.1679999999999999</v>
      </c>
      <c r="V116" s="18">
        <f t="shared" si="36"/>
        <v>0</v>
      </c>
      <c r="W116" s="41">
        <f t="shared" si="36"/>
        <v>1168</v>
      </c>
    </row>
    <row r="117" spans="7:23" ht="60" x14ac:dyDescent="0.25">
      <c r="G117" t="s">
        <v>397</v>
      </c>
      <c r="H117" s="3" t="s">
        <v>485</v>
      </c>
      <c r="I117">
        <f t="shared" ref="I117:W117" si="37">I96+I80</f>
        <v>1736</v>
      </c>
      <c r="J117" s="18">
        <f t="shared" si="37"/>
        <v>950.16</v>
      </c>
      <c r="K117" s="18">
        <f t="shared" si="37"/>
        <v>59.332000000000001</v>
      </c>
      <c r="L117" s="18">
        <f t="shared" si="37"/>
        <v>0</v>
      </c>
      <c r="M117" s="18">
        <f t="shared" si="37"/>
        <v>593.84</v>
      </c>
      <c r="N117" s="18">
        <f t="shared" si="37"/>
        <v>129.04</v>
      </c>
      <c r="O117" s="18">
        <f t="shared" si="37"/>
        <v>0</v>
      </c>
      <c r="P117" s="41">
        <f t="shared" si="37"/>
        <v>1732.3720000000001</v>
      </c>
      <c r="Q117" s="18">
        <f t="shared" si="37"/>
        <v>0</v>
      </c>
      <c r="R117" s="18">
        <f t="shared" si="37"/>
        <v>11.4</v>
      </c>
      <c r="S117" s="18">
        <f t="shared" si="37"/>
        <v>0</v>
      </c>
      <c r="T117" s="18">
        <f t="shared" si="37"/>
        <v>1724.6</v>
      </c>
      <c r="U117" s="18">
        <f t="shared" si="37"/>
        <v>0</v>
      </c>
      <c r="V117" s="18">
        <f t="shared" si="37"/>
        <v>0</v>
      </c>
      <c r="W117" s="41">
        <f t="shared" si="37"/>
        <v>1736</v>
      </c>
    </row>
    <row r="118" spans="7:23" ht="45" x14ac:dyDescent="0.25">
      <c r="G118" t="s">
        <v>405</v>
      </c>
      <c r="H118" s="3" t="s">
        <v>473</v>
      </c>
      <c r="I118" t="str">
        <f t="shared" ref="I118:W118" si="38">I79</f>
        <v>1199</v>
      </c>
      <c r="J118" s="18">
        <f t="shared" si="38"/>
        <v>647.46</v>
      </c>
      <c r="K118" s="18">
        <f t="shared" si="38"/>
        <v>14.388</v>
      </c>
      <c r="L118" s="18">
        <f t="shared" si="38"/>
        <v>0</v>
      </c>
      <c r="M118" s="18">
        <f t="shared" si="38"/>
        <v>455.62</v>
      </c>
      <c r="N118" s="18">
        <f t="shared" si="38"/>
        <v>83.93</v>
      </c>
      <c r="O118" s="18">
        <f t="shared" si="38"/>
        <v>0</v>
      </c>
      <c r="P118" s="41">
        <f t="shared" si="38"/>
        <v>1201.3979999999999</v>
      </c>
      <c r="Q118" s="18">
        <f t="shared" si="38"/>
        <v>0</v>
      </c>
      <c r="R118" s="18">
        <f t="shared" si="38"/>
        <v>0</v>
      </c>
      <c r="S118" s="18">
        <f t="shared" si="38"/>
        <v>0</v>
      </c>
      <c r="T118" s="18">
        <f t="shared" si="38"/>
        <v>1199</v>
      </c>
      <c r="U118" s="18">
        <f t="shared" si="38"/>
        <v>0</v>
      </c>
      <c r="V118" s="18">
        <f t="shared" si="38"/>
        <v>0</v>
      </c>
      <c r="W118" s="41">
        <f t="shared" si="38"/>
        <v>1199</v>
      </c>
    </row>
    <row r="119" spans="7:23" ht="45" x14ac:dyDescent="0.25">
      <c r="G119" t="s">
        <v>409</v>
      </c>
      <c r="H119" s="3" t="s">
        <v>483</v>
      </c>
      <c r="I119" t="str">
        <f t="shared" ref="I119:W119" si="39">I82</f>
        <v>1175</v>
      </c>
      <c r="J119" s="18">
        <f t="shared" si="39"/>
        <v>681.5</v>
      </c>
      <c r="K119" s="18">
        <f t="shared" si="39"/>
        <v>1.175</v>
      </c>
      <c r="L119" s="18">
        <f t="shared" si="39"/>
        <v>0</v>
      </c>
      <c r="M119" s="18">
        <f t="shared" si="39"/>
        <v>493.5</v>
      </c>
      <c r="N119" s="18">
        <f t="shared" si="39"/>
        <v>1.175</v>
      </c>
      <c r="O119" s="18">
        <f t="shared" si="39"/>
        <v>0</v>
      </c>
      <c r="P119" s="41">
        <f t="shared" si="39"/>
        <v>1177.3499999999999</v>
      </c>
      <c r="Q119" s="18">
        <f t="shared" si="39"/>
        <v>0</v>
      </c>
      <c r="R119" s="18">
        <f t="shared" si="39"/>
        <v>0</v>
      </c>
      <c r="S119" s="18">
        <f t="shared" si="39"/>
        <v>0</v>
      </c>
      <c r="T119" s="18">
        <f t="shared" si="39"/>
        <v>1175</v>
      </c>
      <c r="U119" s="18">
        <f t="shared" si="39"/>
        <v>0</v>
      </c>
      <c r="V119" s="18">
        <f t="shared" si="39"/>
        <v>0</v>
      </c>
      <c r="W119" s="41">
        <f t="shared" si="39"/>
        <v>1175</v>
      </c>
    </row>
    <row r="120" spans="7:23" ht="45" x14ac:dyDescent="0.25">
      <c r="G120" t="s">
        <v>401</v>
      </c>
      <c r="H120" s="3" t="s">
        <v>480</v>
      </c>
      <c r="I120" t="str">
        <f t="shared" ref="I120:W120" si="40">I81</f>
        <v>1015</v>
      </c>
      <c r="J120" s="18">
        <f t="shared" si="40"/>
        <v>50.75</v>
      </c>
      <c r="K120" s="18">
        <f t="shared" si="40"/>
        <v>3.0449999999999999</v>
      </c>
      <c r="L120" s="18">
        <f t="shared" si="40"/>
        <v>0</v>
      </c>
      <c r="M120" s="18">
        <f t="shared" si="40"/>
        <v>943.95</v>
      </c>
      <c r="N120" s="18">
        <f t="shared" si="40"/>
        <v>20.3</v>
      </c>
      <c r="O120" s="18">
        <f t="shared" si="40"/>
        <v>0</v>
      </c>
      <c r="P120" s="41">
        <f t="shared" si="40"/>
        <v>1018.045</v>
      </c>
      <c r="Q120" s="18">
        <f t="shared" si="40"/>
        <v>0</v>
      </c>
      <c r="R120" s="18">
        <f t="shared" si="40"/>
        <v>10.15</v>
      </c>
      <c r="S120" s="18">
        <f t="shared" si="40"/>
        <v>0</v>
      </c>
      <c r="T120" s="18">
        <f t="shared" si="40"/>
        <v>1004.85</v>
      </c>
      <c r="U120" s="18">
        <f t="shared" si="40"/>
        <v>0</v>
      </c>
      <c r="V120" s="18">
        <f t="shared" si="40"/>
        <v>0</v>
      </c>
      <c r="W120" s="41">
        <f t="shared" si="40"/>
        <v>1015</v>
      </c>
    </row>
    <row r="121" spans="7:23" ht="45" x14ac:dyDescent="0.25">
      <c r="G121" t="s">
        <v>488</v>
      </c>
      <c r="H121" s="3" t="s">
        <v>489</v>
      </c>
      <c r="I121" t="str">
        <f t="shared" ref="I121:W121" si="41">I95</f>
        <v>1348</v>
      </c>
      <c r="J121" s="18">
        <f t="shared" si="41"/>
        <v>188.72</v>
      </c>
      <c r="K121" s="18">
        <f t="shared" si="41"/>
        <v>0</v>
      </c>
      <c r="L121" s="18">
        <f t="shared" si="41"/>
        <v>0</v>
      </c>
      <c r="M121" s="18">
        <f t="shared" si="41"/>
        <v>1105.3599999999999</v>
      </c>
      <c r="N121" s="18">
        <f t="shared" si="41"/>
        <v>53.92</v>
      </c>
      <c r="O121" s="18">
        <f t="shared" si="41"/>
        <v>0</v>
      </c>
      <c r="P121" s="41">
        <f t="shared" si="41"/>
        <v>1348</v>
      </c>
      <c r="Q121" s="18">
        <f t="shared" si="41"/>
        <v>0</v>
      </c>
      <c r="R121" s="18">
        <f t="shared" si="41"/>
        <v>0</v>
      </c>
      <c r="S121" s="18">
        <f t="shared" si="41"/>
        <v>0</v>
      </c>
      <c r="T121" s="18">
        <f t="shared" si="41"/>
        <v>1348</v>
      </c>
      <c r="U121" s="18">
        <f t="shared" si="41"/>
        <v>0</v>
      </c>
      <c r="V121" s="18">
        <f t="shared" si="41"/>
        <v>0</v>
      </c>
      <c r="W121" s="41">
        <f t="shared" si="41"/>
        <v>1348</v>
      </c>
    </row>
  </sheetData>
  <conditionalFormatting sqref="H66:H96">
    <cfRule type="duplicateValues" dxfId="8" priority="2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1 6 1 d 1 4 9 - d 2 1 f - 4 5 e 1 - b c 7 3 - a 5 d 6 5 9 8 9 1 a 9 a "   x m l n s = " h t t p : / / s c h e m a s . m i c r o s o f t . c o m / D a t a M a s h u p " > A A A A A F M I A A B Q S w M E F A A C A A g A t I h E W j g 7 I N 2 l A A A A 9 g A A A B I A H A B D b 2 5 m a W c v U G F j a 2 F n Z S 5 4 b W w g o h g A K K A U A A A A A A A A A A A A A A A A A A A A A A A A A A A A h Y 9 L D o I w G I S v Q r q n D 0 h 8 k J + y Y C u J i Y k x 7 p p a o R G K o c V y N x c e y S u I U d S d y / n m W 8 z c r z f I h q Y O L q q z u j U p Y p i i Q B n Z H r Q p U 9 S 7 Y 7 h A G Y e 1 k C d R q m C U j U 0 G e 0 h R 5 d w 5 I c R 7 j 3 2 M 2 6 4 k E a W M 7 I r V R l a q E e g j 6 / 9 y q I 1 1 w k i F O G x f Y 3 i E W b z E b D 7 D F M g E o d D m K 0 T j 3 m f 7 A y H v a 9 d 3 i k s b 5 n s g U w T y / s A f U E s D B B Q A A g A I A L S I R F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0 i E R a z D V s g F U F A A B O L Q A A E w A c A E Z v c m 1 1 b G F z L 1 N l Y 3 R p b 2 4 x L m 0 g o h g A K K A U A A A A A A A A A A A A A A A A A A A A A A A A A A A A 7 V r d b i I 3 F L 6 P l H e w i C o R i c x i T 0 J C K y 7 y v 7 l I S j V R q 2 6 I k J n x g D c e G 9 k e d t k o T 9 K r f Y B 9 g U p 7 l f a 9 6 h k C S T N j A g R t F 0 o U a e D Y Y / v z + e Y 7 x 4 d R x N d U c O A N r v C n t T X V w Z I E Y K O g c S t m e O t G S I 5 5 0 4 u 7 X U Y i w j X Y 3 o K o A G q A E b 2 + B s z f u 0 C K 9 8 Z w q H r O k f D j p F f x h D L i H A q u z R d V L B z / 2 P B + v z h s H N U b g 4 E b Y 8 d 3 f N U r b J a u j g i j E d V E 1 g q l Q g k c C h Z H X N X c a g k c c 1 8 E l L d r E O 2 U S + C X W G j i 6 T 4 j t c e P z o X g 5 H q z N F j n R u F d 9 N c f 3 P z f f w W 6 3 0 1 A X O K W 6 X Y p M V e h k N F g g s t + l 6 h i C q t 0 e 1 s Y G K G Z 3 9 x E g C Y f 9 V 0 J D O 3 I Y n c t 9 m 2 L f c d i r 1 j s u x b 7 n s V e t d h h 2 d Z g Q w x t k K E N M 7 S B h j b U 0 A Y b 2 n B D G 3 B o Q 4 5 s y J H V 1 z b k K E F + x n V l 2 0 n I 8 7 T F B h 3 t W G + x Y U e 7 1 l t s 4 F H V d o t r Q + 9 C 6 y 1 W r l v h u z b 4 r h W + a 4 P v W u G 7 N v j u M / h 3 m + t r l F v k Y G L 1 A 0 W 0 u V L A l Q K u F H C l g E u r g K k u l M u 7 o F j H b Q K 2 8 x W v H o R O 2 l O N 0 b s u 7 h K p G q c i I g o Q D T B z w B Z A 5 f K e u R x Q G S h g p A e 3 j Z Y l H 0 A o Y 6 o V w D w A l C u T m y p z B a o j 4 1 a r D 6 T T D U I j j e D q L H p Q T J x k r 7 U C d N z C S O t G 6 6 8 N F n t 7 d R b U R q g K 1 3 d X R 1 j j 6 9 m U c T j M s o r j t C y p P r B k Z 0 F Z U s 1 l S X U + L K k u K 0 s W L I T O L n 3 W h O + 7 J / Z K / r 6 t / C 0 u U 1 Y S + L + X w P W 1 9 e f U h p U H a l d e T + v D D t F a 0 q f E R s h c T o a U 9 r T E m r T 7 K a F P Y 8 q C x B T 7 O p Y E i B D s 9 2 i I Y 4 7 B N M Q 2 C H K I b f Z l H s S G l U U n 9 t 2 T 2 s D 9 5 w 7 D v f s v Q B H w q X f / 9 e / P h I s Y 3 P 8 p R Y / f f 3 n c k b o U k d D k L c G B c W w x s 3 X G M w 9 d 9 h n z f M y w V D X j S X s l A r 6 w 3 R O s L v H E B Y 6 I C F W X + J S o i f 0 x J K C K W y q l Y K x I 8 Y f N R f M P n N h B c A Y P o V d 7 C B b G P S y n U s Q 8 y J g v P 9 B 2 1 p M H Z g V + J 9 t Z x v w m Y 7 0 w g R H L N 4 q Q 4 E 0 a M X M I w K g R u Y x 9 n 8 q J 5 R P l 6 + c w i d x d W P 3 M T S H h f F J I u M Q p 5 D L p a j p C d m P r R P q G P E Y u R R j Q M C T S f B t m q B H R H R G o V r + V J K 6 U e / T m h k a l Y 6 w 0 k f w t j c z y + 3 j Z n b s Y o j w + b p 7 8 2 6 P k Y 5 c J O p A M e 5 h c G g + i i T 2 I Z v C g + 2 o P o r F h 9 S G 0 b R R Z u N l m B H P j x + x z b E K v n 9 f g Y c Z o P 6 / l N y G C 8 Y M O A n r a x 8 e S 0 5 6 Q 2 Q g 7 i M 3 j B z p J Y v Z L c 2 H K 7 V 3 G x W 0 3 N 2 6 7 8 C F u Q 3 d R A 7 e B k B O 4 X Z g T u G c N U M M h p 6 f 9 f M K S x x w u s j + J j F c z z 1 i 5 p i H 1 u e m X a T 6 n b e M M I f v K 7 G 2 c v f 1 S a M y 4 c E Q o W o r I X u o A N c 2 P L D l 0 K 4 / o 9 n q 2 q d E P y Z g B y p O t T d f Y q D O h f u a k C X e b 5 2 b P h W y O i k m G Y 5 d J Q K Y 0 A C 3 c M h P J t J R 0 n s R o R X E z n d y D U 1 W U c v l X z u P f D B U l u K y J 4 7 e o K L 2 G n 3 O p c F o 5 2 h W c O O Z Y g P b c i q P K Z X f F u O + Q c V P z B 8 3 x G O y J C C u T W W C J I 4 D B r / S 9 O U b w x z r 5 K K o e k A 7 u U R F L W 1 g d V N Q p n 4 Z j K P c 4 j O Z z H E Y L c x y e m A G B 2 Z M m c p t o u / m B B u Q V b 0 1 5 g r e T o 2 T q S H W e H i N V 4 9 n 4 L 7 w 2 B b d n f G 1 q 1 g x p 8 A r V f 5 Q e B T L O 1 s j S B D m b M 3 U w b z d t b a J H Z F N x r N O a 2 7 P W r h Q t k j X b u k c m P e / G L H 3 C s q 0 h 6 / u W a Z I z S s 4 8 L S x v s l Y D J M x a 2 8 M a 4 z O 7 0 B 0 i s 2 Z M n x n H s / 4 f U E s B A i 0 A F A A C A A g A t I h E W j g 7 I N 2 l A A A A 9 g A A A B I A A A A A A A A A A A A A A A A A A A A A A E N v b m Z p Z y 9 Q Y W N r Y W d l L n h t b F B L A Q I t A B Q A A g A I A L S I R F p T c j g s m w A A A O E A A A A T A A A A A A A A A A A A A A A A A P E A A A B b Q 2 9 u d G V u d F 9 U e X B l c 1 0 u e G 1 s U E s B A i 0 A F A A C A A g A t I h E W s w 1 b I B V B Q A A T i 0 A A B M A A A A A A A A A A A A A A A A A 2 Q E A A E Z v c m 1 1 b G F z L 1 N l Y 3 R p b 2 4 x L m 1 Q S w U G A A A A A A M A A w D C A A A A e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e w A A A A A A A A b 7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d G F i d W x h L W t v c m 5 h b l 9 T d X B w b G V t Z W 5 0 J T I w N C 0 x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E 4 O j I w O j Q x L j Y 1 N D Q y N z B a I i A v P j x F b n R y e S B U e X B l P S J G a W x s Q 2 9 s d W 1 u V H l w Z X M i I F Z h b H V l P S J z Q m d Z R 0 J n W U d C Z 1 l H Q m d Z R 0 J n W U d C Z 1 l H Q m d Z R 0 J n T U d B d 1 l E Q m d N R 0 F 3 W U R C Z 0 1 H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3 M W F m N W N h Z i 0 2 Z D k 1 L T Q 2 Y T I t Y m J i N C 1 k N j Y 0 N D g 1 Y T l k Z D Y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a 2 9 y b m F u X 1 N 1 c H B s Z W 1 l b n Q g N C 0 x M i 9 B d X R v U m V t b 3 Z l Z E N v b H V t b n M x L n t D b 2 x 1 b W 4 x L D B 9 J n F 1 b 3 Q 7 L C Z x d W 9 0 O 1 N l Y 3 R p b 2 4 x L 3 R h Y n V s Y S 1 r b 3 J u Y W 5 f U 3 V w c G x l b W V u d C A 0 L T E y L 0 F 1 d G 9 S Z W 1 v d m V k Q 2 9 s d W 1 u c z E u e 0 N v b H V t b j I s M X 0 m c X V v d D s s J n F 1 b 3 Q 7 U 2 V j d G l v b j E v d G F i d W x h L W t v c m 5 h b l 9 T d X B w b G V t Z W 5 0 I D Q t M T I v Q X V 0 b 1 J l b W 9 2 Z W R D b 2 x 1 b W 5 z M S 5 7 Q 2 9 s d W 1 u M y w y f S Z x d W 9 0 O y w m c X V v d D t T Z W N 0 a W 9 u M S 9 0 Y W J 1 b G E t a 2 9 y b m F u X 1 N 1 c H B s Z W 1 l b n Q g N C 0 x M i 9 B d X R v U m V t b 3 Z l Z E N v b H V t b n M x L n t D b 2 x 1 b W 4 0 L D N 9 J n F 1 b 3 Q 7 L C Z x d W 9 0 O 1 N l Y 3 R p b 2 4 x L 3 R h Y n V s Y S 1 r b 3 J u Y W 5 f U 3 V w c G x l b W V u d C A 0 L T E y L 0 F 1 d G 9 S Z W 1 v d m V k Q 2 9 s d W 1 u c z E u e 0 N v b H V t b j U s N H 0 m c X V v d D s s J n F 1 b 3 Q 7 U 2 V j d G l v b j E v d G F i d W x h L W t v c m 5 h b l 9 T d X B w b G V t Z W 5 0 I D Q t M T I v Q X V 0 b 1 J l b W 9 2 Z W R D b 2 x 1 b W 5 z M S 5 7 Q 2 9 s d W 1 u N i w 1 f S Z x d W 9 0 O y w m c X V v d D t T Z W N 0 a W 9 u M S 9 0 Y W J 1 b G E t a 2 9 y b m F u X 1 N 1 c H B s Z W 1 l b n Q g N C 0 x M i 9 B d X R v U m V t b 3 Z l Z E N v b H V t b n M x L n t D b 2 x 1 b W 4 3 L D Z 9 J n F 1 b 3 Q 7 L C Z x d W 9 0 O 1 N l Y 3 R p b 2 4 x L 3 R h Y n V s Y S 1 r b 3 J u Y W 5 f U 3 V w c G x l b W V u d C A 0 L T E y L 0 F 1 d G 9 S Z W 1 v d m V k Q 2 9 s d W 1 u c z E u e 0 N v b H V t b j g s N 3 0 m c X V v d D s s J n F 1 b 3 Q 7 U 2 V j d G l v b j E v d G F i d W x h L W t v c m 5 h b l 9 T d X B w b G V t Z W 5 0 I D Q t M T I v Q X V 0 b 1 J l b W 9 2 Z W R D b 2 x 1 b W 5 z M S 5 7 Q 2 9 s d W 1 u O S w 4 f S Z x d W 9 0 O y w m c X V v d D t T Z W N 0 a W 9 u M S 9 0 Y W J 1 b G E t a 2 9 y b m F u X 1 N 1 c H B s Z W 1 l b n Q g N C 0 x M i 9 B d X R v U m V t b 3 Z l Z E N v b H V t b n M x L n t D b 2 x 1 b W 4 x M C w 5 f S Z x d W 9 0 O y w m c X V v d D t T Z W N 0 a W 9 u M S 9 0 Y W J 1 b G E t a 2 9 y b m F u X 1 N 1 c H B s Z W 1 l b n Q g N C 0 x M i 9 B d X R v U m V t b 3 Z l Z E N v b H V t b n M x L n t D b 2 x 1 b W 4 x M S w x M H 0 m c X V v d D s s J n F 1 b 3 Q 7 U 2 V j d G l v b j E v d G F i d W x h L W t v c m 5 h b l 9 T d X B w b G V t Z W 5 0 I D Q t M T I v Q X V 0 b 1 J l b W 9 2 Z W R D b 2 x 1 b W 5 z M S 5 7 Q 2 9 s d W 1 u M T I s M T F 9 J n F 1 b 3 Q 7 L C Z x d W 9 0 O 1 N l Y 3 R p b 2 4 x L 3 R h Y n V s Y S 1 r b 3 J u Y W 5 f U 3 V w c G x l b W V u d C A 0 L T E y L 0 F 1 d G 9 S Z W 1 v d m V k Q 2 9 s d W 1 u c z E u e 0 N v b H V t b j E z L D E y f S Z x d W 9 0 O y w m c X V v d D t T Z W N 0 a W 9 u M S 9 0 Y W J 1 b G E t a 2 9 y b m F u X 1 N 1 c H B s Z W 1 l b n Q g N C 0 x M i 9 B d X R v U m V t b 3 Z l Z E N v b H V t b n M x L n t D b 2 x 1 b W 4 x N C w x M 3 0 m c X V v d D s s J n F 1 b 3 Q 7 U 2 V j d G l v b j E v d G F i d W x h L W t v c m 5 h b l 9 T d X B w b G V t Z W 5 0 I D Q t M T I v Q X V 0 b 1 J l b W 9 2 Z W R D b 2 x 1 b W 5 z M S 5 7 Q 2 9 s d W 1 u M T U s M T R 9 J n F 1 b 3 Q 7 L C Z x d W 9 0 O 1 N l Y 3 R p b 2 4 x L 3 R h Y n V s Y S 1 r b 3 J u Y W 5 f U 3 V w c G x l b W V u d C A 0 L T E y L 0 F 1 d G 9 S Z W 1 v d m V k Q 2 9 s d W 1 u c z E u e 0 N v b H V t b j E 2 L D E 1 f S Z x d W 9 0 O y w m c X V v d D t T Z W N 0 a W 9 u M S 9 0 Y W J 1 b G E t a 2 9 y b m F u X 1 N 1 c H B s Z W 1 l b n Q g N C 0 x M i 9 B d X R v U m V t b 3 Z l Z E N v b H V t b n M x L n t D b 2 x 1 b W 4 x N y w x N n 0 m c X V v d D s s J n F 1 b 3 Q 7 U 2 V j d G l v b j E v d G F i d W x h L W t v c m 5 h b l 9 T d X B w b G V t Z W 5 0 I D Q t M T I v Q X V 0 b 1 J l b W 9 2 Z W R D b 2 x 1 b W 5 z M S 5 7 Q 2 9 s d W 1 u M T g s M T d 9 J n F 1 b 3 Q 7 L C Z x d W 9 0 O 1 N l Y 3 R p b 2 4 x L 3 R h Y n V s Y S 1 r b 3 J u Y W 5 f U 3 V w c G x l b W V u d C A 0 L T E y L 0 F 1 d G 9 S Z W 1 v d m V k Q 2 9 s d W 1 u c z E u e 0 N v b H V t b j E 5 L D E 4 f S Z x d W 9 0 O y w m c X V v d D t T Z W N 0 a W 9 u M S 9 0 Y W J 1 b G E t a 2 9 y b m F u X 1 N 1 c H B s Z W 1 l b n Q g N C 0 x M i 9 B d X R v U m V t b 3 Z l Z E N v b H V t b n M x L n t D b 2 x 1 b W 4 y M C w x O X 0 m c X V v d D s s J n F 1 b 3 Q 7 U 2 V j d G l v b j E v d G F i d W x h L W t v c m 5 h b l 9 T d X B w b G V t Z W 5 0 I D Q t M T I v Q X V 0 b 1 J l b W 9 2 Z W R D b 2 x 1 b W 5 z M S 5 7 Q 2 9 s d W 1 u M j E s M j B 9 J n F 1 b 3 Q 7 L C Z x d W 9 0 O 1 N l Y 3 R p b 2 4 x L 3 R h Y n V s Y S 1 r b 3 J u Y W 5 f U 3 V w c G x l b W V u d C A 0 L T E y L 0 F 1 d G 9 S Z W 1 v d m V k Q 2 9 s d W 1 u c z E u e 0 N v b H V t b j I y L D I x f S Z x d W 9 0 O y w m c X V v d D t T Z W N 0 a W 9 u M S 9 0 Y W J 1 b G E t a 2 9 y b m F u X 1 N 1 c H B s Z W 1 l b n Q g N C 0 x M i 9 B d X R v U m V t b 3 Z l Z E N v b H V t b n M x L n t D b 2 x 1 b W 4 y M y w y M n 0 m c X V v d D s s J n F 1 b 3 Q 7 U 2 V j d G l v b j E v d G F i d W x h L W t v c m 5 h b l 9 T d X B w b G V t Z W 5 0 I D Q t M T I v Q X V 0 b 1 J l b W 9 2 Z W R D b 2 x 1 b W 5 z M S 5 7 Q 2 9 s d W 1 u M j Q s M j N 9 J n F 1 b 3 Q 7 L C Z x d W 9 0 O 1 N l Y 3 R p b 2 4 x L 3 R h Y n V s Y S 1 r b 3 J u Y W 5 f U 3 V w c G x l b W V u d C A 0 L T E y L 0 F 1 d G 9 S Z W 1 v d m V k Q 2 9 s d W 1 u c z E u e 0 N v b H V t b j I 1 L D I 0 f S Z x d W 9 0 O y w m c X V v d D t T Z W N 0 a W 9 u M S 9 0 Y W J 1 b G E t a 2 9 y b m F u X 1 N 1 c H B s Z W 1 l b n Q g N C 0 x M i 9 B d X R v U m V t b 3 Z l Z E N v b H V t b n M x L n t D b 2 x 1 b W 4 y N i w y N X 0 m c X V v d D s s J n F 1 b 3 Q 7 U 2 V j d G l v b j E v d G F i d W x h L W t v c m 5 h b l 9 T d X B w b G V t Z W 5 0 I D Q t M T I v Q X V 0 b 1 J l b W 9 2 Z W R D b 2 x 1 b W 5 z M S 5 7 Q 2 9 s d W 1 u M j c s M j Z 9 J n F 1 b 3 Q 7 L C Z x d W 9 0 O 1 N l Y 3 R p b 2 4 x L 3 R h Y n V s Y S 1 r b 3 J u Y W 5 f U 3 V w c G x l b W V u d C A 0 L T E y L 0 F 1 d G 9 S Z W 1 v d m V k Q 2 9 s d W 1 u c z E u e 0 N v b H V t b j I 4 L D I 3 f S Z x d W 9 0 O y w m c X V v d D t T Z W N 0 a W 9 u M S 9 0 Y W J 1 b G E t a 2 9 y b m F u X 1 N 1 c H B s Z W 1 l b n Q g N C 0 x M i 9 B d X R v U m V t b 3 Z l Z E N v b H V t b n M x L n t D b 2 x 1 b W 4 y O S w y O H 0 m c X V v d D s s J n F 1 b 3 Q 7 U 2 V j d G l v b j E v d G F i d W x h L W t v c m 5 h b l 9 T d X B w b G V t Z W 5 0 I D Q t M T I v Q X V 0 b 1 J l b W 9 2 Z W R D b 2 x 1 b W 5 z M S 5 7 Q 2 9 s d W 1 u M z A s M j l 9 J n F 1 b 3 Q 7 L C Z x d W 9 0 O 1 N l Y 3 R p b 2 4 x L 3 R h Y n V s Y S 1 r b 3 J u Y W 5 f U 3 V w c G x l b W V u d C A 0 L T E y L 0 F 1 d G 9 S Z W 1 v d m V k Q 2 9 s d W 1 u c z E u e 0 N v b H V t b j M x L D M w f S Z x d W 9 0 O y w m c X V v d D t T Z W N 0 a W 9 u M S 9 0 Y W J 1 b G E t a 2 9 y b m F u X 1 N 1 c H B s Z W 1 l b n Q g N C 0 x M i 9 B d X R v U m V t b 3 Z l Z E N v b H V t b n M x L n t D b 2 x 1 b W 4 z M i w z M X 0 m c X V v d D s s J n F 1 b 3 Q 7 U 2 V j d G l v b j E v d G F i d W x h L W t v c m 5 h b l 9 T d X B w b G V t Z W 5 0 I D Q t M T I v Q X V 0 b 1 J l b W 9 2 Z W R D b 2 x 1 b W 5 z M S 5 7 Q 2 9 s d W 1 u M z M s M z J 9 J n F 1 b 3 Q 7 L C Z x d W 9 0 O 1 N l Y 3 R p b 2 4 x L 3 R h Y n V s Y S 1 r b 3 J u Y W 5 f U 3 V w c G x l b W V u d C A 0 L T E y L 0 F 1 d G 9 S Z W 1 v d m V k Q 2 9 s d W 1 u c z E u e 0 N v b H V t b j M 0 L D M z f S Z x d W 9 0 O y w m c X V v d D t T Z W N 0 a W 9 u M S 9 0 Y W J 1 b G E t a 2 9 y b m F u X 1 N 1 c H B s Z W 1 l b n Q g N C 0 x M i 9 B d X R v U m V t b 3 Z l Z E N v b H V t b n M x L n t D b 2 x 1 b W 4 z N S w z N H 0 m c X V v d D s s J n F 1 b 3 Q 7 U 2 V j d G l v b j E v d G F i d W x h L W t v c m 5 h b l 9 T d X B w b G V t Z W 5 0 I D Q t M T I v Q X V 0 b 1 J l b W 9 2 Z W R D b 2 x 1 b W 5 z M S 5 7 Q 2 9 s d W 1 u M z Y s M z V 9 J n F 1 b 3 Q 7 L C Z x d W 9 0 O 1 N l Y 3 R p b 2 4 x L 3 R h Y n V s Y S 1 r b 3 J u Y W 5 f U 3 V w c G x l b W V u d C A 0 L T E y L 0 F 1 d G 9 S Z W 1 v d m V k Q 2 9 s d W 1 u c z E u e 0 N v b H V t b j M 3 L D M 2 f S Z x d W 9 0 O y w m c X V v d D t T Z W N 0 a W 9 u M S 9 0 Y W J 1 b G E t a 2 9 y b m F u X 1 N 1 c H B s Z W 1 l b n Q g N C 0 x M i 9 B d X R v U m V t b 3 Z l Z E N v b H V t b n M x L n t D b 2 x 1 b W 4 z O C w z N 3 0 m c X V v d D s s J n F 1 b 3 Q 7 U 2 V j d G l v b j E v d G F i d W x h L W t v c m 5 h b l 9 T d X B w b G V t Z W 5 0 I D Q t M T I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0 Y W J 1 b G E t a 2 9 y b m F u X 1 N 1 c H B s Z W 1 l b n Q g N C 0 x M i 9 B d X R v U m V t b 3 Z l Z E N v b H V t b n M x L n t D b 2 x 1 b W 4 x L D B 9 J n F 1 b 3 Q 7 L C Z x d W 9 0 O 1 N l Y 3 R p b 2 4 x L 3 R h Y n V s Y S 1 r b 3 J u Y W 5 f U 3 V w c G x l b W V u d C A 0 L T E y L 0 F 1 d G 9 S Z W 1 v d m V k Q 2 9 s d W 1 u c z E u e 0 N v b H V t b j I s M X 0 m c X V v d D s s J n F 1 b 3 Q 7 U 2 V j d G l v b j E v d G F i d W x h L W t v c m 5 h b l 9 T d X B w b G V t Z W 5 0 I D Q t M T I v Q X V 0 b 1 J l b W 9 2 Z W R D b 2 x 1 b W 5 z M S 5 7 Q 2 9 s d W 1 u M y w y f S Z x d W 9 0 O y w m c X V v d D t T Z W N 0 a W 9 u M S 9 0 Y W J 1 b G E t a 2 9 y b m F u X 1 N 1 c H B s Z W 1 l b n Q g N C 0 x M i 9 B d X R v U m V t b 3 Z l Z E N v b H V t b n M x L n t D b 2 x 1 b W 4 0 L D N 9 J n F 1 b 3 Q 7 L C Z x d W 9 0 O 1 N l Y 3 R p b 2 4 x L 3 R h Y n V s Y S 1 r b 3 J u Y W 5 f U 3 V w c G x l b W V u d C A 0 L T E y L 0 F 1 d G 9 S Z W 1 v d m V k Q 2 9 s d W 1 u c z E u e 0 N v b H V t b j U s N H 0 m c X V v d D s s J n F 1 b 3 Q 7 U 2 V j d G l v b j E v d G F i d W x h L W t v c m 5 h b l 9 T d X B w b G V t Z W 5 0 I D Q t M T I v Q X V 0 b 1 J l b W 9 2 Z W R D b 2 x 1 b W 5 z M S 5 7 Q 2 9 s d W 1 u N i w 1 f S Z x d W 9 0 O y w m c X V v d D t T Z W N 0 a W 9 u M S 9 0 Y W J 1 b G E t a 2 9 y b m F u X 1 N 1 c H B s Z W 1 l b n Q g N C 0 x M i 9 B d X R v U m V t b 3 Z l Z E N v b H V t b n M x L n t D b 2 x 1 b W 4 3 L D Z 9 J n F 1 b 3 Q 7 L C Z x d W 9 0 O 1 N l Y 3 R p b 2 4 x L 3 R h Y n V s Y S 1 r b 3 J u Y W 5 f U 3 V w c G x l b W V u d C A 0 L T E y L 0 F 1 d G 9 S Z W 1 v d m V k Q 2 9 s d W 1 u c z E u e 0 N v b H V t b j g s N 3 0 m c X V v d D s s J n F 1 b 3 Q 7 U 2 V j d G l v b j E v d G F i d W x h L W t v c m 5 h b l 9 T d X B w b G V t Z W 5 0 I D Q t M T I v Q X V 0 b 1 J l b W 9 2 Z W R D b 2 x 1 b W 5 z M S 5 7 Q 2 9 s d W 1 u O S w 4 f S Z x d W 9 0 O y w m c X V v d D t T Z W N 0 a W 9 u M S 9 0 Y W J 1 b G E t a 2 9 y b m F u X 1 N 1 c H B s Z W 1 l b n Q g N C 0 x M i 9 B d X R v U m V t b 3 Z l Z E N v b H V t b n M x L n t D b 2 x 1 b W 4 x M C w 5 f S Z x d W 9 0 O y w m c X V v d D t T Z W N 0 a W 9 u M S 9 0 Y W J 1 b G E t a 2 9 y b m F u X 1 N 1 c H B s Z W 1 l b n Q g N C 0 x M i 9 B d X R v U m V t b 3 Z l Z E N v b H V t b n M x L n t D b 2 x 1 b W 4 x M S w x M H 0 m c X V v d D s s J n F 1 b 3 Q 7 U 2 V j d G l v b j E v d G F i d W x h L W t v c m 5 h b l 9 T d X B w b G V t Z W 5 0 I D Q t M T I v Q X V 0 b 1 J l b W 9 2 Z W R D b 2 x 1 b W 5 z M S 5 7 Q 2 9 s d W 1 u M T I s M T F 9 J n F 1 b 3 Q 7 L C Z x d W 9 0 O 1 N l Y 3 R p b 2 4 x L 3 R h Y n V s Y S 1 r b 3 J u Y W 5 f U 3 V w c G x l b W V u d C A 0 L T E y L 0 F 1 d G 9 S Z W 1 v d m V k Q 2 9 s d W 1 u c z E u e 0 N v b H V t b j E z L D E y f S Z x d W 9 0 O y w m c X V v d D t T Z W N 0 a W 9 u M S 9 0 Y W J 1 b G E t a 2 9 y b m F u X 1 N 1 c H B s Z W 1 l b n Q g N C 0 x M i 9 B d X R v U m V t b 3 Z l Z E N v b H V t b n M x L n t D b 2 x 1 b W 4 x N C w x M 3 0 m c X V v d D s s J n F 1 b 3 Q 7 U 2 V j d G l v b j E v d G F i d W x h L W t v c m 5 h b l 9 T d X B w b G V t Z W 5 0 I D Q t M T I v Q X V 0 b 1 J l b W 9 2 Z W R D b 2 x 1 b W 5 z M S 5 7 Q 2 9 s d W 1 u M T U s M T R 9 J n F 1 b 3 Q 7 L C Z x d W 9 0 O 1 N l Y 3 R p b 2 4 x L 3 R h Y n V s Y S 1 r b 3 J u Y W 5 f U 3 V w c G x l b W V u d C A 0 L T E y L 0 F 1 d G 9 S Z W 1 v d m V k Q 2 9 s d W 1 u c z E u e 0 N v b H V t b j E 2 L D E 1 f S Z x d W 9 0 O y w m c X V v d D t T Z W N 0 a W 9 u M S 9 0 Y W J 1 b G E t a 2 9 y b m F u X 1 N 1 c H B s Z W 1 l b n Q g N C 0 x M i 9 B d X R v U m V t b 3 Z l Z E N v b H V t b n M x L n t D b 2 x 1 b W 4 x N y w x N n 0 m c X V v d D s s J n F 1 b 3 Q 7 U 2 V j d G l v b j E v d G F i d W x h L W t v c m 5 h b l 9 T d X B w b G V t Z W 5 0 I D Q t M T I v Q X V 0 b 1 J l b W 9 2 Z W R D b 2 x 1 b W 5 z M S 5 7 Q 2 9 s d W 1 u M T g s M T d 9 J n F 1 b 3 Q 7 L C Z x d W 9 0 O 1 N l Y 3 R p b 2 4 x L 3 R h Y n V s Y S 1 r b 3 J u Y W 5 f U 3 V w c G x l b W V u d C A 0 L T E y L 0 F 1 d G 9 S Z W 1 v d m V k Q 2 9 s d W 1 u c z E u e 0 N v b H V t b j E 5 L D E 4 f S Z x d W 9 0 O y w m c X V v d D t T Z W N 0 a W 9 u M S 9 0 Y W J 1 b G E t a 2 9 y b m F u X 1 N 1 c H B s Z W 1 l b n Q g N C 0 x M i 9 B d X R v U m V t b 3 Z l Z E N v b H V t b n M x L n t D b 2 x 1 b W 4 y M C w x O X 0 m c X V v d D s s J n F 1 b 3 Q 7 U 2 V j d G l v b j E v d G F i d W x h L W t v c m 5 h b l 9 T d X B w b G V t Z W 5 0 I D Q t M T I v Q X V 0 b 1 J l b W 9 2 Z W R D b 2 x 1 b W 5 z M S 5 7 Q 2 9 s d W 1 u M j E s M j B 9 J n F 1 b 3 Q 7 L C Z x d W 9 0 O 1 N l Y 3 R p b 2 4 x L 3 R h Y n V s Y S 1 r b 3 J u Y W 5 f U 3 V w c G x l b W V u d C A 0 L T E y L 0 F 1 d G 9 S Z W 1 v d m V k Q 2 9 s d W 1 u c z E u e 0 N v b H V t b j I y L D I x f S Z x d W 9 0 O y w m c X V v d D t T Z W N 0 a W 9 u M S 9 0 Y W J 1 b G E t a 2 9 y b m F u X 1 N 1 c H B s Z W 1 l b n Q g N C 0 x M i 9 B d X R v U m V t b 3 Z l Z E N v b H V t b n M x L n t D b 2 x 1 b W 4 y M y w y M n 0 m c X V v d D s s J n F 1 b 3 Q 7 U 2 V j d G l v b j E v d G F i d W x h L W t v c m 5 h b l 9 T d X B w b G V t Z W 5 0 I D Q t M T I v Q X V 0 b 1 J l b W 9 2 Z W R D b 2 x 1 b W 5 z M S 5 7 Q 2 9 s d W 1 u M j Q s M j N 9 J n F 1 b 3 Q 7 L C Z x d W 9 0 O 1 N l Y 3 R p b 2 4 x L 3 R h Y n V s Y S 1 r b 3 J u Y W 5 f U 3 V w c G x l b W V u d C A 0 L T E y L 0 F 1 d G 9 S Z W 1 v d m V k Q 2 9 s d W 1 u c z E u e 0 N v b H V t b j I 1 L D I 0 f S Z x d W 9 0 O y w m c X V v d D t T Z W N 0 a W 9 u M S 9 0 Y W J 1 b G E t a 2 9 y b m F u X 1 N 1 c H B s Z W 1 l b n Q g N C 0 x M i 9 B d X R v U m V t b 3 Z l Z E N v b H V t b n M x L n t D b 2 x 1 b W 4 y N i w y N X 0 m c X V v d D s s J n F 1 b 3 Q 7 U 2 V j d G l v b j E v d G F i d W x h L W t v c m 5 h b l 9 T d X B w b G V t Z W 5 0 I D Q t M T I v Q X V 0 b 1 J l b W 9 2 Z W R D b 2 x 1 b W 5 z M S 5 7 Q 2 9 s d W 1 u M j c s M j Z 9 J n F 1 b 3 Q 7 L C Z x d W 9 0 O 1 N l Y 3 R p b 2 4 x L 3 R h Y n V s Y S 1 r b 3 J u Y W 5 f U 3 V w c G x l b W V u d C A 0 L T E y L 0 F 1 d G 9 S Z W 1 v d m V k Q 2 9 s d W 1 u c z E u e 0 N v b H V t b j I 4 L D I 3 f S Z x d W 9 0 O y w m c X V v d D t T Z W N 0 a W 9 u M S 9 0 Y W J 1 b G E t a 2 9 y b m F u X 1 N 1 c H B s Z W 1 l b n Q g N C 0 x M i 9 B d X R v U m V t b 3 Z l Z E N v b H V t b n M x L n t D b 2 x 1 b W 4 y O S w y O H 0 m c X V v d D s s J n F 1 b 3 Q 7 U 2 V j d G l v b j E v d G F i d W x h L W t v c m 5 h b l 9 T d X B w b G V t Z W 5 0 I D Q t M T I v Q X V 0 b 1 J l b W 9 2 Z W R D b 2 x 1 b W 5 z M S 5 7 Q 2 9 s d W 1 u M z A s M j l 9 J n F 1 b 3 Q 7 L C Z x d W 9 0 O 1 N l Y 3 R p b 2 4 x L 3 R h Y n V s Y S 1 r b 3 J u Y W 5 f U 3 V w c G x l b W V u d C A 0 L T E y L 0 F 1 d G 9 S Z W 1 v d m V k Q 2 9 s d W 1 u c z E u e 0 N v b H V t b j M x L D M w f S Z x d W 9 0 O y w m c X V v d D t T Z W N 0 a W 9 u M S 9 0 Y W J 1 b G E t a 2 9 y b m F u X 1 N 1 c H B s Z W 1 l b n Q g N C 0 x M i 9 B d X R v U m V t b 3 Z l Z E N v b H V t b n M x L n t D b 2 x 1 b W 4 z M i w z M X 0 m c X V v d D s s J n F 1 b 3 Q 7 U 2 V j d G l v b j E v d G F i d W x h L W t v c m 5 h b l 9 T d X B w b G V t Z W 5 0 I D Q t M T I v Q X V 0 b 1 J l b W 9 2 Z W R D b 2 x 1 b W 5 z M S 5 7 Q 2 9 s d W 1 u M z M s M z J 9 J n F 1 b 3 Q 7 L C Z x d W 9 0 O 1 N l Y 3 R p b 2 4 x L 3 R h Y n V s Y S 1 r b 3 J u Y W 5 f U 3 V w c G x l b W V u d C A 0 L T E y L 0 F 1 d G 9 S Z W 1 v d m V k Q 2 9 s d W 1 u c z E u e 0 N v b H V t b j M 0 L D M z f S Z x d W 9 0 O y w m c X V v d D t T Z W N 0 a W 9 u M S 9 0 Y W J 1 b G E t a 2 9 y b m F u X 1 N 1 c H B s Z W 1 l b n Q g N C 0 x M i 9 B d X R v U m V t b 3 Z l Z E N v b H V t b n M x L n t D b 2 x 1 b W 4 z N S w z N H 0 m c X V v d D s s J n F 1 b 3 Q 7 U 2 V j d G l v b j E v d G F i d W x h L W t v c m 5 h b l 9 T d X B w b G V t Z W 5 0 I D Q t M T I v Q X V 0 b 1 J l b W 9 2 Z W R D b 2 x 1 b W 5 z M S 5 7 Q 2 9 s d W 1 u M z Y s M z V 9 J n F 1 b 3 Q 7 L C Z x d W 9 0 O 1 N l Y 3 R p b 2 4 x L 3 R h Y n V s Y S 1 r b 3 J u Y W 5 f U 3 V w c G x l b W V u d C A 0 L T E y L 0 F 1 d G 9 S Z W 1 v d m V k Q 2 9 s d W 1 u c z E u e 0 N v b H V t b j M 3 L D M 2 f S Z x d W 9 0 O y w m c X V v d D t T Z W N 0 a W 9 u M S 9 0 Y W J 1 b G E t a 2 9 y b m F u X 1 N 1 c H B s Z W 1 l b n Q g N C 0 x M i 9 B d X R v U m V t b 3 Z l Z E N v b H V t b n M x L n t D b 2 x 1 b W 4 z O C w z N 3 0 m c X V v d D s s J n F 1 b 3 Q 7 U 2 V j d G l v b j E v d G F i d W x h L W t v c m 5 h b l 9 T d X B w b G V t Z W 5 0 I D Q t M T I v Q X V 0 b 1 J l b W 9 2 Z W R D b 2 x 1 b W 5 z M S 5 7 Q 2 9 s d W 1 u M z k s M z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I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x V D E 4 O j I z O j U z L j U 1 N j c z N j N a I i A v P j x F b n R y e S B U e X B l P S J G a W x s Q 2 9 s d W 1 u V H l w Z X M i I F Z h b H V l P S J z Q m d Z R 0 J n W U d C Z 1 l H Q m d Z R 0 J n W U d C Z 1 l H Q m d Z R 0 J n T U d B d 1 l E Q m d N R 0 F 3 W U R C Z 0 1 H Q X d Z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Z D I x Z T I y Z S 1 m O D M z L T Q 3 Y j c t Y m Q 5 N y 0 2 Y 2 Q y M j E 2 N T c z M 2 Y i I C 8 + P E V u d H J 5 I F R 5 c G U 9 I l J l b G F 0 a W 9 u c 2 h p c E l u Z m 9 D b 2 5 0 Y W l u Z X I i I F Z h b H V l P S J z e y Z x d W 9 0 O 2 N v b H V t b k N v d W 5 0 J n F 1 b 3 Q 7 O j M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1 b G E t a 2 9 y b m F u X 1 N 1 c H B s Z W 1 l b n Q g N C 0 x M i A o M i k v Q X V 0 b 1 J l b W 9 2 Z W R D b 2 x 1 b W 5 z M S 5 7 Q 2 9 s d W 1 u M S w w f S Z x d W 9 0 O y w m c X V v d D t T Z W N 0 a W 9 u M S 9 0 Y W J 1 b G E t a 2 9 y b m F u X 1 N 1 c H B s Z W 1 l b n Q g N C 0 x M i A o M i k v Q X V 0 b 1 J l b W 9 2 Z W R D b 2 x 1 b W 5 z M S 5 7 Q 2 9 s d W 1 u M i w x f S Z x d W 9 0 O y w m c X V v d D t T Z W N 0 a W 9 u M S 9 0 Y W J 1 b G E t a 2 9 y b m F u X 1 N 1 c H B s Z W 1 l b n Q g N C 0 x M i A o M i k v Q X V 0 b 1 J l b W 9 2 Z W R D b 2 x 1 b W 5 z M S 5 7 Q 2 9 s d W 1 u M y w y f S Z x d W 9 0 O y w m c X V v d D t T Z W N 0 a W 9 u M S 9 0 Y W J 1 b G E t a 2 9 y b m F u X 1 N 1 c H B s Z W 1 l b n Q g N C 0 x M i A o M i k v Q X V 0 b 1 J l b W 9 2 Z W R D b 2 x 1 b W 5 z M S 5 7 Q 2 9 s d W 1 u N C w z f S Z x d W 9 0 O y w m c X V v d D t T Z W N 0 a W 9 u M S 9 0 Y W J 1 b G E t a 2 9 y b m F u X 1 N 1 c H B s Z W 1 l b n Q g N C 0 x M i A o M i k v Q X V 0 b 1 J l b W 9 2 Z W R D b 2 x 1 b W 5 z M S 5 7 Q 2 9 s d W 1 u N S w 0 f S Z x d W 9 0 O y w m c X V v d D t T Z W N 0 a W 9 u M S 9 0 Y W J 1 b G E t a 2 9 y b m F u X 1 N 1 c H B s Z W 1 l b n Q g N C 0 x M i A o M i k v Q X V 0 b 1 J l b W 9 2 Z W R D b 2 x 1 b W 5 z M S 5 7 Q 2 9 s d W 1 u N i w 1 f S Z x d W 9 0 O y w m c X V v d D t T Z W N 0 a W 9 u M S 9 0 Y W J 1 b G E t a 2 9 y b m F u X 1 N 1 c H B s Z W 1 l b n Q g N C 0 x M i A o M i k v Q X V 0 b 1 J l b W 9 2 Z W R D b 2 x 1 b W 5 z M S 5 7 Q 2 9 s d W 1 u N y w 2 f S Z x d W 9 0 O y w m c X V v d D t T Z W N 0 a W 9 u M S 9 0 Y W J 1 b G E t a 2 9 y b m F u X 1 N 1 c H B s Z W 1 l b n Q g N C 0 x M i A o M i k v Q X V 0 b 1 J l b W 9 2 Z W R D b 2 x 1 b W 5 z M S 5 7 Q 2 9 s d W 1 u O C w 3 f S Z x d W 9 0 O y w m c X V v d D t T Z W N 0 a W 9 u M S 9 0 Y W J 1 b G E t a 2 9 y b m F u X 1 N 1 c H B s Z W 1 l b n Q g N C 0 x M i A o M i k v Q X V 0 b 1 J l b W 9 2 Z W R D b 2 x 1 b W 5 z M S 5 7 Q 2 9 s d W 1 u O S w 4 f S Z x d W 9 0 O y w m c X V v d D t T Z W N 0 a W 9 u M S 9 0 Y W J 1 b G E t a 2 9 y b m F u X 1 N 1 c H B s Z W 1 l b n Q g N C 0 x M i A o M i k v Q X V 0 b 1 J l b W 9 2 Z W R D b 2 x 1 b W 5 z M S 5 7 Q 2 9 s d W 1 u M T A s O X 0 m c X V v d D s s J n F 1 b 3 Q 7 U 2 V j d G l v b j E v d G F i d W x h L W t v c m 5 h b l 9 T d X B w b G V t Z W 5 0 I D Q t M T I g K D I p L 0 F 1 d G 9 S Z W 1 v d m V k Q 2 9 s d W 1 u c z E u e 0 N v b H V t b j E x L D E w f S Z x d W 9 0 O y w m c X V v d D t T Z W N 0 a W 9 u M S 9 0 Y W J 1 b G E t a 2 9 y b m F u X 1 N 1 c H B s Z W 1 l b n Q g N C 0 x M i A o M i k v Q X V 0 b 1 J l b W 9 2 Z W R D b 2 x 1 b W 5 z M S 5 7 Q 2 9 s d W 1 u M T I s M T F 9 J n F 1 b 3 Q 7 L C Z x d W 9 0 O 1 N l Y 3 R p b 2 4 x L 3 R h Y n V s Y S 1 r b 3 J u Y W 5 f U 3 V w c G x l b W V u d C A 0 L T E y I C g y K S 9 B d X R v U m V t b 3 Z l Z E N v b H V t b n M x L n t D b 2 x 1 b W 4 x M y w x M n 0 m c X V v d D s s J n F 1 b 3 Q 7 U 2 V j d G l v b j E v d G F i d W x h L W t v c m 5 h b l 9 T d X B w b G V t Z W 5 0 I D Q t M T I g K D I p L 0 F 1 d G 9 S Z W 1 v d m V k Q 2 9 s d W 1 u c z E u e 0 N v b H V t b j E 0 L D E z f S Z x d W 9 0 O y w m c X V v d D t T Z W N 0 a W 9 u M S 9 0 Y W J 1 b G E t a 2 9 y b m F u X 1 N 1 c H B s Z W 1 l b n Q g N C 0 x M i A o M i k v Q X V 0 b 1 J l b W 9 2 Z W R D b 2 x 1 b W 5 z M S 5 7 Q 2 9 s d W 1 u M T U s M T R 9 J n F 1 b 3 Q 7 L C Z x d W 9 0 O 1 N l Y 3 R p b 2 4 x L 3 R h Y n V s Y S 1 r b 3 J u Y W 5 f U 3 V w c G x l b W V u d C A 0 L T E y I C g y K S 9 B d X R v U m V t b 3 Z l Z E N v b H V t b n M x L n t D b 2 x 1 b W 4 x N i w x N X 0 m c X V v d D s s J n F 1 b 3 Q 7 U 2 V j d G l v b j E v d G F i d W x h L W t v c m 5 h b l 9 T d X B w b G V t Z W 5 0 I D Q t M T I g K D I p L 0 F 1 d G 9 S Z W 1 v d m V k Q 2 9 s d W 1 u c z E u e 0 N v b H V t b j E 3 L D E 2 f S Z x d W 9 0 O y w m c X V v d D t T Z W N 0 a W 9 u M S 9 0 Y W J 1 b G E t a 2 9 y b m F u X 1 N 1 c H B s Z W 1 l b n Q g N C 0 x M i A o M i k v Q X V 0 b 1 J l b W 9 2 Z W R D b 2 x 1 b W 5 z M S 5 7 Q 2 9 s d W 1 u M T g s M T d 9 J n F 1 b 3 Q 7 L C Z x d W 9 0 O 1 N l Y 3 R p b 2 4 x L 3 R h Y n V s Y S 1 r b 3 J u Y W 5 f U 3 V w c G x l b W V u d C A 0 L T E y I C g y K S 9 B d X R v U m V t b 3 Z l Z E N v b H V t b n M x L n t D b 2 x 1 b W 4 x O S w x O H 0 m c X V v d D s s J n F 1 b 3 Q 7 U 2 V j d G l v b j E v d G F i d W x h L W t v c m 5 h b l 9 T d X B w b G V t Z W 5 0 I D Q t M T I g K D I p L 0 F 1 d G 9 S Z W 1 v d m V k Q 2 9 s d W 1 u c z E u e 0 N v b H V t b j I w L D E 5 f S Z x d W 9 0 O y w m c X V v d D t T Z W N 0 a W 9 u M S 9 0 Y W J 1 b G E t a 2 9 y b m F u X 1 N 1 c H B s Z W 1 l b n Q g N C 0 x M i A o M i k v Q X V 0 b 1 J l b W 9 2 Z W R D b 2 x 1 b W 5 z M S 5 7 Q 2 9 s d W 1 u M j E s M j B 9 J n F 1 b 3 Q 7 L C Z x d W 9 0 O 1 N l Y 3 R p b 2 4 x L 3 R h Y n V s Y S 1 r b 3 J u Y W 5 f U 3 V w c G x l b W V u d C A 0 L T E y I C g y K S 9 B d X R v U m V t b 3 Z l Z E N v b H V t b n M x L n t D b 2 x 1 b W 4 y M i w y M X 0 m c X V v d D s s J n F 1 b 3 Q 7 U 2 V j d G l v b j E v d G F i d W x h L W t v c m 5 h b l 9 T d X B w b G V t Z W 5 0 I D Q t M T I g K D I p L 0 F 1 d G 9 S Z W 1 v d m V k Q 2 9 s d W 1 u c z E u e 0 N v b H V t b j I z L D I y f S Z x d W 9 0 O y w m c X V v d D t T Z W N 0 a W 9 u M S 9 0 Y W J 1 b G E t a 2 9 y b m F u X 1 N 1 c H B s Z W 1 l b n Q g N C 0 x M i A o M i k v Q X V 0 b 1 J l b W 9 2 Z W R D b 2 x 1 b W 5 z M S 5 7 Q 2 9 s d W 1 u M j Q s M j N 9 J n F 1 b 3 Q 7 L C Z x d W 9 0 O 1 N l Y 3 R p b 2 4 x L 3 R h Y n V s Y S 1 r b 3 J u Y W 5 f U 3 V w c G x l b W V u d C A 0 L T E y I C g y K S 9 B d X R v U m V t b 3 Z l Z E N v b H V t b n M x L n t D b 2 x 1 b W 4 y N S w y N H 0 m c X V v d D s s J n F 1 b 3 Q 7 U 2 V j d G l v b j E v d G F i d W x h L W t v c m 5 h b l 9 T d X B w b G V t Z W 5 0 I D Q t M T I g K D I p L 0 F 1 d G 9 S Z W 1 v d m V k Q 2 9 s d W 1 u c z E u e 0 N v b H V t b j I 2 L D I 1 f S Z x d W 9 0 O y w m c X V v d D t T Z W N 0 a W 9 u M S 9 0 Y W J 1 b G E t a 2 9 y b m F u X 1 N 1 c H B s Z W 1 l b n Q g N C 0 x M i A o M i k v Q X V 0 b 1 J l b W 9 2 Z W R D b 2 x 1 b W 5 z M S 5 7 Q 2 9 s d W 1 u M j c s M j Z 9 J n F 1 b 3 Q 7 L C Z x d W 9 0 O 1 N l Y 3 R p b 2 4 x L 3 R h Y n V s Y S 1 r b 3 J u Y W 5 f U 3 V w c G x l b W V u d C A 0 L T E y I C g y K S 9 B d X R v U m V t b 3 Z l Z E N v b H V t b n M x L n t D b 2 x 1 b W 4 y O C w y N 3 0 m c X V v d D s s J n F 1 b 3 Q 7 U 2 V j d G l v b j E v d G F i d W x h L W t v c m 5 h b l 9 T d X B w b G V t Z W 5 0 I D Q t M T I g K D I p L 0 F 1 d G 9 S Z W 1 v d m V k Q 2 9 s d W 1 u c z E u e 0 N v b H V t b j I 5 L D I 4 f S Z x d W 9 0 O y w m c X V v d D t T Z W N 0 a W 9 u M S 9 0 Y W J 1 b G E t a 2 9 y b m F u X 1 N 1 c H B s Z W 1 l b n Q g N C 0 x M i A o M i k v Q X V 0 b 1 J l b W 9 2 Z W R D b 2 x 1 b W 5 z M S 5 7 Q 2 9 s d W 1 u M z A s M j l 9 J n F 1 b 3 Q 7 L C Z x d W 9 0 O 1 N l Y 3 R p b 2 4 x L 3 R h Y n V s Y S 1 r b 3 J u Y W 5 f U 3 V w c G x l b W V u d C A 0 L T E y I C g y K S 9 B d X R v U m V t b 3 Z l Z E N v b H V t b n M x L n t D b 2 x 1 b W 4 z M S w z M H 0 m c X V v d D s s J n F 1 b 3 Q 7 U 2 V j d G l v b j E v d G F i d W x h L W t v c m 5 h b l 9 T d X B w b G V t Z W 5 0 I D Q t M T I g K D I p L 0 F 1 d G 9 S Z W 1 v d m V k Q 2 9 s d W 1 u c z E u e 0 N v b H V t b j M y L D M x f S Z x d W 9 0 O y w m c X V v d D t T Z W N 0 a W 9 u M S 9 0 Y W J 1 b G E t a 2 9 y b m F u X 1 N 1 c H B s Z W 1 l b n Q g N C 0 x M i A o M i k v Q X V 0 b 1 J l b W 9 2 Z W R D b 2 x 1 b W 5 z M S 5 7 Q 2 9 s d W 1 u M z M s M z J 9 J n F 1 b 3 Q 7 L C Z x d W 9 0 O 1 N l Y 3 R p b 2 4 x L 3 R h Y n V s Y S 1 r b 3 J u Y W 5 f U 3 V w c G x l b W V u d C A 0 L T E y I C g y K S 9 B d X R v U m V t b 3 Z l Z E N v b H V t b n M x L n t D b 2 x 1 b W 4 z N C w z M 3 0 m c X V v d D s s J n F 1 b 3 Q 7 U 2 V j d G l v b j E v d G F i d W x h L W t v c m 5 h b l 9 T d X B w b G V t Z W 5 0 I D Q t M T I g K D I p L 0 F 1 d G 9 S Z W 1 v d m V k Q 2 9 s d W 1 u c z E u e 0 N v b H V t b j M 1 L D M 0 f S Z x d W 9 0 O y w m c X V v d D t T Z W N 0 a W 9 u M S 9 0 Y W J 1 b G E t a 2 9 y b m F u X 1 N 1 c H B s Z W 1 l b n Q g N C 0 x M i A o M i k v Q X V 0 b 1 J l b W 9 2 Z W R D b 2 x 1 b W 5 z M S 5 7 Q 2 9 s d W 1 u M z Y s M z V 9 J n F 1 b 3 Q 7 L C Z x d W 9 0 O 1 N l Y 3 R p b 2 4 x L 3 R h Y n V s Y S 1 r b 3 J u Y W 5 f U 3 V w c G x l b W V u d C A 0 L T E y I C g y K S 9 B d X R v U m V t b 3 Z l Z E N v b H V t b n M x L n t D b 2 x 1 b W 4 z N y w z N n 0 m c X V v d D s s J n F 1 b 3 Q 7 U 2 V j d G l v b j E v d G F i d W x h L W t v c m 5 h b l 9 T d X B w b G V t Z W 5 0 I D Q t M T I g K D I p L 0 F 1 d G 9 S Z W 1 v d m V k Q 2 9 s d W 1 u c z E u e 0 N v b H V t b j M 4 L D M 3 f S Z x d W 9 0 O y w m c X V v d D t T Z W N 0 a W 9 u M S 9 0 Y W J 1 b G E t a 2 9 y b m F u X 1 N 1 c H B s Z W 1 l b n Q g N C 0 x M i A o M i k v Q X V 0 b 1 J l b W 9 2 Z W R D b 2 x 1 b W 5 z M S 5 7 Q 2 9 s d W 1 u M z k s M z h 9 J n F 1 b 3 Q 7 X S w m c X V v d D t D b 2 x 1 b W 5 D b 3 V u d C Z x d W 9 0 O z o z O S w m c X V v d D t L Z X l D b 2 x 1 b W 5 O Y W 1 l c y Z x d W 9 0 O z p b X S w m c X V v d D t D b 2 x 1 b W 5 J Z G V u d G l 0 a W V z J n F 1 b 3 Q 7 O l s m c X V v d D t T Z W N 0 a W 9 u M S 9 0 Y W J 1 b G E t a 2 9 y b m F u X 1 N 1 c H B s Z W 1 l b n Q g N C 0 x M i A o M i k v Q X V 0 b 1 J l b W 9 2 Z W R D b 2 x 1 b W 5 z M S 5 7 Q 2 9 s d W 1 u M S w w f S Z x d W 9 0 O y w m c X V v d D t T Z W N 0 a W 9 u M S 9 0 Y W J 1 b G E t a 2 9 y b m F u X 1 N 1 c H B s Z W 1 l b n Q g N C 0 x M i A o M i k v Q X V 0 b 1 J l b W 9 2 Z W R D b 2 x 1 b W 5 z M S 5 7 Q 2 9 s d W 1 u M i w x f S Z x d W 9 0 O y w m c X V v d D t T Z W N 0 a W 9 u M S 9 0 Y W J 1 b G E t a 2 9 y b m F u X 1 N 1 c H B s Z W 1 l b n Q g N C 0 x M i A o M i k v Q X V 0 b 1 J l b W 9 2 Z W R D b 2 x 1 b W 5 z M S 5 7 Q 2 9 s d W 1 u M y w y f S Z x d W 9 0 O y w m c X V v d D t T Z W N 0 a W 9 u M S 9 0 Y W J 1 b G E t a 2 9 y b m F u X 1 N 1 c H B s Z W 1 l b n Q g N C 0 x M i A o M i k v Q X V 0 b 1 J l b W 9 2 Z W R D b 2 x 1 b W 5 z M S 5 7 Q 2 9 s d W 1 u N C w z f S Z x d W 9 0 O y w m c X V v d D t T Z W N 0 a W 9 u M S 9 0 Y W J 1 b G E t a 2 9 y b m F u X 1 N 1 c H B s Z W 1 l b n Q g N C 0 x M i A o M i k v Q X V 0 b 1 J l b W 9 2 Z W R D b 2 x 1 b W 5 z M S 5 7 Q 2 9 s d W 1 u N S w 0 f S Z x d W 9 0 O y w m c X V v d D t T Z W N 0 a W 9 u M S 9 0 Y W J 1 b G E t a 2 9 y b m F u X 1 N 1 c H B s Z W 1 l b n Q g N C 0 x M i A o M i k v Q X V 0 b 1 J l b W 9 2 Z W R D b 2 x 1 b W 5 z M S 5 7 Q 2 9 s d W 1 u N i w 1 f S Z x d W 9 0 O y w m c X V v d D t T Z W N 0 a W 9 u M S 9 0 Y W J 1 b G E t a 2 9 y b m F u X 1 N 1 c H B s Z W 1 l b n Q g N C 0 x M i A o M i k v Q X V 0 b 1 J l b W 9 2 Z W R D b 2 x 1 b W 5 z M S 5 7 Q 2 9 s d W 1 u N y w 2 f S Z x d W 9 0 O y w m c X V v d D t T Z W N 0 a W 9 u M S 9 0 Y W J 1 b G E t a 2 9 y b m F u X 1 N 1 c H B s Z W 1 l b n Q g N C 0 x M i A o M i k v Q X V 0 b 1 J l b W 9 2 Z W R D b 2 x 1 b W 5 z M S 5 7 Q 2 9 s d W 1 u O C w 3 f S Z x d W 9 0 O y w m c X V v d D t T Z W N 0 a W 9 u M S 9 0 Y W J 1 b G E t a 2 9 y b m F u X 1 N 1 c H B s Z W 1 l b n Q g N C 0 x M i A o M i k v Q X V 0 b 1 J l b W 9 2 Z W R D b 2 x 1 b W 5 z M S 5 7 Q 2 9 s d W 1 u O S w 4 f S Z x d W 9 0 O y w m c X V v d D t T Z W N 0 a W 9 u M S 9 0 Y W J 1 b G E t a 2 9 y b m F u X 1 N 1 c H B s Z W 1 l b n Q g N C 0 x M i A o M i k v Q X V 0 b 1 J l b W 9 2 Z W R D b 2 x 1 b W 5 z M S 5 7 Q 2 9 s d W 1 u M T A s O X 0 m c X V v d D s s J n F 1 b 3 Q 7 U 2 V j d G l v b j E v d G F i d W x h L W t v c m 5 h b l 9 T d X B w b G V t Z W 5 0 I D Q t M T I g K D I p L 0 F 1 d G 9 S Z W 1 v d m V k Q 2 9 s d W 1 u c z E u e 0 N v b H V t b j E x L D E w f S Z x d W 9 0 O y w m c X V v d D t T Z W N 0 a W 9 u M S 9 0 Y W J 1 b G E t a 2 9 y b m F u X 1 N 1 c H B s Z W 1 l b n Q g N C 0 x M i A o M i k v Q X V 0 b 1 J l b W 9 2 Z W R D b 2 x 1 b W 5 z M S 5 7 Q 2 9 s d W 1 u M T I s M T F 9 J n F 1 b 3 Q 7 L C Z x d W 9 0 O 1 N l Y 3 R p b 2 4 x L 3 R h Y n V s Y S 1 r b 3 J u Y W 5 f U 3 V w c G x l b W V u d C A 0 L T E y I C g y K S 9 B d X R v U m V t b 3 Z l Z E N v b H V t b n M x L n t D b 2 x 1 b W 4 x M y w x M n 0 m c X V v d D s s J n F 1 b 3 Q 7 U 2 V j d G l v b j E v d G F i d W x h L W t v c m 5 h b l 9 T d X B w b G V t Z W 5 0 I D Q t M T I g K D I p L 0 F 1 d G 9 S Z W 1 v d m V k Q 2 9 s d W 1 u c z E u e 0 N v b H V t b j E 0 L D E z f S Z x d W 9 0 O y w m c X V v d D t T Z W N 0 a W 9 u M S 9 0 Y W J 1 b G E t a 2 9 y b m F u X 1 N 1 c H B s Z W 1 l b n Q g N C 0 x M i A o M i k v Q X V 0 b 1 J l b W 9 2 Z W R D b 2 x 1 b W 5 z M S 5 7 Q 2 9 s d W 1 u M T U s M T R 9 J n F 1 b 3 Q 7 L C Z x d W 9 0 O 1 N l Y 3 R p b 2 4 x L 3 R h Y n V s Y S 1 r b 3 J u Y W 5 f U 3 V w c G x l b W V u d C A 0 L T E y I C g y K S 9 B d X R v U m V t b 3 Z l Z E N v b H V t b n M x L n t D b 2 x 1 b W 4 x N i w x N X 0 m c X V v d D s s J n F 1 b 3 Q 7 U 2 V j d G l v b j E v d G F i d W x h L W t v c m 5 h b l 9 T d X B w b G V t Z W 5 0 I D Q t M T I g K D I p L 0 F 1 d G 9 S Z W 1 v d m V k Q 2 9 s d W 1 u c z E u e 0 N v b H V t b j E 3 L D E 2 f S Z x d W 9 0 O y w m c X V v d D t T Z W N 0 a W 9 u M S 9 0 Y W J 1 b G E t a 2 9 y b m F u X 1 N 1 c H B s Z W 1 l b n Q g N C 0 x M i A o M i k v Q X V 0 b 1 J l b W 9 2 Z W R D b 2 x 1 b W 5 z M S 5 7 Q 2 9 s d W 1 u M T g s M T d 9 J n F 1 b 3 Q 7 L C Z x d W 9 0 O 1 N l Y 3 R p b 2 4 x L 3 R h Y n V s Y S 1 r b 3 J u Y W 5 f U 3 V w c G x l b W V u d C A 0 L T E y I C g y K S 9 B d X R v U m V t b 3 Z l Z E N v b H V t b n M x L n t D b 2 x 1 b W 4 x O S w x O H 0 m c X V v d D s s J n F 1 b 3 Q 7 U 2 V j d G l v b j E v d G F i d W x h L W t v c m 5 h b l 9 T d X B w b G V t Z W 5 0 I D Q t M T I g K D I p L 0 F 1 d G 9 S Z W 1 v d m V k Q 2 9 s d W 1 u c z E u e 0 N v b H V t b j I w L D E 5 f S Z x d W 9 0 O y w m c X V v d D t T Z W N 0 a W 9 u M S 9 0 Y W J 1 b G E t a 2 9 y b m F u X 1 N 1 c H B s Z W 1 l b n Q g N C 0 x M i A o M i k v Q X V 0 b 1 J l b W 9 2 Z W R D b 2 x 1 b W 5 z M S 5 7 Q 2 9 s d W 1 u M j E s M j B 9 J n F 1 b 3 Q 7 L C Z x d W 9 0 O 1 N l Y 3 R p b 2 4 x L 3 R h Y n V s Y S 1 r b 3 J u Y W 5 f U 3 V w c G x l b W V u d C A 0 L T E y I C g y K S 9 B d X R v U m V t b 3 Z l Z E N v b H V t b n M x L n t D b 2 x 1 b W 4 y M i w y M X 0 m c X V v d D s s J n F 1 b 3 Q 7 U 2 V j d G l v b j E v d G F i d W x h L W t v c m 5 h b l 9 T d X B w b G V t Z W 5 0 I D Q t M T I g K D I p L 0 F 1 d G 9 S Z W 1 v d m V k Q 2 9 s d W 1 u c z E u e 0 N v b H V t b j I z L D I y f S Z x d W 9 0 O y w m c X V v d D t T Z W N 0 a W 9 u M S 9 0 Y W J 1 b G E t a 2 9 y b m F u X 1 N 1 c H B s Z W 1 l b n Q g N C 0 x M i A o M i k v Q X V 0 b 1 J l b W 9 2 Z W R D b 2 x 1 b W 5 z M S 5 7 Q 2 9 s d W 1 u M j Q s M j N 9 J n F 1 b 3 Q 7 L C Z x d W 9 0 O 1 N l Y 3 R p b 2 4 x L 3 R h Y n V s Y S 1 r b 3 J u Y W 5 f U 3 V w c G x l b W V u d C A 0 L T E y I C g y K S 9 B d X R v U m V t b 3 Z l Z E N v b H V t b n M x L n t D b 2 x 1 b W 4 y N S w y N H 0 m c X V v d D s s J n F 1 b 3 Q 7 U 2 V j d G l v b j E v d G F i d W x h L W t v c m 5 h b l 9 T d X B w b G V t Z W 5 0 I D Q t M T I g K D I p L 0 F 1 d G 9 S Z W 1 v d m V k Q 2 9 s d W 1 u c z E u e 0 N v b H V t b j I 2 L D I 1 f S Z x d W 9 0 O y w m c X V v d D t T Z W N 0 a W 9 u M S 9 0 Y W J 1 b G E t a 2 9 y b m F u X 1 N 1 c H B s Z W 1 l b n Q g N C 0 x M i A o M i k v Q X V 0 b 1 J l b W 9 2 Z W R D b 2 x 1 b W 5 z M S 5 7 Q 2 9 s d W 1 u M j c s M j Z 9 J n F 1 b 3 Q 7 L C Z x d W 9 0 O 1 N l Y 3 R p b 2 4 x L 3 R h Y n V s Y S 1 r b 3 J u Y W 5 f U 3 V w c G x l b W V u d C A 0 L T E y I C g y K S 9 B d X R v U m V t b 3 Z l Z E N v b H V t b n M x L n t D b 2 x 1 b W 4 y O C w y N 3 0 m c X V v d D s s J n F 1 b 3 Q 7 U 2 V j d G l v b j E v d G F i d W x h L W t v c m 5 h b l 9 T d X B w b G V t Z W 5 0 I D Q t M T I g K D I p L 0 F 1 d G 9 S Z W 1 v d m V k Q 2 9 s d W 1 u c z E u e 0 N v b H V t b j I 5 L D I 4 f S Z x d W 9 0 O y w m c X V v d D t T Z W N 0 a W 9 u M S 9 0 Y W J 1 b G E t a 2 9 y b m F u X 1 N 1 c H B s Z W 1 l b n Q g N C 0 x M i A o M i k v Q X V 0 b 1 J l b W 9 2 Z W R D b 2 x 1 b W 5 z M S 5 7 Q 2 9 s d W 1 u M z A s M j l 9 J n F 1 b 3 Q 7 L C Z x d W 9 0 O 1 N l Y 3 R p b 2 4 x L 3 R h Y n V s Y S 1 r b 3 J u Y W 5 f U 3 V w c G x l b W V u d C A 0 L T E y I C g y K S 9 B d X R v U m V t b 3 Z l Z E N v b H V t b n M x L n t D b 2 x 1 b W 4 z M S w z M H 0 m c X V v d D s s J n F 1 b 3 Q 7 U 2 V j d G l v b j E v d G F i d W x h L W t v c m 5 h b l 9 T d X B w b G V t Z W 5 0 I D Q t M T I g K D I p L 0 F 1 d G 9 S Z W 1 v d m V k Q 2 9 s d W 1 u c z E u e 0 N v b H V t b j M y L D M x f S Z x d W 9 0 O y w m c X V v d D t T Z W N 0 a W 9 u M S 9 0 Y W J 1 b G E t a 2 9 y b m F u X 1 N 1 c H B s Z W 1 l b n Q g N C 0 x M i A o M i k v Q X V 0 b 1 J l b W 9 2 Z W R D b 2 x 1 b W 5 z M S 5 7 Q 2 9 s d W 1 u M z M s M z J 9 J n F 1 b 3 Q 7 L C Z x d W 9 0 O 1 N l Y 3 R p b 2 4 x L 3 R h Y n V s Y S 1 r b 3 J u Y W 5 f U 3 V w c G x l b W V u d C A 0 L T E y I C g y K S 9 B d X R v U m V t b 3 Z l Z E N v b H V t b n M x L n t D b 2 x 1 b W 4 z N C w z M 3 0 m c X V v d D s s J n F 1 b 3 Q 7 U 2 V j d G l v b j E v d G F i d W x h L W t v c m 5 h b l 9 T d X B w b G V t Z W 5 0 I D Q t M T I g K D I p L 0 F 1 d G 9 S Z W 1 v d m V k Q 2 9 s d W 1 u c z E u e 0 N v b H V t b j M 1 L D M 0 f S Z x d W 9 0 O y w m c X V v d D t T Z W N 0 a W 9 u M S 9 0 Y W J 1 b G E t a 2 9 y b m F u X 1 N 1 c H B s Z W 1 l b n Q g N C 0 x M i A o M i k v Q X V 0 b 1 J l b W 9 2 Z W R D b 2 x 1 b W 5 z M S 5 7 Q 2 9 s d W 1 u M z Y s M z V 9 J n F 1 b 3 Q 7 L C Z x d W 9 0 O 1 N l Y 3 R p b 2 4 x L 3 R h Y n V s Y S 1 r b 3 J u Y W 5 f U 3 V w c G x l b W V u d C A 0 L T E y I C g y K S 9 B d X R v U m V t b 3 Z l Z E N v b H V t b n M x L n t D b 2 x 1 b W 4 z N y w z N n 0 m c X V v d D s s J n F 1 b 3 Q 7 U 2 V j d G l v b j E v d G F i d W x h L W t v c m 5 h b l 9 T d X B w b G V t Z W 5 0 I D Q t M T I g K D I p L 0 F 1 d G 9 S Z W 1 v d m V k Q 2 9 s d W 1 u c z E u e 0 N v b H V t b j M 4 L D M 3 f S Z x d W 9 0 O y w m c X V v d D t T Z W N 0 a W 9 u M S 9 0 Y W J 1 b G E t a 2 9 y b m F u X 1 N 1 c H B s Z W 1 l b n Q g N C 0 x M i A o M i k v Q X V 0 b 1 J l b W 9 2 Z W R D b 2 x 1 b W 5 z M S 5 7 Q 2 9 s d W 1 u M z k s M z h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W N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J U M j M 6 N D E 6 N T E u M T I 0 N z c 5 M l o i I C 8 + P E V u d H J 5 I F R 5 c G U 9 I k Z p b G x D b 2 x 1 b W 5 U e X B l c y I g V m F s d W U 9 I n N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W I 1 Z j l m M T Q t O G V i N S 0 0 Y T J i L W E 0 Z W M t O T Q 3 Y j F k M T I x M W E 0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A w N y A o U G F n Z S A 0 K S 9 B d X R v U m V t b 3 Z l Z E N v b H V t b n M x L n t D b 2 x 1 b W 4 x L D B 9 J n F 1 b 3 Q 7 L C Z x d W 9 0 O 1 N l Y 3 R p b 2 4 x L 1 R h Y m x l M D A 3 I C h Q Y W d l I D Q p L 0 F 1 d G 9 S Z W 1 v d m V k Q 2 9 s d W 1 u c z E u e 0 N v b H V t b j I s M X 0 m c X V v d D s s J n F 1 b 3 Q 7 U 2 V j d G l v b j E v V G F i b G U w M D c g K F B h Z 2 U g N C k v Q X V 0 b 1 J l b W 9 2 Z W R D b 2 x 1 b W 5 z M S 5 7 Q 2 9 s d W 1 u M y w y f S Z x d W 9 0 O y w m c X V v d D t T Z W N 0 a W 9 u M S 9 U Y W J s Z T A w N y A o U G F n Z S A 0 K S 9 B d X R v U m V t b 3 Z l Z E N v b H V t b n M x L n t D b 2 x 1 b W 4 0 L D N 9 J n F 1 b 3 Q 7 L C Z x d W 9 0 O 1 N l Y 3 R p b 2 4 x L 1 R h Y m x l M D A 3 I C h Q Y W d l I D Q p L 0 F 1 d G 9 S Z W 1 v d m V k Q 2 9 s d W 1 u c z E u e 0 N v b H V t b j U s N H 0 m c X V v d D s s J n F 1 b 3 Q 7 U 2 V j d G l v b j E v V G F i b G U w M D c g K F B h Z 2 U g N C k v Q X V 0 b 1 J l b W 9 2 Z W R D b 2 x 1 b W 5 z M S 5 7 Q 2 9 s d W 1 u N i w 1 f S Z x d W 9 0 O y w m c X V v d D t T Z W N 0 a W 9 u M S 9 U Y W J s Z T A w N y A o U G F n Z S A 0 K S 9 B d X R v U m V t b 3 Z l Z E N v b H V t b n M x L n t D b 2 x 1 b W 4 3 L D Z 9 J n F 1 b 3 Q 7 L C Z x d W 9 0 O 1 N l Y 3 R p b 2 4 x L 1 R h Y m x l M D A 3 I C h Q Y W d l I D Q p L 0 F 1 d G 9 S Z W 1 v d m V k Q 2 9 s d W 1 u c z E u e 0 N v b H V t b j g s N 3 0 m c X V v d D s s J n F 1 b 3 Q 7 U 2 V j d G l v b j E v V G F i b G U w M D c g K F B h Z 2 U g N C k v Q X V 0 b 1 J l b W 9 2 Z W R D b 2 x 1 b W 5 z M S 5 7 Q 2 9 s d W 1 u O S w 4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z o 0 M j o y M S 4 w M T E w M j Y 1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2 Y T l k M D J m N S 1 m M D N h L T Q 4 O T Y t O T R j M y 0 0 Z T M 2 N T I 5 N D Q 4 M m E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V G F i b G U w M D k g K F B h Z 2 U g N S k v Q X V 0 b 1 J l b W 9 2 Z W R D b 2 x 1 b W 5 z M S 5 7 Q 2 9 s d W 1 u M S w w f S Z x d W 9 0 O y w m c X V v d D t T Z W N 0 a W 9 u M S 9 U Y W J s Z T A w O S A o U G F n Z S A 1 K S 9 B d X R v U m V t b 3 Z l Z E N v b H V t b n M x L n t D b 2 x 1 b W 4 y L D F 9 J n F 1 b 3 Q 7 L C Z x d W 9 0 O 1 N l Y 3 R p b 2 4 x L 1 R h Y m x l M D A 5 I C h Q Y W d l I D U p L 0 F 1 d G 9 S Z W 1 v d m V k Q 2 9 s d W 1 u c z E u e 0 N v b H V t b j M s M n 0 m c X V v d D s s J n F 1 b 3 Q 7 U 2 V j d G l v b j E v V G F i b G U w M D k g K F B h Z 2 U g N S k v Q X V 0 b 1 J l b W 9 2 Z W R D b 2 x 1 b W 5 z M S 5 7 Q 2 9 s d W 1 u N C w z f S Z x d W 9 0 O y w m c X V v d D t T Z W N 0 a W 9 u M S 9 U Y W J s Z T A w O S A o U G F n Z S A 1 K S 9 B d X R v U m V t b 3 Z l Z E N v b H V t b n M x L n t D b 2 x 1 b W 4 1 L D R 9 J n F 1 b 3 Q 7 L C Z x d W 9 0 O 1 N l Y 3 R p b 2 4 x L 1 R h Y m x l M D A 5 I C h Q Y W d l I D U p L 0 F 1 d G 9 S Z W 1 v d m V k Q 2 9 s d W 1 u c z E u e 0 N v b H V t b j Y s N X 0 m c X V v d D s s J n F 1 b 3 Q 7 U 2 V j d G l v b j E v V G F i b G U w M D k g K F B h Z 2 U g N S k v Q X V 0 b 1 J l b W 9 2 Z W R D b 2 x 1 b W 5 z M S 5 7 Q 2 9 s d W 1 u N y w 2 f S Z x d W 9 0 O y w m c X V v d D t T Z W N 0 a W 9 u M S 9 U Y W J s Z T A w O S A o U G F n Z S A 1 K S 9 B d X R v U m V t b 3 Z l Z E N v b H V t b n M x L n t D b 2 x 1 b W 4 4 L D d 9 J n F 1 b 3 Q 7 L C Z x d W 9 0 O 1 N l Y 3 R p b 2 4 x L 1 R h Y m x l M D A 5 I C h Q Y W d l I D U p L 0 F 1 d G 9 S Z W 1 v d m V k Q 2 9 s d W 1 u c z E u e 0 N v b H V t b j k s O H 0 m c X V v d D s s J n F 1 b 3 Q 7 U 2 V j d G l v b j E v V G F i b G U w M D k g K F B h Z 2 U g N S k v Q X V 0 b 1 J l b W 9 2 Z W R D b 2 x 1 b W 5 z M S 5 7 Q 2 9 s d W 1 u M T A s O X 0 m c X V v d D s s J n F 1 b 3 Q 7 U 2 V j d G l v b j E v V G F i b G U w M D k g K F B h Z 2 U g N S k v Q X V 0 b 1 J l b W 9 2 Z W R D b 2 x 1 b W 5 z M S 5 7 Q 2 9 s d W 1 u M T E s M T B 9 J n F 1 b 3 Q 7 L C Z x d W 9 0 O 1 N l Y 3 R p b 2 4 x L 1 R h Y m x l M D A 5 I C h Q Y W d l I D U p L 0 F 1 d G 9 S Z W 1 v d m V k Q 2 9 s d W 1 u c z E u e 0 N v b H V t b j E y L D E x f S Z x d W 9 0 O y w m c X V v d D t T Z W N 0 a W 9 u M S 9 U Y W J s Z T A w O S A o U G F n Z S A 1 K S 9 B d X R v U m V t b 3 Z l Z E N v b H V t b n M x L n t D b 2 x 1 b W 4 x M y w x M n 0 m c X V v d D s s J n F 1 b 3 Q 7 U 2 V j d G l v b j E v V G F i b G U w M D k g K F B h Z 2 U g N S k v Q X V 0 b 1 J l b W 9 2 Z W R D b 2 x 1 b W 5 z M S 5 7 Q 2 9 s d W 1 u M T Q s M T N 9 J n F 1 b 3 Q 7 L C Z x d W 9 0 O 1 N l Y 3 R p b 2 4 x L 1 R h Y m x l M D A 5 I C h Q Y W d l I D U p L 0 F 1 d G 9 S Z W 1 v d m V k Q 2 9 s d W 1 u c z E u e 0 N v b H V t b j E 1 L D E 0 f S Z x d W 9 0 O y w m c X V v d D t T Z W N 0 a W 9 u M S 9 U Y W J s Z T A w O S A o U G F n Z S A 1 K S 9 B d X R v U m V t b 3 Z l Z E N v b H V t b n M x L n t D b 2 x 1 b W 4 x N i w x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A w N y U y M C h Q Y W d l J T I w N C k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N C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M l Q y M z o 0 M T o 1 M S 4 x M j Q 3 N z k y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Z W M 5 M j V m Y i 0 3 O W Y 2 L T R h Z m E t Y m R h M C 1 m M 2 I x O D J h N T F m Z j g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3 I C h Q Y W d l I D Q p L 0 F 1 d G 9 S Z W 1 v d m V k Q 2 9 s d W 1 u c z E u e 0 N v b H V t b j E s M H 0 m c X V v d D s s J n F 1 b 3 Q 7 U 2 V j d G l v b j E v V G F i b G U w M D c g K F B h Z 2 U g N C k v Q X V 0 b 1 J l b W 9 2 Z W R D b 2 x 1 b W 5 z M S 5 7 Q 2 9 s d W 1 u M i w x f S Z x d W 9 0 O y w m c X V v d D t T Z W N 0 a W 9 u M S 9 U Y W J s Z T A w N y A o U G F n Z S A 0 K S 9 B d X R v U m V t b 3 Z l Z E N v b H V t b n M x L n t D b 2 x 1 b W 4 z L D J 9 J n F 1 b 3 Q 7 L C Z x d W 9 0 O 1 N l Y 3 R p b 2 4 x L 1 R h Y m x l M D A 3 I C h Q Y W d l I D Q p L 0 F 1 d G 9 S Z W 1 v d m V k Q 2 9 s d W 1 u c z E u e 0 N v b H V t b j Q s M 3 0 m c X V v d D s s J n F 1 b 3 Q 7 U 2 V j d G l v b j E v V G F i b G U w M D c g K F B h Z 2 U g N C k v Q X V 0 b 1 J l b W 9 2 Z W R D b 2 x 1 b W 5 z M S 5 7 Q 2 9 s d W 1 u N S w 0 f S Z x d W 9 0 O y w m c X V v d D t T Z W N 0 a W 9 u M S 9 U Y W J s Z T A w N y A o U G F n Z S A 0 K S 9 B d X R v U m V t b 3 Z l Z E N v b H V t b n M x L n t D b 2 x 1 b W 4 2 L D V 9 J n F 1 b 3 Q 7 L C Z x d W 9 0 O 1 N l Y 3 R p b 2 4 x L 1 R h Y m x l M D A 3 I C h Q Y W d l I D Q p L 0 F 1 d G 9 S Z W 1 v d m V k Q 2 9 s d W 1 u c z E u e 0 N v b H V t b j c s N n 0 m c X V v d D s s J n F 1 b 3 Q 7 U 2 V j d G l v b j E v V G F i b G U w M D c g K F B h Z 2 U g N C k v Q X V 0 b 1 J l b W 9 2 Z W R D b 2 x 1 b W 5 z M S 5 7 Q 2 9 s d W 1 u O C w 3 f S Z x d W 9 0 O y w m c X V v d D t T Z W N 0 a W 9 u M S 9 U Y W J s Z T A w N y A o U G F n Z S A 0 K S 9 B d X R v U m V t b 3 Z l Z E N v b H V t b n M x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D A 3 I C h Q Y W d l I D Q p L 0 F 1 d G 9 S Z W 1 v d m V k Q 2 9 s d W 1 u c z E u e 0 N v b H V t b j E s M H 0 m c X V v d D s s J n F 1 b 3 Q 7 U 2 V j d G l v b j E v V G F i b G U w M D c g K F B h Z 2 U g N C k v Q X V 0 b 1 J l b W 9 2 Z W R D b 2 x 1 b W 5 z M S 5 7 Q 2 9 s d W 1 u M i w x f S Z x d W 9 0 O y w m c X V v d D t T Z W N 0 a W 9 u M S 9 U Y W J s Z T A w N y A o U G F n Z S A 0 K S 9 B d X R v U m V t b 3 Z l Z E N v b H V t b n M x L n t D b 2 x 1 b W 4 z L D J 9 J n F 1 b 3 Q 7 L C Z x d W 9 0 O 1 N l Y 3 R p b 2 4 x L 1 R h Y m x l M D A 3 I C h Q Y W d l I D Q p L 0 F 1 d G 9 S Z W 1 v d m V k Q 2 9 s d W 1 u c z E u e 0 N v b H V t b j Q s M 3 0 m c X V v d D s s J n F 1 b 3 Q 7 U 2 V j d G l v b j E v V G F i b G U w M D c g K F B h Z 2 U g N C k v Q X V 0 b 1 J l b W 9 2 Z W R D b 2 x 1 b W 5 z M S 5 7 Q 2 9 s d W 1 u N S w 0 f S Z x d W 9 0 O y w m c X V v d D t T Z W N 0 a W 9 u M S 9 U Y W J s Z T A w N y A o U G F n Z S A 0 K S 9 B d X R v U m V t b 3 Z l Z E N v b H V t b n M x L n t D b 2 x 1 b W 4 2 L D V 9 J n F 1 b 3 Q 7 L C Z x d W 9 0 O 1 N l Y 3 R p b 2 4 x L 1 R h Y m x l M D A 3 I C h Q Y W d l I D Q p L 0 F 1 d G 9 S Z W 1 v d m V k Q 2 9 s d W 1 u c z E u e 0 N v b H V t b j c s N n 0 m c X V v d D s s J n F 1 b 3 Q 7 U 2 V j d G l v b j E v V G F i b G U w M D c g K F B h Z 2 U g N C k v Q X V 0 b 1 J l b W 9 2 Z W R D b 2 x 1 b W 5 z M S 5 7 Q 2 9 s d W 1 u O C w 3 f S Z x d W 9 0 O y w m c X V v d D t T Z W N 0 a W 9 u M S 9 U Y W J s Z T A w N y A o U G F n Z S A 0 K S 9 B d X R v U m V t b 3 Z l Z E N v b H V t b n M x L n t D b 2 x 1 b W 4 5 L D h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Z p b G x U Y X J n Z X Q i I F Z h b H V l P S J z V G F i b G U w M D d f X 1 B h Z 2 V f N D Q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5 J T I w K F B h Z 2 U l M j A 1 K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Q 0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y V D I z O j Q y O j I x L j A x M T A y N j V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x Y m V j M j l m L T A w Z T M t N G Q w M i 1 h Z W E 2 L W U y Y 2 V i N W M 3 Z j E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5 I C h Q Y W d l I D U p L 0 F 1 d G 9 S Z W 1 v d m V k Q 2 9 s d W 1 u c z E u e 0 N v b H V t b j E s M H 0 m c X V v d D s s J n F 1 b 3 Q 7 U 2 V j d G l v b j E v V G F i b G U w M D k g K F B h Z 2 U g N S k v Q X V 0 b 1 J l b W 9 2 Z W R D b 2 x 1 b W 5 z M S 5 7 Q 2 9 s d W 1 u M i w x f S Z x d W 9 0 O y w m c X V v d D t T Z W N 0 a W 9 u M S 9 U Y W J s Z T A w O S A o U G F n Z S A 1 K S 9 B d X R v U m V t b 3 Z l Z E N v b H V t b n M x L n t D b 2 x 1 b W 4 z L D J 9 J n F 1 b 3 Q 7 L C Z x d W 9 0 O 1 N l Y 3 R p b 2 4 x L 1 R h Y m x l M D A 5 I C h Q Y W d l I D U p L 0 F 1 d G 9 S Z W 1 v d m V k Q 2 9 s d W 1 u c z E u e 0 N v b H V t b j Q s M 3 0 m c X V v d D s s J n F 1 b 3 Q 7 U 2 V j d G l v b j E v V G F i b G U w M D k g K F B h Z 2 U g N S k v Q X V 0 b 1 J l b W 9 2 Z W R D b 2 x 1 b W 5 z M S 5 7 Q 2 9 s d W 1 u N S w 0 f S Z x d W 9 0 O y w m c X V v d D t T Z W N 0 a W 9 u M S 9 U Y W J s Z T A w O S A o U G F n Z S A 1 K S 9 B d X R v U m V t b 3 Z l Z E N v b H V t b n M x L n t D b 2 x 1 b W 4 2 L D V 9 J n F 1 b 3 Q 7 L C Z x d W 9 0 O 1 N l Y 3 R p b 2 4 x L 1 R h Y m x l M D A 5 I C h Q Y W d l I D U p L 0 F 1 d G 9 S Z W 1 v d m V k Q 2 9 s d W 1 u c z E u e 0 N v b H V t b j c s N n 0 m c X V v d D s s J n F 1 b 3 Q 7 U 2 V j d G l v b j E v V G F i b G U w M D k g K F B h Z 2 U g N S k v Q X V 0 b 1 J l b W 9 2 Z W R D b 2 x 1 b W 5 z M S 5 7 Q 2 9 s d W 1 u O C w 3 f S Z x d W 9 0 O y w m c X V v d D t T Z W N 0 a W 9 u M S 9 U Y W J s Z T A w O S A o U G F n Z S A 1 K S 9 B d X R v U m V t b 3 Z l Z E N v b H V t b n M x L n t D b 2 x 1 b W 4 5 L D h 9 J n F 1 b 3 Q 7 L C Z x d W 9 0 O 1 N l Y 3 R p b 2 4 x L 1 R h Y m x l M D A 5 I C h Q Y W d l I D U p L 0 F 1 d G 9 S Z W 1 v d m V k Q 2 9 s d W 1 u c z E u e 0 N v b H V t b j E w L D l 9 J n F 1 b 3 Q 7 L C Z x d W 9 0 O 1 N l Y 3 R p b 2 4 x L 1 R h Y m x l M D A 5 I C h Q Y W d l I D U p L 0 F 1 d G 9 S Z W 1 v d m V k Q 2 9 s d W 1 u c z E u e 0 N v b H V t b j E x L D E w f S Z x d W 9 0 O y w m c X V v d D t T Z W N 0 a W 9 u M S 9 U Y W J s Z T A w O S A o U G F n Z S A 1 K S 9 B d X R v U m V t b 3 Z l Z E N v b H V t b n M x L n t D b 2 x 1 b W 4 x M i w x M X 0 m c X V v d D s s J n F 1 b 3 Q 7 U 2 V j d G l v b j E v V G F i b G U w M D k g K F B h Z 2 U g N S k v Q X V 0 b 1 J l b W 9 2 Z W R D b 2 x 1 b W 5 z M S 5 7 Q 2 9 s d W 1 u M T M s M T J 9 J n F 1 b 3 Q 7 L C Z x d W 9 0 O 1 N l Y 3 R p b 2 4 x L 1 R h Y m x l M D A 5 I C h Q Y W d l I D U p L 0 F 1 d G 9 S Z W 1 v d m V k Q 2 9 s d W 1 u c z E u e 0 N v b H V t b j E 0 L D E z f S Z x d W 9 0 O y w m c X V v d D t T Z W N 0 a W 9 u M S 9 U Y W J s Z T A w O S A o U G F n Z S A 1 K S 9 B d X R v U m V t b 3 Z l Z E N v b H V t b n M x L n t D b 2 x 1 b W 4 x N S w x N H 0 m c X V v d D s s J n F 1 b 3 Q 7 U 2 V j d G l v b j E v V G F i b G U w M D k g K F B h Z 2 U g N S k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U Y W J s Z T A w O S A o U G F n Z S A 1 K S 9 B d X R v U m V t b 3 Z l Z E N v b H V t b n M x L n t D b 2 x 1 b W 4 x L D B 9 J n F 1 b 3 Q 7 L C Z x d W 9 0 O 1 N l Y 3 R p b 2 4 x L 1 R h Y m x l M D A 5 I C h Q Y W d l I D U p L 0 F 1 d G 9 S Z W 1 v d m V k Q 2 9 s d W 1 u c z E u e 0 N v b H V t b j I s M X 0 m c X V v d D s s J n F 1 b 3 Q 7 U 2 V j d G l v b j E v V G F i b G U w M D k g K F B h Z 2 U g N S k v Q X V 0 b 1 J l b W 9 2 Z W R D b 2 x 1 b W 5 z M S 5 7 Q 2 9 s d W 1 u M y w y f S Z x d W 9 0 O y w m c X V v d D t T Z W N 0 a W 9 u M S 9 U Y W J s Z T A w O S A o U G F n Z S A 1 K S 9 B d X R v U m V t b 3 Z l Z E N v b H V t b n M x L n t D b 2 x 1 b W 4 0 L D N 9 J n F 1 b 3 Q 7 L C Z x d W 9 0 O 1 N l Y 3 R p b 2 4 x L 1 R h Y m x l M D A 5 I C h Q Y W d l I D U p L 0 F 1 d G 9 S Z W 1 v d m V k Q 2 9 s d W 1 u c z E u e 0 N v b H V t b j U s N H 0 m c X V v d D s s J n F 1 b 3 Q 7 U 2 V j d G l v b j E v V G F i b G U w M D k g K F B h Z 2 U g N S k v Q X V 0 b 1 J l b W 9 2 Z W R D b 2 x 1 b W 5 z M S 5 7 Q 2 9 s d W 1 u N i w 1 f S Z x d W 9 0 O y w m c X V v d D t T Z W N 0 a W 9 u M S 9 U Y W J s Z T A w O S A o U G F n Z S A 1 K S 9 B d X R v U m V t b 3 Z l Z E N v b H V t b n M x L n t D b 2 x 1 b W 4 3 L D Z 9 J n F 1 b 3 Q 7 L C Z x d W 9 0 O 1 N l Y 3 R p b 2 4 x L 1 R h Y m x l M D A 5 I C h Q Y W d l I D U p L 0 F 1 d G 9 S Z W 1 v d m V k Q 2 9 s d W 1 u c z E u e 0 N v b H V t b j g s N 3 0 m c X V v d D s s J n F 1 b 3 Q 7 U 2 V j d G l v b j E v V G F i b G U w M D k g K F B h Z 2 U g N S k v Q X V 0 b 1 J l b W 9 2 Z W R D b 2 x 1 b W 5 z M S 5 7 Q 2 9 s d W 1 u O S w 4 f S Z x d W 9 0 O y w m c X V v d D t T Z W N 0 a W 9 u M S 9 U Y W J s Z T A w O S A o U G F n Z S A 1 K S 9 B d X R v U m V t b 3 Z l Z E N v b H V t b n M x L n t D b 2 x 1 b W 4 x M C w 5 f S Z x d W 9 0 O y w m c X V v d D t T Z W N 0 a W 9 u M S 9 U Y W J s Z T A w O S A o U G F n Z S A 1 K S 9 B d X R v U m V t b 3 Z l Z E N v b H V t b n M x L n t D b 2 x 1 b W 4 x M S w x M H 0 m c X V v d D s s J n F 1 b 3 Q 7 U 2 V j d G l v b j E v V G F i b G U w M D k g K F B h Z 2 U g N S k v Q X V 0 b 1 J l b W 9 2 Z W R D b 2 x 1 b W 5 z M S 5 7 Q 2 9 s d W 1 u M T I s M T F 9 J n F 1 b 3 Q 7 L C Z x d W 9 0 O 1 N l Y 3 R p b 2 4 x L 1 R h Y m x l M D A 5 I C h Q Y W d l I D U p L 0 F 1 d G 9 S Z W 1 v d m V k Q 2 9 s d W 1 u c z E u e 0 N v b H V t b j E z L D E y f S Z x d W 9 0 O y w m c X V v d D t T Z W N 0 a W 9 u M S 9 U Y W J s Z T A w O S A o U G F n Z S A 1 K S 9 B d X R v U m V t b 3 Z l Z E N v b H V t b n M x L n t D b 2 x 1 b W 4 x N C w x M 3 0 m c X V v d D s s J n F 1 b 3 Q 7 U 2 V j d G l v b j E v V G F i b G U w M D k g K F B h Z 2 U g N S k v Q X V 0 b 1 J l b W 9 2 Z W R D b 2 x 1 b W 5 z M S 5 7 Q 2 9 s d W 1 u M T U s M T R 9 J n F 1 b 3 Q 7 L C Z x d W 9 0 O 1 N l Y 3 R p b 2 4 x L 1 R h Y m x l M D A 5 I C h Q Y W d l I D U p L 0 F 1 d G 9 S Z W 1 v d m V k Q 2 9 s d W 1 u c z E u e 0 N v b H V t b j E 2 L D E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G a W x s V G F y Z 2 V 0 I i B W Y W x 1 Z T 0 i c 1 R h Y m x l M D A 5 X 1 9 Q Y W d l X z U 2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Y W J 1 b G E t a 2 9 y b m F u X 1 N 1 c H B s Z W 1 l b n Q l M j A 0 L T E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d W x h L W t v c m 5 h b l 9 T d X B w b G V t Z W 5 0 J T I w N C 0 x M i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n V s Y S 1 r b 3 J u Y W 5 f U 3 V w c G x l b W V u d C U y M D Q t M T I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U Y W J s Z T A w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3 J T I w K F B h Z 2 U l M j A 0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R h Y m x l M D A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k l M j A o U G F n Z S U y M D U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V G F i b G U w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y U y M C h Q Y W d l J T I w N C k l M j A o M i k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1 K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O D B i Z T A 2 L T B m Y W E t N G M 2 N S 1 h N m Q y L T F i Y j I 5 M W V h N G Z k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A 2 V D I w O j A z O j E w L j I w M z g 4 M T d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R 3 J v d W 5 k J n F 1 b 3 Q 7 L C Z x d W 9 0 O 1 R 3 a W d z J n F 1 b 3 Q 7 L C Z x d W 9 0 O 0 J y Y W 5 j a C Z x d W 9 0 O y w m c X V v d D t U c n V u a y Z x d W 9 0 O y w m c X V v d D t O Z W N 0 Y X I v c 2 V l Z C 9 m c n V p d C Z x d W 9 0 O y w m c X V v d D t G b 2 x p Y W d l J n F 1 b 3 Q 7 L C Z x d W 9 0 O 0 F p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E 2 I C h Q Y W d l I D Y p L 1 p t x J t u x J t u w 7 0 g d H l w M i 5 7 Q 2 9 s d W 1 u M S w w f S Z x d W 9 0 O y w m c X V v d D t T Z W N 0 a W 9 u M S 9 U Y W J s Z T A x N i A o U G F n Z S A 2 K S 9 a b c S b b s S b b s O 9 I H R 5 c D I u e 0 d y b 3 V u Z C w x f S Z x d W 9 0 O y w m c X V v d D t T Z W N 0 a W 9 u M S 9 U Y W J s Z T A x N i A o U G F n Z S A 2 K S 9 a b c S b b s S b b s O 9 I H R 5 c D I u e 1 R 3 a W d z L D J 9 J n F 1 b 3 Q 7 L C Z x d W 9 0 O 1 N l Y 3 R p b 2 4 x L 1 R h Y m x l M D E 2 I C h Q Y W d l I D Y p L 1 p t x J t u x J t u w 7 0 g d H l w M i 5 7 Q n J h b m N o L D N 9 J n F 1 b 3 Q 7 L C Z x d W 9 0 O 1 N l Y 3 R p b 2 4 x L 1 R h Y m x l M D E 2 I C h Q Y W d l I D Y p L 1 p t x J t u x J t u w 7 0 g d H l w M i 5 7 V H J 1 b m s s N H 0 m c X V v d D s s J n F 1 b 3 Q 7 U 2 V j d G l v b j E v V G F i b G U w M T Y g K F B h Z 2 U g N i k v W m 3 E m 2 7 E m 2 7 D v S B 0 e X A y L n t O Z W N 0 Y X I v c 2 V l Z C 9 m c n V p d C w 1 f S Z x d W 9 0 O y w m c X V v d D t T Z W N 0 a W 9 u M S 9 U Y W J s Z T A x N i A o U G F n Z S A 2 K S 9 a b c S b b s S b b s O 9 I H R 5 c D I u e 0 Z v b G l h Z 2 U s N n 0 m c X V v d D s s J n F 1 b 3 Q 7 U 2 V j d G l v b j E v V G F i b G U w M T Y g K F B h Z 2 U g N i k v W m 3 E m 2 7 E m 2 7 D v S B 0 e X A y L n t B a X I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w M T Y g K F B h Z 2 U g N i k v W m 3 E m 2 7 E m 2 7 D v S B 0 e X A y L n t D b 2 x 1 b W 4 x L D B 9 J n F 1 b 3 Q 7 L C Z x d W 9 0 O 1 N l Y 3 R p b 2 4 x L 1 R h Y m x l M D E 2 I C h Q Y W d l I D Y p L 1 p t x J t u x J t u w 7 0 g d H l w M i 5 7 R 3 J v d W 5 k L D F 9 J n F 1 b 3 Q 7 L C Z x d W 9 0 O 1 N l Y 3 R p b 2 4 x L 1 R h Y m x l M D E 2 I C h Q Y W d l I D Y p L 1 p t x J t u x J t u w 7 0 g d H l w M i 5 7 V H d p Z 3 M s M n 0 m c X V v d D s s J n F 1 b 3 Q 7 U 2 V j d G l v b j E v V G F i b G U w M T Y g K F B h Z 2 U g N i k v W m 3 E m 2 7 E m 2 7 D v S B 0 e X A y L n t C c m F u Y 2 g s M 3 0 m c X V v d D s s J n F 1 b 3 Q 7 U 2 V j d G l v b j E v V G F i b G U w M T Y g K F B h Z 2 U g N i k v W m 3 E m 2 7 E m 2 7 D v S B 0 e X A y L n t U c n V u a y w 0 f S Z x d W 9 0 O y w m c X V v d D t T Z W N 0 a W 9 u M S 9 U Y W J s Z T A x N i A o U G F n Z S A 2 K S 9 a b c S b b s S b b s O 9 I H R 5 c D I u e 0 5 l Y 3 R h c i 9 z Z W V k L 2 Z y d W l 0 L D V 9 J n F 1 b 3 Q 7 L C Z x d W 9 0 O 1 N l Y 3 R p b 2 4 x L 1 R h Y m x l M D E 2 I C h Q Y W d l I D Y p L 1 p t x J t u x J t u w 7 0 g d H l w M i 5 7 R m 9 s a W F n Z S w 2 f S Z x d W 9 0 O y w m c X V v d D t T Z W N 0 a W 9 u M S 9 U Y W J s Z T A x N i A o U G F n Z S A 2 K S 9 a b c S b b s S b b s O 9 I H R 5 c D I u e 0 F p c i w 3 f S Z x d W 9 0 O 1 0 s J n F 1 b 3 Q 7 U m V s Y X R p b 2 5 z a G l w S W 5 m b y Z x d W 9 0 O z p b X X 0 i I C 8 + P E V u d H J 5 I F R 5 c G U 9 I l J l Y 2 9 2 Z X J 5 V G F y Z 2 V 0 U 2 h l Z X Q i I F Z h b H V l P S J z T G l z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T Z f X 1 B h Z 2 V f N i I g L z 4 8 L 1 N 0 Y W J s Z U V u d H J p Z X M + P C 9 J d G V t P j x J d G V t P j x J d G V t T G 9 j Y X R p b 2 4 + P E l 0 Z W 1 U e X B l P k Z v c m 1 1 b G E 8 L 0 l 0 Z W 1 U e X B l P j x J d G V t U G F 0 a D 5 T Z W N 0 a W 9 u M S 9 U Y W J s Z T A x N i U y M C h Q Y W d l J T I w N i k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V G F i b G U w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Z W I 3 Y T h k Z C 0 3 N j F h L T R h N W E t Y j U y N C 0 3 M z E 1 M T c 3 Y 2 R i Y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N l Q y M D o w M z o 1 M y 4 w N j U 5 N z I w W i I g L z 4 8 R W 5 0 c n k g V H l w Z T 0 i R m l s b E N v b H V t b l R 5 c G V z I i B W Y W x 1 Z T 0 i c 0 J n W U d C Z 1 l H Q m d Z R y I g L z 4 8 R W 5 0 c n k g V H l w Z T 0 i R m l s b E N v b H V t b k 5 h b W V z I i B W Y W x 1 Z T 0 i c 1 s m c X V v d D t D b 2 x 1 b W 4 x J n F 1 b 3 Q 7 L C Z x d W 9 0 O 0 Z v b G l h Z 2 V c b m d s Z W F u a W 5 n J n F 1 b 3 Q 7 L C Z x d W 9 0 O 1 B v d W 5 j a W 5 n J n F 1 b 3 Q 7 L C Z x d W 9 0 O 1 N h b G x p e W l u Z y Z x d W 9 0 O y w m c X V v d D t X b 2 9 k X G 5 n b G V h b m l u Z y Z x d W 9 0 O y w m c X V v d D t H c m 9 1 b m R c b m N h c m 5 p d m 9 y Z S Z x d W 9 0 O y w m c X V v d D t O Z W N 0 Y X J c b m d s Z W F u a W 5 n J n F 1 b 3 Q 7 L C Z x d W 9 0 O 0 Z y d W l 0 X G 5 n b G V h b m l u Z y Z x d W 9 0 O y w m c X V v d D t H c m F p b l x u Z 2 x l Y W 5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y A o U G F n Z S A 3 K S 9 a b c S b b s S b b s O 9 I H R 5 c D M u e 0 N v b H V t b j E s M H 0 m c X V v d D s s J n F 1 b 3 Q 7 U 2 V j d G l v b j E v V G F i b G U w M T c g K F B h Z 2 U g N y k v W m 3 E m 2 7 E m 2 7 D v S B 0 e X A z L n t G b 2 x p Y W d l X G 5 n b G V h b m l u Z y w x f S Z x d W 9 0 O y w m c X V v d D t T Z W N 0 a W 9 u M S 9 U Y W J s Z T A x N y A o U G F n Z S A 3 K S 9 a b c S b b s S b b s O 9 I H R 5 c D M u e 1 B v d W 5 j a W 5 n L D J 9 J n F 1 b 3 Q 7 L C Z x d W 9 0 O 1 N l Y 3 R p b 2 4 x L 1 R h Y m x l M D E 3 I C h Q Y W d l I D c p L 1 p t x J t u x J t u w 7 0 g d H l w M y 5 7 U 2 F s b G l 5 a W 5 n L D N 9 J n F 1 b 3 Q 7 L C Z x d W 9 0 O 1 N l Y 3 R p b 2 4 x L 1 R h Y m x l M D E 3 I C h Q Y W d l I D c p L 1 p t x J t u x J t u w 7 0 g d H l w M y 5 7 V 2 9 v Z F x u Z 2 x l Y W 5 p b m c s N H 0 m c X V v d D s s J n F 1 b 3 Q 7 U 2 V j d G l v b j E v V G F i b G U w M T c g K F B h Z 2 U g N y k v W m 3 E m 2 7 E m 2 7 D v S B 0 e X A z L n t H c m 9 1 b m R c b m N h c m 5 p d m 9 y Z S w 1 f S Z x d W 9 0 O y w m c X V v d D t T Z W N 0 a W 9 u M S 9 U Y W J s Z T A x N y A o U G F n Z S A 3 K S 9 a b c S b b s S b b s O 9 I H R 5 c D M u e 0 5 l Y 3 R h c l x u Z 2 x l Y W 5 p b m c s N n 0 m c X V v d D s s J n F 1 b 3 Q 7 U 2 V j d G l v b j E v V G F i b G U w M T c g K F B h Z 2 U g N y k v W m 3 E m 2 7 E m 2 7 D v S B 0 e X A z L n t G c n V p d F x u Z 2 x l Y W 5 p b m c s N 3 0 m c X V v d D s s J n F 1 b 3 Q 7 U 2 V j d G l v b j E v V G F i b G U w M T c g K F B h Z 2 U g N y k v W m 3 E m 2 7 E m 2 7 D v S B 0 e X A z L n t H c m F p b l x u Z 2 x l Y W 5 p b m c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w M T c g K F B h Z 2 U g N y k v W m 3 E m 2 7 E m 2 7 D v S B 0 e X A z L n t D b 2 x 1 b W 4 x L D B 9 J n F 1 b 3 Q 7 L C Z x d W 9 0 O 1 N l Y 3 R p b 2 4 x L 1 R h Y m x l M D E 3 I C h Q Y W d l I D c p L 1 p t x J t u x J t u w 7 0 g d H l w M y 5 7 R m 9 s a W F n Z V x u Z 2 x l Y W 5 p b m c s M X 0 m c X V v d D s s J n F 1 b 3 Q 7 U 2 V j d G l v b j E v V G F i b G U w M T c g K F B h Z 2 U g N y k v W m 3 E m 2 7 E m 2 7 D v S B 0 e X A z L n t Q b 3 V u Y 2 l u Z y w y f S Z x d W 9 0 O y w m c X V v d D t T Z W N 0 a W 9 u M S 9 U Y W J s Z T A x N y A o U G F n Z S A 3 K S 9 a b c S b b s S b b s O 9 I H R 5 c D M u e 1 N h b G x p e W l u Z y w z f S Z x d W 9 0 O y w m c X V v d D t T Z W N 0 a W 9 u M S 9 U Y W J s Z T A x N y A o U G F n Z S A 3 K S 9 a b c S b b s S b b s O 9 I H R 5 c D M u e 1 d v b 2 R c b m d s Z W F u a W 5 n L D R 9 J n F 1 b 3 Q 7 L C Z x d W 9 0 O 1 N l Y 3 R p b 2 4 x L 1 R h Y m x l M D E 3 I C h Q Y W d l I D c p L 1 p t x J t u x J t u w 7 0 g d H l w M y 5 7 R 3 J v d W 5 k X G 5 j Y X J u a X Z v c m U s N X 0 m c X V v d D s s J n F 1 b 3 Q 7 U 2 V j d G l v b j E v V G F i b G U w M T c g K F B h Z 2 U g N y k v W m 3 E m 2 7 E m 2 7 D v S B 0 e X A z L n t O Z W N 0 Y X J c b m d s Z W F u a W 5 n L D Z 9 J n F 1 b 3 Q 7 L C Z x d W 9 0 O 1 N l Y 3 R p b 2 4 x L 1 R h Y m x l M D E 3 I C h Q Y W d l I D c p L 1 p t x J t u x J t u w 7 0 g d H l w M y 5 7 R n J 1 a X R c b m d s Z W F u a W 5 n L D d 9 J n F 1 b 3 Q 7 L C Z x d W 9 0 O 1 N l Y 3 R p b 2 4 x L 1 R h Y m x l M D E 3 I C h Q Y W d l I D c p L 1 p t x J t u x J t u w 7 0 g d H l w M y 5 7 R 3 J h a W 5 c b m d s Z W F u a W 5 n L D h 9 J n F 1 b 3 Q 7 X S w m c X V v d D t S Z W x h d G l v b n N o a X B J b m Z v J n F 1 b 3 Q 7 O l t d f S I g L z 4 8 R W 5 0 c n k g V H l w Z T 0 i U m V j b 3 Z l c n l U Y X J n Z X R T a G V l d C I g V m F s d W U 9 I n N M a X N 0 M S I g L z 4 8 R W 5 0 c n k g V H l w Z T 0 i U m V j b 3 Z l c n l U Y X J n Z X R D b 2 x 1 b W 4 i I F Z h b H V l P S J s O S I g L z 4 8 R W 5 0 c n k g V H l w Z T 0 i U m V j b 3 Z l c n l U Y X J n Z X R S b 3 c i I F Z h b H V l P S J s M S I g L z 4 8 R W 5 0 c n k g V H l w Z T 0 i R m l s b F R h c m d l d C I g V m F s d W U 9 I n N U Y W J s Z T A x N 1 9 f U G F n Z V 8 3 I i A v P j w v U 3 R h Y m x l R W 5 0 c m l l c z 4 8 L 0 l 0 Z W 0 + P E l 0 Z W 0 + P E l 0 Z W 1 M b 2 N h d G l v b j 4 8 S X R l b V R 5 c G U + R m 9 y b X V s Y T w v S X R l b V R 5 c G U + P E l 0 Z W 1 Q Y X R o P l N l Y 3 R p b 2 4 x L 1 R h Y m x l M D E 3 J T I w K F B h Z 2 U l M j A 3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U Y W J s Z T A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z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j Z j R l N T J m L T E 3 M D Q t N D J j N S 0 5 Y j g w L T R l N z h h Y T Y x M z Q 2 M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x I C h Q Y W d l I D E z K S 9 a b c S b b s S b b s O 9 I H R 5 c C 5 7 U 2 w u b m 8 s M H 0 m c X V v d D s s J n F 1 b 3 Q 7 U 2 V j d G l v b j E v V G F i b G U w M z E g K F B h Z 2 U g M T M p L 1 p t x J t u x J t u w 7 0 g d H l w L n t O Y W 1 l b 2 Z z c G V j a W V z L D F 9 J n F 1 b 3 Q 7 L C Z x d W 9 0 O 1 N l Y 3 R p b 2 4 x L 1 R h Y m x l M D M x I C h Q Y W d l I D E z K S 9 a b c S b b s S b b s O 9 I H R 5 c C 5 7 U 2 N p Z W 5 0 a W Z p Y 2 5 h b W U s M n 0 m c X V v d D s s J n F 1 b 3 Q 7 U 2 V j d G l v b j E v V G F i b G U w M z E g K F B h Z 2 U g M T M p L 1 p t x J t u x J t u w 7 0 g d H l w L n t N a W d y Y X R v c n l z d G F 0 d X M s M 3 0 m c X V v d D s s J n F 1 b 3 Q 7 U 2 V j d G l v b j E v V G F i b G U w M z E g K F B h Z 2 U g M T M p L 1 p t x J t u x J t u w 7 0 g d H l w L n t U b 3 R h b G 5 v L m 9 m b 2 J z Z X J 2 Y X R p b 2 5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M x I C h Q Y W d l I D E z K S 9 a b c S b b s S b b s O 9 I H R 5 c C 5 7 U 2 w u b m 8 s M H 0 m c X V v d D s s J n F 1 b 3 Q 7 U 2 V j d G l v b j E v V G F i b G U w M z E g K F B h Z 2 U g M T M p L 1 p t x J t u x J t u w 7 0 g d H l w L n t O Y W 1 l b 2 Z z c G V j a W V z L D F 9 J n F 1 b 3 Q 7 L C Z x d W 9 0 O 1 N l Y 3 R p b 2 4 x L 1 R h Y m x l M D M x I C h Q Y W d l I D E z K S 9 a b c S b b s S b b s O 9 I H R 5 c C 5 7 U 2 N p Z W 5 0 a W Z p Y 2 5 h b W U s M n 0 m c X V v d D s s J n F 1 b 3 Q 7 U 2 V j d G l v b j E v V G F i b G U w M z E g K F B h Z 2 U g M T M p L 1 p t x J t u x J t u w 7 0 g d H l w L n t N a W d y Y X R v c n l z d G F 0 d X M s M 3 0 m c X V v d D s s J n F 1 b 3 Q 7 U 2 V j d G l v b j E v V G F i b G U w M z E g K F B h Z 2 U g M T M p L 1 p t x J t u x J t u w 7 0 g d H l w L n t U b 3 R h b G 5 v L m 9 m b 2 J z Z X J 2 Y X R p b 2 5 z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b C 5 u b y Z x d W 9 0 O y w m c X V v d D t O Y W 1 l b 2 Z z c G V j a W V z J n F 1 b 3 Q 7 L C Z x d W 9 0 O 1 N j a W V u d G l m a W N u Y W 1 l J n F 1 b 3 Q 7 L C Z x d W 9 0 O 0 1 p Z 3 J h d G 9 y e X N 0 Y X R 1 c y Z x d W 9 0 O y w m c X V v d D t U b 3 R h b G 5 v L m 9 m b 2 J z Z X J 2 Y X R p b 2 5 z J n F 1 b 3 Q 7 X S I g L z 4 8 R W 5 0 c n k g V H l w Z T 0 i R m l s b E N v b H V t b l R 5 c G V z I i B W Y W x 1 Z T 0 i c 0 F 3 W U d C Z 0 0 9 I i A v P j x F b n R y e S B U e X B l P S J G a W x s T G F z d F V w Z G F 0 Z W Q i I F Z h b H V l P S J k M j A y N S 0 w M S 0 w N l Q y M D o y M j o x N y 4 x N T Q 0 O T I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I i I C 8 + P E V u d H J 5 I F R 5 c G U 9 I k F k Z G V k V G 9 E Y X R h T W 9 k Z W w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T g i I C 8 + P E V u d H J 5 I F R 5 c G U 9 I l J l Y 2 9 2 Z X J 5 V G F y Z 2 V 0 U m 9 3 I i B W Y W x 1 Z T 0 i b D E i I C 8 + P E V u d H J 5 I F R 5 c G U 9 I k Z p b G x U Y X J n Z X Q i I F Z h b H V l P S J z V G F i b G U w M z F f X 1 B h Z 2 V f M T M i I C 8 + P C 9 T d G F i b G V F b n R y a W V z P j w v S X R l b T 4 8 S X R l b T 4 8 S X R l b U x v Y 2 F 0 a W 9 u P j x J d G V t V H l w Z T 5 G b 3 J t d W x h P C 9 J d G V t V H l w Z T 4 8 S X R l b V B h d G g + U 2 V j d G l v b j E v V G F i b G U w M z E l M j A o U G F n Z S U y M D E z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x J T I w K F B h Z 2 U l M j A x M y k v V G F i b G U w M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z M S U y M C h Q Y W d l J T I w M T M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E l M j A o U G F n Z S U y M D E z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m 0 l Q z Q l O U J u J U M 0 J T l C b i V D M y V C R C U y M H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i U y M C h Q Y W d l J T I w N i k v W i V D M y V B M W h s Y X Y l Q z M l Q U Q l M j B z Z S U y M H p 2 J U M z J U J E J U M 1 J U E x Z W 5 v d S U y M C V D M y V C Q X J v d m 4 l Q z M l Q U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Y p L 1 p t J U M 0 J T l C b i V D N C U 5 Q m 4 l Q z M l Q k Q l M j B 0 e X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o l Q z M l Q T F o b G F 2 J U M z J U F E J T I w c 2 U l M j B 6 d i V D M y V C R C V D N S V B M W V u b 3 U l M j A l Q z M l Q k F y b 3 Z u J U M z J U F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p t J U M 0 J T l C b i V D N C U 5 Q m 4 l Q z M l Q k Q l M j B 0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c l M j A o U G F n Z S U y M D c p L 1 o l Q z M l Q T F o b G F 2 J U M z J U F E J T I w c 2 U l M j B 6 d i V D M y V C R C V D N S V B M W V u b 3 U l M j A l Q z M l Q k F y b 3 Z u J U M z J U F E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b S V D N C U 5 Q m 4 l Q z Q l O U J u J U M z J U J E J T I w d H l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3 J T I w K F B h Z 2 U l M j A 3 K S 9 a J U M z J U E x a G x h d i V D M y V B R C U y M H N l J T I w e n Y l Q z M l Q k Q l Q z U l Q T F l b m 9 1 J T I w J U M z J U J B c m 9 2 b i V D M y V B R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N y U y M C h Q Y W d l J T I w N y k v W m 0 l Q z Q l O U J u J U M 0 J T l C b i V D M y V C R C U y M H R 5 c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M T I 4 Y j M 0 Y S 1 j Z T N l L T Q 1 O T A t Y T A w Y y 0 3 N j E 1 Y z g 0 Y z R i M j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F u c 2 9 y I F J h b W x p I D I w M T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V G F i b G U w M D F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M l Q x N z o x N z o y M i 4 y O T U 0 M j k 2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y w m c X V v d D t T Z W N 0 a W 9 u M S 9 U Y W J s Z T A w M S A o U G F n Z S A x K S 9 B d X R v U m V t b 3 Z l Z E N v b H V t b n M x L n t D b 2 x 1 b W 4 2 L D V 9 J n F 1 b 3 Q 7 L C Z x d W 9 0 O 1 N l Y 3 R p b 2 4 x L 1 R h Y m x l M D A x I C h Q Y W d l I D E p L 0 F 1 d G 9 S Z W 1 v d m V k Q 2 9 s d W 1 u c z E u e 0 N v b H V t b j c s N n 0 m c X V v d D s s J n F 1 b 3 Q 7 U 2 V j d G l v b j E v V G F i b G U w M D E g K F B h Z 2 U g M S k v Q X V 0 b 1 J l b W 9 2 Z W R D b 2 x 1 b W 5 z M S 5 7 Q 2 9 s d W 1 u O C w 3 f S Z x d W 9 0 O y w m c X V v d D t T Z W N 0 a W 9 u M S 9 U Y W J s Z T A w M S A o U G F n Z S A x K S 9 B d X R v U m V t b 3 Z l Z E N v b H V t b n M x L n t D b 2 x 1 b W 4 5 L D h 9 J n F 1 b 3 Q 7 L C Z x d W 9 0 O 1 N l Y 3 R p b 2 4 x L 1 R h Y m x l M D A x I C h Q Y W d l I D E p L 0 F 1 d G 9 S Z W 1 v d m V k Q 2 9 s d W 1 u c z E u e 0 N v b H V t b j E w L D l 9 J n F 1 b 3 Q 7 L C Z x d W 9 0 O 1 N l Y 3 R p b 2 4 x L 1 R h Y m x l M D A x I C h Q Y W d l I D E p L 0 F 1 d G 9 S Z W 1 v d m V k Q 2 9 s d W 1 u c z E u e 0 N v b H V t b j E x L D E w f S Z x d W 9 0 O y w m c X V v d D t T Z W N 0 a W 9 u M S 9 U Y W J s Z T A w M S A o U G F n Z S A x K S 9 B d X R v U m V t b 3 Z l Z E N v b H V t b n M x L n t D b 2 x 1 b W 4 x M i w x M X 0 m c X V v d D s s J n F 1 b 3 Q 7 U 2 V j d G l v b j E v V G F i b G U w M D E g K F B h Z 2 U g M S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s s J n F 1 b 3 Q 7 U 2 V j d G l v b j E v V G F i b G U w M D E g K F B h Z 2 U g M S k v Q X V 0 b 1 J l b W 9 2 Z W R D b 2 x 1 b W 5 z M S 5 7 Q 2 9 s d W 1 u N i w 1 f S Z x d W 9 0 O y w m c X V v d D t T Z W N 0 a W 9 u M S 9 U Y W J s Z T A w M S A o U G F n Z S A x K S 9 B d X R v U m V t b 3 Z l Z E N v b H V t b n M x L n t D b 2 x 1 b W 4 3 L D Z 9 J n F 1 b 3 Q 7 L C Z x d W 9 0 O 1 N l Y 3 R p b 2 4 x L 1 R h Y m x l M D A x I C h Q Y W d l I D E p L 0 F 1 d G 9 S Z W 1 v d m V k Q 2 9 s d W 1 u c z E u e 0 N v b H V t b j g s N 3 0 m c X V v d D s s J n F 1 b 3 Q 7 U 2 V j d G l v b j E v V G F i b G U w M D E g K F B h Z 2 U g M S k v Q X V 0 b 1 J l b W 9 2 Z W R D b 2 x 1 b W 5 z M S 5 7 Q 2 9 s d W 1 u O S w 4 f S Z x d W 9 0 O y w m c X V v d D t T Z W N 0 a W 9 u M S 9 U Y W J s Z T A w M S A o U G F n Z S A x K S 9 B d X R v U m V t b 3 Z l Z E N v b H V t b n M x L n t D b 2 x 1 b W 4 x M C w 5 f S Z x d W 9 0 O y w m c X V v d D t T Z W N 0 a W 9 u M S 9 U Y W J s Z T A w M S A o U G F n Z S A x K S 9 B d X R v U m V t b 3 Z l Z E N v b H V t b n M x L n t D b 2 x 1 b W 4 x M S w x M H 0 m c X V v d D s s J n F 1 b 3 Q 7 U 2 V j d G l v b j E v V G F i b G U w M D E g K F B h Z 2 U g M S k v Q X V 0 b 1 J l b W 9 2 Z W R D b 2 x 1 b W 5 z M S 5 7 Q 2 9 s d W 1 u M T I s M T F 9 J n F 1 b 3 Q 7 L C Z x d W 9 0 O 1 N l Y 3 R p b 2 4 x L 1 R h Y m x l M D A x I C h Q Y W d l I D E p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R h Y m x l M D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z c z Y W M y N S 0 1 N G Z m L T Q x N 2 Y t O D c 4 O C 0 1 M W R l Y T F h M j h j N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F u c 2 9 y I F J h b W x p I D I w M T c i I C 8 + P E V u d H J 5 I F R 5 c G U 9 I l J l Y 2 9 2 Z X J 5 V G F y Z 2 V 0 Q 2 9 s d W 1 u I i B W Y W x 1 Z T 0 i b D E i I C 8 + P E V u d H J 5 I F R 5 c G U 9 I l J l Y 2 9 2 Z X J 5 V G F y Z 2 V 0 U m 9 3 I i B W Y W x 1 Z T 0 i b D E 0 I i A v P j x F b n R y e S B U e X B l P S J G a W x s V G F y Z 2 V 0 I i B W Y W x 1 Z T 0 i c 1 R h Y m x l M D A x X 1 9 Q Y W d l X z F f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y V D E 3 O j E 3 O j U 0 L j U y M D Y y N z h a I i A v P j x F b n R y e S B U e X B l P S J G a W x s Q 2 9 s d W 1 u V H l w Z X M i I F Z h b H V l P S J z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S A o U G F n Z S A x K S A o M i k v Q X V 0 b 1 J l b W 9 2 Z W R D b 2 x 1 b W 5 z M S 5 7 Q 2 9 s d W 1 u M S w w f S Z x d W 9 0 O y w m c X V v d D t T Z W N 0 a W 9 u M S 9 U Y W J s Z T A w M S A o U G F n Z S A x K S A o M i k v Q X V 0 b 1 J l b W 9 2 Z W R D b 2 x 1 b W 5 z M S 5 7 Q 2 9 s d W 1 u M i w x f S Z x d W 9 0 O y w m c X V v d D t T Z W N 0 a W 9 u M S 9 U Y W J s Z T A w M S A o U G F n Z S A x K S A o M i k v Q X V 0 b 1 J l b W 9 2 Z W R D b 2 x 1 b W 5 z M S 5 7 Q 2 9 s d W 1 u M y w y f S Z x d W 9 0 O y w m c X V v d D t T Z W N 0 a W 9 u M S 9 U Y W J s Z T A w M S A o U G F n Z S A x K S A o M i k v Q X V 0 b 1 J l b W 9 2 Z W R D b 2 x 1 b W 5 z M S 5 7 Q 2 9 s d W 1 u N C w z f S Z x d W 9 0 O y w m c X V v d D t T Z W N 0 a W 9 u M S 9 U Y W J s Z T A w M S A o U G F n Z S A x K S A o M i k v Q X V 0 b 1 J l b W 9 2 Z W R D b 2 x 1 b W 5 z M S 5 7 Q 2 9 s d W 1 u N S w 0 f S Z x d W 9 0 O y w m c X V v d D t T Z W N 0 a W 9 u M S 9 U Y W J s Z T A w M S A o U G F n Z S A x K S A o M i k v Q X V 0 b 1 J l b W 9 2 Z W R D b 2 x 1 b W 5 z M S 5 7 Q 2 9 s d W 1 u N i w 1 f S Z x d W 9 0 O y w m c X V v d D t T Z W N 0 a W 9 u M S 9 U Y W J s Z T A w M S A o U G F n Z S A x K S A o M i k v Q X V 0 b 1 J l b W 9 2 Z W R D b 2 x 1 b W 5 z M S 5 7 Q 2 9 s d W 1 u N y w 2 f S Z x d W 9 0 O y w m c X V v d D t T Z W N 0 a W 9 u M S 9 U Y W J s Z T A w M S A o U G F n Z S A x K S A o M i k v Q X V 0 b 1 J l b W 9 2 Z W R D b 2 x 1 b W 5 z M S 5 7 Q 2 9 s d W 1 u O C w 3 f S Z x d W 9 0 O y w m c X V v d D t T Z W N 0 a W 9 u M S 9 U Y W J s Z T A w M S A o U G F n Z S A x K S A o M i k v Q X V 0 b 1 J l b W 9 2 Z W R D b 2 x 1 b W 5 z M S 5 7 Q 2 9 s d W 1 u O S w 4 f S Z x d W 9 0 O y w m c X V v d D t T Z W N 0 a W 9 u M S 9 U Y W J s Z T A w M S A o U G F n Z S A x K S A o M i k v Q X V 0 b 1 J l b W 9 2 Z W R D b 2 x 1 b W 5 z M S 5 7 Q 2 9 s d W 1 u M T A s O X 0 m c X V v d D s s J n F 1 b 3 Q 7 U 2 V j d G l v b j E v V G F i b G U w M D E g K F B h Z 2 U g M S k g K D I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w M D E g K F B h Z 2 U g M S k g K D I p L 0 F 1 d G 9 S Z W 1 v d m V k Q 2 9 s d W 1 u c z E u e 0 N v b H V t b j E s M H 0 m c X V v d D s s J n F 1 b 3 Q 7 U 2 V j d G l v b j E v V G F i b G U w M D E g K F B h Z 2 U g M S k g K D I p L 0 F 1 d G 9 S Z W 1 v d m V k Q 2 9 s d W 1 u c z E u e 0 N v b H V t b j I s M X 0 m c X V v d D s s J n F 1 b 3 Q 7 U 2 V j d G l v b j E v V G F i b G U w M D E g K F B h Z 2 U g M S k g K D I p L 0 F 1 d G 9 S Z W 1 v d m V k Q 2 9 s d W 1 u c z E u e 0 N v b H V t b j M s M n 0 m c X V v d D s s J n F 1 b 3 Q 7 U 2 V j d G l v b j E v V G F i b G U w M D E g K F B h Z 2 U g M S k g K D I p L 0 F 1 d G 9 S Z W 1 v d m V k Q 2 9 s d W 1 u c z E u e 0 N v b H V t b j Q s M 3 0 m c X V v d D s s J n F 1 b 3 Q 7 U 2 V j d G l v b j E v V G F i b G U w M D E g K F B h Z 2 U g M S k g K D I p L 0 F 1 d G 9 S Z W 1 v d m V k Q 2 9 s d W 1 u c z E u e 0 N v b H V t b j U s N H 0 m c X V v d D s s J n F 1 b 3 Q 7 U 2 V j d G l v b j E v V G F i b G U w M D E g K F B h Z 2 U g M S k g K D I p L 0 F 1 d G 9 S Z W 1 v d m V k Q 2 9 s d W 1 u c z E u e 0 N v b H V t b j Y s N X 0 m c X V v d D s s J n F 1 b 3 Q 7 U 2 V j d G l v b j E v V G F i b G U w M D E g K F B h Z 2 U g M S k g K D I p L 0 F 1 d G 9 S Z W 1 v d m V k Q 2 9 s d W 1 u c z E u e 0 N v b H V t b j c s N n 0 m c X V v d D s s J n F 1 b 3 Q 7 U 2 V j d G l v b j E v V G F i b G U w M D E g K F B h Z 2 U g M S k g K D I p L 0 F 1 d G 9 S Z W 1 v d m V k Q 2 9 s d W 1 u c z E u e 0 N v b H V t b j g s N 3 0 m c X V v d D s s J n F 1 b 3 Q 7 U 2 V j d G l v b j E v V G F i b G U w M D E g K F B h Z 2 U g M S k g K D I p L 0 F 1 d G 9 S Z W 1 v d m V k Q 2 9 s d W 1 u c z E u e 0 N v b H V t b j k s O H 0 m c X V v d D s s J n F 1 b 3 Q 7 U 2 V j d G l v b j E v V G F i b G U w M D E g K F B h Z 2 U g M S k g K D I p L 0 F 1 d G 9 S Z W 1 v d m V k Q 2 9 s d W 1 u c z E u e 0 N v b H V t b j E w L D l 9 J n F 1 b 3 Q 7 L C Z x d W 9 0 O 1 N l Y 3 R p b 2 4 x L 1 R h Y m x l M D A x I C h Q Y W d l I D E p I C g y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K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U y M C g y K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k y N D c 3 O D Y t N D R i M C 0 0 Z D Q 0 L W J k N 2 M t M T d j N T E 1 M j A 1 O T E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3 I C h Q Y W d l I D c p L 1 p t x J t u x J t u w 7 0 g d H l w L n t D b 2 x 1 b W 4 x L D B 9 J n F 1 b 3 Q 7 L C Z x d W 9 0 O 1 N l Y 3 R p b 2 4 x L 1 R h Y m x l M D I 3 I C h Q Y W d l I D c p L 1 p t x J t u x J t u w 7 0 g d H l w L n t D b 2 x 1 b W 4 y L D F 9 J n F 1 b 3 Q 7 L C Z x d W 9 0 O 1 N l Y 3 R p b 2 4 x L 1 R h Y m x l M D I 3 I C h Q Y W d l I D c p L 1 p t x J t u x J t u w 7 0 g d H l w L n t D b 2 x 1 b W 4 z L D J 9 J n F 1 b 3 Q 7 L C Z x d W 9 0 O 1 N l Y 3 R p b 2 4 x L 1 R h Y m x l M D I 3 I C h Q Y W d l I D c p L 1 p t x J t u x J t u w 7 0 g d H l w L n t D b 2 x 1 b W 4 0 L D N 9 J n F 1 b 3 Q 7 L C Z x d W 9 0 O 1 N l Y 3 R p b 2 4 x L 1 R h Y m x l M D I 3 I C h Q Y W d l I D c p L 1 p t x J t u x J t u w 7 0 g d H l w L n t D b 2 x 1 b W 4 1 L D R 9 J n F 1 b 3 Q 7 L C Z x d W 9 0 O 1 N l Y 3 R p b 2 4 x L 1 R h Y m x l M D I 3 I C h Q Y W d l I D c p L 1 p t x J t u x J t u w 7 0 g d H l w L n t D b 2 x 1 b W 4 2 L D V 9 J n F 1 b 3 Q 7 L C Z x d W 9 0 O 1 N l Y 3 R p b 2 4 x L 1 R h Y m x l M D I 3 I C h Q Y W d l I D c p L 1 p t x J t u x J t u w 7 0 g d H l w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I 3 I C h Q Y W d l I D c p L 1 p t x J t u x J t u w 7 0 g d H l w L n t D b 2 x 1 b W 4 x L D B 9 J n F 1 b 3 Q 7 L C Z x d W 9 0 O 1 N l Y 3 R p b 2 4 x L 1 R h Y m x l M D I 3 I C h Q Y W d l I D c p L 1 p t x J t u x J t u w 7 0 g d H l w L n t D b 2 x 1 b W 4 y L D F 9 J n F 1 b 3 Q 7 L C Z x d W 9 0 O 1 N l Y 3 R p b 2 4 x L 1 R h Y m x l M D I 3 I C h Q Y W d l I D c p L 1 p t x J t u x J t u w 7 0 g d H l w L n t D b 2 x 1 b W 4 z L D J 9 J n F 1 b 3 Q 7 L C Z x d W 9 0 O 1 N l Y 3 R p b 2 4 x L 1 R h Y m x l M D I 3 I C h Q Y W d l I D c p L 1 p t x J t u x J t u w 7 0 g d H l w L n t D b 2 x 1 b W 4 0 L D N 9 J n F 1 b 3 Q 7 L C Z x d W 9 0 O 1 N l Y 3 R p b 2 4 x L 1 R h Y m x l M D I 3 I C h Q Y W d l I D c p L 1 p t x J t u x J t u w 7 0 g d H l w L n t D b 2 x 1 b W 4 1 L D R 9 J n F 1 b 3 Q 7 L C Z x d W 9 0 O 1 N l Y 3 R p b 2 4 x L 1 R h Y m x l M D I 3 I C h Q Y W d l I D c p L 1 p t x J t u x J t u w 7 0 g d H l w L n t D b 2 x 1 b W 4 2 L D V 9 J n F 1 b 3 Q 7 L C Z x d W 9 0 O 1 N l Y 3 R p b 2 4 x L 1 R h Y m x l M D I 3 I C h Q Y W d l I D c p L 1 p t x J t u x J t u w 7 0 g d H l w L n t D b 2 x 1 b W 4 3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U t M D E t M T l U M T c 6 M z c 6 M z Y u N D A x N z g 0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2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U w M j c l M j A o U G F n Z S U y M D c p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L 1 R h Y m x l M D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c l M j A o U G F n Z S U y M D c p L 1 p t J U M 0 J T l C b i V D N C U 5 Q m 4 l Q z M l Q k Q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M D E w N j k x Z i 1 k M z g 4 L T Q 1 Y W E t Y T U 4 O S 1 h M j I 4 M D U 4 Y 2 R i Z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V 8 y M 1 8 y N F 9 3 a W R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X z I z X z I 0 X 3 d p Z G U v Q X V 0 b 1 J l b W 9 2 Z W R D b 2 x 1 b W 5 z M S 5 7 Z H J 1 a C w w f S Z x d W 9 0 O y w m c X V v d D t T Z W N 0 a W 9 u M S 9 k Y X R h X z I z X z I 0 X 3 d p Z G U v Q X V 0 b 1 J l b W 9 2 Z W R D b 2 x 1 b W 5 z M S 5 7 Z 2 x l Y W 4 s M X 0 m c X V v d D s s J n F 1 b 3 Q 7 U 2 V j d G l v b j E v Z G F 0 Y V 8 y M 1 8 y N F 9 3 a W R l L 0 F 1 d G 9 S Z W 1 v d m V k Q 2 9 s d W 1 u c z E u e 2 h h b m d f Z 2 x l Y W 4 s M n 0 m c X V v d D s s J n F 1 b 3 Q 7 U 2 V j d G l v b j E v Z G F 0 Y V 8 y M 1 8 y N F 9 3 a W R l L 0 F 1 d G 9 S Z W 1 v d m V k Q 2 9 s d W 1 u c z E u e 2 h v d m V y X 3 N u Y X R j a C w z f S Z x d W 9 0 O y w m c X V v d D t T Z W N 0 a W 9 u M S 9 k Y X R h X z I z X z I 0 X 3 d p Z G U v Q X V 0 b 1 J l b W 9 2 Z W R D b 2 x 1 b W 5 z M S 5 7 c H J v Y m U s N H 0 m c X V v d D s s J n F 1 b 3 Q 7 U 2 V j d G l v b j E v Z G F 0 Y V 8 y M 1 8 y N F 9 3 a W R l L 0 F 1 d G 9 S Z W 1 v d m V k Q 2 9 s d W 1 u c z E u e 3 N u Y X R j a C w 1 f S Z x d W 9 0 O y w m c X V v d D t T Z W N 0 a W 9 u M S 9 k Y X R h X z I z X z I 0 X 3 d p Z G U v Q X V 0 b 1 J l b W 9 2 Z W R D b 2 x 1 b W 5 z M S 5 7 b W F u a X B 1 b G F 0 a W 9 u L D Z 9 J n F 1 b 3 Q 7 L C Z x d W 9 0 O 1 N l Y 3 R p b 2 4 x L 2 R h d G F f M j N f M j R f d 2 l k Z S 9 B d X R v U m V t b 3 Z l Z E N v b H V t b n M x L n t m b H l j Y X R j a C w 3 f S Z x d W 9 0 O y w m c X V v d D t T Z W N 0 a W 9 u M S 9 k Y X R h X z I z X z I 0 X 3 d p Z G U v Q X V 0 b 1 J l b W 9 2 Z W R D b 2 x 1 b W 5 z M S 5 7 c G 9 1 b m N l L D h 9 J n F 1 b 3 Q 7 L C Z x d W 9 0 O 1 N l Y 3 R p b 2 4 x L 2 R h d G F f M j N f M j R f d 2 l k Z S 9 B d X R v U m V t b 3 Z l Z E N v b H V t b n M x L n t i Y X J r L D l 9 J n F 1 b 3 Q 7 L C Z x d W 9 0 O 1 N l Y 3 R p b 2 4 x L 2 R h d G F f M j N f M j R f d 2 l k Z S 9 B d X R v U m V t b 3 Z l Z E N v b H V t b n M x L n t s Z W F m L D E w f S Z x d W 9 0 O y w m c X V v d D t T Z W N 0 a W 9 u M S 9 k Y X R h X z I z X z I 0 X 3 d p Z G U v Q X V 0 b 1 J l b W 9 2 Z W R D b 2 x 1 b W 5 z M S 5 7 Z 3 J v d W 5 k L D E x f S Z x d W 9 0 O y w m c X V v d D t T Z W N 0 a W 9 u M S 9 k Y X R h X z I z X z I 0 X 3 d p Z G U v Q X V 0 b 1 J l b W 9 2 Z W R D b 2 x 1 b W 5 z M S 5 7 b 3 R o Z X I s M T J 9 J n F 1 b 3 Q 7 L C Z x d W 9 0 O 1 N l Y 3 R p b 2 4 x L 2 R h d G F f M j N f M j R f d 2 l k Z S 9 B d X R v U m V t b 3 Z l Z E N v b H V t b n M x L n t h a X I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k Y X R h X z I z X z I 0 X 3 d p Z G U v Q X V 0 b 1 J l b W 9 2 Z W R D b 2 x 1 b W 5 z M S 5 7 Z H J 1 a C w w f S Z x d W 9 0 O y w m c X V v d D t T Z W N 0 a W 9 u M S 9 k Y X R h X z I z X z I 0 X 3 d p Z G U v Q X V 0 b 1 J l b W 9 2 Z W R D b 2 x 1 b W 5 z M S 5 7 Z 2 x l Y W 4 s M X 0 m c X V v d D s s J n F 1 b 3 Q 7 U 2 V j d G l v b j E v Z G F 0 Y V 8 y M 1 8 y N F 9 3 a W R l L 0 F 1 d G 9 S Z W 1 v d m V k Q 2 9 s d W 1 u c z E u e 2 h h b m d f Z 2 x l Y W 4 s M n 0 m c X V v d D s s J n F 1 b 3 Q 7 U 2 V j d G l v b j E v Z G F 0 Y V 8 y M 1 8 y N F 9 3 a W R l L 0 F 1 d G 9 S Z W 1 v d m V k Q 2 9 s d W 1 u c z E u e 2 h v d m V y X 3 N u Y X R j a C w z f S Z x d W 9 0 O y w m c X V v d D t T Z W N 0 a W 9 u M S 9 k Y X R h X z I z X z I 0 X 3 d p Z G U v Q X V 0 b 1 J l b W 9 2 Z W R D b 2 x 1 b W 5 z M S 5 7 c H J v Y m U s N H 0 m c X V v d D s s J n F 1 b 3 Q 7 U 2 V j d G l v b j E v Z G F 0 Y V 8 y M 1 8 y N F 9 3 a W R l L 0 F 1 d G 9 S Z W 1 v d m V k Q 2 9 s d W 1 u c z E u e 3 N u Y X R j a C w 1 f S Z x d W 9 0 O y w m c X V v d D t T Z W N 0 a W 9 u M S 9 k Y X R h X z I z X z I 0 X 3 d p Z G U v Q X V 0 b 1 J l b W 9 2 Z W R D b 2 x 1 b W 5 z M S 5 7 b W F u a X B 1 b G F 0 a W 9 u L D Z 9 J n F 1 b 3 Q 7 L C Z x d W 9 0 O 1 N l Y 3 R p b 2 4 x L 2 R h d G F f M j N f M j R f d 2 l k Z S 9 B d X R v U m V t b 3 Z l Z E N v b H V t b n M x L n t m b H l j Y X R j a C w 3 f S Z x d W 9 0 O y w m c X V v d D t T Z W N 0 a W 9 u M S 9 k Y X R h X z I z X z I 0 X 3 d p Z G U v Q X V 0 b 1 J l b W 9 2 Z W R D b 2 x 1 b W 5 z M S 5 7 c G 9 1 b m N l L D h 9 J n F 1 b 3 Q 7 L C Z x d W 9 0 O 1 N l Y 3 R p b 2 4 x L 2 R h d G F f M j N f M j R f d 2 l k Z S 9 B d X R v U m V t b 3 Z l Z E N v b H V t b n M x L n t i Y X J r L D l 9 J n F 1 b 3 Q 7 L C Z x d W 9 0 O 1 N l Y 3 R p b 2 4 x L 2 R h d G F f M j N f M j R f d 2 l k Z S 9 B d X R v U m V t b 3 Z l Z E N v b H V t b n M x L n t s Z W F m L D E w f S Z x d W 9 0 O y w m c X V v d D t T Z W N 0 a W 9 u M S 9 k Y X R h X z I z X z I 0 X 3 d p Z G U v Q X V 0 b 1 J l b W 9 2 Z W R D b 2 x 1 b W 5 z M S 5 7 Z 3 J v d W 5 k L D E x f S Z x d W 9 0 O y w m c X V v d D t T Z W N 0 a W 9 u M S 9 k Y X R h X z I z X z I 0 X 3 d p Z G U v Q X V 0 b 1 J l b W 9 2 Z W R D b 2 x 1 b W 5 z M S 5 7 b 3 R o Z X I s M T J 9 J n F 1 b 3 Q 7 L C Z x d W 9 0 O 1 N l Y 3 R p b 2 4 x L 2 R h d G F f M j N f M j R f d 2 l k Z S 9 B d X R v U m V t b 3 Z l Z E N v b H V t b n M x L n t h a X I s M T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k c n V o J n F 1 b 3 Q 7 L C Z x d W 9 0 O 2 d s Z W F u J n F 1 b 3 Q 7 L C Z x d W 9 0 O 2 h h b m d f Z 2 x l Y W 4 m c X V v d D s s J n F 1 b 3 Q 7 a G 9 2 Z X J f c 2 5 h d G N o J n F 1 b 3 Q 7 L C Z x d W 9 0 O 3 B y b 2 J l J n F 1 b 3 Q 7 L C Z x d W 9 0 O 3 N u Y X R j a C Z x d W 9 0 O y w m c X V v d D t t Y W 5 p c H V s Y X R p b 2 4 m c X V v d D s s J n F 1 b 3 Q 7 Z m x 5 Y 2 F 0 Y 2 g m c X V v d D s s J n F 1 b 3 Q 7 c G 9 1 b m N l J n F 1 b 3 Q 7 L C Z x d W 9 0 O 2 J h c m s m c X V v d D s s J n F 1 b 3 Q 7 b G V h Z i Z x d W 9 0 O y w m c X V v d D t n c m 9 1 b m Q m c X V v d D s s J n F 1 b 3 Q 7 b 3 R o Z X I m c X V v d D s s J n F 1 b 3 Q 7 Y W l y J n F 1 b 3 Q 7 X S I g L z 4 8 R W 5 0 c n k g V H l w Z T 0 i R m l s b E N v b H V t b l R 5 c G V z I i B W Y W x 1 Z T 0 i c 0 J n T U R B d 0 1 E Q X d N R E F 3 T U R B d 0 0 9 I i A v P j x F b n R y e S B U e X B l P S J G a W x s T G F z d F V w Z G F 0 Z W Q i I F Z h b H V l P S J k M j A y N S 0 w M i 0 w N F Q x N T o 0 N z o w M i 4 x M j Y 3 N T M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g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Y X R h X z I z X z I 0 X 3 d p Z G U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v W i V D M y V B M W h s Y X Y l Q z M l Q U Q l M j B z Z S U y M H p 2 J U M z J U J E J U M 1 J U E x Z W 5 v d S U y M C V D M y V C Q X J v d m 4 l Q z M l Q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X z I z X z I 0 X 3 d p Z G U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P b I N 7 M N 2 y T p w 8 A M i m s W C l A A A A A A I A A A A A A B B m A A A A A Q A A I A A A A J U j Q V 4 e 2 m I n z l v T I P P K e F K U g C E m N 2 6 p 8 d J T T 8 a V L L A 2 A A A A A A 6 A A A A A A g A A I A A A A E c u d i D n T c x f B I 5 x Q u n + d o l K Z d x b D F 1 d i f Y X X I 9 o Z f S g U A A A A D h J 2 d D J d 9 M g 1 g y Y e b n O H E h 2 C i f F E l b S M N s 7 X n 9 m e H 0 n w D z G v H Z q X M A z F F T S Z l s w W / y / 6 a F K 7 i u Q p M 6 k H 2 X n Z E W Z c + X n C u u 9 4 x K / j Y v g P H K M Q A A A A B t U P O t + X p O r c f N / j c j 0 V D r n J D W P W Y x h E t / u l S w m z L D 8 1 a E L E H G h n R C z N p g p 7 7 C X G K Y p 2 B Z Q I U r a b l p E 8 P P i G 4 8 = < / D a t a M a s h u p > 
</file>

<file path=customXml/itemProps1.xml><?xml version="1.0" encoding="utf-8"?>
<ds:datastoreItem xmlns:ds="http://schemas.openxmlformats.org/officeDocument/2006/customXml" ds:itemID="{8E44A052-7E9F-46C7-9026-19EF6B9753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7783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34</vt:i4>
      </vt:variant>
      <vt:variant>
        <vt:lpstr>Named Ranges</vt:lpstr>
      </vt:variant>
      <vt:variant>
        <vt:i4>3</vt:i4>
      </vt:variant>
    </vt:vector>
  </HeadingPairs>
  <TitlesOfParts>
    <vt:vector size="37" baseType="lpstr">
      <vt:lpstr>INFO</vt:lpstr>
      <vt:lpstr>Ulicny 2025</vt:lpstr>
      <vt:lpstr>Crome 1978</vt:lpstr>
      <vt:lpstr>Frith 1984</vt:lpstr>
      <vt:lpstr>Holmes 1979</vt:lpstr>
      <vt:lpstr>Antos 2006</vt:lpstr>
      <vt:lpstr>Mohd-Azlan 2014</vt:lpstr>
      <vt:lpstr>Landres 1980</vt:lpstr>
      <vt:lpstr>Landres 1983</vt:lpstr>
      <vt:lpstr>Noske 1996</vt:lpstr>
      <vt:lpstr>Thivyanathan 2016</vt:lpstr>
      <vt:lpstr>Carrascal 1987</vt:lpstr>
      <vt:lpstr>Kornan 2013</vt:lpstr>
      <vt:lpstr>Gomes 2008</vt:lpstr>
      <vt:lpstr>Ding 2008</vt:lpstr>
      <vt:lpstr>Chettri 2022</vt:lpstr>
      <vt:lpstr>Sastranegara 2020</vt:lpstr>
      <vt:lpstr>Jones 2020</vt:lpstr>
      <vt:lpstr>Kornan 2000</vt:lpstr>
      <vt:lpstr>Mansor Ramli 2017</vt:lpstr>
      <vt:lpstr>Lu 2013</vt:lpstr>
      <vt:lpstr>Kwok 2009</vt:lpstr>
      <vt:lpstr>Mansor Sah 2012</vt:lpstr>
      <vt:lpstr>Somasundaram 2008</vt:lpstr>
      <vt:lpstr>Morris Wooler 2001</vt:lpstr>
      <vt:lpstr>Ford et al. 1986</vt:lpstr>
      <vt:lpstr>Recher et al. 1985</vt:lpstr>
      <vt:lpstr>Recher et Davis 1998</vt:lpstr>
      <vt:lpstr>Recher et Davis 1997</vt:lpstr>
      <vt:lpstr>My_2016-2018</vt:lpstr>
      <vt:lpstr>srovnani_specializace</vt:lpstr>
      <vt:lpstr>specializace_repeat</vt:lpstr>
      <vt:lpstr>specializace_DATA_all</vt:lpstr>
      <vt:lpstr>sumarizace_studie</vt:lpstr>
      <vt:lpstr>'My_2016-2018'!spp41Levins</vt:lpstr>
      <vt:lpstr>sumarizace_studie!x</vt:lpstr>
      <vt:lpstr>srovnani_specializace!xx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Uzivatel</dc:creator>
  <dc:description/>
  <cp:lastModifiedBy>Uličný Adam</cp:lastModifiedBy>
  <cp:revision>24</cp:revision>
  <dcterms:created xsi:type="dcterms:W3CDTF">2018-12-15T10:15:51Z</dcterms:created>
  <dcterms:modified xsi:type="dcterms:W3CDTF">2025-04-01T13:09:54Z</dcterms:modified>
  <dc:language>en-US</dc:language>
</cp:coreProperties>
</file>