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u\Desktop\SYNC\foraging\"/>
    </mc:Choice>
  </mc:AlternateContent>
  <xr:revisionPtr revIDLastSave="0" documentId="13_ncr:1_{39EB35D5-D99D-438C-9359-4DD0C5B092F4}" xr6:coauthVersionLast="47" xr6:coauthVersionMax="47" xr10:uidLastSave="{00000000-0000-0000-0000-000000000000}"/>
  <bookViews>
    <workbookView xWindow="-120" yWindow="330" windowWidth="29040" windowHeight="15990" tabRatio="500" xr2:uid="{00000000-000D-0000-FFFF-FFFF00000000}"/>
  </bookViews>
  <sheets>
    <sheet name="Crome 78" sheetId="1" r:id="rId1"/>
    <sheet name="Frith 84" sheetId="2" r:id="rId2"/>
    <sheet name="Holmes79" sheetId="3" r:id="rId3"/>
    <sheet name="List1" sheetId="13" r:id="rId4"/>
    <sheet name="Ford et al. 1986" sheetId="4" r:id="rId5"/>
    <sheet name="Recher et al. 1985" sheetId="5" r:id="rId6"/>
    <sheet name="Recher et Davis 1998" sheetId="6" r:id="rId7"/>
    <sheet name="Recher et Davis 1997" sheetId="7" r:id="rId8"/>
    <sheet name="My_2016-2018" sheetId="8" r:id="rId9"/>
    <sheet name="srovnani_specializace" sheetId="9" r:id="rId10"/>
    <sheet name="specializace_repeat" sheetId="10" r:id="rId11"/>
    <sheet name="specializace_DATA_all" sheetId="11" r:id="rId12"/>
    <sheet name="sumarizace_studie" sheetId="12" r:id="rId13"/>
  </sheets>
  <definedNames>
    <definedName name="_xlnm._FilterDatabase" localSheetId="0" hidden="1">'Crome 78'!$B$1:$AN$29</definedName>
    <definedName name="spp41Levins" localSheetId="8">'My_2016-2018'!$A$1:$T$42</definedName>
    <definedName name="x" localSheetId="12">sumarizace_studie!$E$16:$F$32</definedName>
    <definedName name="xx" localSheetId="9">srovnani_specializace!$A$1:$S$51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1" i="2" l="1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8" i="3"/>
  <c r="T44" i="8"/>
  <c r="S44" i="8"/>
  <c r="W42" i="8"/>
  <c r="V42" i="8"/>
  <c r="W41" i="8"/>
  <c r="V41" i="8"/>
  <c r="W40" i="8"/>
  <c r="V40" i="8"/>
  <c r="W39" i="8"/>
  <c r="V39" i="8"/>
  <c r="W38" i="8"/>
  <c r="V38" i="8"/>
  <c r="W37" i="8"/>
  <c r="V37" i="8"/>
  <c r="W36" i="8"/>
  <c r="V36" i="8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9" i="8"/>
  <c r="V19" i="8"/>
  <c r="W18" i="8"/>
  <c r="V18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P81" i="7"/>
  <c r="O81" i="7"/>
  <c r="C81" i="7"/>
  <c r="N80" i="7"/>
  <c r="K80" i="7"/>
  <c r="P79" i="7"/>
  <c r="G79" i="7"/>
  <c r="F79" i="7"/>
  <c r="N78" i="7"/>
  <c r="E78" i="7"/>
  <c r="D78" i="7"/>
  <c r="G77" i="7"/>
  <c r="C77" i="7"/>
  <c r="E76" i="7"/>
  <c r="P75" i="7"/>
  <c r="O75" i="7"/>
  <c r="C75" i="7"/>
  <c r="N74" i="7"/>
  <c r="K74" i="7"/>
  <c r="P73" i="7"/>
  <c r="G73" i="7"/>
  <c r="F73" i="7"/>
  <c r="N72" i="7"/>
  <c r="E72" i="7"/>
  <c r="D72" i="7"/>
  <c r="G71" i="7"/>
  <c r="C71" i="7"/>
  <c r="E70" i="7"/>
  <c r="P69" i="7"/>
  <c r="O69" i="7"/>
  <c r="C69" i="7"/>
  <c r="N68" i="7"/>
  <c r="K68" i="7"/>
  <c r="P67" i="7"/>
  <c r="G67" i="7"/>
  <c r="F67" i="7"/>
  <c r="N66" i="7"/>
  <c r="E66" i="7"/>
  <c r="D66" i="7"/>
  <c r="G65" i="7"/>
  <c r="C65" i="7"/>
  <c r="E64" i="7"/>
  <c r="P63" i="7"/>
  <c r="O63" i="7"/>
  <c r="C63" i="7"/>
  <c r="N62" i="7"/>
  <c r="K62" i="7"/>
  <c r="P61" i="7"/>
  <c r="G61" i="7"/>
  <c r="G82" i="7" s="1"/>
  <c r="G83" i="7" s="1"/>
  <c r="F61" i="7"/>
  <c r="P58" i="7"/>
  <c r="O58" i="7"/>
  <c r="N58" i="7"/>
  <c r="K58" i="7"/>
  <c r="K81" i="7" s="1"/>
  <c r="G58" i="7"/>
  <c r="G81" i="7" s="1"/>
  <c r="F58" i="7"/>
  <c r="F81" i="7" s="1"/>
  <c r="E58" i="7"/>
  <c r="E81" i="7" s="1"/>
  <c r="D58" i="7"/>
  <c r="C58" i="7"/>
  <c r="P57" i="7"/>
  <c r="P80" i="7" s="1"/>
  <c r="O57" i="7"/>
  <c r="O80" i="7" s="1"/>
  <c r="N57" i="7"/>
  <c r="K57" i="7"/>
  <c r="G57" i="7"/>
  <c r="G80" i="7" s="1"/>
  <c r="F57" i="7"/>
  <c r="F80" i="7" s="1"/>
  <c r="E57" i="7"/>
  <c r="E80" i="7" s="1"/>
  <c r="D57" i="7"/>
  <c r="D80" i="7" s="1"/>
  <c r="C57" i="7"/>
  <c r="Q56" i="7"/>
  <c r="P56" i="7"/>
  <c r="O56" i="7"/>
  <c r="O79" i="7" s="1"/>
  <c r="N56" i="7"/>
  <c r="N79" i="7" s="1"/>
  <c r="K56" i="7"/>
  <c r="K79" i="7" s="1"/>
  <c r="G56" i="7"/>
  <c r="F56" i="7"/>
  <c r="E56" i="7"/>
  <c r="D56" i="7"/>
  <c r="D79" i="7" s="1"/>
  <c r="C56" i="7"/>
  <c r="C79" i="7" s="1"/>
  <c r="P55" i="7"/>
  <c r="P78" i="7" s="1"/>
  <c r="O55" i="7"/>
  <c r="N55" i="7"/>
  <c r="K55" i="7"/>
  <c r="K78" i="7" s="1"/>
  <c r="G55" i="7"/>
  <c r="G78" i="7" s="1"/>
  <c r="F55" i="7"/>
  <c r="F78" i="7" s="1"/>
  <c r="E55" i="7"/>
  <c r="D55" i="7"/>
  <c r="C55" i="7"/>
  <c r="P54" i="7"/>
  <c r="P77" i="7" s="1"/>
  <c r="O54" i="7"/>
  <c r="O77" i="7" s="1"/>
  <c r="N54" i="7"/>
  <c r="N77" i="7" s="1"/>
  <c r="K54" i="7"/>
  <c r="G54" i="7"/>
  <c r="F54" i="7"/>
  <c r="F77" i="7" s="1"/>
  <c r="E54" i="7"/>
  <c r="E77" i="7" s="1"/>
  <c r="D54" i="7"/>
  <c r="D77" i="7" s="1"/>
  <c r="C54" i="7"/>
  <c r="P53" i="7"/>
  <c r="O53" i="7"/>
  <c r="O76" i="7" s="1"/>
  <c r="N53" i="7"/>
  <c r="N76" i="7" s="1"/>
  <c r="K53" i="7"/>
  <c r="K76" i="7" s="1"/>
  <c r="G53" i="7"/>
  <c r="G76" i="7" s="1"/>
  <c r="F53" i="7"/>
  <c r="E53" i="7"/>
  <c r="D53" i="7"/>
  <c r="D76" i="7" s="1"/>
  <c r="C53" i="7"/>
  <c r="C76" i="7" s="1"/>
  <c r="P52" i="7"/>
  <c r="O52" i="7"/>
  <c r="N52" i="7"/>
  <c r="K52" i="7"/>
  <c r="K75" i="7" s="1"/>
  <c r="G52" i="7"/>
  <c r="G75" i="7" s="1"/>
  <c r="F52" i="7"/>
  <c r="F75" i="7" s="1"/>
  <c r="E52" i="7"/>
  <c r="D52" i="7"/>
  <c r="D75" i="7" s="1"/>
  <c r="C52" i="7"/>
  <c r="P51" i="7"/>
  <c r="P74" i="7" s="1"/>
  <c r="O51" i="7"/>
  <c r="O74" i="7" s="1"/>
  <c r="N51" i="7"/>
  <c r="K51" i="7"/>
  <c r="G51" i="7"/>
  <c r="G74" i="7" s="1"/>
  <c r="F51" i="7"/>
  <c r="F74" i="7" s="1"/>
  <c r="E51" i="7"/>
  <c r="E74" i="7" s="1"/>
  <c r="D51" i="7"/>
  <c r="D74" i="7" s="1"/>
  <c r="C51" i="7"/>
  <c r="Q50" i="7"/>
  <c r="P50" i="7"/>
  <c r="O50" i="7"/>
  <c r="O73" i="7" s="1"/>
  <c r="N50" i="7"/>
  <c r="N73" i="7" s="1"/>
  <c r="K50" i="7"/>
  <c r="K73" i="7" s="1"/>
  <c r="G50" i="7"/>
  <c r="F50" i="7"/>
  <c r="E50" i="7"/>
  <c r="D50" i="7"/>
  <c r="D73" i="7" s="1"/>
  <c r="C50" i="7"/>
  <c r="C73" i="7" s="1"/>
  <c r="P49" i="7"/>
  <c r="P72" i="7" s="1"/>
  <c r="O49" i="7"/>
  <c r="O72" i="7" s="1"/>
  <c r="N49" i="7"/>
  <c r="K49" i="7"/>
  <c r="K72" i="7" s="1"/>
  <c r="G49" i="7"/>
  <c r="G72" i="7" s="1"/>
  <c r="F49" i="7"/>
  <c r="F72" i="7" s="1"/>
  <c r="E49" i="7"/>
  <c r="D49" i="7"/>
  <c r="C49" i="7"/>
  <c r="P48" i="7"/>
  <c r="P71" i="7" s="1"/>
  <c r="O48" i="7"/>
  <c r="O71" i="7" s="1"/>
  <c r="N48" i="7"/>
  <c r="N71" i="7" s="1"/>
  <c r="K48" i="7"/>
  <c r="K71" i="7" s="1"/>
  <c r="G48" i="7"/>
  <c r="F48" i="7"/>
  <c r="F71" i="7" s="1"/>
  <c r="E48" i="7"/>
  <c r="E71" i="7" s="1"/>
  <c r="D48" i="7"/>
  <c r="D71" i="7" s="1"/>
  <c r="C48" i="7"/>
  <c r="P47" i="7"/>
  <c r="P70" i="7" s="1"/>
  <c r="O47" i="7"/>
  <c r="O70" i="7" s="1"/>
  <c r="N47" i="7"/>
  <c r="N70" i="7" s="1"/>
  <c r="K47" i="7"/>
  <c r="K70" i="7" s="1"/>
  <c r="G47" i="7"/>
  <c r="G70" i="7" s="1"/>
  <c r="F47" i="7"/>
  <c r="E47" i="7"/>
  <c r="D47" i="7"/>
  <c r="D70" i="7" s="1"/>
  <c r="C47" i="7"/>
  <c r="C70" i="7" s="1"/>
  <c r="P46" i="7"/>
  <c r="O46" i="7"/>
  <c r="N46" i="7"/>
  <c r="K46" i="7"/>
  <c r="K69" i="7" s="1"/>
  <c r="G46" i="7"/>
  <c r="G69" i="7" s="1"/>
  <c r="F46" i="7"/>
  <c r="F69" i="7" s="1"/>
  <c r="E46" i="7"/>
  <c r="E69" i="7" s="1"/>
  <c r="D46" i="7"/>
  <c r="C46" i="7"/>
  <c r="P45" i="7"/>
  <c r="P68" i="7" s="1"/>
  <c r="O45" i="7"/>
  <c r="O68" i="7" s="1"/>
  <c r="N45" i="7"/>
  <c r="K45" i="7"/>
  <c r="G45" i="7"/>
  <c r="G68" i="7" s="1"/>
  <c r="F45" i="7"/>
  <c r="F68" i="7" s="1"/>
  <c r="E45" i="7"/>
  <c r="E68" i="7" s="1"/>
  <c r="D45" i="7"/>
  <c r="D68" i="7" s="1"/>
  <c r="C45" i="7"/>
  <c r="Q44" i="7"/>
  <c r="P44" i="7"/>
  <c r="O44" i="7"/>
  <c r="O67" i="7" s="1"/>
  <c r="N44" i="7"/>
  <c r="N67" i="7" s="1"/>
  <c r="K44" i="7"/>
  <c r="K67" i="7" s="1"/>
  <c r="G44" i="7"/>
  <c r="F44" i="7"/>
  <c r="E44" i="7"/>
  <c r="E67" i="7" s="1"/>
  <c r="D44" i="7"/>
  <c r="D67" i="7" s="1"/>
  <c r="C44" i="7"/>
  <c r="C67" i="7" s="1"/>
  <c r="Q43" i="7"/>
  <c r="Q66" i="7" s="1"/>
  <c r="P43" i="7"/>
  <c r="P66" i="7" s="1"/>
  <c r="O43" i="7"/>
  <c r="N43" i="7"/>
  <c r="K43" i="7"/>
  <c r="K66" i="7" s="1"/>
  <c r="G43" i="7"/>
  <c r="G66" i="7" s="1"/>
  <c r="F43" i="7"/>
  <c r="F66" i="7" s="1"/>
  <c r="E43" i="7"/>
  <c r="D43" i="7"/>
  <c r="C43" i="7"/>
  <c r="P42" i="7"/>
  <c r="P65" i="7" s="1"/>
  <c r="O42" i="7"/>
  <c r="O65" i="7" s="1"/>
  <c r="N42" i="7"/>
  <c r="N65" i="7" s="1"/>
  <c r="K42" i="7"/>
  <c r="G42" i="7"/>
  <c r="F42" i="7"/>
  <c r="F65" i="7" s="1"/>
  <c r="E42" i="7"/>
  <c r="E65" i="7" s="1"/>
  <c r="D42" i="7"/>
  <c r="D65" i="7" s="1"/>
  <c r="C42" i="7"/>
  <c r="P41" i="7"/>
  <c r="O41" i="7"/>
  <c r="O64" i="7" s="1"/>
  <c r="N41" i="7"/>
  <c r="N64" i="7" s="1"/>
  <c r="K41" i="7"/>
  <c r="K64" i="7" s="1"/>
  <c r="G41" i="7"/>
  <c r="G64" i="7" s="1"/>
  <c r="F41" i="7"/>
  <c r="E41" i="7"/>
  <c r="D41" i="7"/>
  <c r="D64" i="7" s="1"/>
  <c r="C41" i="7"/>
  <c r="C64" i="7" s="1"/>
  <c r="P40" i="7"/>
  <c r="O40" i="7"/>
  <c r="N40" i="7"/>
  <c r="K40" i="7"/>
  <c r="K63" i="7" s="1"/>
  <c r="G40" i="7"/>
  <c r="G63" i="7" s="1"/>
  <c r="F40" i="7"/>
  <c r="F63" i="7" s="1"/>
  <c r="E40" i="7"/>
  <c r="E63" i="7" s="1"/>
  <c r="D40" i="7"/>
  <c r="D63" i="7" s="1"/>
  <c r="C40" i="7"/>
  <c r="P39" i="7"/>
  <c r="P62" i="7" s="1"/>
  <c r="O39" i="7"/>
  <c r="O62" i="7" s="1"/>
  <c r="N39" i="7"/>
  <c r="K39" i="7"/>
  <c r="G39" i="7"/>
  <c r="G62" i="7" s="1"/>
  <c r="F39" i="7"/>
  <c r="F62" i="7" s="1"/>
  <c r="E39" i="7"/>
  <c r="E62" i="7" s="1"/>
  <c r="D39" i="7"/>
  <c r="D62" i="7" s="1"/>
  <c r="C39" i="7"/>
  <c r="C62" i="7" s="1"/>
  <c r="Q38" i="7"/>
  <c r="P38" i="7"/>
  <c r="O38" i="7"/>
  <c r="N38" i="7"/>
  <c r="K38" i="7"/>
  <c r="K61" i="7" s="1"/>
  <c r="G38" i="7"/>
  <c r="F38" i="7"/>
  <c r="F85" i="7" s="1"/>
  <c r="E38" i="7"/>
  <c r="D38" i="7"/>
  <c r="D61" i="7" s="1"/>
  <c r="C38" i="7"/>
  <c r="C61" i="7" s="1"/>
  <c r="K33" i="7"/>
  <c r="K34" i="7" s="1"/>
  <c r="F33" i="7"/>
  <c r="F34" i="7" s="1"/>
  <c r="E33" i="7"/>
  <c r="E34" i="7" s="1"/>
  <c r="D33" i="7"/>
  <c r="D34" i="7" s="1"/>
  <c r="N31" i="7"/>
  <c r="M31" i="7"/>
  <c r="L31" i="7"/>
  <c r="K31" i="7"/>
  <c r="F31" i="7"/>
  <c r="E31" i="7"/>
  <c r="D31" i="7"/>
  <c r="C31" i="7"/>
  <c r="C33" i="7" s="1"/>
  <c r="C34" i="7" s="1"/>
  <c r="N30" i="7"/>
  <c r="N33" i="7" s="1"/>
  <c r="N34" i="7" s="1"/>
  <c r="M30" i="7"/>
  <c r="M33" i="7" s="1"/>
  <c r="M34" i="7" s="1"/>
  <c r="L30" i="7"/>
  <c r="L33" i="7" s="1"/>
  <c r="L34" i="7" s="1"/>
  <c r="K30" i="7"/>
  <c r="F30" i="7"/>
  <c r="E30" i="7"/>
  <c r="D30" i="7"/>
  <c r="C30" i="7"/>
  <c r="B23" i="7"/>
  <c r="Q22" i="7"/>
  <c r="Q58" i="7" s="1"/>
  <c r="Q81" i="7" s="1"/>
  <c r="Q21" i="7"/>
  <c r="Q57" i="7" s="1"/>
  <c r="Q20" i="7"/>
  <c r="Q19" i="7"/>
  <c r="Q55" i="7" s="1"/>
  <c r="Q78" i="7" s="1"/>
  <c r="Q18" i="7"/>
  <c r="Q54" i="7" s="1"/>
  <c r="Q77" i="7" s="1"/>
  <c r="I18" i="7"/>
  <c r="H18" i="7"/>
  <c r="Q17" i="7"/>
  <c r="Q53" i="7" s="1"/>
  <c r="Q76" i="7" s="1"/>
  <c r="Q16" i="7"/>
  <c r="Q52" i="7" s="1"/>
  <c r="Q75" i="7" s="1"/>
  <c r="Q15" i="7"/>
  <c r="Q51" i="7" s="1"/>
  <c r="Q14" i="7"/>
  <c r="R13" i="7"/>
  <c r="S13" i="7" s="1"/>
  <c r="Q13" i="7"/>
  <c r="Q49" i="7" s="1"/>
  <c r="Q72" i="7" s="1"/>
  <c r="Q12" i="7"/>
  <c r="Q48" i="7" s="1"/>
  <c r="Q71" i="7" s="1"/>
  <c r="H12" i="7"/>
  <c r="I12" i="7" s="1"/>
  <c r="Q11" i="7"/>
  <c r="Q47" i="7" s="1"/>
  <c r="Q70" i="7" s="1"/>
  <c r="Q10" i="7"/>
  <c r="Q46" i="7" s="1"/>
  <c r="Q69" i="7" s="1"/>
  <c r="Q9" i="7"/>
  <c r="Q45" i="7" s="1"/>
  <c r="Q8" i="7"/>
  <c r="Q7" i="7"/>
  <c r="Q6" i="7"/>
  <c r="Q42" i="7" s="1"/>
  <c r="Q65" i="7" s="1"/>
  <c r="I6" i="7"/>
  <c r="H6" i="7"/>
  <c r="Q5" i="7"/>
  <c r="Q41" i="7" s="1"/>
  <c r="Q64" i="7" s="1"/>
  <c r="Q4" i="7"/>
  <c r="Q40" i="7" s="1"/>
  <c r="Q63" i="7" s="1"/>
  <c r="H4" i="7"/>
  <c r="I4" i="7" s="1"/>
  <c r="Q3" i="7"/>
  <c r="Q39" i="7" s="1"/>
  <c r="Q2" i="7"/>
  <c r="P101" i="6"/>
  <c r="O101" i="6"/>
  <c r="O100" i="6"/>
  <c r="L100" i="6"/>
  <c r="L99" i="6"/>
  <c r="H99" i="6"/>
  <c r="Q98" i="6"/>
  <c r="H98" i="6"/>
  <c r="G98" i="6"/>
  <c r="P97" i="6"/>
  <c r="G97" i="6"/>
  <c r="F97" i="6"/>
  <c r="O96" i="6"/>
  <c r="F96" i="6"/>
  <c r="E96" i="6"/>
  <c r="E95" i="6"/>
  <c r="D95" i="6"/>
  <c r="H94" i="6"/>
  <c r="D94" i="6"/>
  <c r="C94" i="6"/>
  <c r="G93" i="6"/>
  <c r="C93" i="6"/>
  <c r="R92" i="6"/>
  <c r="F92" i="6"/>
  <c r="Q91" i="6"/>
  <c r="Q90" i="6"/>
  <c r="P90" i="6"/>
  <c r="D90" i="6"/>
  <c r="P89" i="6"/>
  <c r="O89" i="6"/>
  <c r="O88" i="6"/>
  <c r="L88" i="6"/>
  <c r="L87" i="6"/>
  <c r="H87" i="6"/>
  <c r="H86" i="6"/>
  <c r="G86" i="6"/>
  <c r="P85" i="6"/>
  <c r="G85" i="6"/>
  <c r="F85" i="6"/>
  <c r="O84" i="6"/>
  <c r="F84" i="6"/>
  <c r="E84" i="6"/>
  <c r="E83" i="6"/>
  <c r="D83" i="6"/>
  <c r="D82" i="6"/>
  <c r="C82" i="6"/>
  <c r="G81" i="6"/>
  <c r="C81" i="6"/>
  <c r="F80" i="6"/>
  <c r="Q79" i="6"/>
  <c r="E79" i="6"/>
  <c r="Q78" i="6"/>
  <c r="P78" i="6"/>
  <c r="P77" i="6"/>
  <c r="O77" i="6"/>
  <c r="O76" i="6"/>
  <c r="L76" i="6"/>
  <c r="L75" i="6"/>
  <c r="H75" i="6"/>
  <c r="Q74" i="6"/>
  <c r="H74" i="6"/>
  <c r="G74" i="6"/>
  <c r="G73" i="6"/>
  <c r="F73" i="6"/>
  <c r="F72" i="6"/>
  <c r="E72" i="6"/>
  <c r="L71" i="6"/>
  <c r="E71" i="6"/>
  <c r="D71" i="6"/>
  <c r="Q68" i="6"/>
  <c r="Q101" i="6" s="1"/>
  <c r="P68" i="6"/>
  <c r="O68" i="6"/>
  <c r="L68" i="6"/>
  <c r="L101" i="6" s="1"/>
  <c r="H68" i="6"/>
  <c r="H101" i="6" s="1"/>
  <c r="G68" i="6"/>
  <c r="G101" i="6" s="1"/>
  <c r="F68" i="6"/>
  <c r="F101" i="6" s="1"/>
  <c r="E68" i="6"/>
  <c r="E101" i="6" s="1"/>
  <c r="D68" i="6"/>
  <c r="D101" i="6" s="1"/>
  <c r="C68" i="6"/>
  <c r="Q67" i="6"/>
  <c r="Q100" i="6" s="1"/>
  <c r="P67" i="6"/>
  <c r="P100" i="6" s="1"/>
  <c r="O67" i="6"/>
  <c r="L67" i="6"/>
  <c r="H67" i="6"/>
  <c r="H100" i="6" s="1"/>
  <c r="G67" i="6"/>
  <c r="G100" i="6" s="1"/>
  <c r="F67" i="6"/>
  <c r="F100" i="6" s="1"/>
  <c r="E67" i="6"/>
  <c r="E100" i="6" s="1"/>
  <c r="D67" i="6"/>
  <c r="D100" i="6" s="1"/>
  <c r="C67" i="6"/>
  <c r="Q66" i="6"/>
  <c r="Q99" i="6" s="1"/>
  <c r="P66" i="6"/>
  <c r="P99" i="6" s="1"/>
  <c r="O66" i="6"/>
  <c r="O99" i="6" s="1"/>
  <c r="L66" i="6"/>
  <c r="H66" i="6"/>
  <c r="G66" i="6"/>
  <c r="G99" i="6" s="1"/>
  <c r="F66" i="6"/>
  <c r="E66" i="6"/>
  <c r="E99" i="6" s="1"/>
  <c r="D66" i="6"/>
  <c r="D99" i="6" s="1"/>
  <c r="C66" i="6"/>
  <c r="C99" i="6" s="1"/>
  <c r="R65" i="6"/>
  <c r="R98" i="6" s="1"/>
  <c r="Q65" i="6"/>
  <c r="P65" i="6"/>
  <c r="P98" i="6" s="1"/>
  <c r="O65" i="6"/>
  <c r="O98" i="6" s="1"/>
  <c r="L65" i="6"/>
  <c r="L98" i="6" s="1"/>
  <c r="H65" i="6"/>
  <c r="G65" i="6"/>
  <c r="F65" i="6"/>
  <c r="F98" i="6" s="1"/>
  <c r="E65" i="6"/>
  <c r="D65" i="6"/>
  <c r="D98" i="6" s="1"/>
  <c r="C65" i="6"/>
  <c r="C98" i="6" s="1"/>
  <c r="Q64" i="6"/>
  <c r="Q97" i="6" s="1"/>
  <c r="P64" i="6"/>
  <c r="S28" i="6" s="1"/>
  <c r="O64" i="6"/>
  <c r="O97" i="6" s="1"/>
  <c r="L64" i="6"/>
  <c r="L97" i="6" s="1"/>
  <c r="H64" i="6"/>
  <c r="H97" i="6" s="1"/>
  <c r="G64" i="6"/>
  <c r="F64" i="6"/>
  <c r="E64" i="6"/>
  <c r="E97" i="6" s="1"/>
  <c r="D64" i="6"/>
  <c r="D97" i="6" s="1"/>
  <c r="C64" i="6"/>
  <c r="C97" i="6" s="1"/>
  <c r="Q63" i="6"/>
  <c r="Q96" i="6" s="1"/>
  <c r="P63" i="6"/>
  <c r="P96" i="6" s="1"/>
  <c r="O63" i="6"/>
  <c r="L63" i="6"/>
  <c r="L96" i="6" s="1"/>
  <c r="H63" i="6"/>
  <c r="H96" i="6" s="1"/>
  <c r="G63" i="6"/>
  <c r="G96" i="6" s="1"/>
  <c r="F63" i="6"/>
  <c r="E63" i="6"/>
  <c r="D63" i="6"/>
  <c r="D96" i="6" s="1"/>
  <c r="C63" i="6"/>
  <c r="Q62" i="6"/>
  <c r="Q95" i="6" s="1"/>
  <c r="P62" i="6"/>
  <c r="P95" i="6" s="1"/>
  <c r="O62" i="6"/>
  <c r="O95" i="6" s="1"/>
  <c r="L62" i="6"/>
  <c r="H62" i="6"/>
  <c r="H95" i="6" s="1"/>
  <c r="G62" i="6"/>
  <c r="G95" i="6" s="1"/>
  <c r="F62" i="6"/>
  <c r="F95" i="6" s="1"/>
  <c r="E62" i="6"/>
  <c r="D62" i="6"/>
  <c r="C62" i="6"/>
  <c r="C95" i="6" s="1"/>
  <c r="R61" i="6"/>
  <c r="Q61" i="6"/>
  <c r="Q94" i="6" s="1"/>
  <c r="P61" i="6"/>
  <c r="P94" i="6" s="1"/>
  <c r="O61" i="6"/>
  <c r="O94" i="6" s="1"/>
  <c r="L61" i="6"/>
  <c r="L94" i="6" s="1"/>
  <c r="H61" i="6"/>
  <c r="I25" i="6" s="1"/>
  <c r="J25" i="6" s="1"/>
  <c r="G61" i="6"/>
  <c r="G94" i="6" s="1"/>
  <c r="F61" i="6"/>
  <c r="F94" i="6" s="1"/>
  <c r="E61" i="6"/>
  <c r="E94" i="6" s="1"/>
  <c r="D61" i="6"/>
  <c r="C61" i="6"/>
  <c r="Q60" i="6"/>
  <c r="P60" i="6"/>
  <c r="P93" i="6" s="1"/>
  <c r="O60" i="6"/>
  <c r="O93" i="6" s="1"/>
  <c r="L60" i="6"/>
  <c r="L93" i="6" s="1"/>
  <c r="H60" i="6"/>
  <c r="H93" i="6" s="1"/>
  <c r="G60" i="6"/>
  <c r="F60" i="6"/>
  <c r="F93" i="6" s="1"/>
  <c r="E60" i="6"/>
  <c r="E93" i="6" s="1"/>
  <c r="D60" i="6"/>
  <c r="D93" i="6" s="1"/>
  <c r="C60" i="6"/>
  <c r="Q59" i="6"/>
  <c r="Q92" i="6" s="1"/>
  <c r="P59" i="6"/>
  <c r="P92" i="6" s="1"/>
  <c r="O59" i="6"/>
  <c r="O92" i="6" s="1"/>
  <c r="L59" i="6"/>
  <c r="L92" i="6" s="1"/>
  <c r="H59" i="6"/>
  <c r="H92" i="6" s="1"/>
  <c r="G59" i="6"/>
  <c r="G92" i="6" s="1"/>
  <c r="F59" i="6"/>
  <c r="E59" i="6"/>
  <c r="E92" i="6" s="1"/>
  <c r="D59" i="6"/>
  <c r="D92" i="6" s="1"/>
  <c r="C59" i="6"/>
  <c r="C92" i="6" s="1"/>
  <c r="Q58" i="6"/>
  <c r="P58" i="6"/>
  <c r="P91" i="6" s="1"/>
  <c r="O58" i="6"/>
  <c r="L58" i="6"/>
  <c r="L91" i="6" s="1"/>
  <c r="H58" i="6"/>
  <c r="H91" i="6" s="1"/>
  <c r="G58" i="6"/>
  <c r="G91" i="6" s="1"/>
  <c r="F58" i="6"/>
  <c r="F91" i="6" s="1"/>
  <c r="E58" i="6"/>
  <c r="I22" i="6" s="1"/>
  <c r="J22" i="6" s="1"/>
  <c r="D58" i="6"/>
  <c r="D91" i="6" s="1"/>
  <c r="C58" i="6"/>
  <c r="C91" i="6" s="1"/>
  <c r="Q57" i="6"/>
  <c r="P57" i="6"/>
  <c r="O57" i="6"/>
  <c r="O90" i="6" s="1"/>
  <c r="L57" i="6"/>
  <c r="L90" i="6" s="1"/>
  <c r="H57" i="6"/>
  <c r="H90" i="6" s="1"/>
  <c r="G57" i="6"/>
  <c r="G90" i="6" s="1"/>
  <c r="F57" i="6"/>
  <c r="F90" i="6" s="1"/>
  <c r="E57" i="6"/>
  <c r="D57" i="6"/>
  <c r="C57" i="6"/>
  <c r="C90" i="6" s="1"/>
  <c r="Q56" i="6"/>
  <c r="Q89" i="6" s="1"/>
  <c r="P56" i="6"/>
  <c r="O56" i="6"/>
  <c r="L56" i="6"/>
  <c r="L89" i="6" s="1"/>
  <c r="H56" i="6"/>
  <c r="H89" i="6" s="1"/>
  <c r="G56" i="6"/>
  <c r="G89" i="6" s="1"/>
  <c r="F56" i="6"/>
  <c r="F89" i="6" s="1"/>
  <c r="E56" i="6"/>
  <c r="E89" i="6" s="1"/>
  <c r="D56" i="6"/>
  <c r="D89" i="6" s="1"/>
  <c r="C56" i="6"/>
  <c r="C89" i="6" s="1"/>
  <c r="Q55" i="6"/>
  <c r="Q88" i="6" s="1"/>
  <c r="P55" i="6"/>
  <c r="P88" i="6" s="1"/>
  <c r="O55" i="6"/>
  <c r="L55" i="6"/>
  <c r="H55" i="6"/>
  <c r="H88" i="6" s="1"/>
  <c r="G55" i="6"/>
  <c r="G88" i="6" s="1"/>
  <c r="F55" i="6"/>
  <c r="F88" i="6" s="1"/>
  <c r="E55" i="6"/>
  <c r="E88" i="6" s="1"/>
  <c r="D55" i="6"/>
  <c r="D88" i="6" s="1"/>
  <c r="C55" i="6"/>
  <c r="Q54" i="6"/>
  <c r="Q87" i="6" s="1"/>
  <c r="P54" i="6"/>
  <c r="P87" i="6" s="1"/>
  <c r="O54" i="6"/>
  <c r="O87" i="6" s="1"/>
  <c r="L54" i="6"/>
  <c r="H54" i="6"/>
  <c r="G54" i="6"/>
  <c r="G87" i="6" s="1"/>
  <c r="F54" i="6"/>
  <c r="E54" i="6"/>
  <c r="E87" i="6" s="1"/>
  <c r="D54" i="6"/>
  <c r="D87" i="6" s="1"/>
  <c r="C54" i="6"/>
  <c r="C87" i="6" s="1"/>
  <c r="R53" i="6"/>
  <c r="R86" i="6" s="1"/>
  <c r="Q53" i="6"/>
  <c r="P53" i="6"/>
  <c r="P86" i="6" s="1"/>
  <c r="O53" i="6"/>
  <c r="O86" i="6" s="1"/>
  <c r="L53" i="6"/>
  <c r="L86" i="6" s="1"/>
  <c r="H53" i="6"/>
  <c r="G53" i="6"/>
  <c r="F53" i="6"/>
  <c r="F86" i="6" s="1"/>
  <c r="E53" i="6"/>
  <c r="E86" i="6" s="1"/>
  <c r="D53" i="6"/>
  <c r="D86" i="6" s="1"/>
  <c r="C53" i="6"/>
  <c r="C86" i="6" s="1"/>
  <c r="Q52" i="6"/>
  <c r="Q85" i="6" s="1"/>
  <c r="P52" i="6"/>
  <c r="O52" i="6"/>
  <c r="O85" i="6" s="1"/>
  <c r="L52" i="6"/>
  <c r="L85" i="6" s="1"/>
  <c r="H52" i="6"/>
  <c r="H85" i="6" s="1"/>
  <c r="G52" i="6"/>
  <c r="F52" i="6"/>
  <c r="E52" i="6"/>
  <c r="E85" i="6" s="1"/>
  <c r="D52" i="6"/>
  <c r="D85" i="6" s="1"/>
  <c r="C52" i="6"/>
  <c r="C85" i="6" s="1"/>
  <c r="R51" i="6"/>
  <c r="R84" i="6" s="1"/>
  <c r="Q51" i="6"/>
  <c r="Q84" i="6" s="1"/>
  <c r="P51" i="6"/>
  <c r="P84" i="6" s="1"/>
  <c r="O51" i="6"/>
  <c r="L51" i="6"/>
  <c r="L84" i="6" s="1"/>
  <c r="H51" i="6"/>
  <c r="H84" i="6" s="1"/>
  <c r="G51" i="6"/>
  <c r="G84" i="6" s="1"/>
  <c r="F51" i="6"/>
  <c r="E51" i="6"/>
  <c r="D51" i="6"/>
  <c r="D84" i="6" s="1"/>
  <c r="C51" i="6"/>
  <c r="Q50" i="6"/>
  <c r="Q83" i="6" s="1"/>
  <c r="P50" i="6"/>
  <c r="P83" i="6" s="1"/>
  <c r="O50" i="6"/>
  <c r="O83" i="6" s="1"/>
  <c r="L50" i="6"/>
  <c r="H50" i="6"/>
  <c r="H83" i="6" s="1"/>
  <c r="G50" i="6"/>
  <c r="G83" i="6" s="1"/>
  <c r="F50" i="6"/>
  <c r="F83" i="6" s="1"/>
  <c r="E50" i="6"/>
  <c r="D50" i="6"/>
  <c r="C50" i="6"/>
  <c r="C83" i="6" s="1"/>
  <c r="R49" i="6"/>
  <c r="R82" i="6" s="1"/>
  <c r="Q49" i="6"/>
  <c r="Q82" i="6" s="1"/>
  <c r="P49" i="6"/>
  <c r="P82" i="6" s="1"/>
  <c r="O49" i="6"/>
  <c r="O82" i="6" s="1"/>
  <c r="L49" i="6"/>
  <c r="L82" i="6" s="1"/>
  <c r="H49" i="6"/>
  <c r="G49" i="6"/>
  <c r="G82" i="6" s="1"/>
  <c r="F49" i="6"/>
  <c r="F82" i="6" s="1"/>
  <c r="E49" i="6"/>
  <c r="E82" i="6" s="1"/>
  <c r="D49" i="6"/>
  <c r="C49" i="6"/>
  <c r="Q48" i="6"/>
  <c r="P48" i="6"/>
  <c r="P81" i="6" s="1"/>
  <c r="O48" i="6"/>
  <c r="O81" i="6" s="1"/>
  <c r="L48" i="6"/>
  <c r="L81" i="6" s="1"/>
  <c r="H48" i="6"/>
  <c r="H81" i="6" s="1"/>
  <c r="G48" i="6"/>
  <c r="F48" i="6"/>
  <c r="F81" i="6" s="1"/>
  <c r="E48" i="6"/>
  <c r="E81" i="6" s="1"/>
  <c r="D48" i="6"/>
  <c r="D81" i="6" s="1"/>
  <c r="C48" i="6"/>
  <c r="Q47" i="6"/>
  <c r="Q80" i="6" s="1"/>
  <c r="P47" i="6"/>
  <c r="P80" i="6" s="1"/>
  <c r="O47" i="6"/>
  <c r="O80" i="6" s="1"/>
  <c r="L47" i="6"/>
  <c r="L80" i="6" s="1"/>
  <c r="H47" i="6"/>
  <c r="H80" i="6" s="1"/>
  <c r="G47" i="6"/>
  <c r="G80" i="6" s="1"/>
  <c r="F47" i="6"/>
  <c r="E47" i="6"/>
  <c r="E80" i="6" s="1"/>
  <c r="D47" i="6"/>
  <c r="D80" i="6" s="1"/>
  <c r="C47" i="6"/>
  <c r="C80" i="6" s="1"/>
  <c r="Q46" i="6"/>
  <c r="P46" i="6"/>
  <c r="P79" i="6" s="1"/>
  <c r="O46" i="6"/>
  <c r="L46" i="6"/>
  <c r="L79" i="6" s="1"/>
  <c r="H46" i="6"/>
  <c r="H79" i="6" s="1"/>
  <c r="G46" i="6"/>
  <c r="G79" i="6" s="1"/>
  <c r="F46" i="6"/>
  <c r="F79" i="6" s="1"/>
  <c r="E46" i="6"/>
  <c r="I10" i="6" s="1"/>
  <c r="J10" i="6" s="1"/>
  <c r="D46" i="6"/>
  <c r="D79" i="6" s="1"/>
  <c r="C46" i="6"/>
  <c r="C79" i="6" s="1"/>
  <c r="Q45" i="6"/>
  <c r="P45" i="6"/>
  <c r="O45" i="6"/>
  <c r="O78" i="6" s="1"/>
  <c r="L45" i="6"/>
  <c r="L78" i="6" s="1"/>
  <c r="H45" i="6"/>
  <c r="H78" i="6" s="1"/>
  <c r="G45" i="6"/>
  <c r="G78" i="6" s="1"/>
  <c r="F45" i="6"/>
  <c r="F78" i="6" s="1"/>
  <c r="E45" i="6"/>
  <c r="E78" i="6" s="1"/>
  <c r="D45" i="6"/>
  <c r="D78" i="6" s="1"/>
  <c r="C45" i="6"/>
  <c r="C78" i="6" s="1"/>
  <c r="Q44" i="6"/>
  <c r="Q77" i="6" s="1"/>
  <c r="P44" i="6"/>
  <c r="O44" i="6"/>
  <c r="L44" i="6"/>
  <c r="L77" i="6" s="1"/>
  <c r="H44" i="6"/>
  <c r="H77" i="6" s="1"/>
  <c r="G44" i="6"/>
  <c r="G77" i="6" s="1"/>
  <c r="F44" i="6"/>
  <c r="F77" i="6" s="1"/>
  <c r="E44" i="6"/>
  <c r="E77" i="6" s="1"/>
  <c r="D44" i="6"/>
  <c r="D77" i="6" s="1"/>
  <c r="C44" i="6"/>
  <c r="C77" i="6" s="1"/>
  <c r="Q43" i="6"/>
  <c r="Q76" i="6" s="1"/>
  <c r="P43" i="6"/>
  <c r="P76" i="6" s="1"/>
  <c r="O43" i="6"/>
  <c r="L43" i="6"/>
  <c r="H43" i="6"/>
  <c r="H76" i="6" s="1"/>
  <c r="G43" i="6"/>
  <c r="G76" i="6" s="1"/>
  <c r="F43" i="6"/>
  <c r="F76" i="6" s="1"/>
  <c r="E43" i="6"/>
  <c r="E76" i="6" s="1"/>
  <c r="D43" i="6"/>
  <c r="D76" i="6" s="1"/>
  <c r="C43" i="6"/>
  <c r="Q42" i="6"/>
  <c r="Q75" i="6" s="1"/>
  <c r="P42" i="6"/>
  <c r="P75" i="6" s="1"/>
  <c r="O42" i="6"/>
  <c r="O75" i="6" s="1"/>
  <c r="L42" i="6"/>
  <c r="H42" i="6"/>
  <c r="G42" i="6"/>
  <c r="G75" i="6" s="1"/>
  <c r="F42" i="6"/>
  <c r="F75" i="6" s="1"/>
  <c r="E42" i="6"/>
  <c r="E75" i="6" s="1"/>
  <c r="D42" i="6"/>
  <c r="I6" i="6" s="1"/>
  <c r="C42" i="6"/>
  <c r="C75" i="6" s="1"/>
  <c r="R41" i="6"/>
  <c r="R74" i="6" s="1"/>
  <c r="Q41" i="6"/>
  <c r="P41" i="6"/>
  <c r="P74" i="6" s="1"/>
  <c r="O41" i="6"/>
  <c r="O74" i="6" s="1"/>
  <c r="L41" i="6"/>
  <c r="L74" i="6" s="1"/>
  <c r="H41" i="6"/>
  <c r="G41" i="6"/>
  <c r="F41" i="6"/>
  <c r="F74" i="6" s="1"/>
  <c r="E41" i="6"/>
  <c r="E74" i="6" s="1"/>
  <c r="D41" i="6"/>
  <c r="D74" i="6" s="1"/>
  <c r="C41" i="6"/>
  <c r="C74" i="6" s="1"/>
  <c r="Q40" i="6"/>
  <c r="Q73" i="6" s="1"/>
  <c r="P40" i="6"/>
  <c r="P73" i="6" s="1"/>
  <c r="O40" i="6"/>
  <c r="O73" i="6" s="1"/>
  <c r="L40" i="6"/>
  <c r="L73" i="6" s="1"/>
  <c r="H40" i="6"/>
  <c r="H73" i="6" s="1"/>
  <c r="G40" i="6"/>
  <c r="F40" i="6"/>
  <c r="E40" i="6"/>
  <c r="E73" i="6" s="1"/>
  <c r="D40" i="6"/>
  <c r="C40" i="6"/>
  <c r="C73" i="6" s="1"/>
  <c r="R39" i="6"/>
  <c r="R72" i="6" s="1"/>
  <c r="Q39" i="6"/>
  <c r="Q72" i="6" s="1"/>
  <c r="P39" i="6"/>
  <c r="P72" i="6" s="1"/>
  <c r="O39" i="6"/>
  <c r="S3" i="6" s="1"/>
  <c r="T3" i="6" s="1"/>
  <c r="L39" i="6"/>
  <c r="L72" i="6" s="1"/>
  <c r="H39" i="6"/>
  <c r="H72" i="6" s="1"/>
  <c r="G39" i="6"/>
  <c r="G72" i="6" s="1"/>
  <c r="F39" i="6"/>
  <c r="E39" i="6"/>
  <c r="D39" i="6"/>
  <c r="D72" i="6" s="1"/>
  <c r="C39" i="6"/>
  <c r="Q38" i="6"/>
  <c r="Q71" i="6" s="1"/>
  <c r="P38" i="6"/>
  <c r="P71" i="6" s="1"/>
  <c r="O38" i="6"/>
  <c r="L38" i="6"/>
  <c r="H38" i="6"/>
  <c r="G38" i="6"/>
  <c r="F38" i="6"/>
  <c r="F71" i="6" s="1"/>
  <c r="E38" i="6"/>
  <c r="D38" i="6"/>
  <c r="C38" i="6"/>
  <c r="C71" i="6" s="1"/>
  <c r="K33" i="6"/>
  <c r="B33" i="6"/>
  <c r="T32" i="6"/>
  <c r="S32" i="6"/>
  <c r="R32" i="6"/>
  <c r="R68" i="6" s="1"/>
  <c r="R101" i="6" s="1"/>
  <c r="R31" i="6"/>
  <c r="R67" i="6" s="1"/>
  <c r="R30" i="6"/>
  <c r="R66" i="6" s="1"/>
  <c r="R29" i="6"/>
  <c r="T28" i="6"/>
  <c r="R28" i="6"/>
  <c r="R64" i="6" s="1"/>
  <c r="R97" i="6" s="1"/>
  <c r="R27" i="6"/>
  <c r="R63" i="6" s="1"/>
  <c r="R96" i="6" s="1"/>
  <c r="R26" i="6"/>
  <c r="R62" i="6" s="1"/>
  <c r="R95" i="6" s="1"/>
  <c r="I26" i="6"/>
  <c r="J26" i="6" s="1"/>
  <c r="R25" i="6"/>
  <c r="R24" i="6"/>
  <c r="R60" i="6" s="1"/>
  <c r="R93" i="6" s="1"/>
  <c r="I24" i="6"/>
  <c r="J24" i="6" s="1"/>
  <c r="R23" i="6"/>
  <c r="R59" i="6" s="1"/>
  <c r="S23" i="6" s="1"/>
  <c r="T23" i="6" s="1"/>
  <c r="I23" i="6"/>
  <c r="J23" i="6" s="1"/>
  <c r="R22" i="6"/>
  <c r="R58" i="6" s="1"/>
  <c r="R91" i="6" s="1"/>
  <c r="R21" i="6"/>
  <c r="R57" i="6" s="1"/>
  <c r="R90" i="6" s="1"/>
  <c r="R20" i="6"/>
  <c r="R56" i="6" s="1"/>
  <c r="R89" i="6" s="1"/>
  <c r="R19" i="6"/>
  <c r="R55" i="6" s="1"/>
  <c r="R18" i="6"/>
  <c r="R54" i="6" s="1"/>
  <c r="S18" i="6" s="1"/>
  <c r="T18" i="6" s="1"/>
  <c r="R17" i="6"/>
  <c r="R16" i="6"/>
  <c r="R52" i="6" s="1"/>
  <c r="R85" i="6" s="1"/>
  <c r="I16" i="6"/>
  <c r="J16" i="6" s="1"/>
  <c r="R15" i="6"/>
  <c r="R14" i="6"/>
  <c r="R50" i="6" s="1"/>
  <c r="R83" i="6" s="1"/>
  <c r="I14" i="6"/>
  <c r="J14" i="6" s="1"/>
  <c r="S13" i="6"/>
  <c r="T13" i="6" s="1"/>
  <c r="R13" i="6"/>
  <c r="R12" i="6"/>
  <c r="R48" i="6" s="1"/>
  <c r="R81" i="6" s="1"/>
  <c r="S11" i="6"/>
  <c r="T11" i="6" s="1"/>
  <c r="R11" i="6"/>
  <c r="R47" i="6" s="1"/>
  <c r="R80" i="6" s="1"/>
  <c r="I11" i="6"/>
  <c r="J11" i="6" s="1"/>
  <c r="R10" i="6"/>
  <c r="R46" i="6" s="1"/>
  <c r="R79" i="6" s="1"/>
  <c r="S9" i="6"/>
  <c r="T9" i="6" s="1"/>
  <c r="R9" i="6"/>
  <c r="R45" i="6" s="1"/>
  <c r="R78" i="6" s="1"/>
  <c r="I9" i="6"/>
  <c r="J9" i="6" s="1"/>
  <c r="S8" i="6"/>
  <c r="T8" i="6" s="1"/>
  <c r="R8" i="6"/>
  <c r="R44" i="6" s="1"/>
  <c r="R77" i="6" s="1"/>
  <c r="R7" i="6"/>
  <c r="R43" i="6" s="1"/>
  <c r="R6" i="6"/>
  <c r="R42" i="6" s="1"/>
  <c r="S6" i="6" s="1"/>
  <c r="T6" i="6" s="1"/>
  <c r="J6" i="6"/>
  <c r="R5" i="6"/>
  <c r="R4" i="6"/>
  <c r="R40" i="6" s="1"/>
  <c r="R73" i="6" s="1"/>
  <c r="R3" i="6"/>
  <c r="R2" i="6"/>
  <c r="R38" i="6" s="1"/>
  <c r="R71" i="6" s="1"/>
  <c r="I2" i="6"/>
  <c r="J2" i="6" s="1"/>
  <c r="R125" i="5"/>
  <c r="E125" i="5"/>
  <c r="L121" i="5"/>
  <c r="H121" i="5"/>
  <c r="C120" i="5"/>
  <c r="H119" i="5"/>
  <c r="C119" i="5"/>
  <c r="L118" i="5"/>
  <c r="H118" i="5"/>
  <c r="E118" i="5"/>
  <c r="S117" i="5"/>
  <c r="L117" i="5"/>
  <c r="E117" i="5"/>
  <c r="C117" i="5"/>
  <c r="L116" i="5"/>
  <c r="H116" i="5"/>
  <c r="E116" i="5"/>
  <c r="C116" i="5"/>
  <c r="I115" i="5"/>
  <c r="G115" i="5"/>
  <c r="I111" i="5"/>
  <c r="G111" i="5"/>
  <c r="I107" i="5"/>
  <c r="G107" i="5"/>
  <c r="D105" i="5"/>
  <c r="S104" i="5"/>
  <c r="I103" i="5"/>
  <c r="G103" i="5"/>
  <c r="Q101" i="5"/>
  <c r="P101" i="5"/>
  <c r="I101" i="5"/>
  <c r="D100" i="5"/>
  <c r="Q99" i="5"/>
  <c r="D98" i="5"/>
  <c r="P96" i="5"/>
  <c r="I96" i="5"/>
  <c r="G96" i="5"/>
  <c r="Q94" i="5"/>
  <c r="P94" i="5"/>
  <c r="D93" i="5"/>
  <c r="S92" i="5"/>
  <c r="I91" i="5"/>
  <c r="G91" i="5"/>
  <c r="Q89" i="5"/>
  <c r="P89" i="5"/>
  <c r="I89" i="5"/>
  <c r="D88" i="5"/>
  <c r="Q87" i="5"/>
  <c r="D86" i="5"/>
  <c r="P84" i="5"/>
  <c r="I84" i="5"/>
  <c r="G84" i="5"/>
  <c r="R81" i="5"/>
  <c r="R121" i="5" s="1"/>
  <c r="Q81" i="5"/>
  <c r="Q121" i="5" s="1"/>
  <c r="P81" i="5"/>
  <c r="L81" i="5"/>
  <c r="I81" i="5"/>
  <c r="I121" i="5" s="1"/>
  <c r="H81" i="5"/>
  <c r="G81" i="5"/>
  <c r="G121" i="5" s="1"/>
  <c r="F81" i="5"/>
  <c r="E81" i="5"/>
  <c r="E121" i="5" s="1"/>
  <c r="D81" i="5"/>
  <c r="D121" i="5" s="1"/>
  <c r="C81" i="5"/>
  <c r="C121" i="5" s="1"/>
  <c r="R80" i="5"/>
  <c r="R120" i="5" s="1"/>
  <c r="Q80" i="5"/>
  <c r="Q120" i="5" s="1"/>
  <c r="P80" i="5"/>
  <c r="L80" i="5"/>
  <c r="L120" i="5" s="1"/>
  <c r="I80" i="5"/>
  <c r="I120" i="5" s="1"/>
  <c r="H80" i="5"/>
  <c r="H120" i="5" s="1"/>
  <c r="G80" i="5"/>
  <c r="G120" i="5" s="1"/>
  <c r="F80" i="5"/>
  <c r="E80" i="5"/>
  <c r="E120" i="5" s="1"/>
  <c r="D80" i="5"/>
  <c r="D120" i="5" s="1"/>
  <c r="C80" i="5"/>
  <c r="R79" i="5"/>
  <c r="R119" i="5" s="1"/>
  <c r="Q79" i="5"/>
  <c r="Q119" i="5" s="1"/>
  <c r="P79" i="5"/>
  <c r="P119" i="5" s="1"/>
  <c r="L79" i="5"/>
  <c r="L119" i="5" s="1"/>
  <c r="I79" i="5"/>
  <c r="I119" i="5" s="1"/>
  <c r="H79" i="5"/>
  <c r="G79" i="5"/>
  <c r="G119" i="5" s="1"/>
  <c r="F79" i="5"/>
  <c r="E79" i="5"/>
  <c r="E119" i="5" s="1"/>
  <c r="D79" i="5"/>
  <c r="D119" i="5" s="1"/>
  <c r="C79" i="5"/>
  <c r="R78" i="5"/>
  <c r="R118" i="5" s="1"/>
  <c r="Q78" i="5"/>
  <c r="Q118" i="5" s="1"/>
  <c r="P78" i="5"/>
  <c r="P118" i="5" s="1"/>
  <c r="L78" i="5"/>
  <c r="I78" i="5"/>
  <c r="I118" i="5" s="1"/>
  <c r="H78" i="5"/>
  <c r="G78" i="5"/>
  <c r="G118" i="5" s="1"/>
  <c r="F78" i="5"/>
  <c r="E78" i="5"/>
  <c r="D78" i="5"/>
  <c r="D118" i="5" s="1"/>
  <c r="C78" i="5"/>
  <c r="C118" i="5" s="1"/>
  <c r="S77" i="5"/>
  <c r="R77" i="5"/>
  <c r="R117" i="5" s="1"/>
  <c r="Q77" i="5"/>
  <c r="Q117" i="5" s="1"/>
  <c r="P77" i="5"/>
  <c r="P117" i="5" s="1"/>
  <c r="L77" i="5"/>
  <c r="I77" i="5"/>
  <c r="I117" i="5" s="1"/>
  <c r="H77" i="5"/>
  <c r="H117" i="5" s="1"/>
  <c r="G77" i="5"/>
  <c r="G117" i="5" s="1"/>
  <c r="F77" i="5"/>
  <c r="E77" i="5"/>
  <c r="D77" i="5"/>
  <c r="D117" i="5" s="1"/>
  <c r="C77" i="5"/>
  <c r="S76" i="5"/>
  <c r="S116" i="5" s="1"/>
  <c r="R76" i="5"/>
  <c r="R116" i="5" s="1"/>
  <c r="Q76" i="5"/>
  <c r="Q116" i="5" s="1"/>
  <c r="P76" i="5"/>
  <c r="P116" i="5" s="1"/>
  <c r="L76" i="5"/>
  <c r="I76" i="5"/>
  <c r="I116" i="5" s="1"/>
  <c r="H76" i="5"/>
  <c r="G76" i="5"/>
  <c r="G116" i="5" s="1"/>
  <c r="F76" i="5"/>
  <c r="F116" i="5" s="1"/>
  <c r="E76" i="5"/>
  <c r="D76" i="5"/>
  <c r="D116" i="5" s="1"/>
  <c r="C76" i="5"/>
  <c r="S75" i="5"/>
  <c r="S115" i="5" s="1"/>
  <c r="R75" i="5"/>
  <c r="R115" i="5" s="1"/>
  <c r="Q75" i="5"/>
  <c r="Q115" i="5" s="1"/>
  <c r="P75" i="5"/>
  <c r="P115" i="5" s="1"/>
  <c r="L75" i="5"/>
  <c r="L115" i="5" s="1"/>
  <c r="I75" i="5"/>
  <c r="H75" i="5"/>
  <c r="H115" i="5" s="1"/>
  <c r="G75" i="5"/>
  <c r="F75" i="5"/>
  <c r="F115" i="5" s="1"/>
  <c r="E75" i="5"/>
  <c r="E115" i="5" s="1"/>
  <c r="D75" i="5"/>
  <c r="C75" i="5"/>
  <c r="C115" i="5" s="1"/>
  <c r="S74" i="5"/>
  <c r="S114" i="5" s="1"/>
  <c r="R74" i="5"/>
  <c r="R114" i="5" s="1"/>
  <c r="Q74" i="5"/>
  <c r="Q114" i="5" s="1"/>
  <c r="P74" i="5"/>
  <c r="P114" i="5" s="1"/>
  <c r="L74" i="5"/>
  <c r="L114" i="5" s="1"/>
  <c r="I74" i="5"/>
  <c r="I114" i="5" s="1"/>
  <c r="H74" i="5"/>
  <c r="H114" i="5" s="1"/>
  <c r="G74" i="5"/>
  <c r="G114" i="5" s="1"/>
  <c r="F74" i="5"/>
  <c r="F114" i="5" s="1"/>
  <c r="E74" i="5"/>
  <c r="E114" i="5" s="1"/>
  <c r="D74" i="5"/>
  <c r="C74" i="5"/>
  <c r="C114" i="5" s="1"/>
  <c r="S73" i="5"/>
  <c r="S113" i="5" s="1"/>
  <c r="R73" i="5"/>
  <c r="R113" i="5" s="1"/>
  <c r="Q73" i="5"/>
  <c r="Q113" i="5" s="1"/>
  <c r="P73" i="5"/>
  <c r="P113" i="5" s="1"/>
  <c r="L73" i="5"/>
  <c r="L113" i="5" s="1"/>
  <c r="I73" i="5"/>
  <c r="I113" i="5" s="1"/>
  <c r="H73" i="5"/>
  <c r="H113" i="5" s="1"/>
  <c r="G73" i="5"/>
  <c r="G113" i="5" s="1"/>
  <c r="F73" i="5"/>
  <c r="F113" i="5" s="1"/>
  <c r="E73" i="5"/>
  <c r="E113" i="5" s="1"/>
  <c r="D73" i="5"/>
  <c r="C73" i="5"/>
  <c r="C113" i="5" s="1"/>
  <c r="R72" i="5"/>
  <c r="R112" i="5" s="1"/>
  <c r="Q72" i="5"/>
  <c r="Q112" i="5" s="1"/>
  <c r="P72" i="5"/>
  <c r="L72" i="5"/>
  <c r="L112" i="5" s="1"/>
  <c r="I72" i="5"/>
  <c r="I112" i="5" s="1"/>
  <c r="H72" i="5"/>
  <c r="H112" i="5" s="1"/>
  <c r="G72" i="5"/>
  <c r="G112" i="5" s="1"/>
  <c r="F72" i="5"/>
  <c r="F112" i="5" s="1"/>
  <c r="E72" i="5"/>
  <c r="E112" i="5" s="1"/>
  <c r="D72" i="5"/>
  <c r="C72" i="5"/>
  <c r="C112" i="5" s="1"/>
  <c r="R71" i="5"/>
  <c r="R111" i="5" s="1"/>
  <c r="Q71" i="5"/>
  <c r="Q111" i="5" s="1"/>
  <c r="P71" i="5"/>
  <c r="L71" i="5"/>
  <c r="L111" i="5" s="1"/>
  <c r="I71" i="5"/>
  <c r="H71" i="5"/>
  <c r="H111" i="5" s="1"/>
  <c r="G71" i="5"/>
  <c r="F71" i="5"/>
  <c r="F111" i="5" s="1"/>
  <c r="E71" i="5"/>
  <c r="E111" i="5" s="1"/>
  <c r="D71" i="5"/>
  <c r="C71" i="5"/>
  <c r="C111" i="5" s="1"/>
  <c r="R70" i="5"/>
  <c r="R110" i="5" s="1"/>
  <c r="Q70" i="5"/>
  <c r="Q110" i="5" s="1"/>
  <c r="P70" i="5"/>
  <c r="L70" i="5"/>
  <c r="L110" i="5" s="1"/>
  <c r="I70" i="5"/>
  <c r="I110" i="5" s="1"/>
  <c r="H70" i="5"/>
  <c r="H110" i="5" s="1"/>
  <c r="G70" i="5"/>
  <c r="G110" i="5" s="1"/>
  <c r="F70" i="5"/>
  <c r="E70" i="5"/>
  <c r="E110" i="5" s="1"/>
  <c r="D70" i="5"/>
  <c r="D110" i="5" s="1"/>
  <c r="C70" i="5"/>
  <c r="C110" i="5" s="1"/>
  <c r="R69" i="5"/>
  <c r="R109" i="5" s="1"/>
  <c r="Q69" i="5"/>
  <c r="Q109" i="5" s="1"/>
  <c r="P69" i="5"/>
  <c r="L69" i="5"/>
  <c r="L109" i="5" s="1"/>
  <c r="I69" i="5"/>
  <c r="I109" i="5" s="1"/>
  <c r="H69" i="5"/>
  <c r="H109" i="5" s="1"/>
  <c r="G69" i="5"/>
  <c r="G109" i="5" s="1"/>
  <c r="F69" i="5"/>
  <c r="F109" i="5" s="1"/>
  <c r="E69" i="5"/>
  <c r="E109" i="5" s="1"/>
  <c r="D69" i="5"/>
  <c r="D109" i="5" s="1"/>
  <c r="C69" i="5"/>
  <c r="C109" i="5" s="1"/>
  <c r="R68" i="5"/>
  <c r="R108" i="5" s="1"/>
  <c r="Q68" i="5"/>
  <c r="Q108" i="5" s="1"/>
  <c r="P68" i="5"/>
  <c r="L68" i="5"/>
  <c r="L108" i="5" s="1"/>
  <c r="I68" i="5"/>
  <c r="I108" i="5" s="1"/>
  <c r="H68" i="5"/>
  <c r="H108" i="5" s="1"/>
  <c r="G68" i="5"/>
  <c r="G108" i="5" s="1"/>
  <c r="F68" i="5"/>
  <c r="E68" i="5"/>
  <c r="E108" i="5" s="1"/>
  <c r="D68" i="5"/>
  <c r="D108" i="5" s="1"/>
  <c r="C68" i="5"/>
  <c r="C108" i="5" s="1"/>
  <c r="R67" i="5"/>
  <c r="R107" i="5" s="1"/>
  <c r="Q67" i="5"/>
  <c r="Q107" i="5" s="1"/>
  <c r="P67" i="5"/>
  <c r="P107" i="5" s="1"/>
  <c r="L67" i="5"/>
  <c r="L107" i="5" s="1"/>
  <c r="I67" i="5"/>
  <c r="H67" i="5"/>
  <c r="H107" i="5" s="1"/>
  <c r="G67" i="5"/>
  <c r="F67" i="5"/>
  <c r="J25" i="5" s="1"/>
  <c r="K25" i="5" s="1"/>
  <c r="E67" i="5"/>
  <c r="E107" i="5" s="1"/>
  <c r="D67" i="5"/>
  <c r="D107" i="5" s="1"/>
  <c r="C67" i="5"/>
  <c r="C107" i="5" s="1"/>
  <c r="R66" i="5"/>
  <c r="R106" i="5" s="1"/>
  <c r="Q66" i="5"/>
  <c r="Q106" i="5" s="1"/>
  <c r="P66" i="5"/>
  <c r="P106" i="5" s="1"/>
  <c r="L66" i="5"/>
  <c r="L106" i="5" s="1"/>
  <c r="I66" i="5"/>
  <c r="I106" i="5" s="1"/>
  <c r="H66" i="5"/>
  <c r="H106" i="5" s="1"/>
  <c r="G66" i="5"/>
  <c r="G106" i="5" s="1"/>
  <c r="F66" i="5"/>
  <c r="E66" i="5"/>
  <c r="E106" i="5" s="1"/>
  <c r="D66" i="5"/>
  <c r="D106" i="5" s="1"/>
  <c r="C66" i="5"/>
  <c r="C106" i="5" s="1"/>
  <c r="S65" i="5"/>
  <c r="S105" i="5" s="1"/>
  <c r="R65" i="5"/>
  <c r="R105" i="5" s="1"/>
  <c r="Q65" i="5"/>
  <c r="Q105" i="5" s="1"/>
  <c r="P65" i="5"/>
  <c r="P105" i="5" s="1"/>
  <c r="L65" i="5"/>
  <c r="L105" i="5" s="1"/>
  <c r="I65" i="5"/>
  <c r="I105" i="5" s="1"/>
  <c r="H65" i="5"/>
  <c r="H105" i="5" s="1"/>
  <c r="G65" i="5"/>
  <c r="G105" i="5" s="1"/>
  <c r="F65" i="5"/>
  <c r="F105" i="5" s="1"/>
  <c r="E65" i="5"/>
  <c r="E105" i="5" s="1"/>
  <c r="D65" i="5"/>
  <c r="C65" i="5"/>
  <c r="C105" i="5" s="1"/>
  <c r="S64" i="5"/>
  <c r="R64" i="5"/>
  <c r="R104" i="5" s="1"/>
  <c r="Q64" i="5"/>
  <c r="Q104" i="5" s="1"/>
  <c r="P64" i="5"/>
  <c r="P104" i="5" s="1"/>
  <c r="L64" i="5"/>
  <c r="L104" i="5" s="1"/>
  <c r="I64" i="5"/>
  <c r="I104" i="5" s="1"/>
  <c r="H64" i="5"/>
  <c r="H104" i="5" s="1"/>
  <c r="G64" i="5"/>
  <c r="G104" i="5" s="1"/>
  <c r="F64" i="5"/>
  <c r="E64" i="5"/>
  <c r="E104" i="5" s="1"/>
  <c r="D64" i="5"/>
  <c r="D104" i="5" s="1"/>
  <c r="C64" i="5"/>
  <c r="C104" i="5" s="1"/>
  <c r="S63" i="5"/>
  <c r="S103" i="5" s="1"/>
  <c r="R63" i="5"/>
  <c r="R103" i="5" s="1"/>
  <c r="Q63" i="5"/>
  <c r="Q103" i="5" s="1"/>
  <c r="P63" i="5"/>
  <c r="P103" i="5" s="1"/>
  <c r="L63" i="5"/>
  <c r="L103" i="5" s="1"/>
  <c r="I63" i="5"/>
  <c r="H63" i="5"/>
  <c r="H103" i="5" s="1"/>
  <c r="G63" i="5"/>
  <c r="F63" i="5"/>
  <c r="F103" i="5" s="1"/>
  <c r="E63" i="5"/>
  <c r="E103" i="5" s="1"/>
  <c r="D63" i="5"/>
  <c r="C63" i="5"/>
  <c r="C103" i="5" s="1"/>
  <c r="S62" i="5"/>
  <c r="S102" i="5" s="1"/>
  <c r="R62" i="5"/>
  <c r="R102" i="5" s="1"/>
  <c r="Q62" i="5"/>
  <c r="Q102" i="5" s="1"/>
  <c r="P62" i="5"/>
  <c r="P102" i="5" s="1"/>
  <c r="L62" i="5"/>
  <c r="L102" i="5" s="1"/>
  <c r="I62" i="5"/>
  <c r="I102" i="5" s="1"/>
  <c r="H62" i="5"/>
  <c r="H102" i="5" s="1"/>
  <c r="G62" i="5"/>
  <c r="G102" i="5" s="1"/>
  <c r="F62" i="5"/>
  <c r="F102" i="5" s="1"/>
  <c r="E62" i="5"/>
  <c r="E102" i="5" s="1"/>
  <c r="D62" i="5"/>
  <c r="D102" i="5" s="1"/>
  <c r="C62" i="5"/>
  <c r="C102" i="5" s="1"/>
  <c r="S61" i="5"/>
  <c r="S101" i="5" s="1"/>
  <c r="R61" i="5"/>
  <c r="R101" i="5" s="1"/>
  <c r="Q61" i="5"/>
  <c r="P61" i="5"/>
  <c r="L61" i="5"/>
  <c r="L101" i="5" s="1"/>
  <c r="I61" i="5"/>
  <c r="H61" i="5"/>
  <c r="H101" i="5" s="1"/>
  <c r="G61" i="5"/>
  <c r="G101" i="5" s="1"/>
  <c r="F61" i="5"/>
  <c r="F101" i="5" s="1"/>
  <c r="E61" i="5"/>
  <c r="E101" i="5" s="1"/>
  <c r="D61" i="5"/>
  <c r="D101" i="5" s="1"/>
  <c r="C61" i="5"/>
  <c r="C101" i="5" s="1"/>
  <c r="R60" i="5"/>
  <c r="R100" i="5" s="1"/>
  <c r="Q60" i="5"/>
  <c r="Q100" i="5" s="1"/>
  <c r="P60" i="5"/>
  <c r="L60" i="5"/>
  <c r="L100" i="5" s="1"/>
  <c r="I60" i="5"/>
  <c r="I100" i="5" s="1"/>
  <c r="H60" i="5"/>
  <c r="H100" i="5" s="1"/>
  <c r="G60" i="5"/>
  <c r="G100" i="5" s="1"/>
  <c r="F60" i="5"/>
  <c r="F100" i="5" s="1"/>
  <c r="E60" i="5"/>
  <c r="E100" i="5" s="1"/>
  <c r="D60" i="5"/>
  <c r="C60" i="5"/>
  <c r="C100" i="5" s="1"/>
  <c r="R59" i="5"/>
  <c r="R99" i="5" s="1"/>
  <c r="Q59" i="5"/>
  <c r="P59" i="5"/>
  <c r="L59" i="5"/>
  <c r="L99" i="5" s="1"/>
  <c r="I59" i="5"/>
  <c r="I99" i="5" s="1"/>
  <c r="H59" i="5"/>
  <c r="H99" i="5" s="1"/>
  <c r="G59" i="5"/>
  <c r="G99" i="5" s="1"/>
  <c r="F59" i="5"/>
  <c r="F99" i="5" s="1"/>
  <c r="E59" i="5"/>
  <c r="E99" i="5" s="1"/>
  <c r="D59" i="5"/>
  <c r="D99" i="5" s="1"/>
  <c r="C59" i="5"/>
  <c r="C99" i="5" s="1"/>
  <c r="R58" i="5"/>
  <c r="R98" i="5" s="1"/>
  <c r="Q58" i="5"/>
  <c r="Q98" i="5" s="1"/>
  <c r="P58" i="5"/>
  <c r="P98" i="5" s="1"/>
  <c r="L58" i="5"/>
  <c r="L98" i="5" s="1"/>
  <c r="I58" i="5"/>
  <c r="I98" i="5" s="1"/>
  <c r="H58" i="5"/>
  <c r="H98" i="5" s="1"/>
  <c r="G58" i="5"/>
  <c r="G98" i="5" s="1"/>
  <c r="F58" i="5"/>
  <c r="F98" i="5" s="1"/>
  <c r="E58" i="5"/>
  <c r="E98" i="5" s="1"/>
  <c r="D58" i="5"/>
  <c r="C58" i="5"/>
  <c r="C98" i="5" s="1"/>
  <c r="R57" i="5"/>
  <c r="R97" i="5" s="1"/>
  <c r="Q57" i="5"/>
  <c r="Q97" i="5" s="1"/>
  <c r="P57" i="5"/>
  <c r="L57" i="5"/>
  <c r="L97" i="5" s="1"/>
  <c r="I57" i="5"/>
  <c r="I97" i="5" s="1"/>
  <c r="H57" i="5"/>
  <c r="H97" i="5" s="1"/>
  <c r="G57" i="5"/>
  <c r="G97" i="5" s="1"/>
  <c r="F57" i="5"/>
  <c r="F97" i="5" s="1"/>
  <c r="E57" i="5"/>
  <c r="E97" i="5" s="1"/>
  <c r="D57" i="5"/>
  <c r="J15" i="5" s="1"/>
  <c r="K15" i="5" s="1"/>
  <c r="C57" i="5"/>
  <c r="C97" i="5" s="1"/>
  <c r="R56" i="5"/>
  <c r="R96" i="5" s="1"/>
  <c r="Q56" i="5"/>
  <c r="Q96" i="5" s="1"/>
  <c r="P56" i="5"/>
  <c r="L56" i="5"/>
  <c r="L96" i="5" s="1"/>
  <c r="I56" i="5"/>
  <c r="H56" i="5"/>
  <c r="H96" i="5" s="1"/>
  <c r="G56" i="5"/>
  <c r="F56" i="5"/>
  <c r="F96" i="5" s="1"/>
  <c r="E56" i="5"/>
  <c r="E96" i="5" s="1"/>
  <c r="D56" i="5"/>
  <c r="D96" i="5" s="1"/>
  <c r="C56" i="5"/>
  <c r="C96" i="5" s="1"/>
  <c r="R55" i="5"/>
  <c r="R95" i="5" s="1"/>
  <c r="Q55" i="5"/>
  <c r="Q95" i="5" s="1"/>
  <c r="P55" i="5"/>
  <c r="P95" i="5" s="1"/>
  <c r="L55" i="5"/>
  <c r="L95" i="5" s="1"/>
  <c r="I55" i="5"/>
  <c r="I95" i="5" s="1"/>
  <c r="H55" i="5"/>
  <c r="H95" i="5" s="1"/>
  <c r="G55" i="5"/>
  <c r="G95" i="5" s="1"/>
  <c r="F55" i="5"/>
  <c r="E55" i="5"/>
  <c r="E95" i="5" s="1"/>
  <c r="D55" i="5"/>
  <c r="D95" i="5" s="1"/>
  <c r="C55" i="5"/>
  <c r="C95" i="5" s="1"/>
  <c r="R54" i="5"/>
  <c r="R94" i="5" s="1"/>
  <c r="Q54" i="5"/>
  <c r="P54" i="5"/>
  <c r="L54" i="5"/>
  <c r="L94" i="5" s="1"/>
  <c r="I54" i="5"/>
  <c r="I94" i="5" s="1"/>
  <c r="H54" i="5"/>
  <c r="H94" i="5" s="1"/>
  <c r="G54" i="5"/>
  <c r="G94" i="5" s="1"/>
  <c r="F54" i="5"/>
  <c r="F94" i="5" s="1"/>
  <c r="E54" i="5"/>
  <c r="E94" i="5" s="1"/>
  <c r="D54" i="5"/>
  <c r="D94" i="5" s="1"/>
  <c r="C54" i="5"/>
  <c r="C94" i="5" s="1"/>
  <c r="S53" i="5"/>
  <c r="S93" i="5" s="1"/>
  <c r="R53" i="5"/>
  <c r="R93" i="5" s="1"/>
  <c r="Q53" i="5"/>
  <c r="Q93" i="5" s="1"/>
  <c r="P53" i="5"/>
  <c r="P93" i="5" s="1"/>
  <c r="L53" i="5"/>
  <c r="L93" i="5" s="1"/>
  <c r="I53" i="5"/>
  <c r="I93" i="5" s="1"/>
  <c r="H53" i="5"/>
  <c r="H93" i="5" s="1"/>
  <c r="G53" i="5"/>
  <c r="G93" i="5" s="1"/>
  <c r="F53" i="5"/>
  <c r="E53" i="5"/>
  <c r="E93" i="5" s="1"/>
  <c r="D53" i="5"/>
  <c r="C53" i="5"/>
  <c r="C93" i="5" s="1"/>
  <c r="S52" i="5"/>
  <c r="R52" i="5"/>
  <c r="R92" i="5" s="1"/>
  <c r="Q52" i="5"/>
  <c r="Q92" i="5" s="1"/>
  <c r="P52" i="5"/>
  <c r="P92" i="5" s="1"/>
  <c r="L52" i="5"/>
  <c r="L92" i="5" s="1"/>
  <c r="I52" i="5"/>
  <c r="I92" i="5" s="1"/>
  <c r="H52" i="5"/>
  <c r="H92" i="5" s="1"/>
  <c r="G52" i="5"/>
  <c r="G92" i="5" s="1"/>
  <c r="F52" i="5"/>
  <c r="E52" i="5"/>
  <c r="E92" i="5" s="1"/>
  <c r="D52" i="5"/>
  <c r="D92" i="5" s="1"/>
  <c r="C52" i="5"/>
  <c r="C92" i="5" s="1"/>
  <c r="S51" i="5"/>
  <c r="S91" i="5" s="1"/>
  <c r="R51" i="5"/>
  <c r="R91" i="5" s="1"/>
  <c r="Q51" i="5"/>
  <c r="Q91" i="5" s="1"/>
  <c r="P51" i="5"/>
  <c r="P91" i="5" s="1"/>
  <c r="L51" i="5"/>
  <c r="L91" i="5" s="1"/>
  <c r="I51" i="5"/>
  <c r="H51" i="5"/>
  <c r="H91" i="5" s="1"/>
  <c r="G51" i="5"/>
  <c r="F51" i="5"/>
  <c r="F91" i="5" s="1"/>
  <c r="E51" i="5"/>
  <c r="E91" i="5" s="1"/>
  <c r="D51" i="5"/>
  <c r="C51" i="5"/>
  <c r="C91" i="5" s="1"/>
  <c r="S50" i="5"/>
  <c r="S90" i="5" s="1"/>
  <c r="R50" i="5"/>
  <c r="R90" i="5" s="1"/>
  <c r="Q50" i="5"/>
  <c r="Q90" i="5" s="1"/>
  <c r="P50" i="5"/>
  <c r="P90" i="5" s="1"/>
  <c r="L50" i="5"/>
  <c r="L90" i="5" s="1"/>
  <c r="I50" i="5"/>
  <c r="I90" i="5" s="1"/>
  <c r="H50" i="5"/>
  <c r="H90" i="5" s="1"/>
  <c r="G50" i="5"/>
  <c r="G90" i="5" s="1"/>
  <c r="F50" i="5"/>
  <c r="F90" i="5" s="1"/>
  <c r="E50" i="5"/>
  <c r="E90" i="5" s="1"/>
  <c r="D50" i="5"/>
  <c r="D90" i="5" s="1"/>
  <c r="C50" i="5"/>
  <c r="C90" i="5" s="1"/>
  <c r="S49" i="5"/>
  <c r="S89" i="5" s="1"/>
  <c r="R49" i="5"/>
  <c r="R89" i="5" s="1"/>
  <c r="Q49" i="5"/>
  <c r="P49" i="5"/>
  <c r="L49" i="5"/>
  <c r="L89" i="5" s="1"/>
  <c r="I49" i="5"/>
  <c r="H49" i="5"/>
  <c r="H89" i="5" s="1"/>
  <c r="G49" i="5"/>
  <c r="G89" i="5" s="1"/>
  <c r="F49" i="5"/>
  <c r="F89" i="5" s="1"/>
  <c r="E49" i="5"/>
  <c r="E89" i="5" s="1"/>
  <c r="D49" i="5"/>
  <c r="D89" i="5" s="1"/>
  <c r="C49" i="5"/>
  <c r="C89" i="5" s="1"/>
  <c r="R48" i="5"/>
  <c r="R88" i="5" s="1"/>
  <c r="Q48" i="5"/>
  <c r="Q88" i="5" s="1"/>
  <c r="P48" i="5"/>
  <c r="L48" i="5"/>
  <c r="L88" i="5" s="1"/>
  <c r="I48" i="5"/>
  <c r="I88" i="5" s="1"/>
  <c r="H48" i="5"/>
  <c r="H88" i="5" s="1"/>
  <c r="G48" i="5"/>
  <c r="G88" i="5" s="1"/>
  <c r="F48" i="5"/>
  <c r="F88" i="5" s="1"/>
  <c r="E48" i="5"/>
  <c r="E88" i="5" s="1"/>
  <c r="D48" i="5"/>
  <c r="C48" i="5"/>
  <c r="C88" i="5" s="1"/>
  <c r="R47" i="5"/>
  <c r="R87" i="5" s="1"/>
  <c r="Q47" i="5"/>
  <c r="P47" i="5"/>
  <c r="L47" i="5"/>
  <c r="L87" i="5" s="1"/>
  <c r="I47" i="5"/>
  <c r="I87" i="5" s="1"/>
  <c r="H47" i="5"/>
  <c r="H87" i="5" s="1"/>
  <c r="G47" i="5"/>
  <c r="G87" i="5" s="1"/>
  <c r="F47" i="5"/>
  <c r="F87" i="5" s="1"/>
  <c r="E47" i="5"/>
  <c r="E87" i="5" s="1"/>
  <c r="D47" i="5"/>
  <c r="D87" i="5" s="1"/>
  <c r="C47" i="5"/>
  <c r="C87" i="5" s="1"/>
  <c r="R46" i="5"/>
  <c r="R86" i="5" s="1"/>
  <c r="Q46" i="5"/>
  <c r="Q86" i="5" s="1"/>
  <c r="P46" i="5"/>
  <c r="P86" i="5" s="1"/>
  <c r="L46" i="5"/>
  <c r="L86" i="5" s="1"/>
  <c r="I46" i="5"/>
  <c r="I86" i="5" s="1"/>
  <c r="H46" i="5"/>
  <c r="H86" i="5" s="1"/>
  <c r="G46" i="5"/>
  <c r="G86" i="5" s="1"/>
  <c r="F46" i="5"/>
  <c r="J4" i="5" s="1"/>
  <c r="K4" i="5" s="1"/>
  <c r="E46" i="5"/>
  <c r="E86" i="5" s="1"/>
  <c r="D46" i="5"/>
  <c r="C46" i="5"/>
  <c r="C86" i="5" s="1"/>
  <c r="R45" i="5"/>
  <c r="R85" i="5" s="1"/>
  <c r="Q45" i="5"/>
  <c r="Q85" i="5" s="1"/>
  <c r="P45" i="5"/>
  <c r="L45" i="5"/>
  <c r="L85" i="5" s="1"/>
  <c r="I45" i="5"/>
  <c r="I85" i="5" s="1"/>
  <c r="H45" i="5"/>
  <c r="H85" i="5" s="1"/>
  <c r="G45" i="5"/>
  <c r="G85" i="5" s="1"/>
  <c r="F45" i="5"/>
  <c r="F85" i="5" s="1"/>
  <c r="E45" i="5"/>
  <c r="E85" i="5" s="1"/>
  <c r="D45" i="5"/>
  <c r="D85" i="5" s="1"/>
  <c r="C45" i="5"/>
  <c r="C85" i="5" s="1"/>
  <c r="R44" i="5"/>
  <c r="R84" i="5" s="1"/>
  <c r="R122" i="5" s="1"/>
  <c r="Q44" i="5"/>
  <c r="Q125" i="5" s="1"/>
  <c r="P44" i="5"/>
  <c r="L44" i="5"/>
  <c r="L125" i="5" s="1"/>
  <c r="I44" i="5"/>
  <c r="I125" i="5" s="1"/>
  <c r="H44" i="5"/>
  <c r="H125" i="5" s="1"/>
  <c r="G44" i="5"/>
  <c r="G125" i="5" s="1"/>
  <c r="F44" i="5"/>
  <c r="E44" i="5"/>
  <c r="E84" i="5" s="1"/>
  <c r="D44" i="5"/>
  <c r="D84" i="5" s="1"/>
  <c r="C44" i="5"/>
  <c r="C125" i="5" s="1"/>
  <c r="B40" i="5"/>
  <c r="S39" i="5"/>
  <c r="S81" i="5" s="1"/>
  <c r="S121" i="5" s="1"/>
  <c r="S38" i="5"/>
  <c r="S80" i="5" s="1"/>
  <c r="S120" i="5" s="1"/>
  <c r="T37" i="5"/>
  <c r="U37" i="5" s="1"/>
  <c r="S37" i="5"/>
  <c r="S79" i="5" s="1"/>
  <c r="S119" i="5" s="1"/>
  <c r="S36" i="5"/>
  <c r="S78" i="5" s="1"/>
  <c r="T35" i="5"/>
  <c r="U35" i="5" s="1"/>
  <c r="S35" i="5"/>
  <c r="T34" i="5"/>
  <c r="U34" i="5" s="1"/>
  <c r="S34" i="5"/>
  <c r="K34" i="5"/>
  <c r="J34" i="5"/>
  <c r="T33" i="5"/>
  <c r="U33" i="5" s="1"/>
  <c r="S33" i="5"/>
  <c r="T32" i="5"/>
  <c r="U32" i="5" s="1"/>
  <c r="S32" i="5"/>
  <c r="U31" i="5"/>
  <c r="T31" i="5"/>
  <c r="S31" i="5"/>
  <c r="S30" i="5"/>
  <c r="S72" i="5" s="1"/>
  <c r="S112" i="5" s="1"/>
  <c r="S29" i="5"/>
  <c r="S71" i="5" s="1"/>
  <c r="S111" i="5" s="1"/>
  <c r="S28" i="5"/>
  <c r="S70" i="5" s="1"/>
  <c r="S110" i="5" s="1"/>
  <c r="S27" i="5"/>
  <c r="S69" i="5" s="1"/>
  <c r="S109" i="5" s="1"/>
  <c r="J27" i="5"/>
  <c r="K27" i="5" s="1"/>
  <c r="S26" i="5"/>
  <c r="S68" i="5" s="1"/>
  <c r="S108" i="5" s="1"/>
  <c r="S25" i="5"/>
  <c r="S67" i="5" s="1"/>
  <c r="S24" i="5"/>
  <c r="S66" i="5" s="1"/>
  <c r="T23" i="5"/>
  <c r="U23" i="5" s="1"/>
  <c r="S23" i="5"/>
  <c r="T22" i="5"/>
  <c r="U22" i="5" s="1"/>
  <c r="S22" i="5"/>
  <c r="T21" i="5"/>
  <c r="U21" i="5" s="1"/>
  <c r="S21" i="5"/>
  <c r="U20" i="5"/>
  <c r="T20" i="5"/>
  <c r="S20" i="5"/>
  <c r="U19" i="5"/>
  <c r="T19" i="5"/>
  <c r="S19" i="5"/>
  <c r="S18" i="5"/>
  <c r="S60" i="5" s="1"/>
  <c r="S100" i="5" s="1"/>
  <c r="S17" i="5"/>
  <c r="S59" i="5" s="1"/>
  <c r="S99" i="5" s="1"/>
  <c r="S16" i="5"/>
  <c r="S58" i="5" s="1"/>
  <c r="S98" i="5" s="1"/>
  <c r="S15" i="5"/>
  <c r="S57" i="5" s="1"/>
  <c r="S97" i="5" s="1"/>
  <c r="S14" i="5"/>
  <c r="S56" i="5" s="1"/>
  <c r="S96" i="5" s="1"/>
  <c r="S13" i="5"/>
  <c r="S55" i="5" s="1"/>
  <c r="S12" i="5"/>
  <c r="S54" i="5" s="1"/>
  <c r="J12" i="5"/>
  <c r="K12" i="5" s="1"/>
  <c r="T11" i="5"/>
  <c r="U11" i="5" s="1"/>
  <c r="S11" i="5"/>
  <c r="T10" i="5"/>
  <c r="U10" i="5" s="1"/>
  <c r="S10" i="5"/>
  <c r="T9" i="5"/>
  <c r="U9" i="5" s="1"/>
  <c r="S9" i="5"/>
  <c r="U8" i="5"/>
  <c r="T8" i="5"/>
  <c r="S8" i="5"/>
  <c r="T7" i="5"/>
  <c r="U7" i="5" s="1"/>
  <c r="S7" i="5"/>
  <c r="S6" i="5"/>
  <c r="S48" i="5" s="1"/>
  <c r="S88" i="5" s="1"/>
  <c r="S5" i="5"/>
  <c r="S47" i="5" s="1"/>
  <c r="S87" i="5" s="1"/>
  <c r="S4" i="5"/>
  <c r="S46" i="5" s="1"/>
  <c r="S86" i="5" s="1"/>
  <c r="S3" i="5"/>
  <c r="S45" i="5" s="1"/>
  <c r="S85" i="5" s="1"/>
  <c r="S2" i="5"/>
  <c r="S44" i="5" s="1"/>
  <c r="U82" i="4"/>
  <c r="T82" i="4"/>
  <c r="S82" i="4"/>
  <c r="I82" i="4"/>
  <c r="H82" i="4"/>
  <c r="G82" i="4"/>
  <c r="F82" i="4"/>
  <c r="E82" i="4"/>
  <c r="D82" i="4"/>
  <c r="C82" i="4"/>
  <c r="J82" i="4" s="1"/>
  <c r="T79" i="4"/>
  <c r="T80" i="4" s="1"/>
  <c r="U78" i="4"/>
  <c r="T78" i="4"/>
  <c r="S78" i="4"/>
  <c r="I78" i="4"/>
  <c r="H78" i="4"/>
  <c r="G78" i="4"/>
  <c r="F78" i="4"/>
  <c r="E78" i="4"/>
  <c r="D78" i="4"/>
  <c r="C78" i="4"/>
  <c r="U77" i="4"/>
  <c r="T77" i="4"/>
  <c r="S77" i="4"/>
  <c r="I77" i="4"/>
  <c r="H77" i="4"/>
  <c r="G77" i="4"/>
  <c r="F77" i="4"/>
  <c r="E77" i="4"/>
  <c r="D77" i="4"/>
  <c r="C77" i="4"/>
  <c r="X76" i="4"/>
  <c r="U76" i="4"/>
  <c r="T76" i="4"/>
  <c r="S76" i="4"/>
  <c r="I76" i="4"/>
  <c r="H76" i="4"/>
  <c r="G76" i="4"/>
  <c r="F76" i="4"/>
  <c r="E76" i="4"/>
  <c r="D76" i="4"/>
  <c r="C76" i="4"/>
  <c r="U75" i="4"/>
  <c r="T75" i="4"/>
  <c r="S75" i="4"/>
  <c r="I75" i="4"/>
  <c r="H75" i="4"/>
  <c r="G75" i="4"/>
  <c r="F75" i="4"/>
  <c r="E75" i="4"/>
  <c r="D75" i="4"/>
  <c r="C75" i="4"/>
  <c r="U74" i="4"/>
  <c r="T74" i="4"/>
  <c r="S74" i="4"/>
  <c r="I74" i="4"/>
  <c r="H74" i="4"/>
  <c r="G74" i="4"/>
  <c r="F74" i="4"/>
  <c r="E74" i="4"/>
  <c r="D74" i="4"/>
  <c r="C74" i="4"/>
  <c r="U73" i="4"/>
  <c r="T73" i="4"/>
  <c r="S73" i="4"/>
  <c r="I73" i="4"/>
  <c r="H73" i="4"/>
  <c r="G73" i="4"/>
  <c r="F73" i="4"/>
  <c r="E73" i="4"/>
  <c r="D73" i="4"/>
  <c r="C73" i="4"/>
  <c r="U72" i="4"/>
  <c r="T72" i="4"/>
  <c r="S72" i="4"/>
  <c r="I72" i="4"/>
  <c r="H72" i="4"/>
  <c r="G72" i="4"/>
  <c r="F72" i="4"/>
  <c r="E72" i="4"/>
  <c r="D72" i="4"/>
  <c r="C72" i="4"/>
  <c r="V71" i="4"/>
  <c r="U71" i="4"/>
  <c r="T71" i="4"/>
  <c r="S71" i="4"/>
  <c r="I71" i="4"/>
  <c r="H71" i="4"/>
  <c r="G71" i="4"/>
  <c r="F71" i="4"/>
  <c r="E71" i="4"/>
  <c r="D71" i="4"/>
  <c r="C71" i="4"/>
  <c r="U70" i="4"/>
  <c r="T70" i="4"/>
  <c r="S70" i="4"/>
  <c r="I70" i="4"/>
  <c r="H70" i="4"/>
  <c r="G70" i="4"/>
  <c r="F70" i="4"/>
  <c r="E70" i="4"/>
  <c r="D70" i="4"/>
  <c r="C70" i="4"/>
  <c r="U69" i="4"/>
  <c r="T69" i="4"/>
  <c r="S69" i="4"/>
  <c r="I69" i="4"/>
  <c r="H69" i="4"/>
  <c r="G69" i="4"/>
  <c r="F69" i="4"/>
  <c r="E69" i="4"/>
  <c r="D69" i="4"/>
  <c r="C69" i="4"/>
  <c r="U68" i="4"/>
  <c r="T68" i="4"/>
  <c r="S68" i="4"/>
  <c r="I68" i="4"/>
  <c r="H68" i="4"/>
  <c r="G68" i="4"/>
  <c r="F68" i="4"/>
  <c r="E68" i="4"/>
  <c r="D68" i="4"/>
  <c r="C68" i="4"/>
  <c r="U67" i="4"/>
  <c r="T67" i="4"/>
  <c r="S67" i="4"/>
  <c r="I67" i="4"/>
  <c r="H67" i="4"/>
  <c r="G67" i="4"/>
  <c r="F67" i="4"/>
  <c r="E67" i="4"/>
  <c r="D67" i="4"/>
  <c r="C67" i="4"/>
  <c r="U66" i="4"/>
  <c r="T66" i="4"/>
  <c r="S66" i="4"/>
  <c r="I66" i="4"/>
  <c r="H66" i="4"/>
  <c r="G66" i="4"/>
  <c r="F66" i="4"/>
  <c r="E66" i="4"/>
  <c r="D66" i="4"/>
  <c r="C66" i="4"/>
  <c r="U65" i="4"/>
  <c r="T65" i="4"/>
  <c r="S65" i="4"/>
  <c r="I65" i="4"/>
  <c r="H65" i="4"/>
  <c r="G65" i="4"/>
  <c r="F65" i="4"/>
  <c r="E65" i="4"/>
  <c r="D65" i="4"/>
  <c r="C65" i="4"/>
  <c r="X64" i="4"/>
  <c r="U64" i="4"/>
  <c r="T64" i="4"/>
  <c r="S64" i="4"/>
  <c r="I64" i="4"/>
  <c r="H64" i="4"/>
  <c r="G64" i="4"/>
  <c r="F64" i="4"/>
  <c r="E64" i="4"/>
  <c r="D64" i="4"/>
  <c r="C64" i="4"/>
  <c r="U63" i="4"/>
  <c r="T63" i="4"/>
  <c r="S63" i="4"/>
  <c r="I63" i="4"/>
  <c r="H63" i="4"/>
  <c r="G63" i="4"/>
  <c r="F63" i="4"/>
  <c r="E63" i="4"/>
  <c r="D63" i="4"/>
  <c r="C63" i="4"/>
  <c r="U62" i="4"/>
  <c r="T62" i="4"/>
  <c r="S62" i="4"/>
  <c r="I62" i="4"/>
  <c r="H62" i="4"/>
  <c r="G62" i="4"/>
  <c r="F62" i="4"/>
  <c r="E62" i="4"/>
  <c r="D62" i="4"/>
  <c r="C62" i="4"/>
  <c r="U61" i="4"/>
  <c r="T61" i="4"/>
  <c r="S61" i="4"/>
  <c r="I61" i="4"/>
  <c r="H61" i="4"/>
  <c r="G61" i="4"/>
  <c r="F61" i="4"/>
  <c r="E61" i="4"/>
  <c r="D61" i="4"/>
  <c r="C61" i="4"/>
  <c r="U60" i="4"/>
  <c r="T60" i="4"/>
  <c r="S60" i="4"/>
  <c r="I60" i="4"/>
  <c r="H60" i="4"/>
  <c r="G60" i="4"/>
  <c r="F60" i="4"/>
  <c r="E60" i="4"/>
  <c r="D60" i="4"/>
  <c r="C60" i="4"/>
  <c r="X59" i="4"/>
  <c r="U59" i="4"/>
  <c r="T59" i="4"/>
  <c r="S59" i="4"/>
  <c r="I59" i="4"/>
  <c r="H59" i="4"/>
  <c r="G59" i="4"/>
  <c r="F59" i="4"/>
  <c r="E59" i="4"/>
  <c r="D59" i="4"/>
  <c r="C59" i="4"/>
  <c r="W58" i="4"/>
  <c r="U58" i="4"/>
  <c r="T58" i="4"/>
  <c r="S58" i="4"/>
  <c r="I58" i="4"/>
  <c r="H58" i="4"/>
  <c r="G58" i="4"/>
  <c r="F58" i="4"/>
  <c r="E58" i="4"/>
  <c r="D58" i="4"/>
  <c r="C58" i="4"/>
  <c r="X57" i="4"/>
  <c r="U57" i="4"/>
  <c r="T57" i="4"/>
  <c r="S57" i="4"/>
  <c r="I57" i="4"/>
  <c r="H57" i="4"/>
  <c r="G57" i="4"/>
  <c r="F57" i="4"/>
  <c r="E57" i="4"/>
  <c r="D57" i="4"/>
  <c r="C57" i="4"/>
  <c r="X56" i="4"/>
  <c r="U56" i="4"/>
  <c r="T56" i="4"/>
  <c r="S56" i="4"/>
  <c r="I56" i="4"/>
  <c r="H56" i="4"/>
  <c r="G56" i="4"/>
  <c r="F56" i="4"/>
  <c r="E56" i="4"/>
  <c r="D56" i="4"/>
  <c r="C56" i="4"/>
  <c r="U55" i="4"/>
  <c r="T55" i="4"/>
  <c r="S55" i="4"/>
  <c r="I55" i="4"/>
  <c r="H55" i="4"/>
  <c r="G55" i="4"/>
  <c r="F55" i="4"/>
  <c r="E55" i="4"/>
  <c r="D55" i="4"/>
  <c r="C55" i="4"/>
  <c r="X54" i="4"/>
  <c r="V54" i="4"/>
  <c r="U54" i="4"/>
  <c r="T54" i="4"/>
  <c r="S54" i="4"/>
  <c r="I54" i="4"/>
  <c r="H54" i="4"/>
  <c r="G54" i="4"/>
  <c r="F54" i="4"/>
  <c r="E54" i="4"/>
  <c r="D54" i="4"/>
  <c r="C54" i="4"/>
  <c r="W53" i="4"/>
  <c r="V53" i="4"/>
  <c r="U53" i="4"/>
  <c r="T53" i="4"/>
  <c r="S53" i="4"/>
  <c r="I53" i="4"/>
  <c r="H53" i="4"/>
  <c r="G53" i="4"/>
  <c r="F53" i="4"/>
  <c r="E53" i="4"/>
  <c r="D53" i="4"/>
  <c r="C53" i="4"/>
  <c r="X52" i="4"/>
  <c r="W52" i="4"/>
  <c r="U52" i="4"/>
  <c r="T52" i="4"/>
  <c r="S52" i="4"/>
  <c r="I52" i="4"/>
  <c r="I79" i="4" s="1"/>
  <c r="I80" i="4" s="1"/>
  <c r="H52" i="4"/>
  <c r="G52" i="4"/>
  <c r="F52" i="4"/>
  <c r="E52" i="4"/>
  <c r="D52" i="4"/>
  <c r="C52" i="4"/>
  <c r="X51" i="4"/>
  <c r="U51" i="4"/>
  <c r="T51" i="4"/>
  <c r="S51" i="4"/>
  <c r="I51" i="4"/>
  <c r="H51" i="4"/>
  <c r="G51" i="4"/>
  <c r="F51" i="4"/>
  <c r="E51" i="4"/>
  <c r="D51" i="4"/>
  <c r="C51" i="4"/>
  <c r="U50" i="4"/>
  <c r="T50" i="4"/>
  <c r="S50" i="4"/>
  <c r="I50" i="4"/>
  <c r="H50" i="4"/>
  <c r="G50" i="4"/>
  <c r="F50" i="4"/>
  <c r="E50" i="4"/>
  <c r="D50" i="4"/>
  <c r="C50" i="4"/>
  <c r="U49" i="4"/>
  <c r="T49" i="4"/>
  <c r="S49" i="4"/>
  <c r="I49" i="4"/>
  <c r="H49" i="4"/>
  <c r="G49" i="4"/>
  <c r="F49" i="4"/>
  <c r="E49" i="4"/>
  <c r="D49" i="4"/>
  <c r="C49" i="4"/>
  <c r="U48" i="4"/>
  <c r="T48" i="4"/>
  <c r="S48" i="4"/>
  <c r="I48" i="4"/>
  <c r="H48" i="4"/>
  <c r="G48" i="4"/>
  <c r="F48" i="4"/>
  <c r="E48" i="4"/>
  <c r="D48" i="4"/>
  <c r="C48" i="4"/>
  <c r="U47" i="4"/>
  <c r="T47" i="4"/>
  <c r="S47" i="4"/>
  <c r="I47" i="4"/>
  <c r="H47" i="4"/>
  <c r="G47" i="4"/>
  <c r="F47" i="4"/>
  <c r="E47" i="4"/>
  <c r="D47" i="4"/>
  <c r="C47" i="4"/>
  <c r="U46" i="4"/>
  <c r="T46" i="4"/>
  <c r="S46" i="4"/>
  <c r="I46" i="4"/>
  <c r="H46" i="4"/>
  <c r="G46" i="4"/>
  <c r="F46" i="4"/>
  <c r="E46" i="4"/>
  <c r="D46" i="4"/>
  <c r="C46" i="4"/>
  <c r="U45" i="4"/>
  <c r="T45" i="4"/>
  <c r="S45" i="4"/>
  <c r="I45" i="4"/>
  <c r="H45" i="4"/>
  <c r="G45" i="4"/>
  <c r="F45" i="4"/>
  <c r="E45" i="4"/>
  <c r="D45" i="4"/>
  <c r="C45" i="4"/>
  <c r="U44" i="4"/>
  <c r="T44" i="4"/>
  <c r="S44" i="4"/>
  <c r="I44" i="4"/>
  <c r="H44" i="4"/>
  <c r="G44" i="4"/>
  <c r="F44" i="4"/>
  <c r="E44" i="4"/>
  <c r="D44" i="4"/>
  <c r="C44" i="4"/>
  <c r="U43" i="4"/>
  <c r="U79" i="4" s="1"/>
  <c r="U80" i="4" s="1"/>
  <c r="T43" i="4"/>
  <c r="S43" i="4"/>
  <c r="I43" i="4"/>
  <c r="H43" i="4"/>
  <c r="G43" i="4"/>
  <c r="F43" i="4"/>
  <c r="E43" i="4"/>
  <c r="D43" i="4"/>
  <c r="C43" i="4"/>
  <c r="B38" i="4"/>
  <c r="Z37" i="4"/>
  <c r="Y37" i="4"/>
  <c r="X37" i="4"/>
  <c r="X78" i="4" s="1"/>
  <c r="W37" i="4"/>
  <c r="W78" i="4" s="1"/>
  <c r="V37" i="4"/>
  <c r="V78" i="4" s="1"/>
  <c r="J37" i="4"/>
  <c r="K37" i="4" s="1"/>
  <c r="X36" i="4"/>
  <c r="X77" i="4" s="1"/>
  <c r="W36" i="4"/>
  <c r="W77" i="4" s="1"/>
  <c r="V36" i="4"/>
  <c r="J36" i="4"/>
  <c r="K36" i="4" s="1"/>
  <c r="Z35" i="4"/>
  <c r="Y35" i="4"/>
  <c r="X35" i="4"/>
  <c r="W35" i="4"/>
  <c r="W76" i="4" s="1"/>
  <c r="V35" i="4"/>
  <c r="V76" i="4" s="1"/>
  <c r="J35" i="4"/>
  <c r="K35" i="4" s="1"/>
  <c r="Z34" i="4"/>
  <c r="X34" i="4"/>
  <c r="X75" i="4" s="1"/>
  <c r="W34" i="4"/>
  <c r="W75" i="4" s="1"/>
  <c r="V34" i="4"/>
  <c r="Y34" i="4" s="1"/>
  <c r="K34" i="4"/>
  <c r="J34" i="4"/>
  <c r="X33" i="4"/>
  <c r="X74" i="4" s="1"/>
  <c r="W33" i="4"/>
  <c r="W74" i="4" s="1"/>
  <c r="V33" i="4"/>
  <c r="K33" i="4"/>
  <c r="J33" i="4"/>
  <c r="X32" i="4"/>
  <c r="X73" i="4" s="1"/>
  <c r="W32" i="4"/>
  <c r="W73" i="4" s="1"/>
  <c r="V32" i="4"/>
  <c r="Y32" i="4" s="1"/>
  <c r="Z32" i="4" s="1"/>
  <c r="J32" i="4"/>
  <c r="K32" i="4" s="1"/>
  <c r="X31" i="4"/>
  <c r="X72" i="4" s="1"/>
  <c r="W31" i="4"/>
  <c r="W72" i="4" s="1"/>
  <c r="V31" i="4"/>
  <c r="V72" i="4" s="1"/>
  <c r="J31" i="4"/>
  <c r="K31" i="4" s="1"/>
  <c r="Z30" i="4"/>
  <c r="Y30" i="4"/>
  <c r="X30" i="4"/>
  <c r="X71" i="4" s="1"/>
  <c r="W30" i="4"/>
  <c r="W71" i="4" s="1"/>
  <c r="V30" i="4"/>
  <c r="J30" i="4"/>
  <c r="K30" i="4" s="1"/>
  <c r="Y29" i="4"/>
  <c r="Z29" i="4" s="1"/>
  <c r="X29" i="4"/>
  <c r="X70" i="4" s="1"/>
  <c r="W29" i="4"/>
  <c r="W70" i="4" s="1"/>
  <c r="V29" i="4"/>
  <c r="V70" i="4" s="1"/>
  <c r="K29" i="4"/>
  <c r="J29" i="4"/>
  <c r="X28" i="4"/>
  <c r="X69" i="4" s="1"/>
  <c r="W28" i="4"/>
  <c r="W69" i="4" s="1"/>
  <c r="V28" i="4"/>
  <c r="K28" i="4"/>
  <c r="J28" i="4"/>
  <c r="X27" i="4"/>
  <c r="X68" i="4" s="1"/>
  <c r="W27" i="4"/>
  <c r="W68" i="4" s="1"/>
  <c r="V27" i="4"/>
  <c r="Y27" i="4" s="1"/>
  <c r="Z27" i="4" s="1"/>
  <c r="K27" i="4"/>
  <c r="J27" i="4"/>
  <c r="X26" i="4"/>
  <c r="X67" i="4" s="1"/>
  <c r="W26" i="4"/>
  <c r="W67" i="4" s="1"/>
  <c r="V26" i="4"/>
  <c r="K26" i="4"/>
  <c r="J26" i="4"/>
  <c r="Y25" i="4"/>
  <c r="Z25" i="4" s="1"/>
  <c r="X25" i="4"/>
  <c r="X66" i="4" s="1"/>
  <c r="W25" i="4"/>
  <c r="W66" i="4" s="1"/>
  <c r="V25" i="4"/>
  <c r="V66" i="4" s="1"/>
  <c r="J25" i="4"/>
  <c r="K25" i="4" s="1"/>
  <c r="X24" i="4"/>
  <c r="X65" i="4" s="1"/>
  <c r="W24" i="4"/>
  <c r="W65" i="4" s="1"/>
  <c r="V24" i="4"/>
  <c r="V65" i="4" s="1"/>
  <c r="J24" i="4"/>
  <c r="K24" i="4" s="1"/>
  <c r="Z23" i="4"/>
  <c r="Y23" i="4"/>
  <c r="X23" i="4"/>
  <c r="W23" i="4"/>
  <c r="W64" i="4" s="1"/>
  <c r="V23" i="4"/>
  <c r="V64" i="4" s="1"/>
  <c r="K23" i="4"/>
  <c r="J23" i="4"/>
  <c r="Z22" i="4"/>
  <c r="X22" i="4"/>
  <c r="X63" i="4" s="1"/>
  <c r="W22" i="4"/>
  <c r="W63" i="4" s="1"/>
  <c r="V22" i="4"/>
  <c r="Y22" i="4" s="1"/>
  <c r="K22" i="4"/>
  <c r="J22" i="4"/>
  <c r="X21" i="4"/>
  <c r="X62" i="4" s="1"/>
  <c r="W21" i="4"/>
  <c r="W62" i="4" s="1"/>
  <c r="V21" i="4"/>
  <c r="K21" i="4"/>
  <c r="J21" i="4"/>
  <c r="X20" i="4"/>
  <c r="X61" i="4" s="1"/>
  <c r="W20" i="4"/>
  <c r="W61" i="4" s="1"/>
  <c r="V20" i="4"/>
  <c r="V61" i="4" s="1"/>
  <c r="J20" i="4"/>
  <c r="K20" i="4" s="1"/>
  <c r="Y19" i="4"/>
  <c r="Z19" i="4" s="1"/>
  <c r="X19" i="4"/>
  <c r="X60" i="4" s="1"/>
  <c r="W19" i="4"/>
  <c r="W60" i="4" s="1"/>
  <c r="V19" i="4"/>
  <c r="V60" i="4" s="1"/>
  <c r="K19" i="4"/>
  <c r="J19" i="4"/>
  <c r="Z18" i="4"/>
  <c r="Y18" i="4"/>
  <c r="X18" i="4"/>
  <c r="W18" i="4"/>
  <c r="W59" i="4" s="1"/>
  <c r="V18" i="4"/>
  <c r="V59" i="4" s="1"/>
  <c r="J18" i="4"/>
  <c r="K18" i="4" s="1"/>
  <c r="Z17" i="4"/>
  <c r="Y17" i="4"/>
  <c r="X17" i="4"/>
  <c r="X58" i="4" s="1"/>
  <c r="W17" i="4"/>
  <c r="V17" i="4"/>
  <c r="V58" i="4" s="1"/>
  <c r="K17" i="4"/>
  <c r="J17" i="4"/>
  <c r="X16" i="4"/>
  <c r="W16" i="4"/>
  <c r="W57" i="4" s="1"/>
  <c r="V16" i="4"/>
  <c r="K16" i="4"/>
  <c r="J16" i="4"/>
  <c r="X15" i="4"/>
  <c r="W15" i="4"/>
  <c r="W56" i="4" s="1"/>
  <c r="V15" i="4"/>
  <c r="V56" i="4" s="1"/>
  <c r="K15" i="4"/>
  <c r="J15" i="4"/>
  <c r="X14" i="4"/>
  <c r="X55" i="4" s="1"/>
  <c r="W14" i="4"/>
  <c r="W55" i="4" s="1"/>
  <c r="V14" i="4"/>
  <c r="K14" i="4"/>
  <c r="J14" i="4"/>
  <c r="Y13" i="4"/>
  <c r="Z13" i="4" s="1"/>
  <c r="X13" i="4"/>
  <c r="W13" i="4"/>
  <c r="W54" i="4" s="1"/>
  <c r="V13" i="4"/>
  <c r="J13" i="4"/>
  <c r="K13" i="4" s="1"/>
  <c r="Z12" i="4"/>
  <c r="Y12" i="4"/>
  <c r="X12" i="4"/>
  <c r="X53" i="4" s="1"/>
  <c r="W12" i="4"/>
  <c r="V12" i="4"/>
  <c r="J12" i="4"/>
  <c r="K12" i="4" s="1"/>
  <c r="Z11" i="4"/>
  <c r="Y11" i="4"/>
  <c r="X11" i="4"/>
  <c r="W11" i="4"/>
  <c r="V11" i="4"/>
  <c r="V52" i="4" s="1"/>
  <c r="J11" i="4"/>
  <c r="K11" i="4" s="1"/>
  <c r="X10" i="4"/>
  <c r="W10" i="4"/>
  <c r="W51" i="4" s="1"/>
  <c r="V10" i="4"/>
  <c r="Y10" i="4" s="1"/>
  <c r="Z10" i="4" s="1"/>
  <c r="K10" i="4"/>
  <c r="J10" i="4"/>
  <c r="X9" i="4"/>
  <c r="X50" i="4" s="1"/>
  <c r="W9" i="4"/>
  <c r="W50" i="4" s="1"/>
  <c r="V9" i="4"/>
  <c r="K9" i="4"/>
  <c r="J9" i="4"/>
  <c r="X8" i="4"/>
  <c r="X49" i="4" s="1"/>
  <c r="W8" i="4"/>
  <c r="W49" i="4" s="1"/>
  <c r="V8" i="4"/>
  <c r="V49" i="4" s="1"/>
  <c r="J8" i="4"/>
  <c r="K8" i="4" s="1"/>
  <c r="X7" i="4"/>
  <c r="X48" i="4" s="1"/>
  <c r="W7" i="4"/>
  <c r="W48" i="4" s="1"/>
  <c r="V7" i="4"/>
  <c r="V48" i="4" s="1"/>
  <c r="K7" i="4"/>
  <c r="J7" i="4"/>
  <c r="Z6" i="4"/>
  <c r="Y6" i="4"/>
  <c r="X6" i="4"/>
  <c r="X47" i="4" s="1"/>
  <c r="W6" i="4"/>
  <c r="W47" i="4" s="1"/>
  <c r="V6" i="4"/>
  <c r="V47" i="4" s="1"/>
  <c r="J6" i="4"/>
  <c r="K6" i="4" s="1"/>
  <c r="Z5" i="4"/>
  <c r="Y5" i="4"/>
  <c r="X5" i="4"/>
  <c r="X46" i="4" s="1"/>
  <c r="W5" i="4"/>
  <c r="W46" i="4" s="1"/>
  <c r="V5" i="4"/>
  <c r="V46" i="4" s="1"/>
  <c r="K5" i="4"/>
  <c r="J5" i="4"/>
  <c r="X4" i="4"/>
  <c r="X45" i="4" s="1"/>
  <c r="W4" i="4"/>
  <c r="W45" i="4" s="1"/>
  <c r="V4" i="4"/>
  <c r="J4" i="4"/>
  <c r="K4" i="4" s="1"/>
  <c r="X3" i="4"/>
  <c r="X44" i="4" s="1"/>
  <c r="W3" i="4"/>
  <c r="W44" i="4" s="1"/>
  <c r="V3" i="4"/>
  <c r="Y3" i="4" s="1"/>
  <c r="Z3" i="4" s="1"/>
  <c r="K3" i="4"/>
  <c r="J3" i="4"/>
  <c r="X2" i="4"/>
  <c r="X43" i="4" s="1"/>
  <c r="W2" i="4"/>
  <c r="W43" i="4" s="1"/>
  <c r="V2" i="4"/>
  <c r="K2" i="4"/>
  <c r="J2" i="4"/>
  <c r="D74" i="2"/>
  <c r="AA73" i="2"/>
  <c r="F72" i="2"/>
  <c r="H70" i="2"/>
  <c r="V68" i="2"/>
  <c r="AA68" i="2" s="1"/>
  <c r="F67" i="2"/>
  <c r="D67" i="2"/>
  <c r="F60" i="2"/>
  <c r="H58" i="2"/>
  <c r="AA56" i="2"/>
  <c r="V56" i="2"/>
  <c r="F55" i="2"/>
  <c r="B51" i="2"/>
  <c r="AB50" i="2"/>
  <c r="AC50" i="2" s="1"/>
  <c r="AA50" i="2"/>
  <c r="Z50" i="2"/>
  <c r="Y50" i="2"/>
  <c r="X50" i="2"/>
  <c r="W50" i="2"/>
  <c r="V50" i="2"/>
  <c r="U50" i="2"/>
  <c r="Q50" i="2"/>
  <c r="P50" i="2"/>
  <c r="O50" i="2"/>
  <c r="N50" i="2"/>
  <c r="H76" i="2" s="1"/>
  <c r="M50" i="2"/>
  <c r="L50" i="2"/>
  <c r="K50" i="2"/>
  <c r="J50" i="2"/>
  <c r="I50" i="2"/>
  <c r="H50" i="2"/>
  <c r="F76" i="2" s="1"/>
  <c r="G50" i="2"/>
  <c r="F50" i="2"/>
  <c r="E50" i="2"/>
  <c r="D76" i="2" s="1"/>
  <c r="D50" i="2"/>
  <c r="C50" i="2"/>
  <c r="AB49" i="2"/>
  <c r="AC49" i="2" s="1"/>
  <c r="AA49" i="2"/>
  <c r="Z49" i="2"/>
  <c r="Y49" i="2"/>
  <c r="X49" i="2"/>
  <c r="W49" i="2"/>
  <c r="V49" i="2"/>
  <c r="U49" i="2"/>
  <c r="Q49" i="2"/>
  <c r="P49" i="2"/>
  <c r="O49" i="2"/>
  <c r="N49" i="2"/>
  <c r="H75" i="2" s="1"/>
  <c r="I75" i="2" s="1"/>
  <c r="M49" i="2"/>
  <c r="L49" i="2"/>
  <c r="K49" i="2"/>
  <c r="J49" i="2"/>
  <c r="I49" i="2"/>
  <c r="D75" i="2" s="1"/>
  <c r="H49" i="2"/>
  <c r="F75" i="2" s="1"/>
  <c r="G49" i="2"/>
  <c r="G75" i="2" s="1"/>
  <c r="F49" i="2"/>
  <c r="E49" i="2"/>
  <c r="D49" i="2"/>
  <c r="C49" i="2"/>
  <c r="AC48" i="2"/>
  <c r="AB48" i="2"/>
  <c r="AA48" i="2"/>
  <c r="Z48" i="2"/>
  <c r="Y48" i="2"/>
  <c r="X48" i="2"/>
  <c r="W48" i="2"/>
  <c r="V48" i="2"/>
  <c r="U48" i="2"/>
  <c r="V74" i="2" s="1"/>
  <c r="AA74" i="2" s="1"/>
  <c r="Q48" i="2"/>
  <c r="P48" i="2"/>
  <c r="O48" i="2"/>
  <c r="F74" i="2" s="1"/>
  <c r="N48" i="2"/>
  <c r="H74" i="2" s="1"/>
  <c r="M48" i="2"/>
  <c r="L48" i="2"/>
  <c r="K48" i="2"/>
  <c r="J48" i="2"/>
  <c r="I48" i="2"/>
  <c r="H48" i="2"/>
  <c r="G48" i="2"/>
  <c r="G74" i="2" s="1"/>
  <c r="F48" i="2"/>
  <c r="E48" i="2"/>
  <c r="D48" i="2"/>
  <c r="C48" i="2"/>
  <c r="AB47" i="2"/>
  <c r="AA47" i="2"/>
  <c r="Z47" i="2"/>
  <c r="Y47" i="2"/>
  <c r="AC47" i="2" s="1"/>
  <c r="X47" i="2"/>
  <c r="W47" i="2"/>
  <c r="V47" i="2"/>
  <c r="U47" i="2"/>
  <c r="V73" i="2" s="1"/>
  <c r="Q47" i="2"/>
  <c r="P47" i="2"/>
  <c r="O47" i="2"/>
  <c r="F73" i="2" s="1"/>
  <c r="N47" i="2"/>
  <c r="H73" i="2" s="1"/>
  <c r="M47" i="2"/>
  <c r="L47" i="2"/>
  <c r="K47" i="2"/>
  <c r="G73" i="2" s="1"/>
  <c r="J47" i="2"/>
  <c r="I47" i="2"/>
  <c r="H47" i="2"/>
  <c r="G47" i="2"/>
  <c r="F47" i="2"/>
  <c r="E47" i="2"/>
  <c r="D73" i="2" s="1"/>
  <c r="D47" i="2"/>
  <c r="R47" i="2" s="1"/>
  <c r="C47" i="2"/>
  <c r="AB46" i="2"/>
  <c r="AA46" i="2"/>
  <c r="Z46" i="2"/>
  <c r="Y46" i="2"/>
  <c r="X46" i="2"/>
  <c r="W46" i="2"/>
  <c r="V46" i="2"/>
  <c r="U46" i="2"/>
  <c r="Q46" i="2"/>
  <c r="H72" i="2" s="1"/>
  <c r="P46" i="2"/>
  <c r="O46" i="2"/>
  <c r="N46" i="2"/>
  <c r="M46" i="2"/>
  <c r="L46" i="2"/>
  <c r="K46" i="2"/>
  <c r="J46" i="2"/>
  <c r="I46" i="2"/>
  <c r="H46" i="2"/>
  <c r="G46" i="2"/>
  <c r="G72" i="2" s="1"/>
  <c r="F46" i="2"/>
  <c r="E46" i="2"/>
  <c r="D72" i="2" s="1"/>
  <c r="D46" i="2"/>
  <c r="C46" i="2"/>
  <c r="AB45" i="2"/>
  <c r="AA45" i="2"/>
  <c r="Z45" i="2"/>
  <c r="Y45" i="2"/>
  <c r="X45" i="2"/>
  <c r="W45" i="2"/>
  <c r="V45" i="2"/>
  <c r="U45" i="2"/>
  <c r="Q45" i="2"/>
  <c r="P45" i="2"/>
  <c r="O45" i="2"/>
  <c r="N45" i="2"/>
  <c r="H71" i="2" s="1"/>
  <c r="M45" i="2"/>
  <c r="L45" i="2"/>
  <c r="K45" i="2"/>
  <c r="J45" i="2"/>
  <c r="I45" i="2"/>
  <c r="H45" i="2"/>
  <c r="F71" i="2" s="1"/>
  <c r="G45" i="2"/>
  <c r="G71" i="2" s="1"/>
  <c r="F45" i="2"/>
  <c r="R45" i="2" s="1"/>
  <c r="E45" i="2"/>
  <c r="D71" i="2" s="1"/>
  <c r="D45" i="2"/>
  <c r="C45" i="2"/>
  <c r="AB44" i="2"/>
  <c r="AA44" i="2"/>
  <c r="Z44" i="2"/>
  <c r="Y44" i="2"/>
  <c r="X44" i="2"/>
  <c r="W44" i="2"/>
  <c r="V44" i="2"/>
  <c r="U44" i="2"/>
  <c r="Q44" i="2"/>
  <c r="P44" i="2"/>
  <c r="O44" i="2"/>
  <c r="N44" i="2"/>
  <c r="M44" i="2"/>
  <c r="L44" i="2"/>
  <c r="K44" i="2"/>
  <c r="J44" i="2"/>
  <c r="I44" i="2"/>
  <c r="H44" i="2"/>
  <c r="F70" i="2" s="1"/>
  <c r="G44" i="2"/>
  <c r="G70" i="2" s="1"/>
  <c r="F44" i="2"/>
  <c r="E44" i="2"/>
  <c r="D44" i="2"/>
  <c r="C44" i="2"/>
  <c r="R44" i="2" s="1"/>
  <c r="AB43" i="2"/>
  <c r="AA43" i="2"/>
  <c r="Z43" i="2"/>
  <c r="Y43" i="2"/>
  <c r="X43" i="2"/>
  <c r="W43" i="2"/>
  <c r="V43" i="2"/>
  <c r="U43" i="2"/>
  <c r="V69" i="2" s="1"/>
  <c r="AA69" i="2" s="1"/>
  <c r="Q43" i="2"/>
  <c r="P43" i="2"/>
  <c r="O43" i="2"/>
  <c r="N43" i="2"/>
  <c r="H69" i="2" s="1"/>
  <c r="M43" i="2"/>
  <c r="L43" i="2"/>
  <c r="K43" i="2"/>
  <c r="J43" i="2"/>
  <c r="I43" i="2"/>
  <c r="D69" i="2" s="1"/>
  <c r="I69" i="2" s="1"/>
  <c r="H43" i="2"/>
  <c r="F69" i="2" s="1"/>
  <c r="G43" i="2"/>
  <c r="G69" i="2" s="1"/>
  <c r="F43" i="2"/>
  <c r="E43" i="2"/>
  <c r="D43" i="2"/>
  <c r="C43" i="2"/>
  <c r="R43" i="2" s="1"/>
  <c r="AB42" i="2"/>
  <c r="AA42" i="2"/>
  <c r="Z42" i="2"/>
  <c r="Y42" i="2"/>
  <c r="X42" i="2"/>
  <c r="W42" i="2"/>
  <c r="V42" i="2"/>
  <c r="U42" i="2"/>
  <c r="Q42" i="2"/>
  <c r="P42" i="2"/>
  <c r="O42" i="2"/>
  <c r="N42" i="2"/>
  <c r="H68" i="2" s="1"/>
  <c r="M42" i="2"/>
  <c r="L42" i="2"/>
  <c r="K42" i="2"/>
  <c r="J42" i="2"/>
  <c r="I42" i="2"/>
  <c r="H42" i="2"/>
  <c r="F68" i="2" s="1"/>
  <c r="G42" i="2"/>
  <c r="F42" i="2"/>
  <c r="E42" i="2"/>
  <c r="D68" i="2" s="1"/>
  <c r="D42" i="2"/>
  <c r="C42" i="2"/>
  <c r="AB41" i="2"/>
  <c r="AA41" i="2"/>
  <c r="Z41" i="2"/>
  <c r="Y41" i="2"/>
  <c r="X41" i="2"/>
  <c r="W41" i="2"/>
  <c r="V41" i="2"/>
  <c r="U41" i="2"/>
  <c r="V67" i="2" s="1"/>
  <c r="AA67" i="2" s="1"/>
  <c r="Q41" i="2"/>
  <c r="P41" i="2"/>
  <c r="O41" i="2"/>
  <c r="N41" i="2"/>
  <c r="H67" i="2" s="1"/>
  <c r="M41" i="2"/>
  <c r="L41" i="2"/>
  <c r="K41" i="2"/>
  <c r="J41" i="2"/>
  <c r="G67" i="2" s="1"/>
  <c r="I41" i="2"/>
  <c r="H41" i="2"/>
  <c r="G41" i="2"/>
  <c r="F41" i="2"/>
  <c r="E41" i="2"/>
  <c r="D41" i="2"/>
  <c r="C41" i="2"/>
  <c r="AB40" i="2"/>
  <c r="AA40" i="2"/>
  <c r="Z40" i="2"/>
  <c r="Y40" i="2"/>
  <c r="X40" i="2"/>
  <c r="W40" i="2"/>
  <c r="V40" i="2"/>
  <c r="U40" i="2"/>
  <c r="V66" i="2" s="1"/>
  <c r="AA66" i="2" s="1"/>
  <c r="Q40" i="2"/>
  <c r="P40" i="2"/>
  <c r="O40" i="2"/>
  <c r="N40" i="2"/>
  <c r="H66" i="2" s="1"/>
  <c r="M40" i="2"/>
  <c r="L40" i="2"/>
  <c r="K40" i="2"/>
  <c r="J40" i="2"/>
  <c r="I40" i="2"/>
  <c r="H40" i="2"/>
  <c r="F66" i="2" s="1"/>
  <c r="G40" i="2"/>
  <c r="F40" i="2"/>
  <c r="E40" i="2"/>
  <c r="D40" i="2"/>
  <c r="C40" i="2"/>
  <c r="AB39" i="2"/>
  <c r="AA39" i="2"/>
  <c r="Z39" i="2"/>
  <c r="Y39" i="2"/>
  <c r="X39" i="2"/>
  <c r="W39" i="2"/>
  <c r="V39" i="2"/>
  <c r="U39" i="2"/>
  <c r="Q39" i="2"/>
  <c r="P39" i="2"/>
  <c r="O39" i="2"/>
  <c r="N39" i="2"/>
  <c r="H65" i="2" s="1"/>
  <c r="M39" i="2"/>
  <c r="G65" i="2" s="1"/>
  <c r="L39" i="2"/>
  <c r="K39" i="2"/>
  <c r="J39" i="2"/>
  <c r="I39" i="2"/>
  <c r="H39" i="2"/>
  <c r="F65" i="2" s="1"/>
  <c r="G39" i="2"/>
  <c r="F39" i="2"/>
  <c r="E39" i="2"/>
  <c r="D65" i="2" s="1"/>
  <c r="I65" i="2" s="1"/>
  <c r="D39" i="2"/>
  <c r="C39" i="2"/>
  <c r="AB38" i="2"/>
  <c r="AA38" i="2"/>
  <c r="Z38" i="2"/>
  <c r="Y38" i="2"/>
  <c r="X38" i="2"/>
  <c r="W38" i="2"/>
  <c r="AC38" i="2" s="1"/>
  <c r="V38" i="2"/>
  <c r="U38" i="2"/>
  <c r="Q38" i="2"/>
  <c r="P38" i="2"/>
  <c r="O38" i="2"/>
  <c r="N38" i="2"/>
  <c r="H64" i="2" s="1"/>
  <c r="M38" i="2"/>
  <c r="L38" i="2"/>
  <c r="K38" i="2"/>
  <c r="J38" i="2"/>
  <c r="I38" i="2"/>
  <c r="H38" i="2"/>
  <c r="F64" i="2" s="1"/>
  <c r="G38" i="2"/>
  <c r="G64" i="2" s="1"/>
  <c r="F38" i="2"/>
  <c r="E38" i="2"/>
  <c r="D64" i="2" s="1"/>
  <c r="D38" i="2"/>
  <c r="C38" i="2"/>
  <c r="AC37" i="2"/>
  <c r="AB37" i="2"/>
  <c r="V63" i="2" s="1"/>
  <c r="AA63" i="2" s="1"/>
  <c r="AA37" i="2"/>
  <c r="Z37" i="2"/>
  <c r="Y37" i="2"/>
  <c r="X37" i="2"/>
  <c r="W37" i="2"/>
  <c r="V37" i="2"/>
  <c r="U37" i="2"/>
  <c r="Q37" i="2"/>
  <c r="P37" i="2"/>
  <c r="O37" i="2"/>
  <c r="N37" i="2"/>
  <c r="H63" i="2" s="1"/>
  <c r="M37" i="2"/>
  <c r="L37" i="2"/>
  <c r="K37" i="2"/>
  <c r="J37" i="2"/>
  <c r="I37" i="2"/>
  <c r="H37" i="2"/>
  <c r="F63" i="2" s="1"/>
  <c r="G37" i="2"/>
  <c r="G63" i="2" s="1"/>
  <c r="F37" i="2"/>
  <c r="E37" i="2"/>
  <c r="D63" i="2" s="1"/>
  <c r="I63" i="2" s="1"/>
  <c r="D37" i="2"/>
  <c r="C37" i="2"/>
  <c r="AB36" i="2"/>
  <c r="AA36" i="2"/>
  <c r="Z36" i="2"/>
  <c r="Y36" i="2"/>
  <c r="AC36" i="2" s="1"/>
  <c r="X36" i="2"/>
  <c r="W36" i="2"/>
  <c r="V36" i="2"/>
  <c r="U36" i="2"/>
  <c r="V62" i="2" s="1"/>
  <c r="AA62" i="2" s="1"/>
  <c r="Q36" i="2"/>
  <c r="P36" i="2"/>
  <c r="O36" i="2"/>
  <c r="F62" i="2" s="1"/>
  <c r="N36" i="2"/>
  <c r="H62" i="2" s="1"/>
  <c r="M36" i="2"/>
  <c r="L36" i="2"/>
  <c r="K36" i="2"/>
  <c r="J36" i="2"/>
  <c r="I36" i="2"/>
  <c r="H36" i="2"/>
  <c r="G36" i="2"/>
  <c r="G62" i="2" s="1"/>
  <c r="F36" i="2"/>
  <c r="E36" i="2"/>
  <c r="D62" i="2" s="1"/>
  <c r="D36" i="2"/>
  <c r="C36" i="2"/>
  <c r="AB35" i="2"/>
  <c r="AA35" i="2"/>
  <c r="Z35" i="2"/>
  <c r="Y35" i="2"/>
  <c r="X35" i="2"/>
  <c r="W35" i="2"/>
  <c r="V35" i="2"/>
  <c r="U35" i="2"/>
  <c r="V61" i="2" s="1"/>
  <c r="AA61" i="2" s="1"/>
  <c r="Q35" i="2"/>
  <c r="P35" i="2"/>
  <c r="O35" i="2"/>
  <c r="N35" i="2"/>
  <c r="H61" i="2" s="1"/>
  <c r="M35" i="2"/>
  <c r="L35" i="2"/>
  <c r="K35" i="2"/>
  <c r="J35" i="2"/>
  <c r="I35" i="2"/>
  <c r="H35" i="2"/>
  <c r="F61" i="2" s="1"/>
  <c r="G35" i="2"/>
  <c r="G61" i="2" s="1"/>
  <c r="F35" i="2"/>
  <c r="E35" i="2"/>
  <c r="D61" i="2" s="1"/>
  <c r="D35" i="2"/>
  <c r="R35" i="2" s="1"/>
  <c r="C35" i="2"/>
  <c r="AB34" i="2"/>
  <c r="AA34" i="2"/>
  <c r="Z34" i="2"/>
  <c r="Y34" i="2"/>
  <c r="X34" i="2"/>
  <c r="W34" i="2"/>
  <c r="V34" i="2"/>
  <c r="U34" i="2"/>
  <c r="Q34" i="2"/>
  <c r="H60" i="2" s="1"/>
  <c r="P34" i="2"/>
  <c r="O34" i="2"/>
  <c r="N34" i="2"/>
  <c r="M34" i="2"/>
  <c r="L34" i="2"/>
  <c r="K34" i="2"/>
  <c r="J34" i="2"/>
  <c r="I34" i="2"/>
  <c r="H34" i="2"/>
  <c r="G34" i="2"/>
  <c r="G60" i="2" s="1"/>
  <c r="F34" i="2"/>
  <c r="E34" i="2"/>
  <c r="D60" i="2" s="1"/>
  <c r="D34" i="2"/>
  <c r="C34" i="2"/>
  <c r="AB33" i="2"/>
  <c r="AA33" i="2"/>
  <c r="Z33" i="2"/>
  <c r="Y33" i="2"/>
  <c r="X33" i="2"/>
  <c r="W33" i="2"/>
  <c r="V33" i="2"/>
  <c r="U33" i="2"/>
  <c r="Q33" i="2"/>
  <c r="P33" i="2"/>
  <c r="O33" i="2"/>
  <c r="N33" i="2"/>
  <c r="H59" i="2" s="1"/>
  <c r="M33" i="2"/>
  <c r="L33" i="2"/>
  <c r="K33" i="2"/>
  <c r="J33" i="2"/>
  <c r="I33" i="2"/>
  <c r="H33" i="2"/>
  <c r="F59" i="2" s="1"/>
  <c r="G33" i="2"/>
  <c r="G59" i="2" s="1"/>
  <c r="F33" i="2"/>
  <c r="R33" i="2" s="1"/>
  <c r="E33" i="2"/>
  <c r="D59" i="2" s="1"/>
  <c r="D33" i="2"/>
  <c r="C33" i="2"/>
  <c r="AB32" i="2"/>
  <c r="AA32" i="2"/>
  <c r="Z32" i="2"/>
  <c r="Y32" i="2"/>
  <c r="X32" i="2"/>
  <c r="W32" i="2"/>
  <c r="V32" i="2"/>
  <c r="AC32" i="2" s="1"/>
  <c r="U32" i="2"/>
  <c r="V58" i="2" s="1"/>
  <c r="AA58" i="2" s="1"/>
  <c r="Q32" i="2"/>
  <c r="P32" i="2"/>
  <c r="O32" i="2"/>
  <c r="N32" i="2"/>
  <c r="M32" i="2"/>
  <c r="L32" i="2"/>
  <c r="K32" i="2"/>
  <c r="J32" i="2"/>
  <c r="I32" i="2"/>
  <c r="H32" i="2"/>
  <c r="F58" i="2" s="1"/>
  <c r="G32" i="2"/>
  <c r="G58" i="2" s="1"/>
  <c r="F32" i="2"/>
  <c r="E32" i="2"/>
  <c r="D58" i="2" s="1"/>
  <c r="I58" i="2" s="1"/>
  <c r="D32" i="2"/>
  <c r="C32" i="2"/>
  <c r="AB31" i="2"/>
  <c r="AA31" i="2"/>
  <c r="Z31" i="2"/>
  <c r="Y31" i="2"/>
  <c r="X31" i="2"/>
  <c r="W31" i="2"/>
  <c r="V31" i="2"/>
  <c r="AC31" i="2" s="1"/>
  <c r="U31" i="2"/>
  <c r="V57" i="2" s="1"/>
  <c r="AA57" i="2" s="1"/>
  <c r="Q31" i="2"/>
  <c r="P31" i="2"/>
  <c r="O31" i="2"/>
  <c r="N31" i="2"/>
  <c r="H57" i="2" s="1"/>
  <c r="M31" i="2"/>
  <c r="L31" i="2"/>
  <c r="K31" i="2"/>
  <c r="J31" i="2"/>
  <c r="I31" i="2"/>
  <c r="D57" i="2" s="1"/>
  <c r="I57" i="2" s="1"/>
  <c r="H31" i="2"/>
  <c r="F57" i="2" s="1"/>
  <c r="G31" i="2"/>
  <c r="G57" i="2" s="1"/>
  <c r="F31" i="2"/>
  <c r="E31" i="2"/>
  <c r="D31" i="2"/>
  <c r="C31" i="2"/>
  <c r="AB30" i="2"/>
  <c r="AA30" i="2"/>
  <c r="Z30" i="2"/>
  <c r="Y30" i="2"/>
  <c r="X30" i="2"/>
  <c r="W30" i="2"/>
  <c r="V30" i="2"/>
  <c r="U30" i="2"/>
  <c r="AC30" i="2" s="1"/>
  <c r="Q30" i="2"/>
  <c r="P30" i="2"/>
  <c r="O30" i="2"/>
  <c r="N30" i="2"/>
  <c r="M30" i="2"/>
  <c r="L30" i="2"/>
  <c r="K30" i="2"/>
  <c r="J30" i="2"/>
  <c r="I30" i="2"/>
  <c r="H30" i="2"/>
  <c r="F56" i="2" s="1"/>
  <c r="G30" i="2"/>
  <c r="F30" i="2"/>
  <c r="E30" i="2"/>
  <c r="D56" i="2" s="1"/>
  <c r="D30" i="2"/>
  <c r="C30" i="2"/>
  <c r="AB29" i="2"/>
  <c r="AA29" i="2"/>
  <c r="Z29" i="2"/>
  <c r="Y29" i="2"/>
  <c r="X29" i="2"/>
  <c r="W29" i="2"/>
  <c r="V29" i="2"/>
  <c r="U29" i="2"/>
  <c r="V55" i="2" s="1"/>
  <c r="AA55" i="2" s="1"/>
  <c r="Q29" i="2"/>
  <c r="P29" i="2"/>
  <c r="O29" i="2"/>
  <c r="N29" i="2"/>
  <c r="H55" i="2" s="1"/>
  <c r="M29" i="2"/>
  <c r="L29" i="2"/>
  <c r="K29" i="2"/>
  <c r="J29" i="2"/>
  <c r="G55" i="2" s="1"/>
  <c r="I29" i="2"/>
  <c r="H29" i="2"/>
  <c r="G29" i="2"/>
  <c r="F29" i="2"/>
  <c r="D55" i="2" s="1"/>
  <c r="I55" i="2" s="1"/>
  <c r="E29" i="2"/>
  <c r="D29" i="2"/>
  <c r="C29" i="2"/>
  <c r="AB28" i="2"/>
  <c r="AA28" i="2"/>
  <c r="Z28" i="2"/>
  <c r="Y28" i="2"/>
  <c r="X28" i="2"/>
  <c r="W28" i="2"/>
  <c r="V28" i="2"/>
  <c r="U28" i="2"/>
  <c r="Q28" i="2"/>
  <c r="P28" i="2"/>
  <c r="O28" i="2"/>
  <c r="N28" i="2"/>
  <c r="H54" i="2" s="1"/>
  <c r="M28" i="2"/>
  <c r="L28" i="2"/>
  <c r="K28" i="2"/>
  <c r="J28" i="2"/>
  <c r="I28" i="2"/>
  <c r="H28" i="2"/>
  <c r="F54" i="2" s="1"/>
  <c r="G28" i="2"/>
  <c r="F28" i="2"/>
  <c r="R28" i="2" s="1"/>
  <c r="E28" i="2"/>
  <c r="D54" i="2" s="1"/>
  <c r="D28" i="2"/>
  <c r="C28" i="2"/>
  <c r="B25" i="2"/>
  <c r="AC24" i="2"/>
  <c r="R24" i="2"/>
  <c r="AC23" i="2"/>
  <c r="R23" i="2"/>
  <c r="AC22" i="2"/>
  <c r="R22" i="2"/>
  <c r="AC21" i="2"/>
  <c r="R21" i="2"/>
  <c r="AC20" i="2"/>
  <c r="R20" i="2"/>
  <c r="AC19" i="2"/>
  <c r="R19" i="2"/>
  <c r="AC18" i="2"/>
  <c r="R18" i="2"/>
  <c r="AC17" i="2"/>
  <c r="R17" i="2"/>
  <c r="AC16" i="2"/>
  <c r="R16" i="2"/>
  <c r="AC15" i="2"/>
  <c r="R15" i="2"/>
  <c r="AC14" i="2"/>
  <c r="R14" i="2"/>
  <c r="AC13" i="2"/>
  <c r="R13" i="2"/>
  <c r="AC12" i="2"/>
  <c r="R12" i="2"/>
  <c r="AC11" i="2"/>
  <c r="R11" i="2"/>
  <c r="AC10" i="2"/>
  <c r="R10" i="2"/>
  <c r="AC9" i="2"/>
  <c r="R9" i="2"/>
  <c r="AC8" i="2"/>
  <c r="R8" i="2"/>
  <c r="AC7" i="2"/>
  <c r="R7" i="2"/>
  <c r="AC6" i="2"/>
  <c r="R6" i="2"/>
  <c r="AC5" i="2"/>
  <c r="R5" i="2"/>
  <c r="AC4" i="2"/>
  <c r="R4" i="2"/>
  <c r="AC3" i="2"/>
  <c r="R3" i="2"/>
  <c r="AC2" i="2"/>
  <c r="R2" i="2"/>
  <c r="V86" i="1"/>
  <c r="T85" i="1"/>
  <c r="V84" i="1"/>
  <c r="T83" i="1"/>
  <c r="V82" i="1"/>
  <c r="V80" i="1"/>
  <c r="T80" i="1"/>
  <c r="Q80" i="1"/>
  <c r="T77" i="1"/>
  <c r="T75" i="1"/>
  <c r="V74" i="1"/>
  <c r="V72" i="1"/>
  <c r="T72" i="1"/>
  <c r="Q72" i="1"/>
  <c r="T69" i="1"/>
  <c r="Q67" i="1"/>
  <c r="V64" i="1"/>
  <c r="T62" i="1"/>
  <c r="AE57" i="1"/>
  <c r="AD57" i="1"/>
  <c r="AC57" i="1"/>
  <c r="AB57" i="1"/>
  <c r="AA57" i="1"/>
  <c r="Z57" i="1"/>
  <c r="Y57" i="1"/>
  <c r="X57" i="1"/>
  <c r="W57" i="1"/>
  <c r="T87" i="1" s="1"/>
  <c r="V57" i="1"/>
  <c r="U57" i="1"/>
  <c r="U87" i="1" s="1"/>
  <c r="T57" i="1"/>
  <c r="S57" i="1"/>
  <c r="R57" i="1"/>
  <c r="Q87" i="1" s="1"/>
  <c r="Q57" i="1"/>
  <c r="V87" i="1" s="1"/>
  <c r="P57" i="1"/>
  <c r="L57" i="1"/>
  <c r="K57" i="1"/>
  <c r="J57" i="1"/>
  <c r="I57" i="1"/>
  <c r="H57" i="1"/>
  <c r="G57" i="1"/>
  <c r="F57" i="1"/>
  <c r="E57" i="1"/>
  <c r="AE56" i="1"/>
  <c r="AD56" i="1"/>
  <c r="AC56" i="1"/>
  <c r="AB56" i="1"/>
  <c r="AA56" i="1"/>
  <c r="Z56" i="1"/>
  <c r="Y56" i="1"/>
  <c r="X56" i="1"/>
  <c r="W56" i="1"/>
  <c r="T86" i="1" s="1"/>
  <c r="V56" i="1"/>
  <c r="U56" i="1"/>
  <c r="U86" i="1" s="1"/>
  <c r="T56" i="1"/>
  <c r="S56" i="1"/>
  <c r="R56" i="1"/>
  <c r="Q86" i="1" s="1"/>
  <c r="Q56" i="1"/>
  <c r="P56" i="1"/>
  <c r="L56" i="1"/>
  <c r="K56" i="1"/>
  <c r="J56" i="1"/>
  <c r="I56" i="1"/>
  <c r="H56" i="1"/>
  <c r="G56" i="1"/>
  <c r="F56" i="1"/>
  <c r="E56" i="1"/>
  <c r="AE55" i="1"/>
  <c r="AD55" i="1"/>
  <c r="AC55" i="1"/>
  <c r="AB55" i="1"/>
  <c r="AA55" i="1"/>
  <c r="U85" i="1" s="1"/>
  <c r="Z55" i="1"/>
  <c r="Y55" i="1"/>
  <c r="X55" i="1"/>
  <c r="W55" i="1"/>
  <c r="V55" i="1"/>
  <c r="U55" i="1"/>
  <c r="T55" i="1"/>
  <c r="S55" i="1"/>
  <c r="R55" i="1"/>
  <c r="Q85" i="1" s="1"/>
  <c r="Q55" i="1"/>
  <c r="V85" i="1" s="1"/>
  <c r="P55" i="1"/>
  <c r="L55" i="1"/>
  <c r="K55" i="1"/>
  <c r="J55" i="1"/>
  <c r="I55" i="1"/>
  <c r="H55" i="1"/>
  <c r="G55" i="1"/>
  <c r="F55" i="1"/>
  <c r="E55" i="1"/>
  <c r="AE54" i="1"/>
  <c r="AD54" i="1"/>
  <c r="AC54" i="1"/>
  <c r="AB54" i="1"/>
  <c r="AA54" i="1"/>
  <c r="Z54" i="1"/>
  <c r="Y54" i="1"/>
  <c r="X54" i="1"/>
  <c r="W54" i="1"/>
  <c r="T84" i="1" s="1"/>
  <c r="V54" i="1"/>
  <c r="U54" i="1"/>
  <c r="U84" i="1" s="1"/>
  <c r="T54" i="1"/>
  <c r="S54" i="1"/>
  <c r="R54" i="1"/>
  <c r="Q84" i="1" s="1"/>
  <c r="Q54" i="1"/>
  <c r="P54" i="1"/>
  <c r="L54" i="1"/>
  <c r="K54" i="1"/>
  <c r="J54" i="1"/>
  <c r="I54" i="1"/>
  <c r="H54" i="1"/>
  <c r="G54" i="1"/>
  <c r="F54" i="1"/>
  <c r="E54" i="1"/>
  <c r="AE53" i="1"/>
  <c r="AD53" i="1"/>
  <c r="AC53" i="1"/>
  <c r="AB53" i="1"/>
  <c r="AA53" i="1"/>
  <c r="Z53" i="1"/>
  <c r="Y53" i="1"/>
  <c r="X53" i="1"/>
  <c r="W53" i="1"/>
  <c r="V53" i="1"/>
  <c r="U53" i="1"/>
  <c r="U83" i="1" s="1"/>
  <c r="T53" i="1"/>
  <c r="S53" i="1"/>
  <c r="R53" i="1"/>
  <c r="Q83" i="1" s="1"/>
  <c r="Q53" i="1"/>
  <c r="V83" i="1" s="1"/>
  <c r="P53" i="1"/>
  <c r="L53" i="1"/>
  <c r="K53" i="1"/>
  <c r="J53" i="1"/>
  <c r="I53" i="1"/>
  <c r="H53" i="1"/>
  <c r="G53" i="1"/>
  <c r="F53" i="1"/>
  <c r="E53" i="1"/>
  <c r="AE52" i="1"/>
  <c r="AD52" i="1"/>
  <c r="AC52" i="1"/>
  <c r="AB52" i="1"/>
  <c r="AA52" i="1"/>
  <c r="Z52" i="1"/>
  <c r="Y52" i="1"/>
  <c r="X52" i="1"/>
  <c r="W52" i="1"/>
  <c r="T82" i="1" s="1"/>
  <c r="V52" i="1"/>
  <c r="U52" i="1"/>
  <c r="U82" i="1" s="1"/>
  <c r="T52" i="1"/>
  <c r="S52" i="1"/>
  <c r="R52" i="1"/>
  <c r="Q82" i="1" s="1"/>
  <c r="Q52" i="1"/>
  <c r="P52" i="1"/>
  <c r="L52" i="1"/>
  <c r="K52" i="1"/>
  <c r="J52" i="1"/>
  <c r="I52" i="1"/>
  <c r="H52" i="1"/>
  <c r="G52" i="1"/>
  <c r="F52" i="1"/>
  <c r="E52" i="1"/>
  <c r="AE51" i="1"/>
  <c r="AD51" i="1"/>
  <c r="AC51" i="1"/>
  <c r="AB51" i="1"/>
  <c r="AA51" i="1"/>
  <c r="Z51" i="1"/>
  <c r="Y51" i="1"/>
  <c r="X51" i="1"/>
  <c r="W51" i="1"/>
  <c r="T81" i="1" s="1"/>
  <c r="V51" i="1"/>
  <c r="U51" i="1"/>
  <c r="U81" i="1" s="1"/>
  <c r="T51" i="1"/>
  <c r="S51" i="1"/>
  <c r="R51" i="1"/>
  <c r="Q81" i="1" s="1"/>
  <c r="Q51" i="1"/>
  <c r="V81" i="1" s="1"/>
  <c r="P51" i="1"/>
  <c r="L51" i="1"/>
  <c r="K51" i="1"/>
  <c r="J51" i="1"/>
  <c r="I51" i="1"/>
  <c r="H51" i="1"/>
  <c r="G51" i="1"/>
  <c r="F51" i="1"/>
  <c r="E51" i="1"/>
  <c r="AE50" i="1"/>
  <c r="AD50" i="1"/>
  <c r="AC50" i="1"/>
  <c r="AB50" i="1"/>
  <c r="AA50" i="1"/>
  <c r="Z50" i="1"/>
  <c r="Y50" i="1"/>
  <c r="X50" i="1"/>
  <c r="W50" i="1"/>
  <c r="V50" i="1"/>
  <c r="U50" i="1"/>
  <c r="U80" i="1" s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AE49" i="1"/>
  <c r="AD49" i="1"/>
  <c r="AC49" i="1"/>
  <c r="AB49" i="1"/>
  <c r="AA49" i="1"/>
  <c r="Z49" i="1"/>
  <c r="Y49" i="1"/>
  <c r="X49" i="1"/>
  <c r="W49" i="1"/>
  <c r="T79" i="1" s="1"/>
  <c r="V49" i="1"/>
  <c r="U49" i="1"/>
  <c r="U79" i="1" s="1"/>
  <c r="T49" i="1"/>
  <c r="S49" i="1"/>
  <c r="R49" i="1"/>
  <c r="Q79" i="1" s="1"/>
  <c r="Q49" i="1"/>
  <c r="V79" i="1" s="1"/>
  <c r="P49" i="1"/>
  <c r="L49" i="1"/>
  <c r="K49" i="1"/>
  <c r="J49" i="1"/>
  <c r="I49" i="1"/>
  <c r="H49" i="1"/>
  <c r="G49" i="1"/>
  <c r="F49" i="1"/>
  <c r="E49" i="1"/>
  <c r="AE48" i="1"/>
  <c r="AD48" i="1"/>
  <c r="AC48" i="1"/>
  <c r="AB48" i="1"/>
  <c r="AA48" i="1"/>
  <c r="Z48" i="1"/>
  <c r="Y48" i="1"/>
  <c r="X48" i="1"/>
  <c r="W48" i="1"/>
  <c r="T78" i="1" s="1"/>
  <c r="V48" i="1"/>
  <c r="U48" i="1"/>
  <c r="U78" i="1" s="1"/>
  <c r="T48" i="1"/>
  <c r="S48" i="1"/>
  <c r="R48" i="1"/>
  <c r="Q78" i="1" s="1"/>
  <c r="Q48" i="1"/>
  <c r="V78" i="1" s="1"/>
  <c r="P48" i="1"/>
  <c r="L48" i="1"/>
  <c r="K48" i="1"/>
  <c r="J48" i="1"/>
  <c r="I48" i="1"/>
  <c r="H48" i="1"/>
  <c r="G48" i="1"/>
  <c r="F48" i="1"/>
  <c r="E48" i="1"/>
  <c r="AE47" i="1"/>
  <c r="AD47" i="1"/>
  <c r="AC47" i="1"/>
  <c r="AB47" i="1"/>
  <c r="AA47" i="1"/>
  <c r="U77" i="1" s="1"/>
  <c r="Z47" i="1"/>
  <c r="Y47" i="1"/>
  <c r="X47" i="1"/>
  <c r="W47" i="1"/>
  <c r="V47" i="1"/>
  <c r="U47" i="1"/>
  <c r="T47" i="1"/>
  <c r="S47" i="1"/>
  <c r="R47" i="1"/>
  <c r="Q77" i="1" s="1"/>
  <c r="Q47" i="1"/>
  <c r="V77" i="1" s="1"/>
  <c r="P47" i="1"/>
  <c r="L47" i="1"/>
  <c r="K47" i="1"/>
  <c r="J47" i="1"/>
  <c r="I47" i="1"/>
  <c r="H47" i="1"/>
  <c r="G47" i="1"/>
  <c r="F47" i="1"/>
  <c r="E47" i="1"/>
  <c r="AE46" i="1"/>
  <c r="AD46" i="1"/>
  <c r="AC46" i="1"/>
  <c r="AB46" i="1"/>
  <c r="AA46" i="1"/>
  <c r="Z46" i="1"/>
  <c r="Y46" i="1"/>
  <c r="X46" i="1"/>
  <c r="W46" i="1"/>
  <c r="T76" i="1" s="1"/>
  <c r="V46" i="1"/>
  <c r="U46" i="1"/>
  <c r="U76" i="1" s="1"/>
  <c r="T46" i="1"/>
  <c r="S46" i="1"/>
  <c r="R46" i="1"/>
  <c r="Q76" i="1" s="1"/>
  <c r="Q46" i="1"/>
  <c r="V76" i="1" s="1"/>
  <c r="P46" i="1"/>
  <c r="L46" i="1"/>
  <c r="K46" i="1"/>
  <c r="J46" i="1"/>
  <c r="I46" i="1"/>
  <c r="H46" i="1"/>
  <c r="G46" i="1"/>
  <c r="F46" i="1"/>
  <c r="E46" i="1"/>
  <c r="AE45" i="1"/>
  <c r="AD45" i="1"/>
  <c r="AC45" i="1"/>
  <c r="AB45" i="1"/>
  <c r="AA45" i="1"/>
  <c r="Z45" i="1"/>
  <c r="Y45" i="1"/>
  <c r="X45" i="1"/>
  <c r="W45" i="1"/>
  <c r="V45" i="1"/>
  <c r="U45" i="1"/>
  <c r="U75" i="1" s="1"/>
  <c r="T45" i="1"/>
  <c r="S45" i="1"/>
  <c r="R45" i="1"/>
  <c r="Q75" i="1" s="1"/>
  <c r="Q45" i="1"/>
  <c r="V75" i="1" s="1"/>
  <c r="P45" i="1"/>
  <c r="L45" i="1"/>
  <c r="K45" i="1"/>
  <c r="J45" i="1"/>
  <c r="I45" i="1"/>
  <c r="H45" i="1"/>
  <c r="G45" i="1"/>
  <c r="F45" i="1"/>
  <c r="E45" i="1"/>
  <c r="AE44" i="1"/>
  <c r="AD44" i="1"/>
  <c r="AC44" i="1"/>
  <c r="AB44" i="1"/>
  <c r="AA44" i="1"/>
  <c r="Z44" i="1"/>
  <c r="Y44" i="1"/>
  <c r="X44" i="1"/>
  <c r="W44" i="1"/>
  <c r="T74" i="1" s="1"/>
  <c r="V44" i="1"/>
  <c r="U44" i="1"/>
  <c r="U74" i="1" s="1"/>
  <c r="T44" i="1"/>
  <c r="S44" i="1"/>
  <c r="R44" i="1"/>
  <c r="Q74" i="1" s="1"/>
  <c r="Q44" i="1"/>
  <c r="P44" i="1"/>
  <c r="L44" i="1"/>
  <c r="K44" i="1"/>
  <c r="J44" i="1"/>
  <c r="I44" i="1"/>
  <c r="H44" i="1"/>
  <c r="G44" i="1"/>
  <c r="F44" i="1"/>
  <c r="E44" i="1"/>
  <c r="AE43" i="1"/>
  <c r="AD43" i="1"/>
  <c r="AC43" i="1"/>
  <c r="AB43" i="1"/>
  <c r="AA43" i="1"/>
  <c r="Z43" i="1"/>
  <c r="Y43" i="1"/>
  <c r="X43" i="1"/>
  <c r="W43" i="1"/>
  <c r="V43" i="1"/>
  <c r="U43" i="1"/>
  <c r="U73" i="1" s="1"/>
  <c r="T43" i="1"/>
  <c r="T73" i="1" s="1"/>
  <c r="S43" i="1"/>
  <c r="R43" i="1"/>
  <c r="Q73" i="1" s="1"/>
  <c r="Q43" i="1"/>
  <c r="V73" i="1" s="1"/>
  <c r="P43" i="1"/>
  <c r="L43" i="1"/>
  <c r="K43" i="1"/>
  <c r="J43" i="1"/>
  <c r="I43" i="1"/>
  <c r="H43" i="1"/>
  <c r="G43" i="1"/>
  <c r="F43" i="1"/>
  <c r="E43" i="1"/>
  <c r="AE42" i="1"/>
  <c r="AD42" i="1"/>
  <c r="AC42" i="1"/>
  <c r="AB42" i="1"/>
  <c r="AA42" i="1"/>
  <c r="Z42" i="1"/>
  <c r="Y42" i="1"/>
  <c r="X42" i="1"/>
  <c r="W42" i="1"/>
  <c r="V42" i="1"/>
  <c r="U42" i="1"/>
  <c r="U72" i="1" s="1"/>
  <c r="T42" i="1"/>
  <c r="S42" i="1"/>
  <c r="R42" i="1"/>
  <c r="Q42" i="1"/>
  <c r="P42" i="1"/>
  <c r="L42" i="1"/>
  <c r="K42" i="1"/>
  <c r="J42" i="1"/>
  <c r="I42" i="1"/>
  <c r="H42" i="1"/>
  <c r="G42" i="1"/>
  <c r="F42" i="1"/>
  <c r="E42" i="1"/>
  <c r="AE41" i="1"/>
  <c r="AD41" i="1"/>
  <c r="AC41" i="1"/>
  <c r="AB41" i="1"/>
  <c r="AA41" i="1"/>
  <c r="Z41" i="1"/>
  <c r="Y41" i="1"/>
  <c r="X41" i="1"/>
  <c r="W41" i="1"/>
  <c r="V41" i="1"/>
  <c r="U41" i="1"/>
  <c r="U71" i="1" s="1"/>
  <c r="T41" i="1"/>
  <c r="T71" i="1" s="1"/>
  <c r="S41" i="1"/>
  <c r="R41" i="1"/>
  <c r="Q71" i="1" s="1"/>
  <c r="Q41" i="1"/>
  <c r="V71" i="1" s="1"/>
  <c r="P41" i="1"/>
  <c r="L41" i="1"/>
  <c r="K41" i="1"/>
  <c r="J41" i="1"/>
  <c r="I41" i="1"/>
  <c r="H41" i="1"/>
  <c r="G41" i="1"/>
  <c r="F41" i="1"/>
  <c r="E41" i="1"/>
  <c r="AE40" i="1"/>
  <c r="AD40" i="1"/>
  <c r="AC40" i="1"/>
  <c r="AB40" i="1"/>
  <c r="AA40" i="1"/>
  <c r="Z40" i="1"/>
  <c r="Y40" i="1"/>
  <c r="X40" i="1"/>
  <c r="W40" i="1"/>
  <c r="V40" i="1"/>
  <c r="U40" i="1"/>
  <c r="U70" i="1" s="1"/>
  <c r="T40" i="1"/>
  <c r="T70" i="1" s="1"/>
  <c r="S40" i="1"/>
  <c r="R40" i="1"/>
  <c r="Q70" i="1" s="1"/>
  <c r="Q40" i="1"/>
  <c r="V70" i="1" s="1"/>
  <c r="P40" i="1"/>
  <c r="L40" i="1"/>
  <c r="K40" i="1"/>
  <c r="J40" i="1"/>
  <c r="I40" i="1"/>
  <c r="H40" i="1"/>
  <c r="G40" i="1"/>
  <c r="F40" i="1"/>
  <c r="E40" i="1"/>
  <c r="AE39" i="1"/>
  <c r="AD39" i="1"/>
  <c r="AC39" i="1"/>
  <c r="AB39" i="1"/>
  <c r="AA39" i="1"/>
  <c r="U69" i="1" s="1"/>
  <c r="Z39" i="1"/>
  <c r="Y39" i="1"/>
  <c r="X39" i="1"/>
  <c r="W39" i="1"/>
  <c r="V39" i="1"/>
  <c r="U39" i="1"/>
  <c r="T39" i="1"/>
  <c r="S39" i="1"/>
  <c r="R39" i="1"/>
  <c r="Q69" i="1" s="1"/>
  <c r="Q39" i="1"/>
  <c r="V69" i="1" s="1"/>
  <c r="P39" i="1"/>
  <c r="L39" i="1"/>
  <c r="K39" i="1"/>
  <c r="J39" i="1"/>
  <c r="I39" i="1"/>
  <c r="H39" i="1"/>
  <c r="G39" i="1"/>
  <c r="F39" i="1"/>
  <c r="E39" i="1"/>
  <c r="F69" i="1" s="1"/>
  <c r="K69" i="1" s="1"/>
  <c r="AE38" i="1"/>
  <c r="AD38" i="1"/>
  <c r="AC38" i="1"/>
  <c r="AB38" i="1"/>
  <c r="AA38" i="1"/>
  <c r="Z38" i="1"/>
  <c r="Y38" i="1"/>
  <c r="X38" i="1"/>
  <c r="W38" i="1"/>
  <c r="V38" i="1"/>
  <c r="U38" i="1"/>
  <c r="U68" i="1" s="1"/>
  <c r="T38" i="1"/>
  <c r="T68" i="1" s="1"/>
  <c r="S38" i="1"/>
  <c r="R38" i="1"/>
  <c r="Q68" i="1" s="1"/>
  <c r="Q38" i="1"/>
  <c r="V68" i="1" s="1"/>
  <c r="P38" i="1"/>
  <c r="L38" i="1"/>
  <c r="K38" i="1"/>
  <c r="J38" i="1"/>
  <c r="I38" i="1"/>
  <c r="H38" i="1"/>
  <c r="G38" i="1"/>
  <c r="F38" i="1"/>
  <c r="E38" i="1"/>
  <c r="AE37" i="1"/>
  <c r="AD37" i="1"/>
  <c r="AC37" i="1"/>
  <c r="AB37" i="1"/>
  <c r="AA37" i="1"/>
  <c r="U67" i="1" s="1"/>
  <c r="Z37" i="1"/>
  <c r="Y37" i="1"/>
  <c r="X37" i="1"/>
  <c r="W37" i="1"/>
  <c r="V37" i="1"/>
  <c r="U37" i="1"/>
  <c r="T37" i="1"/>
  <c r="T67" i="1" s="1"/>
  <c r="S37" i="1"/>
  <c r="R37" i="1"/>
  <c r="Q37" i="1"/>
  <c r="V67" i="1" s="1"/>
  <c r="P37" i="1"/>
  <c r="L37" i="1"/>
  <c r="K37" i="1"/>
  <c r="J37" i="1"/>
  <c r="I37" i="1"/>
  <c r="H37" i="1"/>
  <c r="G37" i="1"/>
  <c r="F37" i="1"/>
  <c r="E37" i="1"/>
  <c r="F67" i="1" s="1"/>
  <c r="K67" i="1" s="1"/>
  <c r="AE36" i="1"/>
  <c r="AD36" i="1"/>
  <c r="AC36" i="1"/>
  <c r="AB36" i="1"/>
  <c r="AA36" i="1"/>
  <c r="Z36" i="1"/>
  <c r="Y36" i="1"/>
  <c r="X36" i="1"/>
  <c r="W36" i="1"/>
  <c r="V36" i="1"/>
  <c r="U36" i="1"/>
  <c r="U66" i="1" s="1"/>
  <c r="T36" i="1"/>
  <c r="T66" i="1" s="1"/>
  <c r="S36" i="1"/>
  <c r="R36" i="1"/>
  <c r="Q66" i="1" s="1"/>
  <c r="Q36" i="1"/>
  <c r="V66" i="1" s="1"/>
  <c r="P36" i="1"/>
  <c r="L36" i="1"/>
  <c r="K36" i="1"/>
  <c r="J36" i="1"/>
  <c r="I36" i="1"/>
  <c r="H36" i="1"/>
  <c r="G36" i="1"/>
  <c r="F36" i="1"/>
  <c r="E36" i="1"/>
  <c r="AE35" i="1"/>
  <c r="AD35" i="1"/>
  <c r="AC35" i="1"/>
  <c r="AB35" i="1"/>
  <c r="AA35" i="1"/>
  <c r="Z35" i="1"/>
  <c r="Y35" i="1"/>
  <c r="X35" i="1"/>
  <c r="W35" i="1"/>
  <c r="V35" i="1"/>
  <c r="U35" i="1"/>
  <c r="U65" i="1" s="1"/>
  <c r="T35" i="1"/>
  <c r="T65" i="1" s="1"/>
  <c r="S35" i="1"/>
  <c r="R35" i="1"/>
  <c r="Q65" i="1" s="1"/>
  <c r="Q35" i="1"/>
  <c r="V65" i="1" s="1"/>
  <c r="P35" i="1"/>
  <c r="L35" i="1"/>
  <c r="F65" i="1" s="1"/>
  <c r="K65" i="1" s="1"/>
  <c r="K35" i="1"/>
  <c r="J35" i="1"/>
  <c r="I35" i="1"/>
  <c r="H35" i="1"/>
  <c r="G35" i="1"/>
  <c r="F35" i="1"/>
  <c r="E35" i="1"/>
  <c r="AE34" i="1"/>
  <c r="AD34" i="1"/>
  <c r="AC34" i="1"/>
  <c r="AB34" i="1"/>
  <c r="AA34" i="1"/>
  <c r="Z34" i="1"/>
  <c r="Y34" i="1"/>
  <c r="X34" i="1"/>
  <c r="W34" i="1"/>
  <c r="V34" i="1"/>
  <c r="U34" i="1"/>
  <c r="U64" i="1" s="1"/>
  <c r="T34" i="1"/>
  <c r="T64" i="1" s="1"/>
  <c r="S34" i="1"/>
  <c r="R34" i="1"/>
  <c r="Q64" i="1" s="1"/>
  <c r="Q34" i="1"/>
  <c r="P34" i="1"/>
  <c r="L34" i="1"/>
  <c r="K34" i="1"/>
  <c r="J34" i="1"/>
  <c r="I34" i="1"/>
  <c r="H34" i="1"/>
  <c r="G34" i="1"/>
  <c r="F34" i="1"/>
  <c r="E34" i="1"/>
  <c r="AE33" i="1"/>
  <c r="AD33" i="1"/>
  <c r="AC33" i="1"/>
  <c r="AB33" i="1"/>
  <c r="AA33" i="1"/>
  <c r="Z33" i="1"/>
  <c r="Y33" i="1"/>
  <c r="X33" i="1"/>
  <c r="W33" i="1"/>
  <c r="V33" i="1"/>
  <c r="U33" i="1"/>
  <c r="U63" i="1" s="1"/>
  <c r="T33" i="1"/>
  <c r="T63" i="1" s="1"/>
  <c r="S33" i="1"/>
  <c r="R33" i="1"/>
  <c r="Q63" i="1" s="1"/>
  <c r="Q33" i="1"/>
  <c r="V63" i="1" s="1"/>
  <c r="P33" i="1"/>
  <c r="L33" i="1"/>
  <c r="F63" i="1" s="1"/>
  <c r="K63" i="1" s="1"/>
  <c r="K33" i="1"/>
  <c r="J33" i="1"/>
  <c r="I33" i="1"/>
  <c r="H33" i="1"/>
  <c r="G33" i="1"/>
  <c r="F33" i="1"/>
  <c r="E33" i="1"/>
  <c r="AE32" i="1"/>
  <c r="AD32" i="1"/>
  <c r="AC32" i="1"/>
  <c r="AB32" i="1"/>
  <c r="AA32" i="1"/>
  <c r="U62" i="1" s="1"/>
  <c r="Z32" i="1"/>
  <c r="Y32" i="1"/>
  <c r="X32" i="1"/>
  <c r="W32" i="1"/>
  <c r="V32" i="1"/>
  <c r="U32" i="1"/>
  <c r="T32" i="1"/>
  <c r="S32" i="1"/>
  <c r="R32" i="1"/>
  <c r="Q62" i="1" s="1"/>
  <c r="Q32" i="1"/>
  <c r="V62" i="1" s="1"/>
  <c r="P32" i="1"/>
  <c r="L32" i="1"/>
  <c r="K32" i="1"/>
  <c r="J32" i="1"/>
  <c r="I32" i="1"/>
  <c r="H32" i="1"/>
  <c r="G32" i="1"/>
  <c r="F32" i="1"/>
  <c r="E32" i="1"/>
  <c r="AE31" i="1"/>
  <c r="AD31" i="1"/>
  <c r="AC31" i="1"/>
  <c r="AB31" i="1"/>
  <c r="AA31" i="1"/>
  <c r="Z31" i="1"/>
  <c r="Y31" i="1"/>
  <c r="X31" i="1"/>
  <c r="W31" i="1"/>
  <c r="V31" i="1"/>
  <c r="U31" i="1"/>
  <c r="U61" i="1" s="1"/>
  <c r="T31" i="1"/>
  <c r="T61" i="1" s="1"/>
  <c r="S31" i="1"/>
  <c r="R31" i="1"/>
  <c r="Q61" i="1" s="1"/>
  <c r="Q31" i="1"/>
  <c r="V61" i="1" s="1"/>
  <c r="P31" i="1"/>
  <c r="L31" i="1"/>
  <c r="K31" i="1"/>
  <c r="J31" i="1"/>
  <c r="I31" i="1"/>
  <c r="H31" i="1"/>
  <c r="G31" i="1"/>
  <c r="F31" i="1"/>
  <c r="E31" i="1"/>
  <c r="F61" i="1" s="1"/>
  <c r="K61" i="1" s="1"/>
  <c r="D29" i="1"/>
  <c r="AG28" i="1"/>
  <c r="AH28" i="1" s="1"/>
  <c r="AF28" i="1"/>
  <c r="N28" i="1"/>
  <c r="O28" i="1" s="1"/>
  <c r="M28" i="1"/>
  <c r="AG27" i="1"/>
  <c r="AH27" i="1" s="1"/>
  <c r="AF27" i="1"/>
  <c r="N27" i="1"/>
  <c r="O27" i="1" s="1"/>
  <c r="M27" i="1"/>
  <c r="AG26" i="1"/>
  <c r="AH26" i="1" s="1"/>
  <c r="AF26" i="1"/>
  <c r="N26" i="1"/>
  <c r="O26" i="1" s="1"/>
  <c r="M26" i="1"/>
  <c r="AG25" i="1"/>
  <c r="AH25" i="1" s="1"/>
  <c r="AF25" i="1"/>
  <c r="N25" i="1"/>
  <c r="O25" i="1" s="1"/>
  <c r="M25" i="1"/>
  <c r="AG24" i="1"/>
  <c r="AH24" i="1" s="1"/>
  <c r="AF24" i="1"/>
  <c r="N24" i="1"/>
  <c r="O24" i="1" s="1"/>
  <c r="M24" i="1"/>
  <c r="AG23" i="1"/>
  <c r="AH23" i="1" s="1"/>
  <c r="AF23" i="1"/>
  <c r="N23" i="1"/>
  <c r="O23" i="1" s="1"/>
  <c r="M23" i="1"/>
  <c r="AG22" i="1"/>
  <c r="AH22" i="1" s="1"/>
  <c r="AF22" i="1"/>
  <c r="N22" i="1"/>
  <c r="O22" i="1" s="1"/>
  <c r="M22" i="1"/>
  <c r="AG21" i="1"/>
  <c r="AH21" i="1" s="1"/>
  <c r="AF21" i="1"/>
  <c r="N21" i="1"/>
  <c r="O21" i="1" s="1"/>
  <c r="M21" i="1"/>
  <c r="AG20" i="1"/>
  <c r="AH20" i="1" s="1"/>
  <c r="AF20" i="1"/>
  <c r="N20" i="1"/>
  <c r="O20" i="1" s="1"/>
  <c r="M20" i="1"/>
  <c r="AG19" i="1"/>
  <c r="AH19" i="1" s="1"/>
  <c r="AF19" i="1"/>
  <c r="N19" i="1"/>
  <c r="O19" i="1" s="1"/>
  <c r="M19" i="1"/>
  <c r="AG18" i="1"/>
  <c r="AH18" i="1" s="1"/>
  <c r="AF18" i="1"/>
  <c r="N18" i="1"/>
  <c r="O18" i="1" s="1"/>
  <c r="M18" i="1"/>
  <c r="AG17" i="1"/>
  <c r="AH17" i="1" s="1"/>
  <c r="AF17" i="1"/>
  <c r="N17" i="1"/>
  <c r="O17" i="1" s="1"/>
  <c r="M17" i="1"/>
  <c r="AG16" i="1"/>
  <c r="AH16" i="1" s="1"/>
  <c r="AF16" i="1"/>
  <c r="N16" i="1"/>
  <c r="O16" i="1" s="1"/>
  <c r="M16" i="1"/>
  <c r="AG15" i="1"/>
  <c r="AH15" i="1" s="1"/>
  <c r="AF15" i="1"/>
  <c r="N15" i="1"/>
  <c r="O15" i="1" s="1"/>
  <c r="M15" i="1"/>
  <c r="AG14" i="1"/>
  <c r="AH14" i="1" s="1"/>
  <c r="AF14" i="1"/>
  <c r="N14" i="1"/>
  <c r="O14" i="1" s="1"/>
  <c r="M14" i="1"/>
  <c r="AG13" i="1"/>
  <c r="AH13" i="1" s="1"/>
  <c r="AF13" i="1"/>
  <c r="N13" i="1"/>
  <c r="O13" i="1" s="1"/>
  <c r="M13" i="1"/>
  <c r="AG12" i="1"/>
  <c r="AH12" i="1" s="1"/>
  <c r="AF12" i="1"/>
  <c r="N12" i="1"/>
  <c r="O12" i="1" s="1"/>
  <c r="M12" i="1"/>
  <c r="AG11" i="1"/>
  <c r="AH11" i="1" s="1"/>
  <c r="AF11" i="1"/>
  <c r="N11" i="1"/>
  <c r="O11" i="1" s="1"/>
  <c r="M11" i="1"/>
  <c r="AG10" i="1"/>
  <c r="AH10" i="1" s="1"/>
  <c r="AF10" i="1"/>
  <c r="N10" i="1"/>
  <c r="O10" i="1" s="1"/>
  <c r="M10" i="1"/>
  <c r="AG9" i="1"/>
  <c r="AH9" i="1" s="1"/>
  <c r="AF9" i="1"/>
  <c r="N9" i="1"/>
  <c r="O9" i="1" s="1"/>
  <c r="M9" i="1"/>
  <c r="AG8" i="1"/>
  <c r="AH8" i="1" s="1"/>
  <c r="AF8" i="1"/>
  <c r="N8" i="1"/>
  <c r="O8" i="1" s="1"/>
  <c r="M8" i="1"/>
  <c r="AG7" i="1"/>
  <c r="AH7" i="1" s="1"/>
  <c r="AF7" i="1"/>
  <c r="N7" i="1"/>
  <c r="O7" i="1" s="1"/>
  <c r="M7" i="1"/>
  <c r="AG6" i="1"/>
  <c r="AH6" i="1" s="1"/>
  <c r="AF6" i="1"/>
  <c r="N6" i="1"/>
  <c r="O6" i="1" s="1"/>
  <c r="M6" i="1"/>
  <c r="AG5" i="1"/>
  <c r="AH5" i="1" s="1"/>
  <c r="AF5" i="1"/>
  <c r="N5" i="1"/>
  <c r="O5" i="1" s="1"/>
  <c r="M5" i="1"/>
  <c r="AG4" i="1"/>
  <c r="AH4" i="1" s="1"/>
  <c r="AF4" i="1"/>
  <c r="N4" i="1"/>
  <c r="O4" i="1" s="1"/>
  <c r="M4" i="1"/>
  <c r="AG3" i="1"/>
  <c r="AH3" i="1" s="1"/>
  <c r="AF3" i="1"/>
  <c r="N3" i="1"/>
  <c r="O3" i="1" s="1"/>
  <c r="M3" i="1"/>
  <c r="AG2" i="1"/>
  <c r="AH2" i="1" s="1"/>
  <c r="AH29" i="1" s="1"/>
  <c r="AF2" i="1"/>
  <c r="N2" i="1"/>
  <c r="O2" i="1" s="1"/>
  <c r="M2" i="1"/>
  <c r="I62" i="2" l="1"/>
  <c r="O29" i="1"/>
  <c r="R29" i="2"/>
  <c r="R51" i="2" s="1"/>
  <c r="Y24" i="4"/>
  <c r="Z24" i="4" s="1"/>
  <c r="G54" i="2"/>
  <c r="V54" i="2"/>
  <c r="AA54" i="2" s="1"/>
  <c r="AC28" i="2"/>
  <c r="G56" i="2"/>
  <c r="I56" i="2" s="1"/>
  <c r="R48" i="2"/>
  <c r="R49" i="2"/>
  <c r="R50" i="2"/>
  <c r="F121" i="5"/>
  <c r="J39" i="5"/>
  <c r="K39" i="5" s="1"/>
  <c r="F86" i="5"/>
  <c r="Y7" i="4"/>
  <c r="Z7" i="4" s="1"/>
  <c r="V55" i="4"/>
  <c r="Y14" i="4"/>
  <c r="Z14" i="4" s="1"/>
  <c r="S106" i="5"/>
  <c r="T24" i="5"/>
  <c r="U24" i="5" s="1"/>
  <c r="T36" i="5"/>
  <c r="U36" i="5" s="1"/>
  <c r="S118" i="5"/>
  <c r="F120" i="5"/>
  <c r="J38" i="5"/>
  <c r="K38" i="5" s="1"/>
  <c r="I71" i="2"/>
  <c r="I72" i="2"/>
  <c r="I73" i="2"/>
  <c r="V75" i="2"/>
  <c r="AA75" i="2" s="1"/>
  <c r="Y31" i="4"/>
  <c r="Z31" i="4" s="1"/>
  <c r="D79" i="4"/>
  <c r="D80" i="4" s="1"/>
  <c r="S94" i="5"/>
  <c r="T12" i="5"/>
  <c r="U12" i="5" s="1"/>
  <c r="S107" i="5"/>
  <c r="T25" i="5"/>
  <c r="U25" i="5" s="1"/>
  <c r="J37" i="5"/>
  <c r="K37" i="5" s="1"/>
  <c r="F119" i="5"/>
  <c r="F62" i="1"/>
  <c r="K62" i="1" s="1"/>
  <c r="F64" i="1"/>
  <c r="K64" i="1" s="1"/>
  <c r="F66" i="1"/>
  <c r="K66" i="1" s="1"/>
  <c r="F68" i="1"/>
  <c r="K68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R42" i="2"/>
  <c r="D70" i="2"/>
  <c r="I70" i="2" s="1"/>
  <c r="R46" i="2"/>
  <c r="V62" i="4"/>
  <c r="Y21" i="4"/>
  <c r="Z21" i="4" s="1"/>
  <c r="E79" i="4"/>
  <c r="E80" i="4" s="1"/>
  <c r="S95" i="5"/>
  <c r="T13" i="5"/>
  <c r="U13" i="5" s="1"/>
  <c r="F117" i="5"/>
  <c r="J35" i="5"/>
  <c r="K35" i="5" s="1"/>
  <c r="F118" i="5"/>
  <c r="J36" i="5"/>
  <c r="K36" i="5" s="1"/>
  <c r="R105" i="6"/>
  <c r="AC44" i="2"/>
  <c r="V71" i="2"/>
  <c r="AA71" i="2" s="1"/>
  <c r="AC45" i="2"/>
  <c r="AC46" i="2"/>
  <c r="V72" i="2"/>
  <c r="AA72" i="2" s="1"/>
  <c r="G76" i="2"/>
  <c r="I76" i="2" s="1"/>
  <c r="V76" i="2"/>
  <c r="AA76" i="2" s="1"/>
  <c r="V45" i="4"/>
  <c r="Y4" i="4"/>
  <c r="Z4" i="4" s="1"/>
  <c r="F79" i="4"/>
  <c r="F80" i="4" s="1"/>
  <c r="F95" i="5"/>
  <c r="J13" i="5"/>
  <c r="K13" i="5" s="1"/>
  <c r="AC34" i="2"/>
  <c r="V60" i="2"/>
  <c r="AA60" i="2" s="1"/>
  <c r="G79" i="4"/>
  <c r="G80" i="4" s="1"/>
  <c r="W82" i="4"/>
  <c r="F92" i="5"/>
  <c r="J10" i="5"/>
  <c r="K10" i="5" s="1"/>
  <c r="J11" i="5"/>
  <c r="K11" i="5" s="1"/>
  <c r="F93" i="5"/>
  <c r="R87" i="6"/>
  <c r="I67" i="2"/>
  <c r="F125" i="5"/>
  <c r="J125" i="5" s="1"/>
  <c r="F84" i="5"/>
  <c r="J2" i="5"/>
  <c r="K2" i="5" s="1"/>
  <c r="R32" i="2"/>
  <c r="R36" i="2"/>
  <c r="R37" i="2"/>
  <c r="R38" i="2"/>
  <c r="R39" i="2"/>
  <c r="AC42" i="2"/>
  <c r="AC43" i="2"/>
  <c r="V70" i="2"/>
  <c r="AA70" i="2" s="1"/>
  <c r="V43" i="4"/>
  <c r="V82" i="4"/>
  <c r="Y82" i="4" s="1"/>
  <c r="Y2" i="4"/>
  <c r="Z2" i="4" s="1"/>
  <c r="V69" i="4"/>
  <c r="Y28" i="4"/>
  <c r="Z28" i="4" s="1"/>
  <c r="X82" i="4"/>
  <c r="J16" i="5"/>
  <c r="K16" i="5" s="1"/>
  <c r="F110" i="5"/>
  <c r="J28" i="5"/>
  <c r="K28" i="5" s="1"/>
  <c r="F107" i="5"/>
  <c r="I32" i="6"/>
  <c r="J32" i="6" s="1"/>
  <c r="C101" i="6"/>
  <c r="L102" i="6"/>
  <c r="J22" i="5"/>
  <c r="K22" i="5" s="1"/>
  <c r="F104" i="5"/>
  <c r="H56" i="2"/>
  <c r="R31" i="2"/>
  <c r="D66" i="2"/>
  <c r="R41" i="2"/>
  <c r="G68" i="2"/>
  <c r="I68" i="2" s="1"/>
  <c r="W79" i="4"/>
  <c r="W80" i="4" s="1"/>
  <c r="S125" i="5"/>
  <c r="S84" i="5"/>
  <c r="S122" i="5" s="1"/>
  <c r="S123" i="5" s="1"/>
  <c r="P102" i="6"/>
  <c r="P103" i="6" s="1"/>
  <c r="O91" i="6"/>
  <c r="S22" i="6"/>
  <c r="T22" i="6" s="1"/>
  <c r="V59" i="2"/>
  <c r="AA59" i="2" s="1"/>
  <c r="AC33" i="2"/>
  <c r="R30" i="2"/>
  <c r="I59" i="2"/>
  <c r="I60" i="2"/>
  <c r="I61" i="2"/>
  <c r="I64" i="2"/>
  <c r="R40" i="2"/>
  <c r="X79" i="4"/>
  <c r="X80" i="4" s="1"/>
  <c r="V50" i="4"/>
  <c r="Y9" i="4"/>
  <c r="Z9" i="4" s="1"/>
  <c r="V67" i="4"/>
  <c r="Y26" i="4"/>
  <c r="Z26" i="4" s="1"/>
  <c r="J26" i="5"/>
  <c r="K26" i="5" s="1"/>
  <c r="F108" i="5"/>
  <c r="G122" i="5"/>
  <c r="G123" i="5" s="1"/>
  <c r="I13" i="6"/>
  <c r="J13" i="6" s="1"/>
  <c r="H82" i="6"/>
  <c r="S14" i="6"/>
  <c r="T14" i="6" s="1"/>
  <c r="L83" i="6"/>
  <c r="I54" i="2"/>
  <c r="F106" i="5"/>
  <c r="J24" i="5"/>
  <c r="K24" i="5" s="1"/>
  <c r="I74" i="2"/>
  <c r="V57" i="4"/>
  <c r="Y16" i="4"/>
  <c r="Z16" i="4" s="1"/>
  <c r="R34" i="2"/>
  <c r="V64" i="2"/>
  <c r="AA64" i="2" s="1"/>
  <c r="V65" i="2"/>
  <c r="AA65" i="2" s="1"/>
  <c r="G66" i="2"/>
  <c r="V74" i="4"/>
  <c r="Y33" i="4"/>
  <c r="Z33" i="4" s="1"/>
  <c r="J23" i="5"/>
  <c r="K23" i="5" s="1"/>
  <c r="E122" i="5"/>
  <c r="E123" i="5" s="1"/>
  <c r="I122" i="5"/>
  <c r="I123" i="5" s="1"/>
  <c r="C72" i="6"/>
  <c r="I3" i="6"/>
  <c r="J3" i="6" s="1"/>
  <c r="D73" i="6"/>
  <c r="I4" i="6"/>
  <c r="J4" i="6" s="1"/>
  <c r="AC39" i="2"/>
  <c r="Q84" i="5"/>
  <c r="Q122" i="5" s="1"/>
  <c r="Q123" i="5" s="1"/>
  <c r="AC40" i="2"/>
  <c r="H79" i="4"/>
  <c r="H80" i="4" s="1"/>
  <c r="AC29" i="2"/>
  <c r="AC41" i="2"/>
  <c r="J3" i="5"/>
  <c r="K3" i="5" s="1"/>
  <c r="D97" i="5"/>
  <c r="D125" i="5"/>
  <c r="S79" i="4"/>
  <c r="J14" i="5"/>
  <c r="K14" i="5" s="1"/>
  <c r="P125" i="5"/>
  <c r="T125" i="5" s="1"/>
  <c r="T2" i="5"/>
  <c r="U2" i="5" s="1"/>
  <c r="T3" i="5"/>
  <c r="U3" i="5" s="1"/>
  <c r="T4" i="5"/>
  <c r="U4" i="5" s="1"/>
  <c r="T5" i="5"/>
  <c r="U5" i="5" s="1"/>
  <c r="T6" i="5"/>
  <c r="U6" i="5" s="1"/>
  <c r="T14" i="5"/>
  <c r="U14" i="5" s="1"/>
  <c r="T15" i="5"/>
  <c r="U15" i="5" s="1"/>
  <c r="T16" i="5"/>
  <c r="U16" i="5" s="1"/>
  <c r="T17" i="5"/>
  <c r="U17" i="5" s="1"/>
  <c r="T18" i="5"/>
  <c r="U18" i="5" s="1"/>
  <c r="T26" i="5"/>
  <c r="U26" i="5" s="1"/>
  <c r="P108" i="5"/>
  <c r="P109" i="5"/>
  <c r="T27" i="5"/>
  <c r="U27" i="5" s="1"/>
  <c r="T28" i="5"/>
  <c r="U28" i="5" s="1"/>
  <c r="P110" i="5"/>
  <c r="P111" i="5"/>
  <c r="T29" i="5"/>
  <c r="U29" i="5" s="1"/>
  <c r="T30" i="5"/>
  <c r="U30" i="5" s="1"/>
  <c r="P112" i="5"/>
  <c r="T38" i="5"/>
  <c r="U38" i="5" s="1"/>
  <c r="P120" i="5"/>
  <c r="P121" i="5"/>
  <c r="T39" i="5"/>
  <c r="U39" i="5" s="1"/>
  <c r="P88" i="5"/>
  <c r="P100" i="5"/>
  <c r="V73" i="4"/>
  <c r="V75" i="4"/>
  <c r="R12" i="7"/>
  <c r="S12" i="7" s="1"/>
  <c r="V44" i="4"/>
  <c r="V68" i="4"/>
  <c r="R123" i="5"/>
  <c r="P64" i="7"/>
  <c r="P82" i="7" s="1"/>
  <c r="P83" i="7" s="1"/>
  <c r="P85" i="7"/>
  <c r="R5" i="7"/>
  <c r="S5" i="7" s="1"/>
  <c r="R14" i="7"/>
  <c r="S14" i="7" s="1"/>
  <c r="Q73" i="7"/>
  <c r="E75" i="7"/>
  <c r="H16" i="7"/>
  <c r="I16" i="7" s="1"/>
  <c r="E79" i="7"/>
  <c r="H20" i="7"/>
  <c r="I20" i="7" s="1"/>
  <c r="Y8" i="4"/>
  <c r="Z8" i="4" s="1"/>
  <c r="Y20" i="4"/>
  <c r="Z20" i="4" s="1"/>
  <c r="P85" i="5"/>
  <c r="P122" i="5" s="1"/>
  <c r="P123" i="5" s="1"/>
  <c r="P97" i="5"/>
  <c r="S30" i="6"/>
  <c r="T30" i="6" s="1"/>
  <c r="R99" i="6"/>
  <c r="D82" i="7"/>
  <c r="D83" i="7" s="1"/>
  <c r="N63" i="7"/>
  <c r="R4" i="7"/>
  <c r="S4" i="7" s="1"/>
  <c r="C74" i="7"/>
  <c r="H15" i="7"/>
  <c r="I15" i="7" s="1"/>
  <c r="C78" i="7"/>
  <c r="H19" i="7"/>
  <c r="I19" i="7" s="1"/>
  <c r="Y15" i="4"/>
  <c r="Z15" i="4" s="1"/>
  <c r="Y36" i="4"/>
  <c r="Z36" i="4" s="1"/>
  <c r="V77" i="4"/>
  <c r="V51" i="4"/>
  <c r="V63" i="4"/>
  <c r="I20" i="6"/>
  <c r="J20" i="6" s="1"/>
  <c r="E90" i="6"/>
  <c r="I21" i="6"/>
  <c r="J21" i="6" s="1"/>
  <c r="R94" i="6"/>
  <c r="S25" i="6"/>
  <c r="T25" i="6" s="1"/>
  <c r="R75" i="6"/>
  <c r="AC35" i="2"/>
  <c r="K39" i="4"/>
  <c r="C79" i="4"/>
  <c r="J5" i="5"/>
  <c r="K5" i="5" s="1"/>
  <c r="J6" i="5"/>
  <c r="K6" i="5" s="1"/>
  <c r="J7" i="5"/>
  <c r="K7" i="5" s="1"/>
  <c r="J8" i="5"/>
  <c r="K8" i="5" s="1"/>
  <c r="J9" i="5"/>
  <c r="K9" i="5" s="1"/>
  <c r="J17" i="5"/>
  <c r="K17" i="5" s="1"/>
  <c r="J18" i="5"/>
  <c r="K18" i="5" s="1"/>
  <c r="J19" i="5"/>
  <c r="K19" i="5" s="1"/>
  <c r="J20" i="5"/>
  <c r="K20" i="5" s="1"/>
  <c r="J21" i="5"/>
  <c r="K21" i="5" s="1"/>
  <c r="J29" i="5"/>
  <c r="K29" i="5" s="1"/>
  <c r="D111" i="5"/>
  <c r="D112" i="5"/>
  <c r="J30" i="5"/>
  <c r="K30" i="5" s="1"/>
  <c r="D113" i="5"/>
  <c r="J31" i="5"/>
  <c r="K31" i="5" s="1"/>
  <c r="D114" i="5"/>
  <c r="J32" i="5"/>
  <c r="K32" i="5" s="1"/>
  <c r="D115" i="5"/>
  <c r="J33" i="5"/>
  <c r="K33" i="5" s="1"/>
  <c r="P87" i="5"/>
  <c r="D91" i="5"/>
  <c r="D122" i="5" s="1"/>
  <c r="D123" i="5" s="1"/>
  <c r="P99" i="5"/>
  <c r="D103" i="5"/>
  <c r="O105" i="6"/>
  <c r="O71" i="6"/>
  <c r="S17" i="6"/>
  <c r="T17" i="6" s="1"/>
  <c r="Q86" i="6"/>
  <c r="Q93" i="6"/>
  <c r="S24" i="6"/>
  <c r="T24" i="6" s="1"/>
  <c r="F70" i="7"/>
  <c r="H11" i="7"/>
  <c r="I11" i="7" s="1"/>
  <c r="P76" i="7"/>
  <c r="R17" i="7"/>
  <c r="S17" i="7" s="1"/>
  <c r="H84" i="5"/>
  <c r="H122" i="5" s="1"/>
  <c r="H123" i="5" s="1"/>
  <c r="I28" i="6"/>
  <c r="J28" i="6" s="1"/>
  <c r="S15" i="6"/>
  <c r="T15" i="6" s="1"/>
  <c r="S16" i="6"/>
  <c r="T16" i="6" s="1"/>
  <c r="C88" i="6"/>
  <c r="I19" i="6"/>
  <c r="J19" i="6" s="1"/>
  <c r="E102" i="6"/>
  <c r="E103" i="6" s="1"/>
  <c r="H3" i="7"/>
  <c r="I3" i="7" s="1"/>
  <c r="H8" i="7"/>
  <c r="I8" i="7" s="1"/>
  <c r="E61" i="7"/>
  <c r="E85" i="7"/>
  <c r="L84" i="5"/>
  <c r="L122" i="5" s="1"/>
  <c r="S19" i="6"/>
  <c r="T19" i="6" s="1"/>
  <c r="R88" i="6"/>
  <c r="S29" i="6"/>
  <c r="T29" i="6" s="1"/>
  <c r="Q62" i="7"/>
  <c r="R3" i="7"/>
  <c r="S3" i="7" s="1"/>
  <c r="G85" i="7"/>
  <c r="H10" i="7"/>
  <c r="I10" i="7" s="1"/>
  <c r="D69" i="7"/>
  <c r="N75" i="7"/>
  <c r="R16" i="7"/>
  <c r="S16" i="7" s="1"/>
  <c r="C100" i="6"/>
  <c r="I31" i="6"/>
  <c r="J31" i="6" s="1"/>
  <c r="R9" i="7"/>
  <c r="S9" i="7" s="1"/>
  <c r="Q68" i="7"/>
  <c r="R7" i="7"/>
  <c r="S7" i="7" s="1"/>
  <c r="O66" i="7"/>
  <c r="Q67" i="7"/>
  <c r="R8" i="7"/>
  <c r="S8" i="7" s="1"/>
  <c r="E73" i="7"/>
  <c r="H14" i="7"/>
  <c r="I14" i="7" s="1"/>
  <c r="S20" i="6"/>
  <c r="T20" i="6" s="1"/>
  <c r="D105" i="6"/>
  <c r="I18" i="6"/>
  <c r="J18" i="6" s="1"/>
  <c r="F87" i="6"/>
  <c r="S27" i="6"/>
  <c r="T27" i="6" s="1"/>
  <c r="O72" i="6"/>
  <c r="N85" i="7"/>
  <c r="K65" i="7"/>
  <c r="R6" i="7"/>
  <c r="S6" i="7" s="1"/>
  <c r="C68" i="7"/>
  <c r="H9" i="7"/>
  <c r="I9" i="7" s="1"/>
  <c r="H13" i="7"/>
  <c r="I13" i="7" s="1"/>
  <c r="C72" i="7"/>
  <c r="H22" i="7"/>
  <c r="I22" i="7" s="1"/>
  <c r="D81" i="7"/>
  <c r="R102" i="6"/>
  <c r="R103" i="6" s="1"/>
  <c r="E105" i="6"/>
  <c r="C84" i="6"/>
  <c r="I15" i="6"/>
  <c r="J15" i="6" s="1"/>
  <c r="S26" i="6"/>
  <c r="T26" i="6" s="1"/>
  <c r="Q74" i="7"/>
  <c r="R15" i="7"/>
  <c r="S15" i="7" s="1"/>
  <c r="O85" i="7"/>
  <c r="H5" i="7"/>
  <c r="I5" i="7" s="1"/>
  <c r="F64" i="7"/>
  <c r="F82" i="7" s="1"/>
  <c r="F83" i="7" s="1"/>
  <c r="Q79" i="7"/>
  <c r="R20" i="7"/>
  <c r="S20" i="7" s="1"/>
  <c r="S7" i="6"/>
  <c r="T7" i="6" s="1"/>
  <c r="R76" i="6"/>
  <c r="F102" i="6"/>
  <c r="F103" i="6" s="1"/>
  <c r="I8" i="6"/>
  <c r="J8" i="6" s="1"/>
  <c r="R21" i="7"/>
  <c r="S21" i="7" s="1"/>
  <c r="Q80" i="7"/>
  <c r="R19" i="7"/>
  <c r="S19" i="7" s="1"/>
  <c r="O78" i="7"/>
  <c r="C80" i="7"/>
  <c r="H21" i="7"/>
  <c r="I21" i="7" s="1"/>
  <c r="C84" i="5"/>
  <c r="C122" i="5" s="1"/>
  <c r="I12" i="6"/>
  <c r="J12" i="6" s="1"/>
  <c r="G105" i="6"/>
  <c r="S5" i="6"/>
  <c r="T5" i="6" s="1"/>
  <c r="Q81" i="6"/>
  <c r="Q102" i="6" s="1"/>
  <c r="Q103" i="6" s="1"/>
  <c r="S12" i="6"/>
  <c r="T12" i="6" s="1"/>
  <c r="E98" i="6"/>
  <c r="I29" i="6"/>
  <c r="J29" i="6" s="1"/>
  <c r="I30" i="6"/>
  <c r="J30" i="6" s="1"/>
  <c r="F99" i="6"/>
  <c r="E91" i="6"/>
  <c r="L95" i="6"/>
  <c r="Q85" i="7"/>
  <c r="R2" i="7"/>
  <c r="S2" i="7" s="1"/>
  <c r="Q61" i="7"/>
  <c r="Q82" i="7" s="1"/>
  <c r="Q83" i="7" s="1"/>
  <c r="R10" i="7"/>
  <c r="S10" i="7" s="1"/>
  <c r="N69" i="7"/>
  <c r="K77" i="7"/>
  <c r="K82" i="7" s="1"/>
  <c r="R18" i="7"/>
  <c r="S18" i="7" s="1"/>
  <c r="S31" i="6"/>
  <c r="T31" i="6" s="1"/>
  <c r="R100" i="6"/>
  <c r="H105" i="6"/>
  <c r="S4" i="6"/>
  <c r="T4" i="6" s="1"/>
  <c r="C76" i="6"/>
  <c r="C102" i="6" s="1"/>
  <c r="I7" i="6"/>
  <c r="J7" i="6" s="1"/>
  <c r="C66" i="7"/>
  <c r="C82" i="7" s="1"/>
  <c r="H7" i="7"/>
  <c r="I7" i="7" s="1"/>
  <c r="H17" i="7"/>
  <c r="I17" i="7" s="1"/>
  <c r="F76" i="7"/>
  <c r="S21" i="6"/>
  <c r="T21" i="6" s="1"/>
  <c r="S2" i="6"/>
  <c r="T2" i="6" s="1"/>
  <c r="O79" i="6"/>
  <c r="S10" i="6"/>
  <c r="T10" i="6" s="1"/>
  <c r="C96" i="6"/>
  <c r="I27" i="6"/>
  <c r="J27" i="6" s="1"/>
  <c r="L105" i="6"/>
  <c r="R22" i="7"/>
  <c r="S22" i="7" s="1"/>
  <c r="N81" i="7"/>
  <c r="G71" i="6"/>
  <c r="G102" i="6" s="1"/>
  <c r="G103" i="6" s="1"/>
  <c r="P105" i="6"/>
  <c r="N61" i="7"/>
  <c r="N82" i="7" s="1"/>
  <c r="N83" i="7" s="1"/>
  <c r="C85" i="7"/>
  <c r="H85" i="7" s="1"/>
  <c r="H71" i="6"/>
  <c r="H102" i="6" s="1"/>
  <c r="H103" i="6" s="1"/>
  <c r="Q105" i="6"/>
  <c r="O61" i="7"/>
  <c r="D85" i="7"/>
  <c r="I5" i="6"/>
  <c r="J5" i="6" s="1"/>
  <c r="J34" i="6" s="1"/>
  <c r="I17" i="6"/>
  <c r="J17" i="6" s="1"/>
  <c r="C105" i="6"/>
  <c r="H2" i="7"/>
  <c r="I2" i="7" s="1"/>
  <c r="R11" i="7"/>
  <c r="S11" i="7" s="1"/>
  <c r="D75" i="6"/>
  <c r="F105" i="6"/>
  <c r="K85" i="7"/>
  <c r="R85" i="7" s="1"/>
  <c r="K83" i="7" l="1"/>
  <c r="C103" i="6"/>
  <c r="H82" i="7"/>
  <c r="C83" i="7"/>
  <c r="H83" i="7" s="1"/>
  <c r="L103" i="6"/>
  <c r="S24" i="7"/>
  <c r="O102" i="6"/>
  <c r="O103" i="6" s="1"/>
  <c r="U41" i="5"/>
  <c r="C123" i="5"/>
  <c r="J123" i="5" s="1"/>
  <c r="I105" i="6"/>
  <c r="T122" i="5"/>
  <c r="L123" i="5"/>
  <c r="T123" i="5" s="1"/>
  <c r="C80" i="4"/>
  <c r="J80" i="4" s="1"/>
  <c r="J79" i="4"/>
  <c r="I24" i="7"/>
  <c r="S80" i="4"/>
  <c r="Y80" i="4" s="1"/>
  <c r="Y79" i="4"/>
  <c r="D102" i="6"/>
  <c r="D103" i="6" s="1"/>
  <c r="S105" i="6"/>
  <c r="I66" i="2"/>
  <c r="E82" i="7"/>
  <c r="E83" i="7" s="1"/>
  <c r="V79" i="4"/>
  <c r="V80" i="4" s="1"/>
  <c r="O82" i="7"/>
  <c r="O83" i="7" s="1"/>
  <c r="K41" i="5"/>
  <c r="T34" i="6"/>
  <c r="Z39" i="4"/>
  <c r="F122" i="5"/>
  <c r="F123" i="5" s="1"/>
  <c r="S102" i="6" l="1"/>
  <c r="I103" i="6"/>
  <c r="S103" i="6"/>
  <c r="I102" i="6"/>
  <c r="R83" i="7"/>
  <c r="J122" i="5"/>
  <c r="R8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8" authorId="0" shapeId="0" xr:uid="{00000000-0006-0000-0500-000001000000}">
      <text>
        <r>
          <rPr>
            <sz val="11"/>
            <color rgb="FF000000"/>
            <rFont val="Calibri"/>
            <family val="2"/>
            <charset val="238"/>
          </rPr>
          <t>Ve clanku jako:
70+A55</t>
        </r>
      </text>
    </comment>
  </commentList>
</comments>
</file>

<file path=xl/sharedStrings.xml><?xml version="1.0" encoding="utf-8"?>
<sst xmlns="http://schemas.openxmlformats.org/spreadsheetml/2006/main" count="1776" uniqueCount="383">
  <si>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</si>
  <si>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</si>
  <si>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</si>
  <si>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</si>
  <si>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</si>
  <si>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</si>
  <si>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</si>
  <si>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</si>
  <si>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</si>
  <si>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</si>
  <si>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</si>
  <si>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</si>
  <si>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</si>
  <si>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</si>
  <si>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</si>
  <si>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</si>
  <si>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</si>
  <si>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</si>
  <si>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</si>
  <si>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</si>
  <si>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</si>
  <si>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</si>
  <si>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</si>
  <si>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</si>
  <si>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</si>
  <si>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</si>
  <si>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</si>
  <si>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</si>
  <si>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</si>
  <si>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</si>
  <si>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</si>
  <si>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</si>
  <si>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</si>
  <si>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</si>
  <si>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</si>
  <si>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</si>
  <si>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</si>
  <si>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</si>
  <si>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</si>
  <si>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</si>
  <si>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</si>
  <si>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</si>
  <si>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</si>
  <si>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</si>
  <si>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</si>
  <si>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</si>
  <si>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</si>
  <si>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</si>
  <si>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</si>
  <si>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</si>
  <si>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</si>
  <si>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</si>
  <si>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</si>
  <si>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</si>
  <si>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</si>
  <si>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</si>
  <si>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</si>
  <si>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Lophorina_victoriae</t>
  </si>
  <si>
    <t>Victoria riflebird</t>
  </si>
  <si>
    <t>Megarynchus_pitangua</t>
  </si>
  <si>
    <t>Boat-billed flycatcher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</si>
  <si>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</si>
  <si>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</si>
  <si>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</si>
  <si>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</si>
  <si>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</si>
  <si>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</si>
  <si>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</si>
  <si>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</si>
  <si>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</si>
  <si>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</si>
  <si>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</si>
  <si>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</si>
  <si>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</si>
  <si>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</si>
  <si>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</si>
  <si>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</si>
  <si>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Sphecotheres_vieilotti</t>
  </si>
  <si>
    <t>Figbird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</si>
  <si>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</si>
  <si>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</si>
  <si>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</si>
  <si>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</si>
  <si>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</si>
  <si>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</si>
  <si>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</si>
  <si>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</si>
  <si>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</si>
  <si>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</si>
  <si>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snatching??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</si>
  <si>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</si>
  <si>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</si>
  <si>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</si>
  <si>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</si>
  <si>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</si>
  <si>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</si>
  <si>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</si>
  <si>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</si>
  <si>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</si>
  <si>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</si>
  <si>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</si>
  <si>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name_orig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</si>
  <si>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</si>
  <si>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</si>
  <si>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</si>
  <si>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</si>
  <si>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</si>
  <si>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</si>
  <si>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</si>
  <si>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</si>
  <si>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</si>
  <si>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</si>
  <si>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</si>
  <si>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</si>
  <si>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</si>
  <si>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</si>
  <si>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</si>
  <si>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</si>
  <si>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Emblema_temporalis</t>
  </si>
  <si>
    <t>Ptiloris_victoriae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</si>
  <si>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</si>
  <si>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</si>
  <si>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</si>
  <si>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</si>
  <si>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</si>
  <si>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</si>
  <si>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Climacteris_minor</t>
  </si>
  <si>
    <t>Alectura _lathami</t>
  </si>
  <si>
    <t>Poecilodryas_albispecularis</t>
  </si>
  <si>
    <t>Psophodes_olivaceus</t>
  </si>
  <si>
    <t>Crateroscelis_gutturalis</t>
  </si>
  <si>
    <t>Sericornis_citreogularis</t>
  </si>
  <si>
    <t>leaf/twig</t>
  </si>
  <si>
    <t>snatching?</t>
  </si>
  <si>
    <t>Species</t>
  </si>
  <si>
    <t>Glean</t>
  </si>
  <si>
    <t>Snatch</t>
  </si>
  <si>
    <t>Probe</t>
  </si>
  <si>
    <t>Tear</t>
  </si>
  <si>
    <t>Hover</t>
  </si>
  <si>
    <t>Pounce</t>
  </si>
  <si>
    <t>Hawk</t>
  </si>
  <si>
    <t>Bare</t>
  </si>
  <si>
    <t>Ground_litter</t>
  </si>
  <si>
    <t>Grass</t>
  </si>
  <si>
    <t>Twigs</t>
  </si>
  <si>
    <t>Branch</t>
  </si>
  <si>
    <t>Trunk</t>
  </si>
  <si>
    <t>Fruit</t>
  </si>
  <si>
    <t>Acanthiza_chrysorrhoa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</si>
  <si>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</si>
  <si>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</si>
  <si>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</si>
  <si>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</si>
  <si>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</si>
  <si>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</si>
  <si>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</si>
  <si>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Climacteris_picumnus</t>
  </si>
  <si>
    <t>Colluricincla_harmonica</t>
  </si>
  <si>
    <t>Coracina_novaehollandiae</t>
  </si>
  <si>
    <t>Corcorax_melanorhamphos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</si>
  <si>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</si>
  <si>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</si>
  <si>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</si>
  <si>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</si>
  <si>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</si>
  <si>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</si>
  <si>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</si>
  <si>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Malurus_cyaneus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</si>
  <si>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</si>
  <si>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</si>
  <si>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</si>
  <si>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</si>
  <si>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</si>
  <si>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</si>
  <si>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</si>
  <si>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Petroica_multicolor</t>
  </si>
  <si>
    <t>Philemon_corniculatus</t>
  </si>
  <si>
    <t>Rhipidura_fuliginosa</t>
  </si>
  <si>
    <t>Rhipidura_leucophrys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</si>
  <si>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</si>
  <si>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</si>
  <si>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</si>
  <si>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</si>
  <si>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 xml:space="preserve"> 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</si>
  <si>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</si>
  <si>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</si>
  <si>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</si>
  <si>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</si>
  <si>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</si>
  <si>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</si>
  <si>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</si>
  <si>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</si>
  <si>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Foliage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</si>
  <si>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</si>
  <si>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</si>
  <si>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</si>
  <si>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</si>
  <si>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</si>
  <si>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</si>
  <si>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</si>
  <si>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</si>
  <si>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</si>
  <si>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</si>
  <si>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</si>
  <si>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</si>
  <si>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</si>
  <si>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</si>
  <si>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</si>
  <si>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</si>
  <si>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</si>
  <si>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</si>
  <si>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</si>
  <si>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</si>
  <si>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</si>
  <si>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</si>
  <si>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</si>
  <si>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</si>
  <si>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</si>
  <si>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</si>
  <si>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Lichmera_indistincta</t>
  </si>
  <si>
    <t>Malurus_pulcherrimus</t>
  </si>
  <si>
    <t>Malurus_splendens</t>
  </si>
  <si>
    <t>Melanodryas_cucullata</t>
  </si>
  <si>
    <t>Microeca_leucophaea</t>
  </si>
  <si>
    <t>Phylidonyris_novaehollandiae</t>
  </si>
  <si>
    <t>Pomatostomus_superciliosus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</si>
  <si>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</si>
  <si>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</si>
  <si>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</si>
  <si>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</si>
  <si>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</si>
  <si>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</si>
  <si>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</si>
  <si>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</si>
  <si>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</si>
  <si>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Acanthiza_uropygialis</t>
  </si>
  <si>
    <t>Aphelocephala_leucopsis</t>
  </si>
  <si>
    <t>Climacteris_affinis</t>
  </si>
  <si>
    <t>Ephthianura_tricolor</t>
  </si>
  <si>
    <t>Meliphaga_virescens</t>
  </si>
  <si>
    <t>Oreoica_gutturalis</t>
  </si>
  <si>
    <t>Petroica_goodenovii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</si>
  <si>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</si>
  <si>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</si>
  <si>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</si>
  <si>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</si>
  <si>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</si>
  <si>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</si>
  <si>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</si>
  <si>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</si>
  <si>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</si>
  <si>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</si>
  <si>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</si>
  <si>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</si>
  <si>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</si>
  <si>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</si>
  <si>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</si>
  <si>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</si>
  <si>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</si>
  <si>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</si>
  <si>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</si>
  <si>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</si>
  <si>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</si>
  <si>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</si>
  <si>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N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</si>
  <si>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</si>
  <si>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</si>
  <si>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</si>
  <si>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</si>
  <si>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</si>
  <si>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</si>
  <si>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</si>
  <si>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</si>
  <si>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</si>
  <si>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</si>
  <si>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Myiagra_rubecula</t>
  </si>
  <si>
    <t>Neochmia_temporalis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</si>
  <si>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</si>
  <si>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</si>
  <si>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</si>
  <si>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</si>
  <si>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</si>
  <si>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</si>
  <si>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</si>
  <si>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</si>
  <si>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</si>
  <si>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</si>
  <si>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</si>
  <si>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</si>
  <si>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</si>
  <si>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</si>
  <si>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</si>
  <si>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</si>
  <si>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</si>
  <si>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</si>
  <si>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</si>
  <si>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</si>
  <si>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</si>
  <si>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</si>
  <si>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</si>
  <si>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</si>
  <si>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</si>
  <si>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</si>
  <si>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</si>
  <si>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</si>
  <si>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</si>
  <si>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</si>
  <si>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</si>
  <si>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</si>
  <si>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Method</t>
  </si>
  <si>
    <t>Probe/Prize in Recher et al. 1985</t>
  </si>
  <si>
    <t>Hover-snatch</t>
  </si>
  <si>
    <t>Flycatch</t>
  </si>
  <si>
    <t>Manipulation</t>
  </si>
  <si>
    <t>Substrate</t>
  </si>
  <si>
    <t>Bud</t>
  </si>
  <si>
    <t>code</t>
  </si>
  <si>
    <t>sp_orig</t>
  </si>
  <si>
    <t>sum</t>
  </si>
  <si>
    <t>Twig</t>
  </si>
  <si>
    <t>Dead Wood</t>
  </si>
  <si>
    <t>DJ</t>
  </si>
  <si>
    <t>Junco_hyemalis</t>
  </si>
  <si>
    <t>HT</t>
  </si>
  <si>
    <t>Catharus_guttatus</t>
  </si>
  <si>
    <t>SwT</t>
  </si>
  <si>
    <t>Catharus_ustulatus</t>
  </si>
  <si>
    <t>WW</t>
  </si>
  <si>
    <t>Troglodytes_troglodytes</t>
  </si>
  <si>
    <t>OB</t>
  </si>
  <si>
    <t>Seiurus_aurocapillus</t>
  </si>
  <si>
    <t>Ve</t>
  </si>
  <si>
    <t>Catharus_fuscescens</t>
  </si>
  <si>
    <t>WT</t>
  </si>
  <si>
    <t>Hylocichla mustelina</t>
  </si>
  <si>
    <t>HW</t>
  </si>
  <si>
    <t>Dendrocopus_villosus</t>
  </si>
  <si>
    <t>YbS</t>
  </si>
  <si>
    <t>Sphyrapicus_varius</t>
  </si>
  <si>
    <t>DW</t>
  </si>
  <si>
    <t>Dendrocopus_pubescens</t>
  </si>
  <si>
    <t>WbN</t>
  </si>
  <si>
    <t>Sitta_carolinensis</t>
  </si>
  <si>
    <t>SV</t>
  </si>
  <si>
    <t>Vireo_solitarius</t>
  </si>
  <si>
    <t>BbW</t>
  </si>
  <si>
    <t>Dendroica_fusca</t>
  </si>
  <si>
    <t>BcC</t>
  </si>
  <si>
    <t>Parus_atricapillus</t>
  </si>
  <si>
    <t>GW</t>
  </si>
  <si>
    <t>Dendroica_virens</t>
  </si>
  <si>
    <t>RV</t>
  </si>
  <si>
    <t>Vireo_olivaceus</t>
  </si>
  <si>
    <t>PV</t>
  </si>
  <si>
    <t>Vireo_philadelphicus</t>
  </si>
  <si>
    <t>RbG</t>
  </si>
  <si>
    <t>Pheucticus_ludovicianus</t>
  </si>
  <si>
    <t>ScT</t>
  </si>
  <si>
    <t>Piranga_olivacea</t>
  </si>
  <si>
    <t>LF</t>
  </si>
  <si>
    <t>Empidonax_minimus</t>
  </si>
  <si>
    <t>AR</t>
  </si>
  <si>
    <t>Setophaga_ruticilla</t>
  </si>
  <si>
    <t>BW</t>
  </si>
  <si>
    <t>Dendroica_caerulescens</t>
  </si>
  <si>
    <t>&gt;glean</t>
  </si>
  <si>
    <t>&gt;probing</t>
  </si>
  <si>
    <t>&gt;flycatch</t>
  </si>
  <si>
    <t>&gt;hover/snatch</t>
  </si>
  <si>
    <t>&gt;air</t>
  </si>
  <si>
    <t>&gt;bark</t>
  </si>
  <si>
    <t>&gt;leaf</t>
  </si>
  <si>
    <t>&gt;ground</t>
  </si>
  <si>
    <t>&gt;other</t>
  </si>
  <si>
    <t>&gt;Flower</t>
  </si>
  <si>
    <t>&gt;gleaning</t>
  </si>
  <si>
    <t>&gt;hovering</t>
  </si>
  <si>
    <t>&gt;pouncing</t>
  </si>
  <si>
    <t>&gt;flycatching</t>
  </si>
  <si>
    <t>&gt;Gleaning</t>
  </si>
  <si>
    <t>&gt; air</t>
  </si>
  <si>
    <t>&gt;Flowers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</si>
</sst>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79646"/>
        <bgColor rgb="FFFF972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C3D69B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3FAF46"/>
        <bgColor rgb="FF00B050"/>
      </patternFill>
    </fill>
    <fill>
      <patternFill patternType="solid">
        <fgColor rgb="FFC3D69B"/>
        <bgColor rgb="FFBFBFBF"/>
      </patternFill>
    </fill>
    <fill>
      <patternFill patternType="solid">
        <fgColor rgb="FF92D050"/>
        <bgColor rgb="FFC3D69B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164" fontId="0" fillId="4" borderId="0" xfId="0" applyNumberFormat="1" applyFill="1"/>
    <xf numFmtId="164" fontId="1" fillId="4" borderId="0" xfId="0" applyNumberFormat="1" applyFont="1" applyFill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0" fontId="0" fillId="12" borderId="0" xfId="0" applyFill="1"/>
    <xf numFmtId="0" fontId="0" fillId="0" borderId="17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C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C00"/>
      <rgbColor rgb="FFFF972F"/>
      <rgbColor rgb="FFFF6600"/>
      <rgbColor rgb="FF59595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43BD-BF0D-F27B84D4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3687"/>
        <c:axId val="45873502"/>
      </c:scatterChart>
      <c:valAx>
        <c:axId val="99363687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5873502"/>
        <c:crosses val="autoZero"/>
        <c:crossBetween val="midCat"/>
      </c:valAx>
      <c:valAx>
        <c:axId val="45873502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993636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4ACE-9A21-4E3D50AB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387"/>
        <c:axId val="80156035"/>
      </c:scatterChart>
      <c:valAx>
        <c:axId val="44449387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80156035"/>
        <c:crosses val="autoZero"/>
        <c:crossBetween val="midCat"/>
      </c:valAx>
      <c:valAx>
        <c:axId val="80156035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4449387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0-4EF7-930D-5992332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831"/>
        <c:axId val="53547673"/>
      </c:scatterChart>
      <c:valAx>
        <c:axId val="15429831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53547673"/>
        <c:crosses val="autoZero"/>
        <c:crossBetween val="midCat"/>
      </c:valAx>
      <c:valAx>
        <c:axId val="53547673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15429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E-4BD7-9009-02BA262D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968"/>
        <c:axId val="5216229"/>
      </c:scatterChart>
      <c:valAx>
        <c:axId val="98229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5216229"/>
        <c:crosses val="autoZero"/>
        <c:crossBetween val="midCat"/>
      </c:valAx>
      <c:valAx>
        <c:axId val="5216229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98229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A-4286-9FCC-BCC2938D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5946"/>
        <c:axId val="17295162"/>
      </c:scatterChart>
      <c:valAx>
        <c:axId val="41455946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17295162"/>
        <c:crosses val="autoZero"/>
        <c:crossBetween val="midCat"/>
      </c:valAx>
      <c:valAx>
        <c:axId val="17295162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14559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176760</xdr:colOff>
      <xdr:row>57</xdr:row>
      <xdr:rowOff>136440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407880</xdr:colOff>
      <xdr:row>117</xdr:row>
      <xdr:rowOff>130680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29600"/>
          <a:ext cx="6086520" cy="524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12</xdr:col>
      <xdr:colOff>584640</xdr:colOff>
      <xdr:row>138</xdr:row>
      <xdr:rowOff>140040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7280" y="17256600"/>
          <a:ext cx="6546960" cy="922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478080</xdr:colOff>
      <xdr:row>136</xdr:row>
      <xdr:rowOff>23760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0200" y="17167680"/>
          <a:ext cx="5078160" cy="8821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6068</xdr:colOff>
      <xdr:row>26</xdr:row>
      <xdr:rowOff>54428</xdr:rowOff>
    </xdr:from>
    <xdr:to>
      <xdr:col>24</xdr:col>
      <xdr:colOff>205976</xdr:colOff>
      <xdr:row>43</xdr:row>
      <xdr:rowOff>136071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EDF3ADE-5B24-3A68-6D37-782FBA08D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30282" y="5007428"/>
          <a:ext cx="5942123" cy="3320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117360</xdr:colOff>
      <xdr:row>26</xdr:row>
      <xdr:rowOff>54000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30</xdr:col>
      <xdr:colOff>1440</xdr:colOff>
      <xdr:row>28</xdr:row>
      <xdr:rowOff>162720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262800</xdr:colOff>
      <xdr:row>24</xdr:row>
      <xdr:rowOff>126720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453240</xdr:colOff>
      <xdr:row>48</xdr:row>
      <xdr:rowOff>8640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"/>
  <sheetViews>
    <sheetView tabSelected="1" topLeftCell="A45" zoomScale="55" zoomScaleNormal="55" workbookViewId="0">
      <selection activeCell="AE58" sqref="AE58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12</v>
      </c>
      <c r="AG1" t="s">
        <v>13</v>
      </c>
      <c r="AH1" t="s">
        <v>31</v>
      </c>
      <c r="AJ1" t="s">
        <v>32</v>
      </c>
    </row>
    <row r="2" spans="1:36" x14ac:dyDescent="0.25">
      <c r="B2" t="s">
        <v>33</v>
      </c>
      <c r="C2" t="s">
        <v>34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B3" t="s">
        <v>35</v>
      </c>
      <c r="C3" t="s">
        <v>36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B4" t="s">
        <v>37</v>
      </c>
      <c r="C4" t="s">
        <v>38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B5" t="s">
        <v>39</v>
      </c>
      <c r="C5" t="s">
        <v>40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B6" t="s">
        <v>41</v>
      </c>
      <c r="C6" t="s">
        <v>42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B7" t="s">
        <v>43</v>
      </c>
      <c r="C7" t="s">
        <v>44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B8" t="s">
        <v>45</v>
      </c>
      <c r="C8" t="s">
        <v>46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B9" t="s">
        <v>47</v>
      </c>
      <c r="C9" t="s">
        <v>48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B10" t="s">
        <v>49</v>
      </c>
      <c r="C10" t="s">
        <v>50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B11" t="s">
        <v>51</v>
      </c>
      <c r="C11" t="s">
        <v>52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B12" t="s">
        <v>53</v>
      </c>
      <c r="C12" t="s">
        <v>54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B13" t="s">
        <v>55</v>
      </c>
      <c r="C13" t="s">
        <v>56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B14" t="s">
        <v>57</v>
      </c>
      <c r="C14" t="s">
        <v>58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B15" t="s">
        <v>59</v>
      </c>
      <c r="C15" t="s">
        <v>60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B16" t="s">
        <v>61</v>
      </c>
      <c r="C16" t="s">
        <v>62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2:34" x14ac:dyDescent="0.25">
      <c r="B17" t="s">
        <v>63</v>
      </c>
      <c r="C17" t="s">
        <v>64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2:34" x14ac:dyDescent="0.25">
      <c r="B18" t="s">
        <v>65</v>
      </c>
      <c r="C18" t="s">
        <v>66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2:34" x14ac:dyDescent="0.25">
      <c r="B19" t="s">
        <v>67</v>
      </c>
      <c r="C19" t="s">
        <v>68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2:34" x14ac:dyDescent="0.25">
      <c r="B20" t="s">
        <v>69</v>
      </c>
      <c r="C20" t="s">
        <v>70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2:34" x14ac:dyDescent="0.25">
      <c r="B21" t="s">
        <v>71</v>
      </c>
      <c r="C21" t="s">
        <v>72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2:34" x14ac:dyDescent="0.25">
      <c r="B22" t="s">
        <v>73</v>
      </c>
      <c r="C22" t="s">
        <v>74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2:34" x14ac:dyDescent="0.25">
      <c r="B23" t="s">
        <v>75</v>
      </c>
      <c r="C23" t="s">
        <v>76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2:34" x14ac:dyDescent="0.25">
      <c r="B24" t="s">
        <v>77</v>
      </c>
      <c r="C24" t="s">
        <v>78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2:34" x14ac:dyDescent="0.25">
      <c r="B25" t="s">
        <v>79</v>
      </c>
      <c r="C25" t="s">
        <v>80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2:34" x14ac:dyDescent="0.25">
      <c r="B26" t="s">
        <v>81</v>
      </c>
      <c r="C26" t="s">
        <v>82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2:34" x14ac:dyDescent="0.25">
      <c r="B27" t="s">
        <v>83</v>
      </c>
      <c r="C27" t="s">
        <v>84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2:34" x14ac:dyDescent="0.25">
      <c r="B28" t="s">
        <v>85</v>
      </c>
      <c r="C28" t="s">
        <v>86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2:34" x14ac:dyDescent="0.25">
      <c r="C29" t="s">
        <v>87</v>
      </c>
      <c r="D29">
        <f>SUM(D2:D28)</f>
        <v>3109</v>
      </c>
      <c r="N29" t="s">
        <v>88</v>
      </c>
      <c r="O29">
        <f>AVERAGE(O2:O28)</f>
        <v>0.95618295988264412</v>
      </c>
      <c r="AG29" t="s">
        <v>88</v>
      </c>
      <c r="AH29">
        <f>AVERAGE(AH2:AH28)</f>
        <v>0.92431101189544052</v>
      </c>
    </row>
    <row r="30" spans="2:34" x14ac:dyDescent="0.25">
      <c r="B30" t="s">
        <v>1</v>
      </c>
      <c r="C30" t="s">
        <v>2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</row>
    <row r="31" spans="2:34" x14ac:dyDescent="0.25">
      <c r="B31" t="s">
        <v>33</v>
      </c>
      <c r="C31" t="s">
        <v>34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2:34" x14ac:dyDescent="0.25">
      <c r="B32" t="s">
        <v>35</v>
      </c>
      <c r="C32" t="s">
        <v>36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37</v>
      </c>
      <c r="C33" t="s">
        <v>38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39</v>
      </c>
      <c r="C34" t="s">
        <v>40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41</v>
      </c>
      <c r="C35" t="s">
        <v>42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43</v>
      </c>
      <c r="C36" t="s">
        <v>44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45</v>
      </c>
      <c r="C37" t="s">
        <v>46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47</v>
      </c>
      <c r="C38" t="s">
        <v>48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49</v>
      </c>
      <c r="C39" t="s">
        <v>50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51</v>
      </c>
      <c r="C40" t="s">
        <v>52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53</v>
      </c>
      <c r="C41" t="s">
        <v>54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55</v>
      </c>
      <c r="C42" t="s">
        <v>56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57</v>
      </c>
      <c r="C43" t="s">
        <v>58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59</v>
      </c>
      <c r="C44" t="s">
        <v>60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61</v>
      </c>
      <c r="C45" t="s">
        <v>62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63</v>
      </c>
      <c r="C46" t="s">
        <v>64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65</v>
      </c>
      <c r="C47" t="s">
        <v>66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67</v>
      </c>
      <c r="C48" t="s">
        <v>68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2:31" x14ac:dyDescent="0.25">
      <c r="B49" t="s">
        <v>69</v>
      </c>
      <c r="C49" t="s">
        <v>70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2:31" x14ac:dyDescent="0.25">
      <c r="B50" t="s">
        <v>71</v>
      </c>
      <c r="C50" t="s">
        <v>72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2:31" x14ac:dyDescent="0.25">
      <c r="B51" t="s">
        <v>73</v>
      </c>
      <c r="C51" t="s">
        <v>74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2:31" x14ac:dyDescent="0.25">
      <c r="B52" t="s">
        <v>75</v>
      </c>
      <c r="C52" t="s">
        <v>76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2:31" x14ac:dyDescent="0.25">
      <c r="B53" t="s">
        <v>77</v>
      </c>
      <c r="C53" t="s">
        <v>78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2:31" x14ac:dyDescent="0.25">
      <c r="B54" t="s">
        <v>79</v>
      </c>
      <c r="C54" t="s">
        <v>80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2:31" x14ac:dyDescent="0.25">
      <c r="B55" t="s">
        <v>81</v>
      </c>
      <c r="C55" t="s">
        <v>82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2:31" x14ac:dyDescent="0.25">
      <c r="B56" t="s">
        <v>83</v>
      </c>
      <c r="C56" t="s">
        <v>84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2:31" x14ac:dyDescent="0.25">
      <c r="B57" t="s">
        <v>85</v>
      </c>
      <c r="C57" t="s">
        <v>86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2:31" ht="18" customHeight="1" x14ac:dyDescent="0.25">
      <c r="E58" s="1" t="s">
        <v>380</v>
      </c>
      <c r="F58" t="s">
        <v>376</v>
      </c>
      <c r="G58" t="s">
        <v>377</v>
      </c>
      <c r="H58" t="s">
        <v>378</v>
      </c>
      <c r="I58" s="2" t="s">
        <v>379</v>
      </c>
      <c r="J58" s="3" t="s">
        <v>89</v>
      </c>
      <c r="K58" t="s">
        <v>367</v>
      </c>
      <c r="L58" t="s">
        <v>376</v>
      </c>
      <c r="P58" t="s">
        <v>381</v>
      </c>
      <c r="Q58" s="4" t="s">
        <v>132</v>
      </c>
      <c r="R58" t="s">
        <v>371</v>
      </c>
      <c r="S58" t="s">
        <v>371</v>
      </c>
      <c r="T58" t="s">
        <v>372</v>
      </c>
      <c r="U58" t="s">
        <v>374</v>
      </c>
      <c r="V58" t="s">
        <v>371</v>
      </c>
      <c r="W58" t="s">
        <v>372</v>
      </c>
      <c r="X58" t="s">
        <v>374</v>
      </c>
      <c r="Y58" t="s">
        <v>371</v>
      </c>
      <c r="Z58" t="s">
        <v>372</v>
      </c>
      <c r="AA58" t="s">
        <v>374</v>
      </c>
      <c r="AB58" t="s">
        <v>373</v>
      </c>
      <c r="AC58" t="s">
        <v>372</v>
      </c>
      <c r="AD58" t="s">
        <v>382</v>
      </c>
      <c r="AE58" t="s">
        <v>374</v>
      </c>
    </row>
    <row r="60" spans="2:31" x14ac:dyDescent="0.25">
      <c r="B60" t="s">
        <v>1</v>
      </c>
      <c r="C60" t="s">
        <v>2</v>
      </c>
      <c r="E60" s="5" t="s">
        <v>90</v>
      </c>
      <c r="F60" s="6" t="s">
        <v>91</v>
      </c>
      <c r="G60" s="6" t="s">
        <v>6</v>
      </c>
      <c r="H60" s="6" t="s">
        <v>92</v>
      </c>
      <c r="I60" s="6" t="s">
        <v>10</v>
      </c>
      <c r="J60" s="7" t="s">
        <v>93</v>
      </c>
      <c r="K60" s="8" t="s">
        <v>94</v>
      </c>
      <c r="P60" s="9" t="s">
        <v>15</v>
      </c>
      <c r="Q60" s="10" t="s">
        <v>95</v>
      </c>
      <c r="R60" s="10" t="s">
        <v>96</v>
      </c>
      <c r="S60" s="10" t="s">
        <v>97</v>
      </c>
      <c r="T60" s="10" t="s">
        <v>98</v>
      </c>
      <c r="U60" s="11" t="s">
        <v>99</v>
      </c>
      <c r="V60" s="8" t="s">
        <v>100</v>
      </c>
    </row>
    <row r="61" spans="2:31" x14ac:dyDescent="0.25">
      <c r="B61" t="s">
        <v>33</v>
      </c>
      <c r="C61" t="s">
        <v>34</v>
      </c>
      <c r="E61" s="12">
        <v>0</v>
      </c>
      <c r="F61">
        <f t="shared" ref="F61:F87" si="41">SUM(E31+F31+L31)</f>
        <v>21</v>
      </c>
      <c r="G61">
        <v>0</v>
      </c>
      <c r="H61">
        <v>0</v>
      </c>
      <c r="I61">
        <v>0</v>
      </c>
      <c r="J61" s="13">
        <v>0</v>
      </c>
      <c r="K61">
        <f t="shared" ref="K61:K87" si="42">SUM(E61:J61)</f>
        <v>21</v>
      </c>
      <c r="P61" s="14">
        <v>0</v>
      </c>
      <c r="Q61">
        <f t="shared" ref="Q61:Q87" si="43">SUM(R31+S31+V31+Y31)</f>
        <v>0</v>
      </c>
      <c r="R61">
        <v>0</v>
      </c>
      <c r="S61">
        <v>0</v>
      </c>
      <c r="T61">
        <f t="shared" ref="T61:T87" si="44">SUM(T31+W31+Z31+AC31)</f>
        <v>0</v>
      </c>
      <c r="U61" s="15">
        <f t="shared" ref="U61:U87" si="45">SUM(U31+X31+AA31+AE31)</f>
        <v>19.950000000000003</v>
      </c>
      <c r="V61">
        <f t="shared" ref="V61:V87" si="46">SUM(D2-Q31)</f>
        <v>19.95</v>
      </c>
    </row>
    <row r="62" spans="2:31" x14ac:dyDescent="0.25">
      <c r="B62" t="s">
        <v>35</v>
      </c>
      <c r="C62" t="s">
        <v>36</v>
      </c>
      <c r="E62" s="12">
        <v>0</v>
      </c>
      <c r="F62">
        <f t="shared" si="41"/>
        <v>400</v>
      </c>
      <c r="G62">
        <v>0</v>
      </c>
      <c r="H62">
        <v>0</v>
      </c>
      <c r="I62">
        <v>0</v>
      </c>
      <c r="J62" s="13">
        <v>0</v>
      </c>
      <c r="K62">
        <f t="shared" si="42"/>
        <v>400</v>
      </c>
      <c r="P62" s="14">
        <v>0</v>
      </c>
      <c r="Q62">
        <f t="shared" si="43"/>
        <v>0</v>
      </c>
      <c r="R62">
        <v>0</v>
      </c>
      <c r="S62">
        <v>0</v>
      </c>
      <c r="T62">
        <f t="shared" si="44"/>
        <v>0</v>
      </c>
      <c r="U62" s="15">
        <f t="shared" si="45"/>
        <v>380</v>
      </c>
      <c r="V62">
        <f t="shared" si="46"/>
        <v>380</v>
      </c>
    </row>
    <row r="63" spans="2:31" x14ac:dyDescent="0.25">
      <c r="B63" t="s">
        <v>37</v>
      </c>
      <c r="C63" t="s">
        <v>38</v>
      </c>
      <c r="E63" s="12">
        <v>0.88</v>
      </c>
      <c r="F63">
        <f t="shared" si="41"/>
        <v>0</v>
      </c>
      <c r="G63">
        <v>0</v>
      </c>
      <c r="H63">
        <v>0</v>
      </c>
      <c r="I63">
        <v>0</v>
      </c>
      <c r="J63" s="13">
        <v>87.12</v>
      </c>
      <c r="K63">
        <f t="shared" si="42"/>
        <v>88</v>
      </c>
      <c r="P63" s="14">
        <v>0.88</v>
      </c>
      <c r="Q63">
        <f t="shared" si="43"/>
        <v>81.84</v>
      </c>
      <c r="R63">
        <v>0</v>
      </c>
      <c r="S63">
        <v>0</v>
      </c>
      <c r="T63">
        <f t="shared" si="44"/>
        <v>5.2799999999999994</v>
      </c>
      <c r="U63" s="15">
        <f t="shared" si="45"/>
        <v>0</v>
      </c>
      <c r="V63">
        <f t="shared" si="46"/>
        <v>88</v>
      </c>
    </row>
    <row r="64" spans="2:31" x14ac:dyDescent="0.25">
      <c r="B64" t="s">
        <v>39</v>
      </c>
      <c r="C64" t="s">
        <v>40</v>
      </c>
      <c r="E64" s="12">
        <v>0</v>
      </c>
      <c r="F64">
        <f t="shared" si="41"/>
        <v>93</v>
      </c>
      <c r="G64">
        <v>0</v>
      </c>
      <c r="H64">
        <v>0</v>
      </c>
      <c r="I64">
        <v>0</v>
      </c>
      <c r="J64" s="13">
        <v>0</v>
      </c>
      <c r="K64">
        <f t="shared" si="42"/>
        <v>93</v>
      </c>
      <c r="P64" s="14">
        <v>0</v>
      </c>
      <c r="Q64">
        <f t="shared" si="43"/>
        <v>0</v>
      </c>
      <c r="R64">
        <v>0</v>
      </c>
      <c r="S64">
        <v>0</v>
      </c>
      <c r="T64">
        <f t="shared" si="44"/>
        <v>0</v>
      </c>
      <c r="U64" s="15">
        <f t="shared" si="45"/>
        <v>93</v>
      </c>
      <c r="V64">
        <f t="shared" si="46"/>
        <v>93</v>
      </c>
    </row>
    <row r="65" spans="2:22" x14ac:dyDescent="0.25">
      <c r="B65" t="s">
        <v>41</v>
      </c>
      <c r="C65" t="s">
        <v>42</v>
      </c>
      <c r="E65" s="12">
        <v>1.5</v>
      </c>
      <c r="F65">
        <f t="shared" si="41"/>
        <v>28.5</v>
      </c>
      <c r="G65">
        <v>0</v>
      </c>
      <c r="H65">
        <v>0</v>
      </c>
      <c r="I65">
        <v>0</v>
      </c>
      <c r="J65" s="13">
        <v>0</v>
      </c>
      <c r="K65">
        <f t="shared" si="42"/>
        <v>30</v>
      </c>
      <c r="P65" s="14">
        <v>1.5</v>
      </c>
      <c r="Q65">
        <f t="shared" si="43"/>
        <v>0</v>
      </c>
      <c r="R65">
        <v>0</v>
      </c>
      <c r="S65">
        <v>0</v>
      </c>
      <c r="T65">
        <f t="shared" si="44"/>
        <v>0</v>
      </c>
      <c r="U65" s="15">
        <f t="shared" si="45"/>
        <v>0</v>
      </c>
      <c r="V65">
        <f t="shared" si="46"/>
        <v>1.5</v>
      </c>
    </row>
    <row r="66" spans="2:22" x14ac:dyDescent="0.25">
      <c r="B66" t="s">
        <v>43</v>
      </c>
      <c r="C66" t="s">
        <v>44</v>
      </c>
      <c r="E66" s="12">
        <v>5.6</v>
      </c>
      <c r="F66">
        <f t="shared" si="41"/>
        <v>134.4</v>
      </c>
      <c r="G66">
        <v>0</v>
      </c>
      <c r="H66">
        <v>0</v>
      </c>
      <c r="I66">
        <v>0</v>
      </c>
      <c r="J66" s="13">
        <v>0</v>
      </c>
      <c r="K66">
        <f t="shared" si="42"/>
        <v>140</v>
      </c>
      <c r="P66" s="14">
        <v>5.6</v>
      </c>
      <c r="Q66">
        <f t="shared" si="43"/>
        <v>44.8</v>
      </c>
      <c r="R66">
        <v>0</v>
      </c>
      <c r="S66">
        <v>14</v>
      </c>
      <c r="T66">
        <f t="shared" si="44"/>
        <v>11.200000000000001</v>
      </c>
      <c r="U66" s="15">
        <f t="shared" si="45"/>
        <v>19.600000000000001</v>
      </c>
      <c r="V66">
        <f t="shared" si="46"/>
        <v>95.199999999999989</v>
      </c>
    </row>
    <row r="67" spans="2:22" x14ac:dyDescent="0.25">
      <c r="B67" t="s">
        <v>45</v>
      </c>
      <c r="C67" t="s">
        <v>46</v>
      </c>
      <c r="E67" s="12">
        <v>0</v>
      </c>
      <c r="F67">
        <f t="shared" si="41"/>
        <v>41</v>
      </c>
      <c r="G67">
        <v>0</v>
      </c>
      <c r="H67">
        <v>0</v>
      </c>
      <c r="I67">
        <v>0</v>
      </c>
      <c r="J67" s="13">
        <v>0</v>
      </c>
      <c r="K67">
        <f t="shared" si="42"/>
        <v>41</v>
      </c>
      <c r="P67" s="14">
        <v>0</v>
      </c>
      <c r="Q67">
        <f t="shared" si="43"/>
        <v>0</v>
      </c>
      <c r="R67">
        <v>0</v>
      </c>
      <c r="S67">
        <v>0</v>
      </c>
      <c r="T67">
        <f t="shared" si="44"/>
        <v>0</v>
      </c>
      <c r="U67" s="15">
        <f t="shared" si="45"/>
        <v>36.9</v>
      </c>
      <c r="V67">
        <f t="shared" si="46"/>
        <v>36.9</v>
      </c>
    </row>
    <row r="68" spans="2:22" x14ac:dyDescent="0.25">
      <c r="B68" t="s">
        <v>47</v>
      </c>
      <c r="C68" t="s">
        <v>48</v>
      </c>
      <c r="E68" s="12">
        <v>0</v>
      </c>
      <c r="F68">
        <f t="shared" si="41"/>
        <v>21</v>
      </c>
      <c r="G68">
        <v>0</v>
      </c>
      <c r="H68">
        <v>0</v>
      </c>
      <c r="I68">
        <v>0</v>
      </c>
      <c r="J68" s="13">
        <v>0</v>
      </c>
      <c r="K68">
        <f t="shared" si="42"/>
        <v>21</v>
      </c>
      <c r="P68" s="14">
        <v>0</v>
      </c>
      <c r="Q68">
        <f t="shared" si="43"/>
        <v>0</v>
      </c>
      <c r="R68">
        <v>0</v>
      </c>
      <c r="S68">
        <v>0</v>
      </c>
      <c r="T68">
        <f t="shared" si="44"/>
        <v>0</v>
      </c>
      <c r="U68" s="15">
        <f t="shared" si="45"/>
        <v>21</v>
      </c>
      <c r="V68">
        <f t="shared" si="46"/>
        <v>21</v>
      </c>
    </row>
    <row r="69" spans="2:22" x14ac:dyDescent="0.25">
      <c r="B69" t="s">
        <v>49</v>
      </c>
      <c r="C69" t="s">
        <v>50</v>
      </c>
      <c r="E69" s="12">
        <v>0.88</v>
      </c>
      <c r="F69">
        <f t="shared" si="41"/>
        <v>35.64</v>
      </c>
      <c r="G69">
        <v>7.48</v>
      </c>
      <c r="H69">
        <v>0</v>
      </c>
      <c r="I69">
        <v>0</v>
      </c>
      <c r="J69" s="13">
        <v>0</v>
      </c>
      <c r="K69">
        <f t="shared" si="42"/>
        <v>44</v>
      </c>
      <c r="P69" s="14">
        <v>0.88</v>
      </c>
      <c r="Q69">
        <f t="shared" si="43"/>
        <v>2.2000000000000002</v>
      </c>
      <c r="R69">
        <v>0</v>
      </c>
      <c r="S69">
        <v>0</v>
      </c>
      <c r="T69">
        <f t="shared" si="44"/>
        <v>3.08</v>
      </c>
      <c r="U69" s="15">
        <f t="shared" si="45"/>
        <v>21.999999999999996</v>
      </c>
      <c r="V69">
        <f t="shared" si="46"/>
        <v>28.16</v>
      </c>
    </row>
    <row r="70" spans="2:22" x14ac:dyDescent="0.25">
      <c r="B70" t="s">
        <v>51</v>
      </c>
      <c r="C70" t="s">
        <v>52</v>
      </c>
      <c r="E70" s="12">
        <v>0</v>
      </c>
      <c r="F70">
        <f t="shared" si="41"/>
        <v>21</v>
      </c>
      <c r="G70">
        <v>0</v>
      </c>
      <c r="H70">
        <v>0</v>
      </c>
      <c r="I70">
        <v>0</v>
      </c>
      <c r="J70" s="13">
        <v>0</v>
      </c>
      <c r="K70">
        <f t="shared" si="42"/>
        <v>21</v>
      </c>
      <c r="P70" s="14">
        <v>0</v>
      </c>
      <c r="Q70">
        <f t="shared" si="43"/>
        <v>0</v>
      </c>
      <c r="R70">
        <v>0</v>
      </c>
      <c r="S70">
        <v>0</v>
      </c>
      <c r="T70">
        <f t="shared" si="44"/>
        <v>0</v>
      </c>
      <c r="U70" s="15">
        <f t="shared" si="45"/>
        <v>21</v>
      </c>
      <c r="V70">
        <f t="shared" si="46"/>
        <v>21</v>
      </c>
    </row>
    <row r="71" spans="2:22" x14ac:dyDescent="0.25">
      <c r="B71" t="s">
        <v>53</v>
      </c>
      <c r="C71" t="s">
        <v>54</v>
      </c>
      <c r="E71" s="12">
        <v>0.8</v>
      </c>
      <c r="F71">
        <f t="shared" si="41"/>
        <v>78.400000000000006</v>
      </c>
      <c r="G71">
        <v>0.8</v>
      </c>
      <c r="H71">
        <v>0</v>
      </c>
      <c r="I71">
        <v>0</v>
      </c>
      <c r="J71" s="13">
        <v>0</v>
      </c>
      <c r="K71">
        <f t="shared" si="42"/>
        <v>80</v>
      </c>
      <c r="P71" s="14">
        <v>0.8</v>
      </c>
      <c r="Q71">
        <f t="shared" si="43"/>
        <v>2.4</v>
      </c>
      <c r="R71">
        <v>0</v>
      </c>
      <c r="S71">
        <v>0</v>
      </c>
      <c r="T71">
        <f t="shared" si="44"/>
        <v>4.8</v>
      </c>
      <c r="U71" s="15">
        <f t="shared" si="45"/>
        <v>1.6</v>
      </c>
      <c r="V71">
        <f t="shared" si="46"/>
        <v>9.5999999999999943</v>
      </c>
    </row>
    <row r="72" spans="2:22" x14ac:dyDescent="0.25">
      <c r="B72" t="s">
        <v>55</v>
      </c>
      <c r="C72" t="s">
        <v>56</v>
      </c>
      <c r="E72" s="12">
        <v>0</v>
      </c>
      <c r="F72">
        <f t="shared" si="41"/>
        <v>72.999999999999986</v>
      </c>
      <c r="G72">
        <v>0</v>
      </c>
      <c r="H72">
        <v>0</v>
      </c>
      <c r="I72">
        <v>0</v>
      </c>
      <c r="J72" s="13">
        <v>0</v>
      </c>
      <c r="K72">
        <f t="shared" si="42"/>
        <v>72.999999999999986</v>
      </c>
      <c r="P72" s="14">
        <v>0</v>
      </c>
      <c r="Q72">
        <f t="shared" si="43"/>
        <v>8.76</v>
      </c>
      <c r="R72">
        <v>0</v>
      </c>
      <c r="S72">
        <v>0</v>
      </c>
      <c r="T72">
        <f t="shared" si="44"/>
        <v>2.19</v>
      </c>
      <c r="U72" s="15">
        <f t="shared" si="45"/>
        <v>28.47</v>
      </c>
      <c r="V72">
        <f t="shared" si="46"/>
        <v>39.42</v>
      </c>
    </row>
    <row r="73" spans="2:22" x14ac:dyDescent="0.25">
      <c r="B73" t="s">
        <v>57</v>
      </c>
      <c r="C73" t="s">
        <v>58</v>
      </c>
      <c r="E73" s="12">
        <v>0</v>
      </c>
      <c r="F73">
        <f t="shared" si="41"/>
        <v>32.25</v>
      </c>
      <c r="G73">
        <v>0</v>
      </c>
      <c r="H73">
        <v>0</v>
      </c>
      <c r="I73">
        <v>10.75</v>
      </c>
      <c r="J73" s="13">
        <v>0</v>
      </c>
      <c r="K73">
        <f t="shared" si="42"/>
        <v>43</v>
      </c>
      <c r="P73" s="14">
        <v>0</v>
      </c>
      <c r="Q73">
        <f t="shared" si="43"/>
        <v>20.64</v>
      </c>
      <c r="R73">
        <v>0</v>
      </c>
      <c r="S73">
        <v>0</v>
      </c>
      <c r="T73">
        <f t="shared" si="44"/>
        <v>3.01</v>
      </c>
      <c r="U73" s="15">
        <f t="shared" si="45"/>
        <v>17.200000000000003</v>
      </c>
      <c r="V73">
        <f t="shared" si="46"/>
        <v>40.85</v>
      </c>
    </row>
    <row r="74" spans="2:22" x14ac:dyDescent="0.25">
      <c r="B74" t="s">
        <v>59</v>
      </c>
      <c r="C74" t="s">
        <v>60</v>
      </c>
      <c r="E74" s="12">
        <v>3</v>
      </c>
      <c r="F74">
        <f t="shared" si="41"/>
        <v>45</v>
      </c>
      <c r="G74">
        <v>0.75</v>
      </c>
      <c r="H74">
        <v>26.25</v>
      </c>
      <c r="I74">
        <v>0</v>
      </c>
      <c r="J74" s="13">
        <v>0</v>
      </c>
      <c r="K74">
        <f t="shared" si="42"/>
        <v>75</v>
      </c>
      <c r="P74" s="14">
        <v>3</v>
      </c>
      <c r="Q74">
        <f t="shared" si="43"/>
        <v>0</v>
      </c>
      <c r="R74">
        <v>0</v>
      </c>
      <c r="S74">
        <v>0</v>
      </c>
      <c r="T74">
        <f t="shared" si="44"/>
        <v>0</v>
      </c>
      <c r="U74" s="15">
        <f t="shared" si="45"/>
        <v>0.75</v>
      </c>
      <c r="V74">
        <f t="shared" si="46"/>
        <v>3.75</v>
      </c>
    </row>
    <row r="75" spans="2:22" x14ac:dyDescent="0.25">
      <c r="B75" t="s">
        <v>61</v>
      </c>
      <c r="C75" t="s">
        <v>62</v>
      </c>
      <c r="E75" s="12">
        <v>0</v>
      </c>
      <c r="F75">
        <f t="shared" si="41"/>
        <v>201.6</v>
      </c>
      <c r="G75">
        <v>0</v>
      </c>
      <c r="H75">
        <v>0</v>
      </c>
      <c r="I75">
        <v>0</v>
      </c>
      <c r="J75" s="13">
        <v>8.4</v>
      </c>
      <c r="K75">
        <f t="shared" si="42"/>
        <v>210</v>
      </c>
      <c r="P75" s="14">
        <v>0</v>
      </c>
      <c r="Q75">
        <f t="shared" si="43"/>
        <v>4.2</v>
      </c>
      <c r="R75">
        <v>37.799999999999997</v>
      </c>
      <c r="S75">
        <v>0</v>
      </c>
      <c r="T75">
        <f t="shared" si="44"/>
        <v>12.6</v>
      </c>
      <c r="U75" s="15">
        <f t="shared" si="45"/>
        <v>63</v>
      </c>
      <c r="V75">
        <f t="shared" si="46"/>
        <v>117.6</v>
      </c>
    </row>
    <row r="76" spans="2:22" x14ac:dyDescent="0.25">
      <c r="B76" t="s">
        <v>63</v>
      </c>
      <c r="C76" t="s">
        <v>64</v>
      </c>
      <c r="E76" s="12">
        <v>0</v>
      </c>
      <c r="F76">
        <f t="shared" si="41"/>
        <v>122.83999999999999</v>
      </c>
      <c r="G76">
        <v>25.16</v>
      </c>
      <c r="H76">
        <v>0</v>
      </c>
      <c r="I76">
        <v>0</v>
      </c>
      <c r="J76" s="13">
        <v>0</v>
      </c>
      <c r="K76">
        <f t="shared" si="42"/>
        <v>148</v>
      </c>
      <c r="P76" s="14">
        <v>0</v>
      </c>
      <c r="Q76">
        <f t="shared" si="43"/>
        <v>1.48</v>
      </c>
      <c r="R76">
        <v>38.479999999999997</v>
      </c>
      <c r="S76">
        <v>0</v>
      </c>
      <c r="T76">
        <f t="shared" si="44"/>
        <v>8.879999999999999</v>
      </c>
      <c r="U76" s="15">
        <f t="shared" si="45"/>
        <v>4.4399999999999995</v>
      </c>
      <c r="V76">
        <f t="shared" si="46"/>
        <v>53.28</v>
      </c>
    </row>
    <row r="77" spans="2:22" x14ac:dyDescent="0.25">
      <c r="B77" t="s">
        <v>65</v>
      </c>
      <c r="C77" t="s">
        <v>66</v>
      </c>
      <c r="E77" s="12">
        <v>0</v>
      </c>
      <c r="F77">
        <f t="shared" si="41"/>
        <v>64</v>
      </c>
      <c r="G77">
        <v>0</v>
      </c>
      <c r="H77">
        <v>0</v>
      </c>
      <c r="I77">
        <v>0</v>
      </c>
      <c r="J77" s="13">
        <v>0</v>
      </c>
      <c r="K77">
        <f t="shared" si="42"/>
        <v>64</v>
      </c>
      <c r="P77" s="14">
        <v>0</v>
      </c>
      <c r="Q77">
        <f t="shared" si="43"/>
        <v>0</v>
      </c>
      <c r="R77">
        <v>0</v>
      </c>
      <c r="S77">
        <v>57.6</v>
      </c>
      <c r="T77">
        <f t="shared" si="44"/>
        <v>0</v>
      </c>
      <c r="U77" s="15">
        <f t="shared" si="45"/>
        <v>5.12</v>
      </c>
      <c r="V77">
        <f t="shared" si="46"/>
        <v>62.72</v>
      </c>
    </row>
    <row r="78" spans="2:22" x14ac:dyDescent="0.25">
      <c r="B78" t="s">
        <v>67</v>
      </c>
      <c r="C78" t="s">
        <v>68</v>
      </c>
      <c r="E78" s="12">
        <v>1.33</v>
      </c>
      <c r="F78">
        <f t="shared" si="41"/>
        <v>118.36999999999999</v>
      </c>
      <c r="G78">
        <v>3.99</v>
      </c>
      <c r="H78">
        <v>9.31</v>
      </c>
      <c r="I78">
        <v>0</v>
      </c>
      <c r="J78" s="13">
        <v>0</v>
      </c>
      <c r="K78">
        <f t="shared" si="42"/>
        <v>132.99999999999997</v>
      </c>
      <c r="P78" s="14">
        <v>1.33</v>
      </c>
      <c r="Q78">
        <f t="shared" si="43"/>
        <v>11.97</v>
      </c>
      <c r="R78">
        <v>1.33</v>
      </c>
      <c r="S78">
        <v>0</v>
      </c>
      <c r="T78">
        <f t="shared" si="44"/>
        <v>7.98</v>
      </c>
      <c r="U78" s="15">
        <f t="shared" si="45"/>
        <v>3.99</v>
      </c>
      <c r="V78">
        <f t="shared" si="46"/>
        <v>26.599999999999994</v>
      </c>
    </row>
    <row r="79" spans="2:22" x14ac:dyDescent="0.25">
      <c r="B79" t="s">
        <v>69</v>
      </c>
      <c r="C79" t="s">
        <v>70</v>
      </c>
      <c r="E79" s="12">
        <v>0</v>
      </c>
      <c r="F79">
        <f t="shared" si="41"/>
        <v>63</v>
      </c>
      <c r="G79">
        <v>0</v>
      </c>
      <c r="H79">
        <v>0</v>
      </c>
      <c r="I79">
        <v>0</v>
      </c>
      <c r="J79" s="13">
        <v>0</v>
      </c>
      <c r="K79">
        <f t="shared" si="42"/>
        <v>63</v>
      </c>
      <c r="P79" s="14">
        <v>0</v>
      </c>
      <c r="Q79">
        <f t="shared" si="43"/>
        <v>0</v>
      </c>
      <c r="R79">
        <v>0</v>
      </c>
      <c r="S79">
        <v>63</v>
      </c>
      <c r="T79">
        <f t="shared" si="44"/>
        <v>0</v>
      </c>
      <c r="U79" s="15">
        <f t="shared" si="45"/>
        <v>0</v>
      </c>
      <c r="V79">
        <f t="shared" si="46"/>
        <v>63</v>
      </c>
    </row>
    <row r="80" spans="2:22" x14ac:dyDescent="0.25">
      <c r="B80" t="s">
        <v>71</v>
      </c>
      <c r="C80" t="s">
        <v>72</v>
      </c>
      <c r="E80" s="12">
        <v>17.82</v>
      </c>
      <c r="F80">
        <f t="shared" si="41"/>
        <v>59.94</v>
      </c>
      <c r="G80">
        <v>0</v>
      </c>
      <c r="H80">
        <v>0</v>
      </c>
      <c r="I80">
        <v>0</v>
      </c>
      <c r="J80" s="13">
        <v>3.24</v>
      </c>
      <c r="K80">
        <f t="shared" si="42"/>
        <v>80.999999999999986</v>
      </c>
      <c r="P80" s="14">
        <v>17.82</v>
      </c>
      <c r="Q80">
        <f t="shared" si="43"/>
        <v>3.24</v>
      </c>
      <c r="R80">
        <v>0</v>
      </c>
      <c r="S80">
        <v>0</v>
      </c>
      <c r="T80">
        <f t="shared" si="44"/>
        <v>0</v>
      </c>
      <c r="U80" s="15">
        <f t="shared" si="45"/>
        <v>0</v>
      </c>
      <c r="V80">
        <f t="shared" si="46"/>
        <v>21.060000000000002</v>
      </c>
    </row>
    <row r="81" spans="2:22" x14ac:dyDescent="0.25">
      <c r="B81" t="s">
        <v>73</v>
      </c>
      <c r="C81" t="s">
        <v>74</v>
      </c>
      <c r="E81" s="12">
        <v>7.76</v>
      </c>
      <c r="F81">
        <f t="shared" si="41"/>
        <v>178.48</v>
      </c>
      <c r="G81">
        <v>7.76</v>
      </c>
      <c r="H81">
        <v>0</v>
      </c>
      <c r="I81">
        <v>0</v>
      </c>
      <c r="J81" s="13">
        <v>0</v>
      </c>
      <c r="K81">
        <f t="shared" si="42"/>
        <v>193.99999999999997</v>
      </c>
      <c r="P81" s="14">
        <v>7.76</v>
      </c>
      <c r="Q81">
        <f t="shared" si="43"/>
        <v>9.6999999999999993</v>
      </c>
      <c r="R81">
        <v>0</v>
      </c>
      <c r="S81">
        <v>31.04</v>
      </c>
      <c r="T81">
        <f t="shared" si="44"/>
        <v>1.94</v>
      </c>
      <c r="U81" s="15">
        <f t="shared" si="45"/>
        <v>7.76</v>
      </c>
      <c r="V81">
        <f t="shared" si="46"/>
        <v>58.200000000000017</v>
      </c>
    </row>
    <row r="82" spans="2:22" x14ac:dyDescent="0.25">
      <c r="B82" t="s">
        <v>75</v>
      </c>
      <c r="C82" t="s">
        <v>76</v>
      </c>
      <c r="E82" s="12">
        <v>0</v>
      </c>
      <c r="F82">
        <f t="shared" si="41"/>
        <v>151</v>
      </c>
      <c r="G82">
        <v>0</v>
      </c>
      <c r="H82">
        <v>0</v>
      </c>
      <c r="I82">
        <v>0</v>
      </c>
      <c r="J82" s="13">
        <v>0</v>
      </c>
      <c r="K82">
        <f t="shared" si="42"/>
        <v>151</v>
      </c>
      <c r="P82" s="14">
        <v>0</v>
      </c>
      <c r="Q82">
        <f t="shared" si="43"/>
        <v>34.730000000000004</v>
      </c>
      <c r="R82">
        <v>0</v>
      </c>
      <c r="S82">
        <v>1.51</v>
      </c>
      <c r="T82">
        <f t="shared" si="44"/>
        <v>21.14</v>
      </c>
      <c r="U82" s="15">
        <f t="shared" si="45"/>
        <v>31.71</v>
      </c>
      <c r="V82">
        <f t="shared" si="46"/>
        <v>89.09</v>
      </c>
    </row>
    <row r="83" spans="2:22" x14ac:dyDescent="0.25">
      <c r="B83" t="s">
        <v>77</v>
      </c>
      <c r="C83" t="s">
        <v>78</v>
      </c>
      <c r="E83" s="12">
        <v>0</v>
      </c>
      <c r="F83">
        <f t="shared" si="41"/>
        <v>480</v>
      </c>
      <c r="G83">
        <v>0</v>
      </c>
      <c r="H83">
        <v>0</v>
      </c>
      <c r="I83">
        <v>0</v>
      </c>
      <c r="J83" s="13">
        <v>0</v>
      </c>
      <c r="K83">
        <f t="shared" si="42"/>
        <v>480</v>
      </c>
      <c r="P83" s="14">
        <v>0</v>
      </c>
      <c r="Q83">
        <f t="shared" si="43"/>
        <v>0</v>
      </c>
      <c r="R83">
        <v>0</v>
      </c>
      <c r="S83">
        <v>0</v>
      </c>
      <c r="T83">
        <f t="shared" si="44"/>
        <v>0</v>
      </c>
      <c r="U83" s="15">
        <f t="shared" si="45"/>
        <v>446.40000000000003</v>
      </c>
      <c r="V83">
        <f t="shared" si="46"/>
        <v>446.4</v>
      </c>
    </row>
    <row r="84" spans="2:22" x14ac:dyDescent="0.25">
      <c r="B84" t="s">
        <v>79</v>
      </c>
      <c r="C84" t="s">
        <v>80</v>
      </c>
      <c r="E84" s="12">
        <v>4.08</v>
      </c>
      <c r="F84">
        <f t="shared" si="41"/>
        <v>195.84</v>
      </c>
      <c r="G84">
        <v>0</v>
      </c>
      <c r="H84">
        <v>4.08</v>
      </c>
      <c r="I84">
        <v>0</v>
      </c>
      <c r="J84" s="13">
        <v>0</v>
      </c>
      <c r="K84">
        <f t="shared" si="42"/>
        <v>204.00000000000003</v>
      </c>
      <c r="P84" s="14">
        <v>4.08</v>
      </c>
      <c r="Q84">
        <f t="shared" si="43"/>
        <v>20.400000000000002</v>
      </c>
      <c r="R84">
        <v>0</v>
      </c>
      <c r="S84">
        <v>0</v>
      </c>
      <c r="T84">
        <f t="shared" si="44"/>
        <v>18.36</v>
      </c>
      <c r="U84" s="15">
        <f t="shared" si="45"/>
        <v>8.16</v>
      </c>
      <c r="V84">
        <f t="shared" si="46"/>
        <v>51</v>
      </c>
    </row>
    <row r="85" spans="2:22" x14ac:dyDescent="0.25">
      <c r="B85" t="s">
        <v>81</v>
      </c>
      <c r="C85" t="s">
        <v>82</v>
      </c>
      <c r="E85" s="12">
        <v>2.67</v>
      </c>
      <c r="F85">
        <f t="shared" si="41"/>
        <v>30.26</v>
      </c>
      <c r="G85">
        <v>0</v>
      </c>
      <c r="H85">
        <v>56.07</v>
      </c>
      <c r="I85">
        <v>0</v>
      </c>
      <c r="J85" s="13">
        <v>0</v>
      </c>
      <c r="K85">
        <f t="shared" si="42"/>
        <v>89</v>
      </c>
      <c r="P85" s="14">
        <v>2.67</v>
      </c>
      <c r="Q85">
        <f t="shared" si="43"/>
        <v>6.2299999999999995</v>
      </c>
      <c r="R85">
        <v>0</v>
      </c>
      <c r="S85">
        <v>10.68</v>
      </c>
      <c r="T85">
        <f t="shared" si="44"/>
        <v>0</v>
      </c>
      <c r="U85" s="15">
        <f t="shared" si="45"/>
        <v>0.89</v>
      </c>
      <c r="V85">
        <f t="shared" si="46"/>
        <v>20.47</v>
      </c>
    </row>
    <row r="86" spans="2:22" x14ac:dyDescent="0.25">
      <c r="B86" t="s">
        <v>83</v>
      </c>
      <c r="C86" t="s">
        <v>84</v>
      </c>
      <c r="E86" s="12">
        <v>2.25</v>
      </c>
      <c r="F86">
        <f t="shared" si="41"/>
        <v>57.75</v>
      </c>
      <c r="G86">
        <v>0</v>
      </c>
      <c r="H86">
        <v>0</v>
      </c>
      <c r="I86">
        <v>15</v>
      </c>
      <c r="J86" s="13">
        <v>0</v>
      </c>
      <c r="K86">
        <f t="shared" si="42"/>
        <v>75</v>
      </c>
      <c r="P86" s="14">
        <v>2.25</v>
      </c>
      <c r="Q86">
        <f t="shared" si="43"/>
        <v>6</v>
      </c>
      <c r="R86">
        <v>12</v>
      </c>
      <c r="S86">
        <v>0</v>
      </c>
      <c r="T86">
        <f t="shared" si="44"/>
        <v>16.5</v>
      </c>
      <c r="U86" s="15">
        <f t="shared" si="45"/>
        <v>33</v>
      </c>
      <c r="V86">
        <f t="shared" si="46"/>
        <v>69.75</v>
      </c>
    </row>
    <row r="87" spans="2:22" x14ac:dyDescent="0.25">
      <c r="B87" t="s">
        <v>85</v>
      </c>
      <c r="C87" t="s">
        <v>86</v>
      </c>
      <c r="E87" s="16">
        <v>0</v>
      </c>
      <c r="F87" s="17">
        <f t="shared" si="41"/>
        <v>47</v>
      </c>
      <c r="G87" s="17">
        <v>0</v>
      </c>
      <c r="H87" s="17">
        <v>0</v>
      </c>
      <c r="I87" s="17">
        <v>0</v>
      </c>
      <c r="J87" s="18">
        <v>0</v>
      </c>
      <c r="K87">
        <f t="shared" si="42"/>
        <v>47</v>
      </c>
      <c r="P87" s="19">
        <v>0</v>
      </c>
      <c r="Q87" s="20">
        <f t="shared" si="43"/>
        <v>0</v>
      </c>
      <c r="R87" s="20">
        <v>0</v>
      </c>
      <c r="S87" s="20">
        <v>0</v>
      </c>
      <c r="T87" s="20">
        <f t="shared" si="44"/>
        <v>3.29</v>
      </c>
      <c r="U87" s="21">
        <f t="shared" si="45"/>
        <v>5.64</v>
      </c>
      <c r="V87">
        <f t="shared" si="46"/>
        <v>8.93</v>
      </c>
    </row>
  </sheetData>
  <autoFilter ref="B1:AN29" xr:uid="{00000000-0009-0000-0000-000000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1"/>
  <sheetViews>
    <sheetView topLeftCell="F16" zoomScale="95" zoomScaleNormal="95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134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K1" t="s">
        <v>289</v>
      </c>
      <c r="L1" t="s">
        <v>14</v>
      </c>
      <c r="M1" t="s">
        <v>31</v>
      </c>
      <c r="N1" t="s">
        <v>290</v>
      </c>
      <c r="O1" t="s">
        <v>14</v>
      </c>
      <c r="P1" t="s">
        <v>31</v>
      </c>
      <c r="Q1" t="s">
        <v>291</v>
      </c>
      <c r="R1" t="s">
        <v>14</v>
      </c>
      <c r="S1" t="s">
        <v>31</v>
      </c>
    </row>
    <row r="2" spans="1:19" x14ac:dyDescent="0.25">
      <c r="A2" t="s">
        <v>150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149</v>
      </c>
      <c r="N2" t="s">
        <v>149</v>
      </c>
      <c r="Q2" t="s">
        <v>149</v>
      </c>
    </row>
    <row r="3" spans="1:19" x14ac:dyDescent="0.25">
      <c r="A3" t="s">
        <v>266</v>
      </c>
      <c r="B3" s="26">
        <v>0.72667493611107004</v>
      </c>
      <c r="C3" s="26">
        <v>0.986003233056027</v>
      </c>
      <c r="K3" t="s">
        <v>211</v>
      </c>
      <c r="L3">
        <v>0.52341001353179994</v>
      </c>
      <c r="M3">
        <v>0.512536873156342</v>
      </c>
      <c r="N3" t="s">
        <v>150</v>
      </c>
      <c r="Q3" t="s">
        <v>150</v>
      </c>
    </row>
    <row r="4" spans="1:19" x14ac:dyDescent="0.25">
      <c r="A4" t="s">
        <v>151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292</v>
      </c>
      <c r="L4">
        <v>0.79967974379503604</v>
      </c>
      <c r="M4">
        <v>0.81331877729257596</v>
      </c>
      <c r="N4" t="s">
        <v>151</v>
      </c>
      <c r="Q4" t="s">
        <v>151</v>
      </c>
    </row>
    <row r="5" spans="1:19" x14ac:dyDescent="0.25">
      <c r="A5" t="s">
        <v>152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213</v>
      </c>
      <c r="L5">
        <v>0.94358974358974401</v>
      </c>
      <c r="M5">
        <v>0.71397941680960597</v>
      </c>
      <c r="N5" t="s">
        <v>152</v>
      </c>
      <c r="Q5" t="s">
        <v>152</v>
      </c>
    </row>
    <row r="6" spans="1:19" x14ac:dyDescent="0.25">
      <c r="A6" t="s">
        <v>117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214</v>
      </c>
      <c r="L6">
        <v>1</v>
      </c>
      <c r="M6">
        <v>1</v>
      </c>
      <c r="N6" t="s">
        <v>117</v>
      </c>
      <c r="Q6" t="s">
        <v>293</v>
      </c>
    </row>
    <row r="7" spans="1:19" x14ac:dyDescent="0.25">
      <c r="A7" t="s">
        <v>153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154</v>
      </c>
      <c r="N7" t="s">
        <v>153</v>
      </c>
      <c r="Q7" t="s">
        <v>153</v>
      </c>
    </row>
    <row r="8" spans="1:19" x14ac:dyDescent="0.25">
      <c r="A8" t="s">
        <v>158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215</v>
      </c>
      <c r="L8">
        <v>0.89549330085261902</v>
      </c>
      <c r="M8">
        <v>0.81461163357715105</v>
      </c>
      <c r="N8" t="s">
        <v>154</v>
      </c>
      <c r="Q8" t="s">
        <v>154</v>
      </c>
    </row>
    <row r="9" spans="1:19" x14ac:dyDescent="0.25">
      <c r="A9" t="s">
        <v>267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158</v>
      </c>
      <c r="N9" t="s">
        <v>155</v>
      </c>
      <c r="O9">
        <v>0.89373345342394706</v>
      </c>
      <c r="P9">
        <v>0.87248014410873698</v>
      </c>
      <c r="Q9" t="s">
        <v>194</v>
      </c>
      <c r="R9">
        <v>0.92019126491176195</v>
      </c>
      <c r="S9">
        <v>0.98980016652789304</v>
      </c>
    </row>
    <row r="10" spans="1:19" x14ac:dyDescent="0.25">
      <c r="A10" t="s">
        <v>268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216</v>
      </c>
      <c r="N10" t="s">
        <v>156</v>
      </c>
      <c r="Q10" t="s">
        <v>156</v>
      </c>
    </row>
    <row r="11" spans="1:19" x14ac:dyDescent="0.25">
      <c r="A11" t="s">
        <v>161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217</v>
      </c>
      <c r="L11">
        <v>0.98764068804417104</v>
      </c>
      <c r="M11">
        <v>0.97920277296360503</v>
      </c>
      <c r="N11" t="s">
        <v>157</v>
      </c>
      <c r="O11">
        <v>0.96957565121827904</v>
      </c>
      <c r="P11">
        <v>0.70810882600333502</v>
      </c>
      <c r="Q11" t="s">
        <v>158</v>
      </c>
    </row>
    <row r="12" spans="1:19" x14ac:dyDescent="0.25">
      <c r="A12" t="s">
        <v>49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218</v>
      </c>
      <c r="L12">
        <v>0.40571882446385998</v>
      </c>
      <c r="M12">
        <v>0.70343244425010898</v>
      </c>
      <c r="N12" t="s">
        <v>158</v>
      </c>
      <c r="Q12" t="s">
        <v>159</v>
      </c>
    </row>
    <row r="13" spans="1:19" x14ac:dyDescent="0.25">
      <c r="A13" t="s">
        <v>269</v>
      </c>
      <c r="B13" s="26">
        <v>0.81611170784103104</v>
      </c>
      <c r="C13" s="26">
        <v>0.74562548968399101</v>
      </c>
      <c r="K13" t="s">
        <v>219</v>
      </c>
      <c r="L13">
        <v>0.58800489596083205</v>
      </c>
      <c r="M13">
        <v>0.59640522875817004</v>
      </c>
      <c r="N13" s="32" t="s">
        <v>159</v>
      </c>
      <c r="Q13" t="s">
        <v>160</v>
      </c>
    </row>
    <row r="14" spans="1:19" x14ac:dyDescent="0.25">
      <c r="A14" t="s">
        <v>163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220</v>
      </c>
      <c r="N14" s="32" t="s">
        <v>160</v>
      </c>
      <c r="Q14" t="s">
        <v>163</v>
      </c>
    </row>
    <row r="15" spans="1:19" x14ac:dyDescent="0.25">
      <c r="A15" t="s">
        <v>167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221</v>
      </c>
      <c r="L15">
        <v>0.92137085539147401</v>
      </c>
      <c r="M15">
        <v>0.824974498469908</v>
      </c>
      <c r="N15" t="s">
        <v>161</v>
      </c>
      <c r="Q15" t="s">
        <v>294</v>
      </c>
    </row>
    <row r="16" spans="1:19" x14ac:dyDescent="0.25">
      <c r="A16" t="s">
        <v>270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222</v>
      </c>
      <c r="L16">
        <v>1</v>
      </c>
      <c r="M16">
        <v>1</v>
      </c>
      <c r="N16" t="s">
        <v>49</v>
      </c>
      <c r="Q16" t="s">
        <v>166</v>
      </c>
    </row>
    <row r="17" spans="1:19" x14ac:dyDescent="0.25">
      <c r="A17" t="s">
        <v>271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223</v>
      </c>
      <c r="L17">
        <v>0.89924812030075196</v>
      </c>
      <c r="M17">
        <v>0.87406015037593998</v>
      </c>
      <c r="N17" t="s">
        <v>162</v>
      </c>
      <c r="O17">
        <v>0.99561035287549104</v>
      </c>
      <c r="P17">
        <v>0.95047160865963298</v>
      </c>
      <c r="Q17" t="s">
        <v>168</v>
      </c>
    </row>
    <row r="18" spans="1:19" x14ac:dyDescent="0.25">
      <c r="A18" t="s">
        <v>272</v>
      </c>
      <c r="B18" s="26">
        <v>0.67962184873949605</v>
      </c>
      <c r="C18" s="26">
        <v>0.91500904159132002</v>
      </c>
      <c r="K18" t="s">
        <v>170</v>
      </c>
      <c r="N18" t="s">
        <v>163</v>
      </c>
      <c r="Q18" t="s">
        <v>195</v>
      </c>
    </row>
    <row r="19" spans="1:19" x14ac:dyDescent="0.25">
      <c r="A19" t="s">
        <v>273</v>
      </c>
      <c r="B19" s="26">
        <v>0.80332323126763505</v>
      </c>
      <c r="C19" s="26">
        <v>0.99489958559132896</v>
      </c>
      <c r="K19" t="s">
        <v>224</v>
      </c>
      <c r="L19">
        <v>0.80753532182103605</v>
      </c>
      <c r="M19">
        <v>0.75941915227629497</v>
      </c>
      <c r="N19" s="32" t="s">
        <v>164</v>
      </c>
      <c r="Q19" t="s">
        <v>196</v>
      </c>
    </row>
    <row r="20" spans="1:19" x14ac:dyDescent="0.25">
      <c r="A20" t="s">
        <v>220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171</v>
      </c>
      <c r="N20" t="s">
        <v>165</v>
      </c>
      <c r="O20">
        <v>0.779618835295666</v>
      </c>
      <c r="P20">
        <v>0.96171328150597202</v>
      </c>
      <c r="Q20" t="s">
        <v>169</v>
      </c>
    </row>
    <row r="21" spans="1:19" x14ac:dyDescent="0.25">
      <c r="A21" t="s">
        <v>274</v>
      </c>
      <c r="B21" s="26">
        <v>0.852287153982069</v>
      </c>
      <c r="C21" s="26">
        <v>0.85529059751564096</v>
      </c>
      <c r="K21" t="s">
        <v>121</v>
      </c>
      <c r="N21" t="s">
        <v>166</v>
      </c>
      <c r="Q21" t="s">
        <v>170</v>
      </c>
    </row>
    <row r="22" spans="1:19" x14ac:dyDescent="0.25">
      <c r="A22" t="s">
        <v>115</v>
      </c>
      <c r="B22" s="26">
        <v>0.77282582510238496</v>
      </c>
      <c r="C22" s="26">
        <v>0.832491412406547</v>
      </c>
      <c r="K22" t="s">
        <v>173</v>
      </c>
      <c r="N22" t="s">
        <v>167</v>
      </c>
      <c r="Q22" t="s">
        <v>197</v>
      </c>
      <c r="R22">
        <v>1</v>
      </c>
      <c r="S22">
        <v>1</v>
      </c>
    </row>
    <row r="23" spans="1:19" x14ac:dyDescent="0.25">
      <c r="A23" t="s">
        <v>275</v>
      </c>
      <c r="B23" s="26">
        <v>0.77333965949089101</v>
      </c>
      <c r="C23" s="26">
        <v>0.86741567488875904</v>
      </c>
      <c r="K23" t="s">
        <v>175</v>
      </c>
      <c r="N23" s="32" t="s">
        <v>168</v>
      </c>
      <c r="Q23" t="s">
        <v>198</v>
      </c>
      <c r="R23">
        <v>0.84228623329440799</v>
      </c>
      <c r="S23">
        <v>0.73304383788254801</v>
      </c>
    </row>
    <row r="24" spans="1:19" x14ac:dyDescent="0.25">
      <c r="A24" t="s">
        <v>169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33" t="s">
        <v>295</v>
      </c>
      <c r="N24" t="s">
        <v>169</v>
      </c>
      <c r="Q24" t="s">
        <v>199</v>
      </c>
      <c r="R24">
        <v>0.82666938664490697</v>
      </c>
      <c r="S24">
        <v>0.72720618987871199</v>
      </c>
    </row>
    <row r="25" spans="1:19" x14ac:dyDescent="0.25">
      <c r="A25" t="s">
        <v>170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225</v>
      </c>
      <c r="N25" t="s">
        <v>170</v>
      </c>
      <c r="Q25" t="s">
        <v>200</v>
      </c>
    </row>
    <row r="26" spans="1:19" x14ac:dyDescent="0.25">
      <c r="A26" t="s">
        <v>276</v>
      </c>
      <c r="B26" s="26">
        <v>0.70388033817472395</v>
      </c>
      <c r="C26" s="26">
        <v>0.74273858921161795</v>
      </c>
      <c r="K26" t="s">
        <v>226</v>
      </c>
      <c r="L26">
        <v>0.90068841664172405</v>
      </c>
      <c r="M26">
        <v>0.89528944381384801</v>
      </c>
      <c r="N26" s="32" t="s">
        <v>296</v>
      </c>
      <c r="Q26" t="s">
        <v>121</v>
      </c>
    </row>
    <row r="27" spans="1:19" x14ac:dyDescent="0.25">
      <c r="A27" t="s">
        <v>63</v>
      </c>
      <c r="B27" s="26">
        <v>0.79856630824372798</v>
      </c>
      <c r="C27" s="26">
        <v>0.83907111231589404</v>
      </c>
      <c r="K27" t="s">
        <v>178</v>
      </c>
      <c r="N27" t="s">
        <v>172</v>
      </c>
      <c r="Q27" t="s">
        <v>173</v>
      </c>
    </row>
    <row r="28" spans="1:19" x14ac:dyDescent="0.25">
      <c r="A28" t="s">
        <v>172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179</v>
      </c>
      <c r="N28" t="s">
        <v>121</v>
      </c>
      <c r="Q28" t="s">
        <v>174</v>
      </c>
    </row>
    <row r="29" spans="1:19" x14ac:dyDescent="0.25">
      <c r="A29" t="s">
        <v>277</v>
      </c>
      <c r="B29" s="26">
        <v>0.70748299319727903</v>
      </c>
      <c r="C29" s="26">
        <v>0.80699708454810504</v>
      </c>
      <c r="K29" t="s">
        <v>227</v>
      </c>
      <c r="N29" t="s">
        <v>173</v>
      </c>
      <c r="Q29" t="s">
        <v>175</v>
      </c>
    </row>
    <row r="30" spans="1:19" x14ac:dyDescent="0.25">
      <c r="A30" t="s">
        <v>121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228</v>
      </c>
      <c r="N30" t="s">
        <v>174</v>
      </c>
      <c r="Q30" s="33" t="s">
        <v>295</v>
      </c>
    </row>
    <row r="31" spans="1:19" x14ac:dyDescent="0.25">
      <c r="A31" t="s">
        <v>173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229</v>
      </c>
      <c r="L31">
        <v>1</v>
      </c>
      <c r="M31">
        <v>0.87586052080215504</v>
      </c>
      <c r="N31" t="s">
        <v>175</v>
      </c>
      <c r="Q31" t="s">
        <v>201</v>
      </c>
      <c r="R31">
        <v>0.68497109826589597</v>
      </c>
      <c r="S31">
        <v>0.70817078456870397</v>
      </c>
    </row>
    <row r="32" spans="1:19" x14ac:dyDescent="0.25">
      <c r="A32" t="s">
        <v>174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85</v>
      </c>
      <c r="N32" s="33" t="s">
        <v>295</v>
      </c>
      <c r="Q32" t="s">
        <v>202</v>
      </c>
      <c r="R32">
        <v>0.77744044838860304</v>
      </c>
      <c r="S32">
        <v>0.37770411723656699</v>
      </c>
    </row>
    <row r="33" spans="1:19" x14ac:dyDescent="0.25">
      <c r="A33" t="s">
        <v>175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177</v>
      </c>
      <c r="Q33" t="s">
        <v>203</v>
      </c>
      <c r="R33">
        <v>0.97035728307813096</v>
      </c>
      <c r="S33">
        <v>0.90190754664438899</v>
      </c>
    </row>
    <row r="34" spans="1:19" x14ac:dyDescent="0.25">
      <c r="A34" t="s">
        <v>242</v>
      </c>
      <c r="B34" s="26">
        <v>0.58525345622119795</v>
      </c>
      <c r="C34" s="26">
        <v>0.67567567567567599</v>
      </c>
      <c r="N34" t="s">
        <v>178</v>
      </c>
      <c r="Q34" t="s">
        <v>129</v>
      </c>
      <c r="R34">
        <v>0.84956874682902095</v>
      </c>
      <c r="S34">
        <v>0.72412705090450102</v>
      </c>
    </row>
    <row r="35" spans="1:19" x14ac:dyDescent="0.25">
      <c r="A35" t="s">
        <v>278</v>
      </c>
      <c r="B35" s="26">
        <v>0.85149313962873296</v>
      </c>
      <c r="C35" s="26">
        <v>0.88341451728818998</v>
      </c>
      <c r="N35" s="32" t="s">
        <v>179</v>
      </c>
      <c r="Q35" t="s">
        <v>178</v>
      </c>
    </row>
    <row r="36" spans="1:19" x14ac:dyDescent="0.25">
      <c r="A36" t="s">
        <v>177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180</v>
      </c>
      <c r="O36">
        <v>0.96282448617501604</v>
      </c>
      <c r="P36">
        <v>0.75925196243063697</v>
      </c>
      <c r="Q36" t="s">
        <v>73</v>
      </c>
      <c r="R36">
        <v>0.74685138539042795</v>
      </c>
      <c r="S36">
        <v>0.61451448906964901</v>
      </c>
    </row>
    <row r="37" spans="1:19" x14ac:dyDescent="0.25">
      <c r="A37" t="s">
        <v>225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85</v>
      </c>
      <c r="Q37" t="s">
        <v>204</v>
      </c>
    </row>
    <row r="38" spans="1:19" x14ac:dyDescent="0.25">
      <c r="A38" t="s">
        <v>71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205</v>
      </c>
      <c r="R38">
        <v>0.90236811502272996</v>
      </c>
      <c r="S38">
        <v>0.98980016652789304</v>
      </c>
    </row>
    <row r="39" spans="1:19" x14ac:dyDescent="0.25">
      <c r="A39" t="s">
        <v>204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85</v>
      </c>
    </row>
    <row r="40" spans="1:19" x14ac:dyDescent="0.25">
      <c r="A40" t="s">
        <v>228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279</v>
      </c>
      <c r="B41" s="26">
        <v>0.95485510930350803</v>
      </c>
      <c r="C41" s="26">
        <v>0.92652392652392601</v>
      </c>
    </row>
    <row r="42" spans="1:19" x14ac:dyDescent="0.25">
      <c r="A42" t="s">
        <v>85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2" t="s">
        <v>149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2" t="s">
        <v>154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2" t="s">
        <v>159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2" t="s">
        <v>160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2" t="s">
        <v>164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2" t="s">
        <v>168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33" t="s">
        <v>295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2" t="s">
        <v>179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2" t="s">
        <v>171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zoomScale="95" zoomScaleNormal="95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134</v>
      </c>
      <c r="B1" t="s">
        <v>14</v>
      </c>
      <c r="C1" t="s">
        <v>31</v>
      </c>
      <c r="D1" t="s">
        <v>297</v>
      </c>
    </row>
    <row r="2" spans="1:4" x14ac:dyDescent="0.25">
      <c r="A2" t="s">
        <v>150</v>
      </c>
      <c r="B2" s="27">
        <v>0.76154002026342504</v>
      </c>
      <c r="C2" s="27">
        <v>0.980775524969423</v>
      </c>
      <c r="D2" t="s">
        <v>298</v>
      </c>
    </row>
    <row r="3" spans="1:4" x14ac:dyDescent="0.25">
      <c r="A3" t="s">
        <v>266</v>
      </c>
      <c r="B3" s="34"/>
      <c r="C3" s="34"/>
      <c r="D3" t="s">
        <v>298</v>
      </c>
    </row>
    <row r="4" spans="1:4" x14ac:dyDescent="0.25">
      <c r="A4" t="s">
        <v>151</v>
      </c>
      <c r="B4" s="27">
        <v>0.72700330941635505</v>
      </c>
      <c r="C4" s="27">
        <v>0.92346330117903797</v>
      </c>
      <c r="D4" t="s">
        <v>298</v>
      </c>
    </row>
    <row r="5" spans="1:4" x14ac:dyDescent="0.25">
      <c r="A5" t="s">
        <v>152</v>
      </c>
      <c r="B5" s="27">
        <v>0.74769585253456206</v>
      </c>
      <c r="C5" s="27">
        <v>0.92624836483377704</v>
      </c>
      <c r="D5" t="s">
        <v>298</v>
      </c>
    </row>
    <row r="6" spans="1:4" x14ac:dyDescent="0.25">
      <c r="A6" t="s">
        <v>117</v>
      </c>
      <c r="B6" s="27">
        <v>0.95192662634523095</v>
      </c>
      <c r="C6" s="27">
        <v>0.95345135984000196</v>
      </c>
      <c r="D6" t="s">
        <v>298</v>
      </c>
    </row>
    <row r="7" spans="1:4" x14ac:dyDescent="0.25">
      <c r="A7" t="s">
        <v>153</v>
      </c>
      <c r="B7" s="27">
        <v>0.81420118343195302</v>
      </c>
      <c r="C7" s="27">
        <v>0.78234530506274302</v>
      </c>
      <c r="D7" t="s">
        <v>298</v>
      </c>
    </row>
    <row r="8" spans="1:4" x14ac:dyDescent="0.25">
      <c r="A8" t="s">
        <v>158</v>
      </c>
      <c r="B8" s="27">
        <v>0.75739509286860796</v>
      </c>
      <c r="C8" s="27">
        <v>0.81524069382186704</v>
      </c>
      <c r="D8" t="s">
        <v>298</v>
      </c>
    </row>
    <row r="9" spans="1:4" x14ac:dyDescent="0.25">
      <c r="A9" t="s">
        <v>267</v>
      </c>
      <c r="B9" s="27">
        <v>0.86456165990423595</v>
      </c>
      <c r="C9" s="27">
        <v>0.99346360699059599</v>
      </c>
      <c r="D9" t="s">
        <v>298</v>
      </c>
    </row>
    <row r="10" spans="1:4" x14ac:dyDescent="0.25">
      <c r="A10" t="s">
        <v>268</v>
      </c>
      <c r="B10" s="27">
        <v>0.83959899749373401</v>
      </c>
      <c r="C10" s="27">
        <v>1</v>
      </c>
      <c r="D10" t="s">
        <v>298</v>
      </c>
    </row>
    <row r="11" spans="1:4" x14ac:dyDescent="0.25">
      <c r="A11" t="s">
        <v>161</v>
      </c>
      <c r="B11" s="27">
        <v>0.95736034497031197</v>
      </c>
      <c r="C11" s="27">
        <v>1</v>
      </c>
      <c r="D11" t="s">
        <v>298</v>
      </c>
    </row>
    <row r="12" spans="1:4" x14ac:dyDescent="0.25">
      <c r="A12" t="s">
        <v>49</v>
      </c>
      <c r="B12" s="27">
        <v>0.77889447236180898</v>
      </c>
      <c r="C12" s="27">
        <v>0.845612663670119</v>
      </c>
      <c r="D12" t="s">
        <v>298</v>
      </c>
    </row>
    <row r="13" spans="1:4" x14ac:dyDescent="0.25">
      <c r="A13" t="s">
        <v>269</v>
      </c>
      <c r="B13" s="34"/>
      <c r="C13" s="34"/>
      <c r="D13" t="s">
        <v>298</v>
      </c>
    </row>
    <row r="14" spans="1:4" x14ac:dyDescent="0.25">
      <c r="A14" t="s">
        <v>163</v>
      </c>
      <c r="B14" s="27">
        <v>0.53571428571428603</v>
      </c>
      <c r="C14" s="27">
        <v>0.65714285714285703</v>
      </c>
      <c r="D14" t="s">
        <v>298</v>
      </c>
    </row>
    <row r="15" spans="1:4" x14ac:dyDescent="0.25">
      <c r="A15" t="s">
        <v>167</v>
      </c>
      <c r="B15" s="27">
        <v>0.892573262076653</v>
      </c>
      <c r="C15" s="27">
        <v>0.93561465404953104</v>
      </c>
      <c r="D15" t="s">
        <v>298</v>
      </c>
    </row>
    <row r="16" spans="1:4" x14ac:dyDescent="0.25">
      <c r="A16" t="s">
        <v>270</v>
      </c>
      <c r="B16" s="27">
        <v>0.72413858465924397</v>
      </c>
      <c r="C16" s="27">
        <v>0.82913666510445505</v>
      </c>
      <c r="D16" t="s">
        <v>298</v>
      </c>
    </row>
    <row r="17" spans="1:4" x14ac:dyDescent="0.25">
      <c r="A17" t="s">
        <v>271</v>
      </c>
      <c r="B17" s="27">
        <v>0.732059542323928</v>
      </c>
      <c r="C17" s="27">
        <v>0.72819017716976897</v>
      </c>
      <c r="D17" t="s">
        <v>298</v>
      </c>
    </row>
    <row r="18" spans="1:4" x14ac:dyDescent="0.25">
      <c r="A18" t="s">
        <v>272</v>
      </c>
      <c r="B18" s="34"/>
      <c r="C18" s="34"/>
      <c r="D18" t="s">
        <v>298</v>
      </c>
    </row>
    <row r="19" spans="1:4" x14ac:dyDescent="0.25">
      <c r="A19" t="s">
        <v>273</v>
      </c>
      <c r="B19" s="34"/>
      <c r="C19" s="34"/>
      <c r="D19" t="s">
        <v>298</v>
      </c>
    </row>
    <row r="20" spans="1:4" x14ac:dyDescent="0.25">
      <c r="A20" t="s">
        <v>220</v>
      </c>
      <c r="B20" s="27">
        <v>0.92948903699410801</v>
      </c>
      <c r="C20" s="27">
        <v>0.94793964528368502</v>
      </c>
      <c r="D20" t="s">
        <v>298</v>
      </c>
    </row>
    <row r="21" spans="1:4" x14ac:dyDescent="0.25">
      <c r="A21" t="s">
        <v>274</v>
      </c>
      <c r="B21" s="34"/>
      <c r="C21" s="34"/>
      <c r="D21" t="s">
        <v>298</v>
      </c>
    </row>
    <row r="22" spans="1:4" x14ac:dyDescent="0.25">
      <c r="A22" t="s">
        <v>115</v>
      </c>
      <c r="B22" s="34"/>
      <c r="C22" s="34"/>
      <c r="D22" t="s">
        <v>298</v>
      </c>
    </row>
    <row r="23" spans="1:4" x14ac:dyDescent="0.25">
      <c r="A23" t="s">
        <v>275</v>
      </c>
      <c r="B23" s="34"/>
      <c r="C23" s="34"/>
      <c r="D23" t="s">
        <v>298</v>
      </c>
    </row>
    <row r="24" spans="1:4" x14ac:dyDescent="0.25">
      <c r="A24" t="s">
        <v>169</v>
      </c>
      <c r="B24" s="27">
        <v>0.81010719754977001</v>
      </c>
      <c r="C24" s="27">
        <v>0.96776792908944398</v>
      </c>
      <c r="D24" t="s">
        <v>298</v>
      </c>
    </row>
    <row r="25" spans="1:4" x14ac:dyDescent="0.25">
      <c r="A25" t="s">
        <v>170</v>
      </c>
      <c r="B25" s="27">
        <v>0.74205703519739696</v>
      </c>
      <c r="C25" s="27">
        <v>0.71781465287958801</v>
      </c>
      <c r="D25" t="s">
        <v>298</v>
      </c>
    </row>
    <row r="26" spans="1:4" x14ac:dyDescent="0.25">
      <c r="A26" t="s">
        <v>276</v>
      </c>
      <c r="B26" s="34"/>
      <c r="C26" s="34"/>
      <c r="D26" t="s">
        <v>298</v>
      </c>
    </row>
    <row r="27" spans="1:4" x14ac:dyDescent="0.25">
      <c r="A27" t="s">
        <v>63</v>
      </c>
      <c r="B27" s="34"/>
      <c r="C27" s="34"/>
      <c r="D27" t="s">
        <v>298</v>
      </c>
    </row>
    <row r="28" spans="1:4" x14ac:dyDescent="0.25">
      <c r="A28" t="s">
        <v>172</v>
      </c>
      <c r="B28" s="27">
        <v>0.884908195253023</v>
      </c>
      <c r="C28" s="27">
        <v>0.894925630111435</v>
      </c>
      <c r="D28" t="s">
        <v>298</v>
      </c>
    </row>
    <row r="29" spans="1:4" x14ac:dyDescent="0.25">
      <c r="A29" t="s">
        <v>277</v>
      </c>
      <c r="B29" s="34"/>
      <c r="C29" s="34"/>
      <c r="D29" t="s">
        <v>298</v>
      </c>
    </row>
    <row r="30" spans="1:4" x14ac:dyDescent="0.25">
      <c r="A30" t="s">
        <v>121</v>
      </c>
      <c r="B30" s="27">
        <v>0.88371919898756801</v>
      </c>
      <c r="C30" s="27">
        <v>0.92291653503506699</v>
      </c>
      <c r="D30" t="s">
        <v>298</v>
      </c>
    </row>
    <row r="31" spans="1:4" x14ac:dyDescent="0.25">
      <c r="A31" t="s">
        <v>173</v>
      </c>
      <c r="B31" s="27">
        <v>0.86881446014446095</v>
      </c>
      <c r="C31" s="27">
        <v>0.91954209396613396</v>
      </c>
      <c r="D31" t="s">
        <v>298</v>
      </c>
    </row>
    <row r="32" spans="1:4" x14ac:dyDescent="0.25">
      <c r="A32" t="s">
        <v>174</v>
      </c>
      <c r="B32" s="27">
        <v>0.86900594154480204</v>
      </c>
      <c r="C32" s="27">
        <v>0.99753712884425505</v>
      </c>
      <c r="D32" t="s">
        <v>298</v>
      </c>
    </row>
    <row r="33" spans="1:4" x14ac:dyDescent="0.25">
      <c r="A33" t="s">
        <v>175</v>
      </c>
      <c r="B33" s="27">
        <v>0.85777636997149198</v>
      </c>
      <c r="C33" s="27">
        <v>0.95706028075970295</v>
      </c>
      <c r="D33" t="s">
        <v>298</v>
      </c>
    </row>
    <row r="34" spans="1:4" x14ac:dyDescent="0.25">
      <c r="A34" t="s">
        <v>242</v>
      </c>
      <c r="B34" s="34"/>
      <c r="C34" s="34"/>
      <c r="D34" t="s">
        <v>298</v>
      </c>
    </row>
    <row r="35" spans="1:4" x14ac:dyDescent="0.25">
      <c r="A35" t="s">
        <v>278</v>
      </c>
      <c r="B35" s="34"/>
      <c r="C35" s="34"/>
      <c r="D35" t="s">
        <v>298</v>
      </c>
    </row>
    <row r="36" spans="1:4" x14ac:dyDescent="0.25">
      <c r="A36" t="s">
        <v>177</v>
      </c>
      <c r="B36" s="27">
        <v>0.82522676630128999</v>
      </c>
      <c r="C36" s="27">
        <v>0.62044200940287997</v>
      </c>
      <c r="D36" t="s">
        <v>298</v>
      </c>
    </row>
    <row r="37" spans="1:4" x14ac:dyDescent="0.25">
      <c r="A37" t="s">
        <v>225</v>
      </c>
      <c r="B37" s="27">
        <v>0.95378311013476402</v>
      </c>
      <c r="C37" s="27">
        <v>0.95336684146540596</v>
      </c>
      <c r="D37" t="s">
        <v>298</v>
      </c>
    </row>
    <row r="38" spans="1:4" x14ac:dyDescent="0.25">
      <c r="A38" t="s">
        <v>71</v>
      </c>
      <c r="B38" s="27">
        <v>0.87880836728763001</v>
      </c>
      <c r="C38" s="27">
        <v>0.87380418557710304</v>
      </c>
      <c r="D38" t="s">
        <v>298</v>
      </c>
    </row>
    <row r="39" spans="1:4" x14ac:dyDescent="0.25">
      <c r="A39" t="s">
        <v>204</v>
      </c>
      <c r="B39" s="27">
        <v>0.91669454667112704</v>
      </c>
      <c r="C39" s="27">
        <v>0.72206660441954595</v>
      </c>
      <c r="D39" t="s">
        <v>298</v>
      </c>
    </row>
    <row r="40" spans="1:4" x14ac:dyDescent="0.25">
      <c r="A40" t="s">
        <v>228</v>
      </c>
      <c r="B40" s="27">
        <v>0.726485635576545</v>
      </c>
      <c r="C40" s="27">
        <v>0.98223774100501005</v>
      </c>
      <c r="D40" t="s">
        <v>298</v>
      </c>
    </row>
    <row r="41" spans="1:4" x14ac:dyDescent="0.25">
      <c r="A41" t="s">
        <v>279</v>
      </c>
      <c r="B41" s="34"/>
      <c r="C41" s="34"/>
      <c r="D41" t="s">
        <v>298</v>
      </c>
    </row>
    <row r="42" spans="1:4" x14ac:dyDescent="0.25">
      <c r="A42" t="s">
        <v>85</v>
      </c>
      <c r="B42" s="27">
        <v>0.73344518712959705</v>
      </c>
      <c r="C42" s="27">
        <v>0.883679098213215</v>
      </c>
      <c r="D42" t="s">
        <v>298</v>
      </c>
    </row>
    <row r="43" spans="1:4" x14ac:dyDescent="0.25">
      <c r="A43" s="32" t="s">
        <v>149</v>
      </c>
      <c r="D43" t="s">
        <v>298</v>
      </c>
    </row>
    <row r="44" spans="1:4" x14ac:dyDescent="0.25">
      <c r="A44" s="32" t="s">
        <v>154</v>
      </c>
      <c r="D44" t="s">
        <v>298</v>
      </c>
    </row>
    <row r="45" spans="1:4" x14ac:dyDescent="0.25">
      <c r="A45" s="32" t="s">
        <v>159</v>
      </c>
      <c r="D45" t="s">
        <v>298</v>
      </c>
    </row>
    <row r="46" spans="1:4" x14ac:dyDescent="0.25">
      <c r="A46" s="32" t="s">
        <v>160</v>
      </c>
      <c r="D46" t="s">
        <v>298</v>
      </c>
    </row>
    <row r="47" spans="1:4" x14ac:dyDescent="0.25">
      <c r="A47" s="32" t="s">
        <v>164</v>
      </c>
      <c r="D47" t="s">
        <v>298</v>
      </c>
    </row>
    <row r="48" spans="1:4" x14ac:dyDescent="0.25">
      <c r="A48" s="32" t="s">
        <v>168</v>
      </c>
      <c r="D48" t="s">
        <v>298</v>
      </c>
    </row>
    <row r="49" spans="1:4" x14ac:dyDescent="0.25">
      <c r="A49" s="33" t="s">
        <v>176</v>
      </c>
      <c r="D49" t="s">
        <v>298</v>
      </c>
    </row>
    <row r="50" spans="1:4" x14ac:dyDescent="0.25">
      <c r="A50" s="32" t="s">
        <v>179</v>
      </c>
      <c r="D50" t="s">
        <v>298</v>
      </c>
    </row>
    <row r="51" spans="1:4" x14ac:dyDescent="0.25">
      <c r="A51" s="32" t="s">
        <v>171</v>
      </c>
      <c r="D51" t="s">
        <v>298</v>
      </c>
    </row>
    <row r="52" spans="1:4" x14ac:dyDescent="0.25">
      <c r="A52" t="s">
        <v>150</v>
      </c>
      <c r="B52" s="27">
        <v>0.87234039422060905</v>
      </c>
      <c r="C52" s="27">
        <v>0.95565774491645905</v>
      </c>
      <c r="D52" t="s">
        <v>299</v>
      </c>
    </row>
    <row r="53" spans="1:4" x14ac:dyDescent="0.25">
      <c r="A53" t="s">
        <v>266</v>
      </c>
      <c r="D53" t="s">
        <v>299</v>
      </c>
    </row>
    <row r="54" spans="1:4" x14ac:dyDescent="0.25">
      <c r="A54" t="s">
        <v>151</v>
      </c>
      <c r="B54" s="27">
        <v>0.90933277955080805</v>
      </c>
      <c r="C54" s="27">
        <v>0.87821913598620205</v>
      </c>
      <c r="D54" t="s">
        <v>299</v>
      </c>
    </row>
    <row r="55" spans="1:4" x14ac:dyDescent="0.25">
      <c r="A55" t="s">
        <v>152</v>
      </c>
      <c r="B55" s="27">
        <v>0.86437011980012202</v>
      </c>
      <c r="C55" s="27">
        <v>0.75625667001692898</v>
      </c>
      <c r="D55" t="s">
        <v>299</v>
      </c>
    </row>
    <row r="56" spans="1:4" x14ac:dyDescent="0.25">
      <c r="A56" t="s">
        <v>117</v>
      </c>
      <c r="B56" s="27">
        <v>0.82246908073085501</v>
      </c>
      <c r="C56" s="27">
        <v>0.77974276054372904</v>
      </c>
      <c r="D56" t="s">
        <v>299</v>
      </c>
    </row>
    <row r="57" spans="1:4" x14ac:dyDescent="0.25">
      <c r="A57" t="s">
        <v>153</v>
      </c>
      <c r="B57" s="27">
        <v>0.74717788924992901</v>
      </c>
      <c r="C57" s="27">
        <v>0.64626254907498204</v>
      </c>
      <c r="D57" t="s">
        <v>299</v>
      </c>
    </row>
    <row r="58" spans="1:4" x14ac:dyDescent="0.25">
      <c r="A58" t="s">
        <v>158</v>
      </c>
      <c r="B58" s="27">
        <v>0.928119210751429</v>
      </c>
      <c r="C58" s="27">
        <v>0.76166112898559601</v>
      </c>
      <c r="D58" t="s">
        <v>299</v>
      </c>
    </row>
    <row r="59" spans="1:4" x14ac:dyDescent="0.25">
      <c r="A59" t="s">
        <v>267</v>
      </c>
      <c r="B59" s="27">
        <v>0.89025940821205996</v>
      </c>
      <c r="C59" s="27">
        <v>0.99636159257452905</v>
      </c>
      <c r="D59" t="s">
        <v>299</v>
      </c>
    </row>
    <row r="60" spans="1:4" x14ac:dyDescent="0.25">
      <c r="A60" t="s">
        <v>268</v>
      </c>
      <c r="B60" s="27">
        <v>0.93575540771077403</v>
      </c>
      <c r="C60" s="27">
        <v>0.93806149792151805</v>
      </c>
      <c r="D60" t="s">
        <v>299</v>
      </c>
    </row>
    <row r="61" spans="1:4" x14ac:dyDescent="0.25">
      <c r="A61" t="s">
        <v>161</v>
      </c>
      <c r="B61" s="27">
        <v>0.89245320684414897</v>
      </c>
      <c r="C61" s="27">
        <v>0.96067336940783399</v>
      </c>
      <c r="D61" t="s">
        <v>299</v>
      </c>
    </row>
    <row r="62" spans="1:4" x14ac:dyDescent="0.25">
      <c r="A62" t="s">
        <v>49</v>
      </c>
      <c r="B62" s="27">
        <v>0.93791683937278603</v>
      </c>
      <c r="C62" s="27">
        <v>0.78899661744216198</v>
      </c>
      <c r="D62" t="s">
        <v>299</v>
      </c>
    </row>
    <row r="63" spans="1:4" x14ac:dyDescent="0.25">
      <c r="A63" t="s">
        <v>269</v>
      </c>
      <c r="D63" t="s">
        <v>299</v>
      </c>
    </row>
    <row r="64" spans="1:4" x14ac:dyDescent="0.25">
      <c r="A64" t="s">
        <v>163</v>
      </c>
      <c r="B64" s="27">
        <v>0.82494264162239594</v>
      </c>
      <c r="C64" s="27">
        <v>0.60674647904035295</v>
      </c>
      <c r="D64" t="s">
        <v>299</v>
      </c>
    </row>
    <row r="65" spans="1:4" x14ac:dyDescent="0.25">
      <c r="A65" t="s">
        <v>167</v>
      </c>
      <c r="B65" s="27">
        <v>0.80550276543199195</v>
      </c>
      <c r="C65" s="27">
        <v>0.71643515999951701</v>
      </c>
      <c r="D65" t="s">
        <v>299</v>
      </c>
    </row>
    <row r="66" spans="1:4" x14ac:dyDescent="0.25">
      <c r="A66" t="s">
        <v>270</v>
      </c>
      <c r="D66" t="s">
        <v>299</v>
      </c>
    </row>
    <row r="67" spans="1:4" x14ac:dyDescent="0.25">
      <c r="A67" t="s">
        <v>271</v>
      </c>
      <c r="D67" t="s">
        <v>299</v>
      </c>
    </row>
    <row r="68" spans="1:4" x14ac:dyDescent="0.25">
      <c r="A68" t="s">
        <v>272</v>
      </c>
      <c r="D68" t="s">
        <v>299</v>
      </c>
    </row>
    <row r="69" spans="1:4" x14ac:dyDescent="0.25">
      <c r="A69" t="s">
        <v>273</v>
      </c>
      <c r="D69" t="s">
        <v>299</v>
      </c>
    </row>
    <row r="70" spans="1:4" x14ac:dyDescent="0.25">
      <c r="A70" t="s">
        <v>220</v>
      </c>
      <c r="D70" t="s">
        <v>299</v>
      </c>
    </row>
    <row r="71" spans="1:4" x14ac:dyDescent="0.25">
      <c r="A71" t="s">
        <v>274</v>
      </c>
      <c r="D71" t="s">
        <v>299</v>
      </c>
    </row>
    <row r="72" spans="1:4" x14ac:dyDescent="0.25">
      <c r="A72" t="s">
        <v>115</v>
      </c>
      <c r="D72" t="s">
        <v>299</v>
      </c>
    </row>
    <row r="73" spans="1:4" x14ac:dyDescent="0.25">
      <c r="A73" t="s">
        <v>275</v>
      </c>
      <c r="D73" t="s">
        <v>299</v>
      </c>
    </row>
    <row r="74" spans="1:4" x14ac:dyDescent="0.25">
      <c r="A74" t="s">
        <v>169</v>
      </c>
      <c r="B74" s="27">
        <v>0.96188476348918905</v>
      </c>
      <c r="C74" s="27">
        <v>0.95362600920945995</v>
      </c>
      <c r="D74" t="s">
        <v>299</v>
      </c>
    </row>
    <row r="75" spans="1:4" x14ac:dyDescent="0.25">
      <c r="A75" t="s">
        <v>170</v>
      </c>
      <c r="B75" s="27">
        <v>0.93223064003848499</v>
      </c>
      <c r="C75" s="27">
        <v>0.88766641523813095</v>
      </c>
      <c r="D75" t="s">
        <v>299</v>
      </c>
    </row>
    <row r="76" spans="1:4" x14ac:dyDescent="0.25">
      <c r="A76" t="s">
        <v>276</v>
      </c>
      <c r="D76" t="s">
        <v>299</v>
      </c>
    </row>
    <row r="77" spans="1:4" x14ac:dyDescent="0.25">
      <c r="A77" t="s">
        <v>63</v>
      </c>
      <c r="D77" t="s">
        <v>299</v>
      </c>
    </row>
    <row r="78" spans="1:4" x14ac:dyDescent="0.25">
      <c r="A78" t="s">
        <v>172</v>
      </c>
      <c r="B78" s="27">
        <v>0.97031102733270502</v>
      </c>
      <c r="C78" s="27">
        <v>0.95417895771878103</v>
      </c>
      <c r="D78" t="s">
        <v>299</v>
      </c>
    </row>
    <row r="79" spans="1:4" x14ac:dyDescent="0.25">
      <c r="A79" t="s">
        <v>277</v>
      </c>
      <c r="D79" t="s">
        <v>299</v>
      </c>
    </row>
    <row r="80" spans="1:4" x14ac:dyDescent="0.25">
      <c r="A80" t="s">
        <v>121</v>
      </c>
      <c r="B80" s="27">
        <v>0.82740783864307299</v>
      </c>
      <c r="C80" s="27">
        <v>0.91871672946315697</v>
      </c>
      <c r="D80" t="s">
        <v>299</v>
      </c>
    </row>
    <row r="81" spans="1:4" x14ac:dyDescent="0.25">
      <c r="A81" t="s">
        <v>173</v>
      </c>
      <c r="B81" s="27">
        <v>0.89659537324662997</v>
      </c>
      <c r="C81" s="27">
        <v>0.91801715301658204</v>
      </c>
      <c r="D81" t="s">
        <v>299</v>
      </c>
    </row>
    <row r="82" spans="1:4" x14ac:dyDescent="0.25">
      <c r="A82" t="s">
        <v>174</v>
      </c>
      <c r="B82" s="27">
        <v>0.90531608001300501</v>
      </c>
      <c r="C82" s="27">
        <v>0.98111504374415903</v>
      </c>
      <c r="D82" t="s">
        <v>299</v>
      </c>
    </row>
    <row r="83" spans="1:4" x14ac:dyDescent="0.25">
      <c r="A83" t="s">
        <v>175</v>
      </c>
      <c r="B83" s="27">
        <v>0.91720226673332395</v>
      </c>
      <c r="C83" s="27">
        <v>0.96873399205601296</v>
      </c>
      <c r="D83" t="s">
        <v>299</v>
      </c>
    </row>
    <row r="84" spans="1:4" x14ac:dyDescent="0.25">
      <c r="A84" t="s">
        <v>242</v>
      </c>
      <c r="D84" t="s">
        <v>299</v>
      </c>
    </row>
    <row r="85" spans="1:4" x14ac:dyDescent="0.25">
      <c r="A85" t="s">
        <v>278</v>
      </c>
      <c r="D85" t="s">
        <v>299</v>
      </c>
    </row>
    <row r="86" spans="1:4" x14ac:dyDescent="0.25">
      <c r="A86" t="s">
        <v>177</v>
      </c>
      <c r="B86" s="27">
        <v>0.72827206768812602</v>
      </c>
      <c r="C86" s="27">
        <v>0.71223081237958197</v>
      </c>
      <c r="D86" t="s">
        <v>299</v>
      </c>
    </row>
    <row r="87" spans="1:4" x14ac:dyDescent="0.25">
      <c r="A87" t="s">
        <v>225</v>
      </c>
      <c r="D87" t="s">
        <v>299</v>
      </c>
    </row>
    <row r="88" spans="1:4" x14ac:dyDescent="0.25">
      <c r="A88" t="s">
        <v>71</v>
      </c>
      <c r="B88" s="27">
        <v>0.90496192195964498</v>
      </c>
      <c r="C88" s="27">
        <v>0.88551580125856599</v>
      </c>
      <c r="D88" t="s">
        <v>299</v>
      </c>
    </row>
    <row r="89" spans="1:4" x14ac:dyDescent="0.25">
      <c r="A89" t="s">
        <v>204</v>
      </c>
      <c r="D89" t="s">
        <v>299</v>
      </c>
    </row>
    <row r="90" spans="1:4" x14ac:dyDescent="0.25">
      <c r="A90" t="s">
        <v>228</v>
      </c>
      <c r="D90" t="s">
        <v>299</v>
      </c>
    </row>
    <row r="91" spans="1:4" x14ac:dyDescent="0.25">
      <c r="A91" t="s">
        <v>279</v>
      </c>
      <c r="D91" t="s">
        <v>299</v>
      </c>
    </row>
    <row r="92" spans="1:4" x14ac:dyDescent="0.25">
      <c r="A92" t="s">
        <v>85</v>
      </c>
      <c r="B92" s="27">
        <v>0.98721167864349302</v>
      </c>
      <c r="C92" s="27">
        <v>0.84104312866809094</v>
      </c>
      <c r="D92" t="s">
        <v>299</v>
      </c>
    </row>
    <row r="93" spans="1:4" x14ac:dyDescent="0.25">
      <c r="A93" s="32" t="s">
        <v>149</v>
      </c>
      <c r="B93" s="27">
        <v>0.99561035287549104</v>
      </c>
      <c r="C93" s="27">
        <v>0.82867449792150605</v>
      </c>
      <c r="D93" t="s">
        <v>299</v>
      </c>
    </row>
    <row r="94" spans="1:4" x14ac:dyDescent="0.25">
      <c r="A94" s="32" t="s">
        <v>154</v>
      </c>
      <c r="B94" s="27">
        <v>0.83561362667281103</v>
      </c>
      <c r="C94" s="27">
        <v>0.81196618673351195</v>
      </c>
      <c r="D94" t="s">
        <v>299</v>
      </c>
    </row>
    <row r="95" spans="1:4" x14ac:dyDescent="0.25">
      <c r="A95" s="32" t="s">
        <v>159</v>
      </c>
      <c r="B95" s="27">
        <v>0.92527820020759399</v>
      </c>
      <c r="C95" s="27">
        <v>0.95333521620785</v>
      </c>
      <c r="D95" t="s">
        <v>299</v>
      </c>
    </row>
    <row r="96" spans="1:4" x14ac:dyDescent="0.25">
      <c r="A96" s="32" t="s">
        <v>160</v>
      </c>
      <c r="B96" s="27">
        <v>0.80519179133935104</v>
      </c>
      <c r="C96" s="27">
        <v>0.80920860835277497</v>
      </c>
      <c r="D96" t="s">
        <v>299</v>
      </c>
    </row>
    <row r="97" spans="1:4" x14ac:dyDescent="0.25">
      <c r="A97" s="32" t="s">
        <v>164</v>
      </c>
      <c r="B97" s="27">
        <v>0.82839730683466495</v>
      </c>
      <c r="C97" s="27">
        <v>0.84201588017555595</v>
      </c>
      <c r="D97" t="s">
        <v>299</v>
      </c>
    </row>
    <row r="98" spans="1:4" x14ac:dyDescent="0.25">
      <c r="A98" s="32" t="s">
        <v>168</v>
      </c>
      <c r="B98" s="27">
        <v>0.91439254156594596</v>
      </c>
      <c r="C98" s="27">
        <v>0.81789402290725299</v>
      </c>
      <c r="D98" t="s">
        <v>299</v>
      </c>
    </row>
    <row r="99" spans="1:4" x14ac:dyDescent="0.25">
      <c r="A99" s="33" t="s">
        <v>176</v>
      </c>
      <c r="B99" s="27">
        <v>0.69531628553274905</v>
      </c>
      <c r="C99" s="27">
        <v>0.53029286293104005</v>
      </c>
      <c r="D99" t="s">
        <v>299</v>
      </c>
    </row>
    <row r="100" spans="1:4" x14ac:dyDescent="0.25">
      <c r="A100" s="32" t="s">
        <v>179</v>
      </c>
      <c r="B100" s="27">
        <v>0.80143310345532903</v>
      </c>
      <c r="C100" s="27">
        <v>0.78661201677528403</v>
      </c>
      <c r="D100" t="s">
        <v>299</v>
      </c>
    </row>
    <row r="101" spans="1:4" x14ac:dyDescent="0.25">
      <c r="A101" s="32" t="s">
        <v>171</v>
      </c>
      <c r="B101" s="27">
        <v>0.61063477712573799</v>
      </c>
      <c r="C101" s="27">
        <v>0.53785577836708598</v>
      </c>
      <c r="D101" t="s">
        <v>299</v>
      </c>
    </row>
    <row r="102" spans="1:4" x14ac:dyDescent="0.25">
      <c r="A102" t="s">
        <v>150</v>
      </c>
      <c r="B102" s="27">
        <v>0.79297458893871497</v>
      </c>
      <c r="C102" s="27">
        <v>0.88694452512343902</v>
      </c>
      <c r="D102" t="s">
        <v>300</v>
      </c>
    </row>
    <row r="103" spans="1:4" x14ac:dyDescent="0.25">
      <c r="A103" t="s">
        <v>266</v>
      </c>
      <c r="D103" t="s">
        <v>300</v>
      </c>
    </row>
    <row r="104" spans="1:4" x14ac:dyDescent="0.25">
      <c r="A104" t="s">
        <v>151</v>
      </c>
      <c r="B104" s="27">
        <v>0.87950838502182405</v>
      </c>
      <c r="C104" s="27">
        <v>0.73218724109362099</v>
      </c>
      <c r="D104" t="s">
        <v>300</v>
      </c>
    </row>
    <row r="105" spans="1:4" x14ac:dyDescent="0.25">
      <c r="A105" t="s">
        <v>152</v>
      </c>
      <c r="B105" s="27">
        <v>0.96591182847506596</v>
      </c>
      <c r="C105" s="27">
        <v>0.66121055110692395</v>
      </c>
      <c r="D105" t="s">
        <v>300</v>
      </c>
    </row>
    <row r="106" spans="1:4" x14ac:dyDescent="0.25">
      <c r="A106" t="s">
        <v>117</v>
      </c>
      <c r="B106" s="27">
        <v>0.93079535805264701</v>
      </c>
      <c r="C106" s="27">
        <v>0.894077448747153</v>
      </c>
      <c r="D106" t="s">
        <v>300</v>
      </c>
    </row>
    <row r="107" spans="1:4" x14ac:dyDescent="0.25">
      <c r="A107" t="s">
        <v>153</v>
      </c>
      <c r="B107" s="27">
        <v>0.82777551850345699</v>
      </c>
      <c r="C107" s="27">
        <v>0.73538493207081101</v>
      </c>
      <c r="D107" t="s">
        <v>300</v>
      </c>
    </row>
    <row r="108" spans="1:4" x14ac:dyDescent="0.25">
      <c r="A108" t="s">
        <v>158</v>
      </c>
      <c r="B108" s="27">
        <v>0.791797870745239</v>
      </c>
      <c r="C108" s="27">
        <v>0.63026772434308398</v>
      </c>
      <c r="D108" t="s">
        <v>300</v>
      </c>
    </row>
    <row r="109" spans="1:4" x14ac:dyDescent="0.25">
      <c r="A109" t="s">
        <v>267</v>
      </c>
      <c r="B109" s="27">
        <v>0.95478430375455603</v>
      </c>
      <c r="C109" s="27">
        <v>0.98443807095814695</v>
      </c>
      <c r="D109" t="s">
        <v>300</v>
      </c>
    </row>
    <row r="110" spans="1:4" x14ac:dyDescent="0.25">
      <c r="A110" t="s">
        <v>268</v>
      </c>
      <c r="B110" s="27">
        <v>0.83239737932878699</v>
      </c>
      <c r="C110" s="27">
        <v>0.98974599208827796</v>
      </c>
      <c r="D110" t="s">
        <v>300</v>
      </c>
    </row>
    <row r="111" spans="1:4" x14ac:dyDescent="0.25">
      <c r="A111" t="s">
        <v>161</v>
      </c>
      <c r="B111" s="27">
        <v>0.99663334013466598</v>
      </c>
      <c r="C111" s="27">
        <v>1</v>
      </c>
      <c r="D111" t="s">
        <v>300</v>
      </c>
    </row>
    <row r="112" spans="1:4" x14ac:dyDescent="0.25">
      <c r="A112" t="s">
        <v>49</v>
      </c>
      <c r="D112" t="s">
        <v>300</v>
      </c>
    </row>
    <row r="113" spans="1:4" x14ac:dyDescent="0.25">
      <c r="A113" t="s">
        <v>269</v>
      </c>
      <c r="D113" t="s">
        <v>300</v>
      </c>
    </row>
    <row r="114" spans="1:4" x14ac:dyDescent="0.25">
      <c r="A114" t="s">
        <v>163</v>
      </c>
      <c r="B114" s="27">
        <v>0.88205828779599305</v>
      </c>
      <c r="C114" s="27">
        <v>0.84177008491182204</v>
      </c>
      <c r="D114" t="s">
        <v>300</v>
      </c>
    </row>
    <row r="115" spans="1:4" x14ac:dyDescent="0.25">
      <c r="A115" t="s">
        <v>167</v>
      </c>
      <c r="D115" t="s">
        <v>300</v>
      </c>
    </row>
    <row r="116" spans="1:4" x14ac:dyDescent="0.25">
      <c r="A116" t="s">
        <v>270</v>
      </c>
      <c r="B116" s="27">
        <v>0.87365213314580403</v>
      </c>
      <c r="C116" s="27">
        <v>0.73791478902089302</v>
      </c>
      <c r="D116" t="s">
        <v>300</v>
      </c>
    </row>
    <row r="117" spans="1:4" x14ac:dyDescent="0.25">
      <c r="A117" t="s">
        <v>271</v>
      </c>
      <c r="B117" s="27">
        <v>0.81871955462769697</v>
      </c>
      <c r="C117" s="27">
        <v>0.85317460317460303</v>
      </c>
      <c r="D117" t="s">
        <v>300</v>
      </c>
    </row>
    <row r="118" spans="1:4" x14ac:dyDescent="0.25">
      <c r="A118" t="s">
        <v>272</v>
      </c>
      <c r="D118" t="s">
        <v>300</v>
      </c>
    </row>
    <row r="119" spans="1:4" x14ac:dyDescent="0.25">
      <c r="A119" t="s">
        <v>273</v>
      </c>
      <c r="D119" t="s">
        <v>300</v>
      </c>
    </row>
    <row r="120" spans="1:4" x14ac:dyDescent="0.25">
      <c r="A120" t="s">
        <v>220</v>
      </c>
      <c r="D120" t="s">
        <v>300</v>
      </c>
    </row>
    <row r="121" spans="1:4" x14ac:dyDescent="0.25">
      <c r="A121" t="s">
        <v>274</v>
      </c>
      <c r="D121" t="s">
        <v>300</v>
      </c>
    </row>
    <row r="122" spans="1:4" x14ac:dyDescent="0.25">
      <c r="A122" t="s">
        <v>115</v>
      </c>
      <c r="D122" t="s">
        <v>300</v>
      </c>
    </row>
    <row r="123" spans="1:4" x14ac:dyDescent="0.25">
      <c r="A123" t="s">
        <v>275</v>
      </c>
      <c r="D123" t="s">
        <v>300</v>
      </c>
    </row>
    <row r="124" spans="1:4" x14ac:dyDescent="0.25">
      <c r="A124" t="s">
        <v>169</v>
      </c>
      <c r="B124" s="27">
        <v>0.93019296254256501</v>
      </c>
      <c r="C124" s="27">
        <v>0.71921443736730395</v>
      </c>
      <c r="D124" t="s">
        <v>300</v>
      </c>
    </row>
    <row r="125" spans="1:4" x14ac:dyDescent="0.25">
      <c r="A125" t="s">
        <v>170</v>
      </c>
      <c r="B125" s="27">
        <v>0.96296748961134204</v>
      </c>
      <c r="C125" s="27">
        <v>0.85355217253409499</v>
      </c>
      <c r="D125" t="s">
        <v>300</v>
      </c>
    </row>
    <row r="126" spans="1:4" x14ac:dyDescent="0.25">
      <c r="A126" t="s">
        <v>276</v>
      </c>
      <c r="D126" t="s">
        <v>300</v>
      </c>
    </row>
    <row r="127" spans="1:4" x14ac:dyDescent="0.25">
      <c r="A127" t="s">
        <v>63</v>
      </c>
      <c r="D127" t="s">
        <v>300</v>
      </c>
    </row>
    <row r="128" spans="1:4" x14ac:dyDescent="0.25">
      <c r="A128" t="s">
        <v>172</v>
      </c>
      <c r="D128" t="s">
        <v>300</v>
      </c>
    </row>
    <row r="129" spans="1:4" x14ac:dyDescent="0.25">
      <c r="A129" t="s">
        <v>277</v>
      </c>
      <c r="D129" t="s">
        <v>300</v>
      </c>
    </row>
    <row r="130" spans="1:4" x14ac:dyDescent="0.25">
      <c r="A130" t="s">
        <v>121</v>
      </c>
      <c r="B130" s="27">
        <v>0.85802469135802495</v>
      </c>
      <c r="C130" s="27">
        <v>0.75337703615415197</v>
      </c>
      <c r="D130" t="s">
        <v>300</v>
      </c>
    </row>
    <row r="131" spans="1:4" x14ac:dyDescent="0.25">
      <c r="A131" t="s">
        <v>173</v>
      </c>
      <c r="B131" s="27">
        <v>0.78299570288520604</v>
      </c>
      <c r="C131" s="27">
        <v>0.66941477008824901</v>
      </c>
      <c r="D131" t="s">
        <v>300</v>
      </c>
    </row>
    <row r="132" spans="1:4" x14ac:dyDescent="0.25">
      <c r="A132" t="s">
        <v>174</v>
      </c>
      <c r="B132" s="27">
        <v>0.93835616438356195</v>
      </c>
      <c r="C132" s="27">
        <v>0.94512195121951204</v>
      </c>
      <c r="D132" t="s">
        <v>300</v>
      </c>
    </row>
    <row r="133" spans="1:4" x14ac:dyDescent="0.25">
      <c r="A133" t="s">
        <v>175</v>
      </c>
      <c r="B133" s="27">
        <v>0.94337263308324404</v>
      </c>
      <c r="C133" s="27">
        <v>0.95602069614299201</v>
      </c>
      <c r="D133" t="s">
        <v>300</v>
      </c>
    </row>
    <row r="134" spans="1:4" x14ac:dyDescent="0.25">
      <c r="A134" t="s">
        <v>242</v>
      </c>
      <c r="D134" t="s">
        <v>300</v>
      </c>
    </row>
    <row r="135" spans="1:4" x14ac:dyDescent="0.25">
      <c r="A135" t="s">
        <v>278</v>
      </c>
      <c r="D135" t="s">
        <v>300</v>
      </c>
    </row>
    <row r="136" spans="1:4" x14ac:dyDescent="0.25">
      <c r="A136" t="s">
        <v>177</v>
      </c>
      <c r="D136" t="s">
        <v>300</v>
      </c>
    </row>
    <row r="137" spans="1:4" x14ac:dyDescent="0.25">
      <c r="A137" t="s">
        <v>225</v>
      </c>
      <c r="D137" t="s">
        <v>300</v>
      </c>
    </row>
    <row r="138" spans="1:4" x14ac:dyDescent="0.25">
      <c r="A138" t="s">
        <v>71</v>
      </c>
      <c r="B138" s="27">
        <v>0.90287010657380995</v>
      </c>
      <c r="C138" s="27">
        <v>0.85392902408111504</v>
      </c>
      <c r="D138" t="s">
        <v>300</v>
      </c>
    </row>
    <row r="139" spans="1:4" x14ac:dyDescent="0.25">
      <c r="A139" t="s">
        <v>204</v>
      </c>
      <c r="B139" s="27">
        <v>0.98962538063876504</v>
      </c>
      <c r="C139" s="27">
        <v>0.887365825355381</v>
      </c>
      <c r="D139" t="s">
        <v>300</v>
      </c>
    </row>
    <row r="140" spans="1:4" x14ac:dyDescent="0.25">
      <c r="A140" t="s">
        <v>228</v>
      </c>
      <c r="D140" t="s">
        <v>300</v>
      </c>
    </row>
    <row r="141" spans="1:4" x14ac:dyDescent="0.25">
      <c r="A141" t="s">
        <v>279</v>
      </c>
      <c r="D141" t="s">
        <v>300</v>
      </c>
    </row>
    <row r="142" spans="1:4" x14ac:dyDescent="0.25">
      <c r="A142" t="s">
        <v>85</v>
      </c>
      <c r="B142" s="27">
        <v>0.9</v>
      </c>
      <c r="C142" s="27">
        <v>0.46185372005044101</v>
      </c>
      <c r="D142" t="s">
        <v>300</v>
      </c>
    </row>
    <row r="143" spans="1:4" x14ac:dyDescent="0.25">
      <c r="A143" s="32" t="s">
        <v>149</v>
      </c>
      <c r="B143" s="27">
        <v>0.99316399472551897</v>
      </c>
      <c r="C143" s="27">
        <v>0.96158283341024497</v>
      </c>
      <c r="D143" t="s">
        <v>300</v>
      </c>
    </row>
    <row r="144" spans="1:4" x14ac:dyDescent="0.25">
      <c r="A144" s="32" t="s">
        <v>154</v>
      </c>
      <c r="B144" s="27">
        <v>0.842790516906335</v>
      </c>
      <c r="C144" s="27">
        <v>0.75495049504950495</v>
      </c>
      <c r="D144" t="s">
        <v>300</v>
      </c>
    </row>
    <row r="145" spans="1:4" x14ac:dyDescent="0.25">
      <c r="A145" s="32" t="s">
        <v>159</v>
      </c>
      <c r="B145" s="27">
        <v>0.87457646921369303</v>
      </c>
      <c r="C145" s="27">
        <v>0.66451990632318503</v>
      </c>
      <c r="D145" t="s">
        <v>300</v>
      </c>
    </row>
    <row r="146" spans="1:4" x14ac:dyDescent="0.25">
      <c r="A146" s="32" t="s">
        <v>160</v>
      </c>
      <c r="B146" s="27">
        <v>0.87931034482758597</v>
      </c>
      <c r="C146" s="27">
        <v>1</v>
      </c>
      <c r="D146" t="s">
        <v>300</v>
      </c>
    </row>
    <row r="147" spans="1:4" x14ac:dyDescent="0.25">
      <c r="A147" s="32" t="s">
        <v>164</v>
      </c>
      <c r="B147" s="27">
        <v>0.96256837292840203</v>
      </c>
      <c r="C147" s="27">
        <v>0.97920277296360503</v>
      </c>
      <c r="D147" t="s">
        <v>300</v>
      </c>
    </row>
    <row r="148" spans="1:4" x14ac:dyDescent="0.25">
      <c r="A148" s="32" t="s">
        <v>168</v>
      </c>
      <c r="B148" s="27">
        <v>0.97049591964846205</v>
      </c>
      <c r="C148" s="27">
        <v>0.90874965874965896</v>
      </c>
      <c r="D148" t="s">
        <v>300</v>
      </c>
    </row>
    <row r="149" spans="1:4" x14ac:dyDescent="0.25">
      <c r="A149" s="33" t="s">
        <v>176</v>
      </c>
      <c r="B149" s="27">
        <v>0.83558469076943498</v>
      </c>
      <c r="C149" s="27">
        <v>0.75573349149861602</v>
      </c>
      <c r="D149" t="s">
        <v>300</v>
      </c>
    </row>
    <row r="150" spans="1:4" x14ac:dyDescent="0.25">
      <c r="A150" s="32" t="s">
        <v>179</v>
      </c>
      <c r="D150" t="s">
        <v>300</v>
      </c>
    </row>
    <row r="151" spans="1:4" x14ac:dyDescent="0.25">
      <c r="A151" s="32" t="s">
        <v>171</v>
      </c>
      <c r="D151" t="s">
        <v>300</v>
      </c>
    </row>
    <row r="152" spans="1:4" x14ac:dyDescent="0.25">
      <c r="A152" t="s">
        <v>150</v>
      </c>
      <c r="D152" t="s">
        <v>301</v>
      </c>
    </row>
    <row r="153" spans="1:4" x14ac:dyDescent="0.25">
      <c r="A153" t="s">
        <v>266</v>
      </c>
      <c r="D153" t="s">
        <v>301</v>
      </c>
    </row>
    <row r="154" spans="1:4" x14ac:dyDescent="0.25">
      <c r="A154" t="s">
        <v>151</v>
      </c>
      <c r="D154" t="s">
        <v>301</v>
      </c>
    </row>
    <row r="155" spans="1:4" x14ac:dyDescent="0.25">
      <c r="A155" t="s">
        <v>152</v>
      </c>
      <c r="D155" t="s">
        <v>301</v>
      </c>
    </row>
    <row r="156" spans="1:4" x14ac:dyDescent="0.25">
      <c r="A156" t="s">
        <v>117</v>
      </c>
      <c r="D156" t="s">
        <v>301</v>
      </c>
    </row>
    <row r="157" spans="1:4" x14ac:dyDescent="0.25">
      <c r="A157" t="s">
        <v>153</v>
      </c>
      <c r="D157" t="s">
        <v>301</v>
      </c>
    </row>
    <row r="158" spans="1:4" x14ac:dyDescent="0.25">
      <c r="A158" t="s">
        <v>158</v>
      </c>
      <c r="B158" s="27">
        <v>0.90938680616099998</v>
      </c>
      <c r="C158" s="27">
        <v>0.61772888214466404</v>
      </c>
      <c r="D158" t="s">
        <v>301</v>
      </c>
    </row>
    <row r="159" spans="1:4" x14ac:dyDescent="0.25">
      <c r="A159" t="s">
        <v>267</v>
      </c>
      <c r="D159" t="s">
        <v>301</v>
      </c>
    </row>
    <row r="160" spans="1:4" x14ac:dyDescent="0.25">
      <c r="A160" t="s">
        <v>268</v>
      </c>
      <c r="D160" t="s">
        <v>301</v>
      </c>
    </row>
    <row r="161" spans="1:4" x14ac:dyDescent="0.25">
      <c r="A161" t="s">
        <v>161</v>
      </c>
      <c r="B161" s="27">
        <v>0.80143483459545595</v>
      </c>
      <c r="C161" s="27">
        <v>1</v>
      </c>
      <c r="D161" t="s">
        <v>301</v>
      </c>
    </row>
    <row r="162" spans="1:4" x14ac:dyDescent="0.25">
      <c r="A162" t="s">
        <v>49</v>
      </c>
      <c r="D162" t="s">
        <v>301</v>
      </c>
    </row>
    <row r="163" spans="1:4" x14ac:dyDescent="0.25">
      <c r="A163" t="s">
        <v>269</v>
      </c>
      <c r="D163" t="s">
        <v>301</v>
      </c>
    </row>
    <row r="164" spans="1:4" x14ac:dyDescent="0.25">
      <c r="A164" t="s">
        <v>163</v>
      </c>
      <c r="D164" t="s">
        <v>301</v>
      </c>
    </row>
    <row r="165" spans="1:4" x14ac:dyDescent="0.25">
      <c r="A165" t="s">
        <v>167</v>
      </c>
      <c r="D165" t="s">
        <v>301</v>
      </c>
    </row>
    <row r="166" spans="1:4" x14ac:dyDescent="0.25">
      <c r="A166" t="s">
        <v>270</v>
      </c>
      <c r="D166" t="s">
        <v>301</v>
      </c>
    </row>
    <row r="167" spans="1:4" x14ac:dyDescent="0.25">
      <c r="A167" t="s">
        <v>271</v>
      </c>
      <c r="D167" t="s">
        <v>301</v>
      </c>
    </row>
    <row r="168" spans="1:4" x14ac:dyDescent="0.25">
      <c r="A168" t="s">
        <v>272</v>
      </c>
      <c r="D168" t="s">
        <v>301</v>
      </c>
    </row>
    <row r="169" spans="1:4" x14ac:dyDescent="0.25">
      <c r="A169" t="s">
        <v>273</v>
      </c>
      <c r="D169" t="s">
        <v>301</v>
      </c>
    </row>
    <row r="170" spans="1:4" x14ac:dyDescent="0.25">
      <c r="A170" t="s">
        <v>220</v>
      </c>
      <c r="B170" s="27">
        <v>0.80722702278083303</v>
      </c>
      <c r="C170" s="27">
        <v>0.88789107763615305</v>
      </c>
      <c r="D170" t="s">
        <v>301</v>
      </c>
    </row>
    <row r="171" spans="1:4" x14ac:dyDescent="0.25">
      <c r="A171" t="s">
        <v>274</v>
      </c>
      <c r="D171" t="s">
        <v>301</v>
      </c>
    </row>
    <row r="172" spans="1:4" x14ac:dyDescent="0.25">
      <c r="A172" t="s">
        <v>115</v>
      </c>
      <c r="D172" t="s">
        <v>301</v>
      </c>
    </row>
    <row r="173" spans="1:4" x14ac:dyDescent="0.25">
      <c r="A173" t="s">
        <v>275</v>
      </c>
      <c r="D173" t="s">
        <v>301</v>
      </c>
    </row>
    <row r="174" spans="1:4" x14ac:dyDescent="0.25">
      <c r="A174" t="s">
        <v>169</v>
      </c>
      <c r="D174" t="s">
        <v>301</v>
      </c>
    </row>
    <row r="175" spans="1:4" x14ac:dyDescent="0.25">
      <c r="A175" t="s">
        <v>170</v>
      </c>
      <c r="B175" s="27">
        <v>0.79464937170652605</v>
      </c>
      <c r="C175" s="27">
        <v>0.67475839852738195</v>
      </c>
      <c r="D175" t="s">
        <v>301</v>
      </c>
    </row>
    <row r="176" spans="1:4" x14ac:dyDescent="0.25">
      <c r="A176" t="s">
        <v>276</v>
      </c>
      <c r="D176" t="s">
        <v>301</v>
      </c>
    </row>
    <row r="177" spans="1:4" x14ac:dyDescent="0.25">
      <c r="A177" t="s">
        <v>63</v>
      </c>
      <c r="D177" t="s">
        <v>301</v>
      </c>
    </row>
    <row r="178" spans="1:4" x14ac:dyDescent="0.25">
      <c r="A178" t="s">
        <v>172</v>
      </c>
      <c r="D178" t="s">
        <v>301</v>
      </c>
    </row>
    <row r="179" spans="1:4" x14ac:dyDescent="0.25">
      <c r="A179" t="s">
        <v>277</v>
      </c>
      <c r="D179" t="s">
        <v>301</v>
      </c>
    </row>
    <row r="180" spans="1:4" x14ac:dyDescent="0.25">
      <c r="A180" t="s">
        <v>121</v>
      </c>
      <c r="B180" s="27">
        <v>0.77210098416773598</v>
      </c>
      <c r="C180" s="27">
        <v>0.57249322493224897</v>
      </c>
      <c r="D180" t="s">
        <v>301</v>
      </c>
    </row>
    <row r="181" spans="1:4" x14ac:dyDescent="0.25">
      <c r="A181" t="s">
        <v>173</v>
      </c>
      <c r="B181" s="27">
        <v>0.84936886395511901</v>
      </c>
      <c r="C181" s="27">
        <v>0.47839506172839502</v>
      </c>
      <c r="D181" t="s">
        <v>301</v>
      </c>
    </row>
    <row r="182" spans="1:4" x14ac:dyDescent="0.25">
      <c r="A182" t="s">
        <v>174</v>
      </c>
      <c r="D182" t="s">
        <v>301</v>
      </c>
    </row>
    <row r="183" spans="1:4" x14ac:dyDescent="0.25">
      <c r="A183" t="s">
        <v>175</v>
      </c>
      <c r="B183" s="27">
        <v>1</v>
      </c>
      <c r="C183" s="27">
        <v>1</v>
      </c>
      <c r="D183" t="s">
        <v>301</v>
      </c>
    </row>
    <row r="184" spans="1:4" x14ac:dyDescent="0.25">
      <c r="A184" t="s">
        <v>242</v>
      </c>
      <c r="D184" t="s">
        <v>301</v>
      </c>
    </row>
    <row r="185" spans="1:4" x14ac:dyDescent="0.25">
      <c r="A185" t="s">
        <v>278</v>
      </c>
      <c r="D185" t="s">
        <v>301</v>
      </c>
    </row>
    <row r="186" spans="1:4" x14ac:dyDescent="0.25">
      <c r="A186" t="s">
        <v>177</v>
      </c>
      <c r="D186" t="s">
        <v>301</v>
      </c>
    </row>
    <row r="187" spans="1:4" x14ac:dyDescent="0.25">
      <c r="A187" t="s">
        <v>225</v>
      </c>
      <c r="B187" s="27">
        <v>0.79726137736609004</v>
      </c>
      <c r="C187" s="27">
        <v>0.74657672170761202</v>
      </c>
      <c r="D187" t="s">
        <v>301</v>
      </c>
    </row>
    <row r="188" spans="1:4" x14ac:dyDescent="0.25">
      <c r="A188" t="s">
        <v>71</v>
      </c>
      <c r="B188" s="27">
        <v>0.87616580310880798</v>
      </c>
      <c r="C188" s="27">
        <v>0.84533829718355502</v>
      </c>
      <c r="D188" t="s">
        <v>301</v>
      </c>
    </row>
    <row r="189" spans="1:4" x14ac:dyDescent="0.25">
      <c r="A189" t="s">
        <v>204</v>
      </c>
      <c r="B189" s="27">
        <v>1</v>
      </c>
      <c r="C189" s="27">
        <v>0.94998799951998103</v>
      </c>
      <c r="D189" t="s">
        <v>301</v>
      </c>
    </row>
    <row r="190" spans="1:4" x14ac:dyDescent="0.25">
      <c r="A190" t="s">
        <v>228</v>
      </c>
      <c r="B190" s="27">
        <v>0.71807228915662702</v>
      </c>
      <c r="C190" s="27">
        <v>0.91442953020134199</v>
      </c>
      <c r="D190" t="s">
        <v>301</v>
      </c>
    </row>
    <row r="191" spans="1:4" x14ac:dyDescent="0.25">
      <c r="A191" t="s">
        <v>279</v>
      </c>
      <c r="D191" t="s">
        <v>301</v>
      </c>
    </row>
    <row r="192" spans="1:4" x14ac:dyDescent="0.25">
      <c r="A192" t="s">
        <v>85</v>
      </c>
      <c r="B192" s="27">
        <v>0.87405475880052197</v>
      </c>
      <c r="C192" s="27">
        <v>0.52219796215429404</v>
      </c>
      <c r="D192" t="s">
        <v>301</v>
      </c>
    </row>
    <row r="193" spans="1:4" x14ac:dyDescent="0.25">
      <c r="A193" s="32" t="s">
        <v>149</v>
      </c>
      <c r="B193" s="27">
        <v>0.95130564536185003</v>
      </c>
      <c r="C193" s="27">
        <v>0.90287420161066401</v>
      </c>
      <c r="D193" t="s">
        <v>301</v>
      </c>
    </row>
    <row r="194" spans="1:4" x14ac:dyDescent="0.25">
      <c r="A194" s="32" t="s">
        <v>154</v>
      </c>
      <c r="B194" s="27">
        <v>0.95508204751408299</v>
      </c>
      <c r="C194" s="27">
        <v>0.94385255939260404</v>
      </c>
      <c r="D194" t="s">
        <v>301</v>
      </c>
    </row>
    <row r="195" spans="1:4" x14ac:dyDescent="0.25">
      <c r="A195" s="32" t="s">
        <v>159</v>
      </c>
      <c r="D195" t="s">
        <v>301</v>
      </c>
    </row>
    <row r="196" spans="1:4" x14ac:dyDescent="0.25">
      <c r="A196" s="32" t="s">
        <v>160</v>
      </c>
      <c r="D196" t="s">
        <v>301</v>
      </c>
    </row>
    <row r="197" spans="1:4" x14ac:dyDescent="0.25">
      <c r="A197" s="32" t="s">
        <v>164</v>
      </c>
      <c r="D197" t="s">
        <v>301</v>
      </c>
    </row>
    <row r="198" spans="1:4" x14ac:dyDescent="0.25">
      <c r="A198" s="32" t="s">
        <v>168</v>
      </c>
      <c r="D198" t="s">
        <v>301</v>
      </c>
    </row>
    <row r="199" spans="1:4" x14ac:dyDescent="0.25">
      <c r="A199" s="33" t="s">
        <v>176</v>
      </c>
      <c r="B199" s="27">
        <v>0.72175992348158802</v>
      </c>
      <c r="C199" s="27">
        <v>0.84009673717002797</v>
      </c>
      <c r="D199" t="s">
        <v>301</v>
      </c>
    </row>
    <row r="200" spans="1:4" x14ac:dyDescent="0.25">
      <c r="A200" s="32" t="s">
        <v>179</v>
      </c>
      <c r="B200" s="27">
        <v>0.76178790534618801</v>
      </c>
      <c r="C200" s="27">
        <v>0.58262146289375305</v>
      </c>
      <c r="D200" t="s">
        <v>301</v>
      </c>
    </row>
    <row r="201" spans="1:4" x14ac:dyDescent="0.25">
      <c r="A201" s="32" t="s">
        <v>171</v>
      </c>
      <c r="B201" s="27">
        <v>0.425406661502711</v>
      </c>
      <c r="C201" s="27">
        <v>0.43725617685305601</v>
      </c>
      <c r="D201" t="s">
        <v>301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7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302</v>
      </c>
      <c r="B1" s="26" t="s">
        <v>14</v>
      </c>
      <c r="C1" s="32" t="s">
        <v>31</v>
      </c>
      <c r="D1" t="s">
        <v>303</v>
      </c>
    </row>
    <row r="2" spans="1:4" x14ac:dyDescent="0.25">
      <c r="A2" t="s">
        <v>150</v>
      </c>
      <c r="B2">
        <v>0.76154002026342504</v>
      </c>
      <c r="C2">
        <v>0.980775524969423</v>
      </c>
      <c r="D2" t="s">
        <v>298</v>
      </c>
    </row>
    <row r="3" spans="1:4" x14ac:dyDescent="0.25">
      <c r="A3" t="s">
        <v>266</v>
      </c>
      <c r="B3">
        <v>0.72667493611107004</v>
      </c>
      <c r="C3">
        <v>0.986003233056027</v>
      </c>
      <c r="D3" t="s">
        <v>298</v>
      </c>
    </row>
    <row r="4" spans="1:4" x14ac:dyDescent="0.25">
      <c r="A4" t="s">
        <v>151</v>
      </c>
      <c r="B4">
        <v>0.72700330941635505</v>
      </c>
      <c r="C4">
        <v>0.92346330117903797</v>
      </c>
      <c r="D4" t="s">
        <v>298</v>
      </c>
    </row>
    <row r="5" spans="1:4" x14ac:dyDescent="0.25">
      <c r="A5" t="s">
        <v>152</v>
      </c>
      <c r="B5">
        <v>0.74769585253456206</v>
      </c>
      <c r="C5">
        <v>0.92624836483377704</v>
      </c>
      <c r="D5" t="s">
        <v>298</v>
      </c>
    </row>
    <row r="6" spans="1:4" x14ac:dyDescent="0.25">
      <c r="A6" t="s">
        <v>117</v>
      </c>
      <c r="B6">
        <v>0.95192662634523095</v>
      </c>
      <c r="C6">
        <v>0.95345135984000196</v>
      </c>
      <c r="D6" t="s">
        <v>298</v>
      </c>
    </row>
    <row r="7" spans="1:4" x14ac:dyDescent="0.25">
      <c r="A7" t="s">
        <v>153</v>
      </c>
      <c r="B7">
        <v>0.81420118343195302</v>
      </c>
      <c r="C7">
        <v>0.78234530506274302</v>
      </c>
      <c r="D7" t="s">
        <v>298</v>
      </c>
    </row>
    <row r="8" spans="1:4" x14ac:dyDescent="0.25">
      <c r="A8" t="s">
        <v>158</v>
      </c>
      <c r="B8">
        <v>0.75739509286860796</v>
      </c>
      <c r="C8">
        <v>0.81524069382186704</v>
      </c>
      <c r="D8" t="s">
        <v>298</v>
      </c>
    </row>
    <row r="9" spans="1:4" x14ac:dyDescent="0.25">
      <c r="A9" t="s">
        <v>267</v>
      </c>
      <c r="B9">
        <v>0.86456165990423595</v>
      </c>
      <c r="C9">
        <v>0.99346360699059599</v>
      </c>
      <c r="D9" t="s">
        <v>298</v>
      </c>
    </row>
    <row r="10" spans="1:4" x14ac:dyDescent="0.25">
      <c r="A10" t="s">
        <v>268</v>
      </c>
      <c r="B10">
        <v>0.83959899749373401</v>
      </c>
      <c r="C10">
        <v>1</v>
      </c>
      <c r="D10" t="s">
        <v>298</v>
      </c>
    </row>
    <row r="11" spans="1:4" x14ac:dyDescent="0.25">
      <c r="A11" t="s">
        <v>161</v>
      </c>
      <c r="B11">
        <v>0.95736034497031197</v>
      </c>
      <c r="C11">
        <v>1</v>
      </c>
      <c r="D11" t="s">
        <v>298</v>
      </c>
    </row>
    <row r="12" spans="1:4" x14ac:dyDescent="0.25">
      <c r="A12" t="s">
        <v>49</v>
      </c>
      <c r="B12">
        <v>0.77889447236180898</v>
      </c>
      <c r="C12">
        <v>0.845612663670119</v>
      </c>
      <c r="D12" t="s">
        <v>298</v>
      </c>
    </row>
    <row r="13" spans="1:4" x14ac:dyDescent="0.25">
      <c r="A13" t="s">
        <v>269</v>
      </c>
      <c r="B13">
        <v>0.81611170784103104</v>
      </c>
      <c r="C13">
        <v>0.74562548968399101</v>
      </c>
      <c r="D13" t="s">
        <v>298</v>
      </c>
    </row>
    <row r="14" spans="1:4" x14ac:dyDescent="0.25">
      <c r="A14" t="s">
        <v>163</v>
      </c>
      <c r="B14">
        <v>0.53571428571428603</v>
      </c>
      <c r="C14">
        <v>0.65714285714285703</v>
      </c>
      <c r="D14" t="s">
        <v>298</v>
      </c>
    </row>
    <row r="15" spans="1:4" x14ac:dyDescent="0.25">
      <c r="A15" t="s">
        <v>167</v>
      </c>
      <c r="B15">
        <v>0.892573262076653</v>
      </c>
      <c r="C15">
        <v>0.93561465404953104</v>
      </c>
      <c r="D15" t="s">
        <v>298</v>
      </c>
    </row>
    <row r="16" spans="1:4" x14ac:dyDescent="0.25">
      <c r="A16" t="s">
        <v>270</v>
      </c>
      <c r="B16">
        <v>0.72413858465924397</v>
      </c>
      <c r="C16">
        <v>0.82913666510445505</v>
      </c>
      <c r="D16" t="s">
        <v>298</v>
      </c>
    </row>
    <row r="17" spans="1:4" x14ac:dyDescent="0.25">
      <c r="A17" t="s">
        <v>271</v>
      </c>
      <c r="B17">
        <v>0.732059542323928</v>
      </c>
      <c r="C17">
        <v>0.72819017716976897</v>
      </c>
      <c r="D17" t="s">
        <v>298</v>
      </c>
    </row>
    <row r="18" spans="1:4" x14ac:dyDescent="0.25">
      <c r="A18" t="s">
        <v>272</v>
      </c>
      <c r="B18">
        <v>0.67962184873949605</v>
      </c>
      <c r="C18">
        <v>0.91500904159132002</v>
      </c>
      <c r="D18" t="s">
        <v>298</v>
      </c>
    </row>
    <row r="19" spans="1:4" x14ac:dyDescent="0.25">
      <c r="A19" t="s">
        <v>273</v>
      </c>
      <c r="B19">
        <v>0.80332323126763505</v>
      </c>
      <c r="C19">
        <v>0.99489958559132896</v>
      </c>
      <c r="D19" t="s">
        <v>298</v>
      </c>
    </row>
    <row r="20" spans="1:4" x14ac:dyDescent="0.25">
      <c r="A20" t="s">
        <v>220</v>
      </c>
      <c r="B20">
        <v>0.92948903699410801</v>
      </c>
      <c r="C20">
        <v>0.94793964528368502</v>
      </c>
      <c r="D20" t="s">
        <v>298</v>
      </c>
    </row>
    <row r="21" spans="1:4" x14ac:dyDescent="0.25">
      <c r="A21" t="s">
        <v>274</v>
      </c>
      <c r="B21">
        <v>0.852287153982069</v>
      </c>
      <c r="C21">
        <v>0.85529059751564096</v>
      </c>
      <c r="D21" t="s">
        <v>298</v>
      </c>
    </row>
    <row r="22" spans="1:4" x14ac:dyDescent="0.25">
      <c r="A22" t="s">
        <v>115</v>
      </c>
      <c r="B22">
        <v>0.77282582510238496</v>
      </c>
      <c r="C22">
        <v>0.832491412406547</v>
      </c>
      <c r="D22" t="s">
        <v>298</v>
      </c>
    </row>
    <row r="23" spans="1:4" x14ac:dyDescent="0.25">
      <c r="A23" t="s">
        <v>275</v>
      </c>
      <c r="B23">
        <v>0.77333965949089101</v>
      </c>
      <c r="C23">
        <v>0.86741567488875904</v>
      </c>
      <c r="D23" t="s">
        <v>298</v>
      </c>
    </row>
    <row r="24" spans="1:4" x14ac:dyDescent="0.25">
      <c r="A24" t="s">
        <v>169</v>
      </c>
      <c r="B24">
        <v>0.81010719754977001</v>
      </c>
      <c r="C24">
        <v>0.96776792908944398</v>
      </c>
      <c r="D24" t="s">
        <v>298</v>
      </c>
    </row>
    <row r="25" spans="1:4" x14ac:dyDescent="0.25">
      <c r="A25" t="s">
        <v>170</v>
      </c>
      <c r="B25">
        <v>0.74205703519739696</v>
      </c>
      <c r="C25">
        <v>0.71781465287958801</v>
      </c>
      <c r="D25" t="s">
        <v>298</v>
      </c>
    </row>
    <row r="26" spans="1:4" x14ac:dyDescent="0.25">
      <c r="A26" t="s">
        <v>276</v>
      </c>
      <c r="B26">
        <v>0.70388033817472395</v>
      </c>
      <c r="C26">
        <v>0.74273858921161795</v>
      </c>
      <c r="D26" t="s">
        <v>298</v>
      </c>
    </row>
    <row r="27" spans="1:4" x14ac:dyDescent="0.25">
      <c r="A27" t="s">
        <v>63</v>
      </c>
      <c r="B27">
        <v>0.79856630824372798</v>
      </c>
      <c r="C27">
        <v>0.83907111231589404</v>
      </c>
      <c r="D27" t="s">
        <v>298</v>
      </c>
    </row>
    <row r="28" spans="1:4" x14ac:dyDescent="0.25">
      <c r="A28" t="s">
        <v>172</v>
      </c>
      <c r="B28">
        <v>0.884908195253023</v>
      </c>
      <c r="C28">
        <v>0.894925630111435</v>
      </c>
      <c r="D28" t="s">
        <v>298</v>
      </c>
    </row>
    <row r="29" spans="1:4" x14ac:dyDescent="0.25">
      <c r="A29" t="s">
        <v>277</v>
      </c>
      <c r="B29">
        <v>0.70748299319727903</v>
      </c>
      <c r="C29">
        <v>0.80699708454810504</v>
      </c>
      <c r="D29" t="s">
        <v>298</v>
      </c>
    </row>
    <row r="30" spans="1:4" x14ac:dyDescent="0.25">
      <c r="A30" t="s">
        <v>121</v>
      </c>
      <c r="B30">
        <v>0.88371919898756801</v>
      </c>
      <c r="C30">
        <v>0.92291653503506699</v>
      </c>
      <c r="D30" t="s">
        <v>298</v>
      </c>
    </row>
    <row r="31" spans="1:4" x14ac:dyDescent="0.25">
      <c r="A31" t="s">
        <v>173</v>
      </c>
      <c r="B31">
        <v>0.86881446014446095</v>
      </c>
      <c r="C31">
        <v>0.91954209396613396</v>
      </c>
      <c r="D31" t="s">
        <v>298</v>
      </c>
    </row>
    <row r="32" spans="1:4" x14ac:dyDescent="0.25">
      <c r="A32" t="s">
        <v>174</v>
      </c>
      <c r="B32">
        <v>0.86900594154480204</v>
      </c>
      <c r="C32">
        <v>0.99753712884425505</v>
      </c>
      <c r="D32" t="s">
        <v>298</v>
      </c>
    </row>
    <row r="33" spans="1:4" x14ac:dyDescent="0.25">
      <c r="A33" t="s">
        <v>175</v>
      </c>
      <c r="B33">
        <v>0.85777636997149198</v>
      </c>
      <c r="C33">
        <v>0.95706028075970295</v>
      </c>
      <c r="D33" t="s">
        <v>298</v>
      </c>
    </row>
    <row r="34" spans="1:4" x14ac:dyDescent="0.25">
      <c r="A34" t="s">
        <v>242</v>
      </c>
      <c r="B34">
        <v>0.58525345622119795</v>
      </c>
      <c r="C34">
        <v>0.67567567567567599</v>
      </c>
      <c r="D34" t="s">
        <v>298</v>
      </c>
    </row>
    <row r="35" spans="1:4" x14ac:dyDescent="0.25">
      <c r="A35" t="s">
        <v>278</v>
      </c>
      <c r="B35">
        <v>0.85149313962873296</v>
      </c>
      <c r="C35">
        <v>0.88341451728818998</v>
      </c>
      <c r="D35" t="s">
        <v>298</v>
      </c>
    </row>
    <row r="36" spans="1:4" x14ac:dyDescent="0.25">
      <c r="A36" t="s">
        <v>177</v>
      </c>
      <c r="B36">
        <v>0.82522676630128999</v>
      </c>
      <c r="C36">
        <v>0.62044200940287997</v>
      </c>
      <c r="D36" t="s">
        <v>298</v>
      </c>
    </row>
    <row r="37" spans="1:4" x14ac:dyDescent="0.25">
      <c r="A37" t="s">
        <v>225</v>
      </c>
      <c r="B37">
        <v>0.95378311013476402</v>
      </c>
      <c r="C37">
        <v>0.95336684146540596</v>
      </c>
      <c r="D37" t="s">
        <v>298</v>
      </c>
    </row>
    <row r="38" spans="1:4" x14ac:dyDescent="0.25">
      <c r="A38" t="s">
        <v>71</v>
      </c>
      <c r="B38">
        <v>0.87880836728763001</v>
      </c>
      <c r="C38">
        <v>0.87380418557710304</v>
      </c>
      <c r="D38" t="s">
        <v>298</v>
      </c>
    </row>
    <row r="39" spans="1:4" x14ac:dyDescent="0.25">
      <c r="A39" t="s">
        <v>204</v>
      </c>
      <c r="B39">
        <v>0.91669454667112704</v>
      </c>
      <c r="C39">
        <v>0.72206660441954595</v>
      </c>
      <c r="D39" t="s">
        <v>298</v>
      </c>
    </row>
    <row r="40" spans="1:4" x14ac:dyDescent="0.25">
      <c r="A40" t="s">
        <v>228</v>
      </c>
      <c r="B40">
        <v>0.726485635576545</v>
      </c>
      <c r="C40">
        <v>0.98223774100501005</v>
      </c>
      <c r="D40" t="s">
        <v>298</v>
      </c>
    </row>
    <row r="41" spans="1:4" x14ac:dyDescent="0.25">
      <c r="A41" t="s">
        <v>279</v>
      </c>
      <c r="B41">
        <v>0.95485510930350803</v>
      </c>
      <c r="C41">
        <v>0.92652392652392601</v>
      </c>
      <c r="D41" t="s">
        <v>298</v>
      </c>
    </row>
    <row r="42" spans="1:4" x14ac:dyDescent="0.25">
      <c r="A42" t="s">
        <v>85</v>
      </c>
      <c r="B42">
        <v>0.73344518712959705</v>
      </c>
      <c r="C42">
        <v>0.883679098213215</v>
      </c>
      <c r="D42" t="s">
        <v>298</v>
      </c>
    </row>
    <row r="43" spans="1:4" x14ac:dyDescent="0.25">
      <c r="A43" t="s">
        <v>149</v>
      </c>
      <c r="B43">
        <v>0.99561035287549104</v>
      </c>
      <c r="C43">
        <v>0.82867449792150605</v>
      </c>
      <c r="D43" t="s">
        <v>299</v>
      </c>
    </row>
    <row r="44" spans="1:4" x14ac:dyDescent="0.25">
      <c r="A44" t="s">
        <v>150</v>
      </c>
      <c r="B44">
        <v>0.87234039422060905</v>
      </c>
      <c r="C44">
        <v>0.95565774491645905</v>
      </c>
      <c r="D44" t="s">
        <v>299</v>
      </c>
    </row>
    <row r="45" spans="1:4" x14ac:dyDescent="0.25">
      <c r="A45" t="s">
        <v>151</v>
      </c>
      <c r="B45">
        <v>0.90933277955080805</v>
      </c>
      <c r="C45">
        <v>0.87821913598620205</v>
      </c>
      <c r="D45" t="s">
        <v>299</v>
      </c>
    </row>
    <row r="46" spans="1:4" x14ac:dyDescent="0.25">
      <c r="A46" t="s">
        <v>152</v>
      </c>
      <c r="B46">
        <v>0.86437011980012202</v>
      </c>
      <c r="C46">
        <v>0.75625667001692898</v>
      </c>
      <c r="D46" t="s">
        <v>299</v>
      </c>
    </row>
    <row r="47" spans="1:4" x14ac:dyDescent="0.25">
      <c r="A47" t="s">
        <v>117</v>
      </c>
      <c r="B47">
        <v>0.82246908073085501</v>
      </c>
      <c r="C47">
        <v>0.77974276054372904</v>
      </c>
      <c r="D47" t="s">
        <v>299</v>
      </c>
    </row>
    <row r="48" spans="1:4" x14ac:dyDescent="0.25">
      <c r="A48" t="s">
        <v>153</v>
      </c>
      <c r="B48">
        <v>0.74717788924992901</v>
      </c>
      <c r="C48">
        <v>0.64626254907498204</v>
      </c>
      <c r="D48" t="s">
        <v>299</v>
      </c>
    </row>
    <row r="49" spans="1:4" x14ac:dyDescent="0.25">
      <c r="A49" t="s">
        <v>154</v>
      </c>
      <c r="B49">
        <v>0.83561362667281103</v>
      </c>
      <c r="C49">
        <v>0.81196618673351195</v>
      </c>
      <c r="D49" t="s">
        <v>299</v>
      </c>
    </row>
    <row r="50" spans="1:4" x14ac:dyDescent="0.25">
      <c r="A50" t="s">
        <v>155</v>
      </c>
      <c r="B50">
        <v>0.89373345342394706</v>
      </c>
      <c r="C50">
        <v>0.87248014410873698</v>
      </c>
      <c r="D50" t="s">
        <v>299</v>
      </c>
    </row>
    <row r="51" spans="1:4" x14ac:dyDescent="0.25">
      <c r="A51" t="s">
        <v>156</v>
      </c>
      <c r="B51">
        <v>0.89025940821205996</v>
      </c>
      <c r="C51">
        <v>0.99636159257452905</v>
      </c>
      <c r="D51" t="s">
        <v>299</v>
      </c>
    </row>
    <row r="52" spans="1:4" x14ac:dyDescent="0.25">
      <c r="A52" t="s">
        <v>157</v>
      </c>
      <c r="B52">
        <v>0.96957565121827904</v>
      </c>
      <c r="C52">
        <v>0.70810882600333502</v>
      </c>
      <c r="D52" t="s">
        <v>299</v>
      </c>
    </row>
    <row r="53" spans="1:4" x14ac:dyDescent="0.25">
      <c r="A53" t="s">
        <v>158</v>
      </c>
      <c r="B53">
        <v>0.928119210751429</v>
      </c>
      <c r="C53">
        <v>0.76166112898559601</v>
      </c>
      <c r="D53" t="s">
        <v>299</v>
      </c>
    </row>
    <row r="54" spans="1:4" x14ac:dyDescent="0.25">
      <c r="A54" t="s">
        <v>159</v>
      </c>
      <c r="B54">
        <v>0.92527820020759399</v>
      </c>
      <c r="C54">
        <v>0.95333521620785</v>
      </c>
      <c r="D54" t="s">
        <v>299</v>
      </c>
    </row>
    <row r="55" spans="1:4" x14ac:dyDescent="0.25">
      <c r="A55" t="s">
        <v>160</v>
      </c>
      <c r="B55">
        <v>0.80519179133935104</v>
      </c>
      <c r="C55">
        <v>0.80920860835277497</v>
      </c>
      <c r="D55" t="s">
        <v>299</v>
      </c>
    </row>
    <row r="56" spans="1:4" x14ac:dyDescent="0.25">
      <c r="A56" t="s">
        <v>161</v>
      </c>
      <c r="B56">
        <v>0.89245320684414897</v>
      </c>
      <c r="C56">
        <v>0.96067336940783399</v>
      </c>
      <c r="D56" t="s">
        <v>299</v>
      </c>
    </row>
    <row r="57" spans="1:4" x14ac:dyDescent="0.25">
      <c r="A57" t="s">
        <v>49</v>
      </c>
      <c r="B57">
        <v>0.93791683937278603</v>
      </c>
      <c r="C57">
        <v>0.78899661744216198</v>
      </c>
      <c r="D57" t="s">
        <v>299</v>
      </c>
    </row>
    <row r="58" spans="1:4" x14ac:dyDescent="0.25">
      <c r="A58" t="s">
        <v>162</v>
      </c>
      <c r="B58">
        <v>0.99561035287549104</v>
      </c>
      <c r="C58">
        <v>0.95047160865963298</v>
      </c>
      <c r="D58" t="s">
        <v>299</v>
      </c>
    </row>
    <row r="59" spans="1:4" x14ac:dyDescent="0.25">
      <c r="A59" t="s">
        <v>163</v>
      </c>
      <c r="B59">
        <v>0.82494264162239594</v>
      </c>
      <c r="C59">
        <v>0.60674647904035295</v>
      </c>
      <c r="D59" t="s">
        <v>299</v>
      </c>
    </row>
    <row r="60" spans="1:4" x14ac:dyDescent="0.25">
      <c r="A60" t="s">
        <v>164</v>
      </c>
      <c r="B60">
        <v>0.82839730683466495</v>
      </c>
      <c r="C60">
        <v>0.84201588017555595</v>
      </c>
      <c r="D60" t="s">
        <v>299</v>
      </c>
    </row>
    <row r="61" spans="1:4" x14ac:dyDescent="0.25">
      <c r="A61" t="s">
        <v>165</v>
      </c>
      <c r="B61">
        <v>0.779618835295666</v>
      </c>
      <c r="C61">
        <v>0.96171328150597202</v>
      </c>
      <c r="D61" t="s">
        <v>299</v>
      </c>
    </row>
    <row r="62" spans="1:4" x14ac:dyDescent="0.25">
      <c r="A62" t="s">
        <v>166</v>
      </c>
      <c r="B62">
        <v>0.93575540771077403</v>
      </c>
      <c r="C62">
        <v>0.93806149792151805</v>
      </c>
      <c r="D62" t="s">
        <v>299</v>
      </c>
    </row>
    <row r="63" spans="1:4" x14ac:dyDescent="0.25">
      <c r="A63" t="s">
        <v>167</v>
      </c>
      <c r="B63">
        <v>0.80550276543199195</v>
      </c>
      <c r="C63">
        <v>0.71643515999951701</v>
      </c>
      <c r="D63" t="s">
        <v>299</v>
      </c>
    </row>
    <row r="64" spans="1:4" x14ac:dyDescent="0.25">
      <c r="A64" t="s">
        <v>168</v>
      </c>
      <c r="B64">
        <v>0.91439254156594596</v>
      </c>
      <c r="C64">
        <v>0.81789402290725299</v>
      </c>
      <c r="D64" t="s">
        <v>299</v>
      </c>
    </row>
    <row r="65" spans="1:4" x14ac:dyDescent="0.25">
      <c r="A65" t="s">
        <v>169</v>
      </c>
      <c r="B65">
        <v>0.96188476348918905</v>
      </c>
      <c r="C65">
        <v>0.95362600920945995</v>
      </c>
      <c r="D65" t="s">
        <v>299</v>
      </c>
    </row>
    <row r="66" spans="1:4" x14ac:dyDescent="0.25">
      <c r="A66" t="s">
        <v>170</v>
      </c>
      <c r="B66">
        <v>0.93223064003848499</v>
      </c>
      <c r="C66">
        <v>0.88766641523813095</v>
      </c>
      <c r="D66" t="s">
        <v>299</v>
      </c>
    </row>
    <row r="67" spans="1:4" x14ac:dyDescent="0.25">
      <c r="A67" t="s">
        <v>296</v>
      </c>
      <c r="B67">
        <v>0.61063477712573799</v>
      </c>
      <c r="C67">
        <v>0.53785577836708598</v>
      </c>
      <c r="D67" t="s">
        <v>299</v>
      </c>
    </row>
    <row r="68" spans="1:4" x14ac:dyDescent="0.25">
      <c r="A68" t="s">
        <v>172</v>
      </c>
      <c r="B68">
        <v>0.97031102733270502</v>
      </c>
      <c r="C68">
        <v>0.95417895771878103</v>
      </c>
      <c r="D68" t="s">
        <v>299</v>
      </c>
    </row>
    <row r="69" spans="1:4" x14ac:dyDescent="0.25">
      <c r="A69" t="s">
        <v>121</v>
      </c>
      <c r="B69">
        <v>0.82740783864307299</v>
      </c>
      <c r="C69">
        <v>0.91871672946315697</v>
      </c>
      <c r="D69" t="s">
        <v>299</v>
      </c>
    </row>
    <row r="70" spans="1:4" x14ac:dyDescent="0.25">
      <c r="A70" t="s">
        <v>173</v>
      </c>
      <c r="B70">
        <v>0.89659537324662997</v>
      </c>
      <c r="C70">
        <v>0.91801715301658204</v>
      </c>
      <c r="D70" t="s">
        <v>299</v>
      </c>
    </row>
    <row r="71" spans="1:4" x14ac:dyDescent="0.25">
      <c r="A71" t="s">
        <v>174</v>
      </c>
      <c r="B71">
        <v>0.90531608001300501</v>
      </c>
      <c r="C71">
        <v>0.98111504374415903</v>
      </c>
      <c r="D71" t="s">
        <v>299</v>
      </c>
    </row>
    <row r="72" spans="1:4" x14ac:dyDescent="0.25">
      <c r="A72" t="s">
        <v>175</v>
      </c>
      <c r="B72">
        <v>0.91720226673332395</v>
      </c>
      <c r="C72">
        <v>0.96873399205601296</v>
      </c>
      <c r="D72" t="s">
        <v>299</v>
      </c>
    </row>
    <row r="73" spans="1:4" x14ac:dyDescent="0.25">
      <c r="A73" t="s">
        <v>176</v>
      </c>
      <c r="B73">
        <v>0.69531628553274905</v>
      </c>
      <c r="C73">
        <v>0.53029286293104005</v>
      </c>
      <c r="D73" t="s">
        <v>299</v>
      </c>
    </row>
    <row r="74" spans="1:4" x14ac:dyDescent="0.25">
      <c r="A74" t="s">
        <v>177</v>
      </c>
      <c r="B74">
        <v>0.72827206768812602</v>
      </c>
      <c r="C74">
        <v>0.71223081237958197</v>
      </c>
      <c r="D74" t="s">
        <v>299</v>
      </c>
    </row>
    <row r="75" spans="1:4" x14ac:dyDescent="0.25">
      <c r="A75" t="s">
        <v>178</v>
      </c>
      <c r="B75">
        <v>0.90496192195964498</v>
      </c>
      <c r="C75">
        <v>0.88551580125856599</v>
      </c>
      <c r="D75" t="s">
        <v>299</v>
      </c>
    </row>
    <row r="76" spans="1:4" x14ac:dyDescent="0.25">
      <c r="A76" t="s">
        <v>179</v>
      </c>
      <c r="B76">
        <v>0.80143310345532903</v>
      </c>
      <c r="C76">
        <v>0.78661201677528403</v>
      </c>
      <c r="D76" t="s">
        <v>299</v>
      </c>
    </row>
    <row r="77" spans="1:4" x14ac:dyDescent="0.25">
      <c r="A77" t="s">
        <v>180</v>
      </c>
      <c r="B77">
        <v>0.96282448617501604</v>
      </c>
      <c r="C77">
        <v>0.75925196243063697</v>
      </c>
      <c r="D77" t="s">
        <v>299</v>
      </c>
    </row>
    <row r="78" spans="1:4" x14ac:dyDescent="0.25">
      <c r="A78" t="s">
        <v>85</v>
      </c>
      <c r="B78">
        <v>0.98721167864349302</v>
      </c>
      <c r="C78">
        <v>0.84104312866809094</v>
      </c>
      <c r="D78" t="s">
        <v>299</v>
      </c>
    </row>
    <row r="79" spans="1:4" x14ac:dyDescent="0.25">
      <c r="A79" t="s">
        <v>149</v>
      </c>
      <c r="B79">
        <v>0.99316399472551897</v>
      </c>
      <c r="C79">
        <v>0.96158283341024497</v>
      </c>
      <c r="D79" t="s">
        <v>300</v>
      </c>
    </row>
    <row r="80" spans="1:4" x14ac:dyDescent="0.25">
      <c r="A80" t="s">
        <v>150</v>
      </c>
      <c r="B80">
        <v>0.79297458893871497</v>
      </c>
      <c r="C80">
        <v>0.88694452512343902</v>
      </c>
      <c r="D80" t="s">
        <v>300</v>
      </c>
    </row>
    <row r="81" spans="1:4" x14ac:dyDescent="0.25">
      <c r="A81" t="s">
        <v>151</v>
      </c>
      <c r="B81">
        <v>0.87950838502182405</v>
      </c>
      <c r="C81">
        <v>0.73218724109362099</v>
      </c>
      <c r="D81" t="s">
        <v>300</v>
      </c>
    </row>
    <row r="82" spans="1:4" x14ac:dyDescent="0.25">
      <c r="A82" t="s">
        <v>152</v>
      </c>
      <c r="B82">
        <v>0.96591182847506596</v>
      </c>
      <c r="C82">
        <v>0.66121055110692395</v>
      </c>
      <c r="D82" t="s">
        <v>300</v>
      </c>
    </row>
    <row r="83" spans="1:4" x14ac:dyDescent="0.25">
      <c r="A83" t="s">
        <v>293</v>
      </c>
      <c r="B83">
        <v>0.93079535805264701</v>
      </c>
      <c r="C83">
        <v>0.894077448747153</v>
      </c>
      <c r="D83" t="s">
        <v>300</v>
      </c>
    </row>
    <row r="84" spans="1:4" x14ac:dyDescent="0.25">
      <c r="A84" t="s">
        <v>153</v>
      </c>
      <c r="B84">
        <v>0.82777551850345699</v>
      </c>
      <c r="C84">
        <v>0.73538493207081101</v>
      </c>
      <c r="D84" t="s">
        <v>300</v>
      </c>
    </row>
    <row r="85" spans="1:4" x14ac:dyDescent="0.25">
      <c r="A85" t="s">
        <v>154</v>
      </c>
      <c r="B85">
        <v>0.842790516906335</v>
      </c>
      <c r="C85">
        <v>0.75495049504950495</v>
      </c>
      <c r="D85" t="s">
        <v>300</v>
      </c>
    </row>
    <row r="86" spans="1:4" x14ac:dyDescent="0.25">
      <c r="A86" t="s">
        <v>194</v>
      </c>
      <c r="B86">
        <v>0.92019126491176195</v>
      </c>
      <c r="C86">
        <v>0.98980016652789304</v>
      </c>
      <c r="D86" t="s">
        <v>300</v>
      </c>
    </row>
    <row r="87" spans="1:4" x14ac:dyDescent="0.25">
      <c r="A87" t="s">
        <v>156</v>
      </c>
      <c r="B87">
        <v>0.95478430375455603</v>
      </c>
      <c r="C87">
        <v>0.98443807095814695</v>
      </c>
      <c r="D87" t="s">
        <v>300</v>
      </c>
    </row>
    <row r="88" spans="1:4" x14ac:dyDescent="0.25">
      <c r="A88" t="s">
        <v>158</v>
      </c>
      <c r="B88">
        <v>0.791797870745239</v>
      </c>
      <c r="C88">
        <v>0.63026772434308398</v>
      </c>
      <c r="D88" t="s">
        <v>300</v>
      </c>
    </row>
    <row r="89" spans="1:4" x14ac:dyDescent="0.25">
      <c r="A89" t="s">
        <v>159</v>
      </c>
      <c r="B89">
        <v>0.87457646921369303</v>
      </c>
      <c r="C89">
        <v>0.66451990632318503</v>
      </c>
      <c r="D89" t="s">
        <v>300</v>
      </c>
    </row>
    <row r="90" spans="1:4" x14ac:dyDescent="0.25">
      <c r="A90" t="s">
        <v>160</v>
      </c>
      <c r="B90">
        <v>0.87931034482758597</v>
      </c>
      <c r="C90">
        <v>1</v>
      </c>
      <c r="D90" t="s">
        <v>300</v>
      </c>
    </row>
    <row r="91" spans="1:4" x14ac:dyDescent="0.25">
      <c r="A91" t="s">
        <v>163</v>
      </c>
      <c r="B91">
        <v>0.88205828779599305</v>
      </c>
      <c r="C91">
        <v>0.84177008491182204</v>
      </c>
      <c r="D91" t="s">
        <v>300</v>
      </c>
    </row>
    <row r="92" spans="1:4" x14ac:dyDescent="0.25">
      <c r="A92" t="s">
        <v>294</v>
      </c>
      <c r="B92">
        <v>0.96256837292840203</v>
      </c>
      <c r="C92">
        <v>0.97920277296360503</v>
      </c>
      <c r="D92" t="s">
        <v>300</v>
      </c>
    </row>
    <row r="93" spans="1:4" x14ac:dyDescent="0.25">
      <c r="A93" t="s">
        <v>166</v>
      </c>
      <c r="B93">
        <v>0.83239737932878699</v>
      </c>
      <c r="C93">
        <v>0.98974599208827796</v>
      </c>
      <c r="D93" t="s">
        <v>300</v>
      </c>
    </row>
    <row r="94" spans="1:4" x14ac:dyDescent="0.25">
      <c r="A94" t="s">
        <v>168</v>
      </c>
      <c r="B94">
        <v>0.97049591964846205</v>
      </c>
      <c r="C94">
        <v>0.90874965874965896</v>
      </c>
      <c r="D94" t="s">
        <v>300</v>
      </c>
    </row>
    <row r="95" spans="1:4" x14ac:dyDescent="0.25">
      <c r="A95" t="s">
        <v>195</v>
      </c>
      <c r="B95">
        <v>0.87365213314580403</v>
      </c>
      <c r="C95">
        <v>0.73791478902089302</v>
      </c>
      <c r="D95" t="s">
        <v>300</v>
      </c>
    </row>
    <row r="96" spans="1:4" x14ac:dyDescent="0.25">
      <c r="A96" t="s">
        <v>196</v>
      </c>
      <c r="B96">
        <v>0.81871955462769697</v>
      </c>
      <c r="C96">
        <v>0.85317460317460303</v>
      </c>
      <c r="D96" t="s">
        <v>300</v>
      </c>
    </row>
    <row r="97" spans="1:4" x14ac:dyDescent="0.25">
      <c r="A97" t="s">
        <v>169</v>
      </c>
      <c r="B97">
        <v>0.93019296254256501</v>
      </c>
      <c r="C97">
        <v>0.71921443736730395</v>
      </c>
      <c r="D97" t="s">
        <v>300</v>
      </c>
    </row>
    <row r="98" spans="1:4" x14ac:dyDescent="0.25">
      <c r="A98" t="s">
        <v>170</v>
      </c>
      <c r="B98">
        <v>0.96296748961134204</v>
      </c>
      <c r="C98">
        <v>0.85355217253409499</v>
      </c>
      <c r="D98" t="s">
        <v>300</v>
      </c>
    </row>
    <row r="99" spans="1:4" x14ac:dyDescent="0.25">
      <c r="A99" t="s">
        <v>197</v>
      </c>
      <c r="B99">
        <v>1</v>
      </c>
      <c r="C99">
        <v>1</v>
      </c>
      <c r="D99" t="s">
        <v>300</v>
      </c>
    </row>
    <row r="100" spans="1:4" x14ac:dyDescent="0.25">
      <c r="A100" t="s">
        <v>198</v>
      </c>
      <c r="B100">
        <v>0.84228623329440799</v>
      </c>
      <c r="C100">
        <v>0.73304383788254801</v>
      </c>
      <c r="D100" t="s">
        <v>300</v>
      </c>
    </row>
    <row r="101" spans="1:4" x14ac:dyDescent="0.25">
      <c r="A101" t="s">
        <v>199</v>
      </c>
      <c r="B101">
        <v>0.82666938664490697</v>
      </c>
      <c r="C101">
        <v>0.72720618987871199</v>
      </c>
      <c r="D101" t="s">
        <v>300</v>
      </c>
    </row>
    <row r="102" spans="1:4" x14ac:dyDescent="0.25">
      <c r="A102" t="s">
        <v>200</v>
      </c>
      <c r="B102">
        <v>0.99663334013466598</v>
      </c>
      <c r="C102">
        <v>1</v>
      </c>
      <c r="D102" t="s">
        <v>300</v>
      </c>
    </row>
    <row r="103" spans="1:4" x14ac:dyDescent="0.25">
      <c r="A103" t="s">
        <v>121</v>
      </c>
      <c r="B103">
        <v>0.85802469135802495</v>
      </c>
      <c r="C103">
        <v>0.75337703615415197</v>
      </c>
      <c r="D103" t="s">
        <v>300</v>
      </c>
    </row>
    <row r="104" spans="1:4" x14ac:dyDescent="0.25">
      <c r="A104" t="s">
        <v>173</v>
      </c>
      <c r="B104">
        <v>0.78299570288520604</v>
      </c>
      <c r="C104">
        <v>0.66941477008824901</v>
      </c>
      <c r="D104" t="s">
        <v>300</v>
      </c>
    </row>
    <row r="105" spans="1:4" x14ac:dyDescent="0.25">
      <c r="A105" t="s">
        <v>174</v>
      </c>
      <c r="B105">
        <v>0.93835616438356195</v>
      </c>
      <c r="C105">
        <v>0.94512195121951204</v>
      </c>
      <c r="D105" t="s">
        <v>300</v>
      </c>
    </row>
    <row r="106" spans="1:4" x14ac:dyDescent="0.25">
      <c r="A106" t="s">
        <v>175</v>
      </c>
      <c r="B106">
        <v>0.94337263308324404</v>
      </c>
      <c r="C106">
        <v>0.95602069614299201</v>
      </c>
      <c r="D106" t="s">
        <v>300</v>
      </c>
    </row>
    <row r="107" spans="1:4" x14ac:dyDescent="0.25">
      <c r="A107" t="s">
        <v>176</v>
      </c>
      <c r="B107">
        <v>0.83558469076943498</v>
      </c>
      <c r="C107">
        <v>0.75573349149861602</v>
      </c>
      <c r="D107" t="s">
        <v>300</v>
      </c>
    </row>
    <row r="108" spans="1:4" x14ac:dyDescent="0.25">
      <c r="A108" t="s">
        <v>201</v>
      </c>
      <c r="B108">
        <v>0.68497109826589597</v>
      </c>
      <c r="C108">
        <v>0.70817078456870397</v>
      </c>
      <c r="D108" t="s">
        <v>300</v>
      </c>
    </row>
    <row r="109" spans="1:4" x14ac:dyDescent="0.25">
      <c r="A109" t="s">
        <v>202</v>
      </c>
      <c r="B109">
        <v>0.77744044838860304</v>
      </c>
      <c r="C109">
        <v>0.37770411723656699</v>
      </c>
      <c r="D109" t="s">
        <v>300</v>
      </c>
    </row>
    <row r="110" spans="1:4" x14ac:dyDescent="0.25">
      <c r="A110" t="s">
        <v>203</v>
      </c>
      <c r="B110">
        <v>0.97035728307813096</v>
      </c>
      <c r="C110">
        <v>0.90190754664438899</v>
      </c>
      <c r="D110" t="s">
        <v>300</v>
      </c>
    </row>
    <row r="111" spans="1:4" x14ac:dyDescent="0.25">
      <c r="A111" t="s">
        <v>129</v>
      </c>
      <c r="B111">
        <v>0.84956874682902095</v>
      </c>
      <c r="C111">
        <v>0.72412705090450202</v>
      </c>
      <c r="D111" t="s">
        <v>300</v>
      </c>
    </row>
    <row r="112" spans="1:4" x14ac:dyDescent="0.25">
      <c r="A112" t="s">
        <v>178</v>
      </c>
      <c r="B112">
        <v>0.90287010657380995</v>
      </c>
      <c r="C112">
        <v>0.85392902408111504</v>
      </c>
      <c r="D112" t="s">
        <v>300</v>
      </c>
    </row>
    <row r="113" spans="1:4" x14ac:dyDescent="0.25">
      <c r="A113" t="s">
        <v>73</v>
      </c>
      <c r="B113">
        <v>0.74685138539042795</v>
      </c>
      <c r="C113">
        <v>0.61451448906964901</v>
      </c>
      <c r="D113" t="s">
        <v>300</v>
      </c>
    </row>
    <row r="114" spans="1:4" x14ac:dyDescent="0.25">
      <c r="A114" t="s">
        <v>204</v>
      </c>
      <c r="B114">
        <v>0.98962538063876504</v>
      </c>
      <c r="C114">
        <v>0.887365825355381</v>
      </c>
      <c r="D114" t="s">
        <v>300</v>
      </c>
    </row>
    <row r="115" spans="1:4" x14ac:dyDescent="0.25">
      <c r="A115" t="s">
        <v>205</v>
      </c>
      <c r="B115">
        <v>0.90236811502272996</v>
      </c>
      <c r="C115">
        <v>0.98980016652789304</v>
      </c>
      <c r="D115" t="s">
        <v>300</v>
      </c>
    </row>
    <row r="116" spans="1:4" x14ac:dyDescent="0.25">
      <c r="A116" t="s">
        <v>85</v>
      </c>
      <c r="B116">
        <v>0.9</v>
      </c>
      <c r="C116">
        <v>0.46185372005044101</v>
      </c>
      <c r="D116" t="s">
        <v>300</v>
      </c>
    </row>
    <row r="117" spans="1:4" x14ac:dyDescent="0.25">
      <c r="A117" t="s">
        <v>149</v>
      </c>
      <c r="B117">
        <v>0.95130564536185003</v>
      </c>
      <c r="C117">
        <v>0.90287420161066401</v>
      </c>
      <c r="D117" t="s">
        <v>301</v>
      </c>
    </row>
    <row r="118" spans="1:4" x14ac:dyDescent="0.25">
      <c r="A118" t="s">
        <v>211</v>
      </c>
      <c r="B118">
        <v>0.52341001353179994</v>
      </c>
      <c r="C118">
        <v>0.512536873156342</v>
      </c>
      <c r="D118" t="s">
        <v>301</v>
      </c>
    </row>
    <row r="119" spans="1:4" x14ac:dyDescent="0.25">
      <c r="A119" t="s">
        <v>292</v>
      </c>
      <c r="B119">
        <v>0.79967974379503604</v>
      </c>
      <c r="C119">
        <v>0.81331877729257596</v>
      </c>
      <c r="D119" t="s">
        <v>301</v>
      </c>
    </row>
    <row r="120" spans="1:4" x14ac:dyDescent="0.25">
      <c r="A120" t="s">
        <v>213</v>
      </c>
      <c r="B120">
        <v>0.94358974358974401</v>
      </c>
      <c r="C120">
        <v>0.71397941680960597</v>
      </c>
      <c r="D120" t="s">
        <v>301</v>
      </c>
    </row>
    <row r="121" spans="1:4" x14ac:dyDescent="0.25">
      <c r="A121" t="s">
        <v>214</v>
      </c>
      <c r="B121">
        <v>1</v>
      </c>
      <c r="C121">
        <v>1</v>
      </c>
      <c r="D121" t="s">
        <v>301</v>
      </c>
    </row>
    <row r="122" spans="1:4" x14ac:dyDescent="0.25">
      <c r="A122" t="s">
        <v>154</v>
      </c>
      <c r="B122">
        <v>0.95508204751408299</v>
      </c>
      <c r="C122">
        <v>0.94385255939260404</v>
      </c>
      <c r="D122" t="s">
        <v>301</v>
      </c>
    </row>
    <row r="123" spans="1:4" x14ac:dyDescent="0.25">
      <c r="A123" t="s">
        <v>215</v>
      </c>
      <c r="B123">
        <v>0.89549330085261902</v>
      </c>
      <c r="C123">
        <v>0.81461163357715105</v>
      </c>
      <c r="D123" t="s">
        <v>301</v>
      </c>
    </row>
    <row r="124" spans="1:4" x14ac:dyDescent="0.25">
      <c r="A124" t="s">
        <v>158</v>
      </c>
      <c r="B124">
        <v>0.90938680616099998</v>
      </c>
      <c r="C124">
        <v>0.61772888214466404</v>
      </c>
      <c r="D124" t="s">
        <v>301</v>
      </c>
    </row>
    <row r="125" spans="1:4" x14ac:dyDescent="0.25">
      <c r="A125" t="s">
        <v>216</v>
      </c>
      <c r="B125">
        <v>0.80143483459545595</v>
      </c>
      <c r="C125">
        <v>1</v>
      </c>
      <c r="D125" t="s">
        <v>301</v>
      </c>
    </row>
    <row r="126" spans="1:4" x14ac:dyDescent="0.25">
      <c r="A126" t="s">
        <v>217</v>
      </c>
      <c r="B126">
        <v>0.98764068804417104</v>
      </c>
      <c r="C126">
        <v>0.97920277296360503</v>
      </c>
      <c r="D126" t="s">
        <v>301</v>
      </c>
    </row>
    <row r="127" spans="1:4" x14ac:dyDescent="0.25">
      <c r="A127" t="s">
        <v>218</v>
      </c>
      <c r="B127">
        <v>0.40571882446385998</v>
      </c>
      <c r="C127">
        <v>0.70343244425010898</v>
      </c>
      <c r="D127" t="s">
        <v>301</v>
      </c>
    </row>
    <row r="128" spans="1:4" x14ac:dyDescent="0.25">
      <c r="A128" t="s">
        <v>219</v>
      </c>
      <c r="B128">
        <v>0.58800489596083305</v>
      </c>
      <c r="C128">
        <v>0.59640522875817004</v>
      </c>
      <c r="D128" t="s">
        <v>301</v>
      </c>
    </row>
    <row r="129" spans="1:4" x14ac:dyDescent="0.25">
      <c r="A129" t="s">
        <v>220</v>
      </c>
      <c r="B129">
        <v>0.80722702278083303</v>
      </c>
      <c r="C129">
        <v>0.88789107763615305</v>
      </c>
      <c r="D129" t="s">
        <v>301</v>
      </c>
    </row>
    <row r="130" spans="1:4" x14ac:dyDescent="0.25">
      <c r="A130" t="s">
        <v>221</v>
      </c>
      <c r="B130">
        <v>0.92137085539147401</v>
      </c>
      <c r="C130">
        <v>0.824974498469908</v>
      </c>
      <c r="D130" t="s">
        <v>301</v>
      </c>
    </row>
    <row r="131" spans="1:4" x14ac:dyDescent="0.25">
      <c r="A131" t="s">
        <v>222</v>
      </c>
      <c r="B131">
        <v>1</v>
      </c>
      <c r="C131">
        <v>1</v>
      </c>
      <c r="D131" t="s">
        <v>301</v>
      </c>
    </row>
    <row r="132" spans="1:4" x14ac:dyDescent="0.25">
      <c r="A132" t="s">
        <v>223</v>
      </c>
      <c r="B132">
        <v>0.89924812030075196</v>
      </c>
      <c r="C132">
        <v>0.87406015037593998</v>
      </c>
      <c r="D132" t="s">
        <v>301</v>
      </c>
    </row>
    <row r="133" spans="1:4" x14ac:dyDescent="0.25">
      <c r="A133" t="s">
        <v>170</v>
      </c>
      <c r="B133">
        <v>0.79464937170652605</v>
      </c>
      <c r="C133">
        <v>0.67475839852738195</v>
      </c>
      <c r="D133" t="s">
        <v>301</v>
      </c>
    </row>
    <row r="134" spans="1:4" x14ac:dyDescent="0.25">
      <c r="A134" t="s">
        <v>224</v>
      </c>
      <c r="B134">
        <v>0.80753532182103605</v>
      </c>
      <c r="C134">
        <v>0.75941915227629497</v>
      </c>
      <c r="D134" t="s">
        <v>301</v>
      </c>
    </row>
    <row r="135" spans="1:4" x14ac:dyDescent="0.25">
      <c r="A135" t="s">
        <v>171</v>
      </c>
      <c r="B135">
        <v>0.425406661502711</v>
      </c>
      <c r="C135">
        <v>0.43725617685305601</v>
      </c>
      <c r="D135" t="s">
        <v>301</v>
      </c>
    </row>
    <row r="136" spans="1:4" x14ac:dyDescent="0.25">
      <c r="A136" t="s">
        <v>121</v>
      </c>
      <c r="B136">
        <v>0.77210098416773598</v>
      </c>
      <c r="C136">
        <v>0.57249322493224897</v>
      </c>
      <c r="D136" t="s">
        <v>301</v>
      </c>
    </row>
    <row r="137" spans="1:4" x14ac:dyDescent="0.25">
      <c r="A137" t="s">
        <v>173</v>
      </c>
      <c r="B137">
        <v>0.84936886395511901</v>
      </c>
      <c r="C137">
        <v>0.47839506172839502</v>
      </c>
      <c r="D137" t="s">
        <v>301</v>
      </c>
    </row>
    <row r="138" spans="1:4" x14ac:dyDescent="0.25">
      <c r="A138" t="s">
        <v>175</v>
      </c>
      <c r="B138">
        <v>1</v>
      </c>
      <c r="C138">
        <v>1</v>
      </c>
      <c r="D138" t="s">
        <v>301</v>
      </c>
    </row>
    <row r="139" spans="1:4" x14ac:dyDescent="0.25">
      <c r="A139" t="s">
        <v>176</v>
      </c>
      <c r="B139">
        <v>0.72175992348158802</v>
      </c>
      <c r="C139">
        <v>0.84009673717002797</v>
      </c>
      <c r="D139" t="s">
        <v>301</v>
      </c>
    </row>
    <row r="140" spans="1:4" x14ac:dyDescent="0.25">
      <c r="A140" t="s">
        <v>225</v>
      </c>
      <c r="B140">
        <v>0.79726137736609004</v>
      </c>
      <c r="C140">
        <v>0.74657672170761202</v>
      </c>
      <c r="D140" t="s">
        <v>301</v>
      </c>
    </row>
    <row r="141" spans="1:4" x14ac:dyDescent="0.25">
      <c r="A141" t="s">
        <v>226</v>
      </c>
      <c r="B141">
        <v>0.90068841664172405</v>
      </c>
      <c r="C141">
        <v>0.89528944381384801</v>
      </c>
      <c r="D141" t="s">
        <v>301</v>
      </c>
    </row>
    <row r="142" spans="1:4" x14ac:dyDescent="0.25">
      <c r="A142" t="s">
        <v>178</v>
      </c>
      <c r="B142">
        <v>0.87616580310880798</v>
      </c>
      <c r="C142">
        <v>0.84533829718355502</v>
      </c>
      <c r="D142" t="s">
        <v>301</v>
      </c>
    </row>
    <row r="143" spans="1:4" x14ac:dyDescent="0.25">
      <c r="A143" t="s">
        <v>179</v>
      </c>
      <c r="B143">
        <v>0.76178790534618801</v>
      </c>
      <c r="C143">
        <v>0.58262146289375305</v>
      </c>
      <c r="D143" t="s">
        <v>301</v>
      </c>
    </row>
    <row r="144" spans="1:4" x14ac:dyDescent="0.25">
      <c r="A144" t="s">
        <v>227</v>
      </c>
      <c r="B144">
        <v>1</v>
      </c>
      <c r="C144">
        <v>0.94998799951998103</v>
      </c>
      <c r="D144" t="s">
        <v>301</v>
      </c>
    </row>
    <row r="145" spans="1:4" x14ac:dyDescent="0.25">
      <c r="A145" t="s">
        <v>228</v>
      </c>
      <c r="B145">
        <v>0.71807228915662702</v>
      </c>
      <c r="C145">
        <v>0.91442953020134199</v>
      </c>
      <c r="D145" t="s">
        <v>301</v>
      </c>
    </row>
    <row r="146" spans="1:4" x14ac:dyDescent="0.25">
      <c r="A146" t="s">
        <v>229</v>
      </c>
      <c r="B146">
        <v>1</v>
      </c>
      <c r="C146">
        <v>0.87586052080215504</v>
      </c>
      <c r="D146" t="s">
        <v>301</v>
      </c>
    </row>
    <row r="147" spans="1:4" x14ac:dyDescent="0.25">
      <c r="A147" t="s">
        <v>85</v>
      </c>
      <c r="B147">
        <v>0.87405475880052197</v>
      </c>
      <c r="C147">
        <v>0.52219796215429404</v>
      </c>
      <c r="D147" t="s">
        <v>301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M44"/>
  <sheetViews>
    <sheetView zoomScale="95" zoomScaleNormal="95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304</v>
      </c>
      <c r="F2" t="s">
        <v>305</v>
      </c>
      <c r="H2" t="s">
        <v>306</v>
      </c>
      <c r="J2" t="s">
        <v>307</v>
      </c>
    </row>
    <row r="3" spans="2:13" x14ac:dyDescent="0.25">
      <c r="D3" t="s">
        <v>308</v>
      </c>
      <c r="E3" t="s">
        <v>309</v>
      </c>
      <c r="F3" t="s">
        <v>308</v>
      </c>
      <c r="G3" t="s">
        <v>309</v>
      </c>
      <c r="H3" t="s">
        <v>308</v>
      </c>
      <c r="I3" t="s">
        <v>309</v>
      </c>
      <c r="J3" t="s">
        <v>308</v>
      </c>
      <c r="K3" t="s">
        <v>309</v>
      </c>
    </row>
    <row r="4" spans="2:13" x14ac:dyDescent="0.25">
      <c r="B4" t="s">
        <v>310</v>
      </c>
    </row>
    <row r="5" spans="2:13" x14ac:dyDescent="0.25">
      <c r="C5" t="s">
        <v>10</v>
      </c>
      <c r="D5" s="34">
        <v>0.236640772692818</v>
      </c>
      <c r="E5" s="34">
        <v>0.247224425059477</v>
      </c>
      <c r="F5" s="34">
        <v>0.125444444444444</v>
      </c>
      <c r="G5" s="34">
        <v>0.11626408746846099</v>
      </c>
      <c r="H5" s="34">
        <v>0.22263157894736799</v>
      </c>
      <c r="I5" s="34">
        <v>0.12375447007505801</v>
      </c>
      <c r="J5" s="34">
        <v>0.16225806451612901</v>
      </c>
      <c r="K5" s="34">
        <v>0.13696186166774399</v>
      </c>
      <c r="M5" t="s">
        <v>311</v>
      </c>
    </row>
    <row r="6" spans="2:13" x14ac:dyDescent="0.25">
      <c r="C6" t="s">
        <v>135</v>
      </c>
      <c r="D6" s="35">
        <v>0.41747045704983299</v>
      </c>
      <c r="E6" s="35">
        <v>0.41950832672482202</v>
      </c>
      <c r="F6" s="35">
        <v>0.53211111111111098</v>
      </c>
      <c r="G6" s="35">
        <v>0.59258242220353197</v>
      </c>
      <c r="H6" s="35">
        <v>0.44605263157894698</v>
      </c>
      <c r="I6" s="35">
        <v>0.55599638464259105</v>
      </c>
      <c r="J6" s="35">
        <v>0.47516129032258098</v>
      </c>
      <c r="K6" s="35">
        <v>0.50288299935358804</v>
      </c>
    </row>
    <row r="7" spans="2:13" x14ac:dyDescent="0.25">
      <c r="C7" t="s">
        <v>189</v>
      </c>
      <c r="D7" s="27">
        <v>0.11207198178606601</v>
      </c>
      <c r="E7" s="27">
        <v>0.114789849325932</v>
      </c>
      <c r="F7" s="27"/>
      <c r="G7" s="27"/>
      <c r="H7" s="27">
        <v>1.02631578947368E-2</v>
      </c>
      <c r="I7" s="27">
        <v>2.7605218689825899E-2</v>
      </c>
      <c r="J7" s="27"/>
      <c r="K7" s="27"/>
    </row>
    <row r="8" spans="2:13" x14ac:dyDescent="0.25">
      <c r="C8" t="s">
        <v>136</v>
      </c>
      <c r="D8" s="34">
        <v>0.13176598322279201</v>
      </c>
      <c r="E8" s="34">
        <v>0.12034099920697899</v>
      </c>
      <c r="F8" s="34">
        <v>0.15666666666666701</v>
      </c>
      <c r="G8" s="34">
        <v>0.14714486963835199</v>
      </c>
      <c r="H8" s="34">
        <v>0.14289473684210499</v>
      </c>
      <c r="I8" s="27">
        <v>0.10954061382481201</v>
      </c>
      <c r="J8" s="27">
        <v>7.7741935483870997E-2</v>
      </c>
      <c r="K8" s="27">
        <v>7.5798319327731095E-2</v>
      </c>
    </row>
    <row r="9" spans="2:13" x14ac:dyDescent="0.25">
      <c r="C9" t="s">
        <v>312</v>
      </c>
      <c r="D9" s="27">
        <v>3.8166341677239798E-2</v>
      </c>
      <c r="E9" s="27">
        <v>4.2624900872323603E-2</v>
      </c>
      <c r="F9" s="27">
        <v>1.6861111111111101E-2</v>
      </c>
      <c r="G9" s="27">
        <v>1.3171783010933601E-2</v>
      </c>
      <c r="H9" s="27">
        <v>1.1052631578947401E-2</v>
      </c>
      <c r="I9" s="27">
        <v>1.5581011514127399E-2</v>
      </c>
      <c r="J9" s="27">
        <v>5.0967741935483903E-2</v>
      </c>
      <c r="K9" s="27">
        <v>7.2999353587588897E-2</v>
      </c>
    </row>
    <row r="10" spans="2:13" x14ac:dyDescent="0.25">
      <c r="C10" t="s">
        <v>313</v>
      </c>
      <c r="D10" s="27">
        <v>3.6078356611463601E-2</v>
      </c>
      <c r="E10" s="27">
        <v>4.1435368754956403E-2</v>
      </c>
      <c r="F10" s="27">
        <v>0.1105</v>
      </c>
      <c r="G10" s="27">
        <v>7.3520185029436497E-2</v>
      </c>
      <c r="H10" s="27">
        <v>0.105</v>
      </c>
      <c r="I10" s="34">
        <v>0.122578692969702</v>
      </c>
      <c r="J10" s="27">
        <v>9.8709677419354797E-2</v>
      </c>
      <c r="K10" s="27">
        <v>9.9725274725274704E-2</v>
      </c>
    </row>
    <row r="11" spans="2:13" x14ac:dyDescent="0.25">
      <c r="C11" t="s">
        <v>92</v>
      </c>
      <c r="D11" s="27">
        <v>1.4913313365538401E-2</v>
      </c>
      <c r="E11" s="27">
        <v>4.5598731165741504E-3</v>
      </c>
      <c r="F11" s="27">
        <v>3.7999999999999999E-2</v>
      </c>
      <c r="G11" s="27">
        <v>3.07363330529857E-2</v>
      </c>
      <c r="H11" s="27">
        <v>6.2105263157894698E-2</v>
      </c>
      <c r="I11" s="27">
        <v>4.4943608283884197E-2</v>
      </c>
      <c r="J11" s="34">
        <v>0.13516129032258101</v>
      </c>
      <c r="K11" s="34">
        <v>0.111632191338074</v>
      </c>
    </row>
    <row r="12" spans="2:13" x14ac:dyDescent="0.25">
      <c r="C12" t="s">
        <v>314</v>
      </c>
      <c r="D12" s="27">
        <v>1.28927935942489E-2</v>
      </c>
      <c r="E12" s="27">
        <v>9.5162569389373505E-3</v>
      </c>
      <c r="F12" s="27">
        <v>2.1166666666666702E-2</v>
      </c>
      <c r="G12" s="27">
        <v>2.7324747687132001E-2</v>
      </c>
    </row>
    <row r="13" spans="2:13" x14ac:dyDescent="0.25">
      <c r="B13" t="s">
        <v>315</v>
      </c>
      <c r="D13" s="27"/>
      <c r="E13" s="27"/>
    </row>
    <row r="14" spans="2:13" x14ac:dyDescent="0.25">
      <c r="C14" t="s">
        <v>98</v>
      </c>
      <c r="D14" s="35">
        <v>0.50354111308082705</v>
      </c>
      <c r="E14" s="35">
        <v>0.51348136399682798</v>
      </c>
      <c r="F14" s="35">
        <v>0.51394444444444498</v>
      </c>
      <c r="G14" s="35">
        <v>0.53395142977291898</v>
      </c>
      <c r="H14" s="34">
        <v>0.27710526315789502</v>
      </c>
      <c r="I14" s="35">
        <v>0.37908987306951702</v>
      </c>
      <c r="J14" s="34">
        <v>0.21806451612903199</v>
      </c>
      <c r="K14" s="34">
        <v>0.24605688429217801</v>
      </c>
    </row>
    <row r="15" spans="2:13" x14ac:dyDescent="0.25">
      <c r="C15" t="s">
        <v>96</v>
      </c>
      <c r="D15" s="34">
        <v>0.20288984147883399</v>
      </c>
      <c r="E15" s="34">
        <v>0.22065820777160999</v>
      </c>
      <c r="F15" s="27">
        <v>9.4055555555555601E-2</v>
      </c>
      <c r="G15" s="34">
        <v>7.6115958788898194E-2</v>
      </c>
      <c r="H15" s="27">
        <v>7.21052631578947E-2</v>
      </c>
      <c r="I15" s="27">
        <v>3.1330608716155103E-2</v>
      </c>
      <c r="J15" s="27">
        <v>9.3548387096774197E-2</v>
      </c>
      <c r="K15" s="27">
        <v>3.1376858435681998E-2</v>
      </c>
    </row>
    <row r="16" spans="2:13" x14ac:dyDescent="0.25">
      <c r="C16" t="s">
        <v>95</v>
      </c>
      <c r="D16" s="34">
        <v>0.14991896867424501</v>
      </c>
      <c r="E16" s="34">
        <v>0.17446471054718499</v>
      </c>
      <c r="F16" s="34">
        <v>0.187055555555556</v>
      </c>
      <c r="G16" s="34">
        <v>0.243847245584525</v>
      </c>
      <c r="H16" s="34">
        <v>0.25657894736842102</v>
      </c>
      <c r="I16" s="34">
        <v>0.27526781152984597</v>
      </c>
      <c r="J16" s="34">
        <v>0.16677419354838699</v>
      </c>
      <c r="K16" s="34">
        <v>0.21519392372333601</v>
      </c>
    </row>
    <row r="17" spans="2:13" x14ac:dyDescent="0.25">
      <c r="C17" t="s">
        <v>97</v>
      </c>
      <c r="D17" s="27">
        <v>7.7927412819993297E-2</v>
      </c>
      <c r="E17" s="27">
        <v>2.7557494052339399E-2</v>
      </c>
      <c r="F17" s="27">
        <v>7.4027777777777803E-2</v>
      </c>
      <c r="G17" s="27">
        <v>6.6569386038688005E-2</v>
      </c>
      <c r="H17" s="35">
        <v>0.28736842105263199</v>
      </c>
      <c r="I17" s="34">
        <v>0.190320666483279</v>
      </c>
      <c r="J17" s="35">
        <v>0.413225806451613</v>
      </c>
      <c r="K17" s="35">
        <v>0.40188106011635399</v>
      </c>
    </row>
    <row r="18" spans="2:13" x14ac:dyDescent="0.25">
      <c r="C18" t="s">
        <v>15</v>
      </c>
      <c r="D18" s="27">
        <v>3.6599293899396201E-2</v>
      </c>
      <c r="E18" s="27">
        <v>4.1831879460745403E-2</v>
      </c>
      <c r="F18" s="34">
        <v>0.110527777777778</v>
      </c>
      <c r="G18" s="27">
        <v>7.2874158957106805E-2</v>
      </c>
      <c r="H18" s="27">
        <v>0.106842105263158</v>
      </c>
      <c r="I18" s="27">
        <v>0.123991040201203</v>
      </c>
      <c r="J18" s="27">
        <v>0.10741935483871</v>
      </c>
      <c r="K18" s="27">
        <v>0.103972204266322</v>
      </c>
    </row>
    <row r="19" spans="2:13" x14ac:dyDescent="0.25">
      <c r="C19" t="s">
        <v>316</v>
      </c>
      <c r="D19" s="27">
        <v>3.3330392857746699E-3</v>
      </c>
      <c r="E19" s="27">
        <v>3.3703409992069801E-3</v>
      </c>
      <c r="F19" s="27"/>
      <c r="G19" s="27"/>
      <c r="H19" s="27"/>
      <c r="I19" s="27"/>
    </row>
    <row r="20" spans="2:13" x14ac:dyDescent="0.25">
      <c r="C20" t="s">
        <v>148</v>
      </c>
      <c r="D20" s="27">
        <v>1.49845333197644E-2</v>
      </c>
      <c r="E20" s="27">
        <v>1.24900872323553E-2</v>
      </c>
      <c r="F20" s="27">
        <v>2.0500000000000001E-2</v>
      </c>
      <c r="G20" s="27">
        <v>6.5645500420521401E-3</v>
      </c>
      <c r="H20" s="27"/>
      <c r="I20" s="27"/>
    </row>
    <row r="21" spans="2:13" x14ac:dyDescent="0.25">
      <c r="C21" t="s">
        <v>99</v>
      </c>
      <c r="D21" s="27">
        <v>1.08057974411642E-2</v>
      </c>
      <c r="E21" s="27">
        <v>6.14591593973037E-3</v>
      </c>
      <c r="F21" s="27"/>
      <c r="G21" s="27"/>
      <c r="H21" s="27"/>
      <c r="I21" s="27"/>
      <c r="J21" s="27"/>
      <c r="K21" s="27"/>
    </row>
    <row r="23" spans="2:13" x14ac:dyDescent="0.25">
      <c r="D23" s="27"/>
      <c r="E23" s="27"/>
      <c r="F23" s="27"/>
      <c r="G23" s="27"/>
      <c r="H23" s="27"/>
    </row>
    <row r="25" spans="2:13" x14ac:dyDescent="0.25">
      <c r="B25" s="36"/>
      <c r="C25" s="36"/>
      <c r="D25" s="40" t="s">
        <v>304</v>
      </c>
      <c r="E25" s="40"/>
      <c r="F25" s="40" t="s">
        <v>305</v>
      </c>
      <c r="G25" s="40"/>
      <c r="H25" s="40" t="s">
        <v>306</v>
      </c>
      <c r="I25" s="40"/>
      <c r="J25" s="40" t="s">
        <v>307</v>
      </c>
      <c r="K25" s="40"/>
    </row>
    <row r="26" spans="2:13" x14ac:dyDescent="0.25">
      <c r="B26" s="37"/>
      <c r="C26" s="37"/>
      <c r="D26" s="37" t="s">
        <v>308</v>
      </c>
      <c r="E26" s="37" t="s">
        <v>309</v>
      </c>
      <c r="F26" s="37" t="s">
        <v>308</v>
      </c>
      <c r="G26" s="37" t="s">
        <v>309</v>
      </c>
      <c r="H26" s="37" t="s">
        <v>308</v>
      </c>
      <c r="I26" s="37" t="s">
        <v>309</v>
      </c>
      <c r="J26" s="37" t="s">
        <v>308</v>
      </c>
      <c r="K26" s="37" t="s">
        <v>309</v>
      </c>
    </row>
    <row r="27" spans="2:13" x14ac:dyDescent="0.25">
      <c r="B27" t="s">
        <v>310</v>
      </c>
    </row>
    <row r="28" spans="2:13" x14ac:dyDescent="0.25">
      <c r="C28" t="s">
        <v>10</v>
      </c>
      <c r="D28" s="27">
        <v>0.236640772692818</v>
      </c>
      <c r="E28" s="27">
        <v>0.247224425059477</v>
      </c>
      <c r="F28" s="27">
        <v>0.125444444444444</v>
      </c>
      <c r="G28" s="27">
        <v>0.11626408746846099</v>
      </c>
      <c r="H28" s="27">
        <v>0.22263157894736799</v>
      </c>
      <c r="I28" s="27">
        <v>0.12375447007505801</v>
      </c>
      <c r="J28" s="27">
        <v>0.16225806451612901</v>
      </c>
      <c r="K28" s="27">
        <v>0.13696186166774399</v>
      </c>
      <c r="M28" t="s">
        <v>311</v>
      </c>
    </row>
    <row r="29" spans="2:13" x14ac:dyDescent="0.25">
      <c r="C29" t="s">
        <v>135</v>
      </c>
      <c r="D29" s="27">
        <v>0.41747045704983299</v>
      </c>
      <c r="E29" s="27">
        <v>0.41950832672482202</v>
      </c>
      <c r="F29" s="27">
        <v>0.53211111111111098</v>
      </c>
      <c r="G29" s="27">
        <v>0.59258242220353197</v>
      </c>
      <c r="H29" s="27">
        <v>0.44605263157894698</v>
      </c>
      <c r="I29" s="27">
        <v>0.55599638464259105</v>
      </c>
      <c r="J29" s="27">
        <v>0.47516129032258098</v>
      </c>
      <c r="K29" s="27">
        <v>0.50288299935358804</v>
      </c>
    </row>
    <row r="30" spans="2:13" x14ac:dyDescent="0.25">
      <c r="C30" t="s">
        <v>189</v>
      </c>
      <c r="D30" s="27">
        <v>0.11207198178606601</v>
      </c>
      <c r="E30" s="27">
        <v>0.114789849325932</v>
      </c>
      <c r="F30" s="27"/>
      <c r="G30" s="27"/>
      <c r="H30" s="27">
        <v>1.02631578947368E-2</v>
      </c>
      <c r="I30" s="27">
        <v>2.7605218689825899E-2</v>
      </c>
      <c r="J30" s="27"/>
      <c r="K30" s="27"/>
    </row>
    <row r="31" spans="2:13" x14ac:dyDescent="0.25">
      <c r="C31" t="s">
        <v>136</v>
      </c>
      <c r="D31" s="27">
        <v>0.13176598322279201</v>
      </c>
      <c r="E31" s="27">
        <v>0.12034099920697899</v>
      </c>
      <c r="F31" s="27">
        <v>0.15666666666666701</v>
      </c>
      <c r="G31" s="27">
        <v>0.14714486963835199</v>
      </c>
      <c r="H31" s="27">
        <v>0.14289473684210499</v>
      </c>
      <c r="I31" s="27">
        <v>0.10954061382481201</v>
      </c>
      <c r="J31" s="27">
        <v>7.7741935483870997E-2</v>
      </c>
      <c r="K31" s="27">
        <v>7.5798319327731095E-2</v>
      </c>
    </row>
    <row r="32" spans="2:13" x14ac:dyDescent="0.25">
      <c r="C32" t="s">
        <v>312</v>
      </c>
      <c r="D32" s="27">
        <v>3.8166341677239798E-2</v>
      </c>
      <c r="E32" s="27">
        <v>4.2624900872323603E-2</v>
      </c>
      <c r="F32" s="27">
        <v>1.6861111111111101E-2</v>
      </c>
      <c r="G32" s="27">
        <v>1.3171783010933601E-2</v>
      </c>
      <c r="H32" s="27">
        <v>1.1052631578947401E-2</v>
      </c>
      <c r="I32" s="27">
        <v>1.5581011514127399E-2</v>
      </c>
      <c r="J32" s="27">
        <v>5.0967741935483903E-2</v>
      </c>
      <c r="K32" s="27">
        <v>7.2999353587588897E-2</v>
      </c>
    </row>
    <row r="33" spans="2:11" x14ac:dyDescent="0.25">
      <c r="C33" t="s">
        <v>313</v>
      </c>
      <c r="D33" s="27">
        <v>3.6078356611463601E-2</v>
      </c>
      <c r="E33" s="27">
        <v>4.1435368754956403E-2</v>
      </c>
      <c r="F33" s="27">
        <v>0.1105</v>
      </c>
      <c r="G33" s="27">
        <v>7.3520185029436497E-2</v>
      </c>
      <c r="H33" s="27">
        <v>0.105</v>
      </c>
      <c r="I33" s="27">
        <v>0.122578692969702</v>
      </c>
      <c r="J33" s="27">
        <v>9.8709677419354797E-2</v>
      </c>
      <c r="K33" s="27">
        <v>9.9725274725274704E-2</v>
      </c>
    </row>
    <row r="34" spans="2:11" x14ac:dyDescent="0.25">
      <c r="C34" t="s">
        <v>92</v>
      </c>
      <c r="D34" s="27">
        <v>1.4913313365538401E-2</v>
      </c>
      <c r="E34" s="27">
        <v>4.5598731165741504E-3</v>
      </c>
      <c r="F34" s="27">
        <v>3.7999999999999999E-2</v>
      </c>
      <c r="G34" s="27">
        <v>3.07363330529857E-2</v>
      </c>
      <c r="H34" s="27">
        <v>6.2105263157894698E-2</v>
      </c>
      <c r="I34" s="27">
        <v>4.4943608283884197E-2</v>
      </c>
      <c r="J34" s="27">
        <v>0.13516129032258101</v>
      </c>
      <c r="K34" s="27">
        <v>0.111632191338074</v>
      </c>
    </row>
    <row r="35" spans="2:11" x14ac:dyDescent="0.25">
      <c r="C35" s="37" t="s">
        <v>314</v>
      </c>
      <c r="D35" s="38">
        <v>1.28927935942489E-2</v>
      </c>
      <c r="E35" s="38">
        <v>9.5162569389373505E-3</v>
      </c>
      <c r="F35" s="38">
        <v>2.1166666666666702E-2</v>
      </c>
      <c r="G35" s="38">
        <v>2.7324747687132001E-2</v>
      </c>
      <c r="H35" s="37"/>
      <c r="I35" s="37"/>
      <c r="J35" s="38"/>
      <c r="K35" s="38"/>
    </row>
    <row r="36" spans="2:11" x14ac:dyDescent="0.25">
      <c r="B36" t="s">
        <v>315</v>
      </c>
      <c r="D36" s="27"/>
      <c r="E36" s="27"/>
    </row>
    <row r="37" spans="2:11" x14ac:dyDescent="0.25">
      <c r="C37" t="s">
        <v>98</v>
      </c>
      <c r="D37" s="27">
        <v>0.50354111308082705</v>
      </c>
      <c r="E37" s="27">
        <v>0.51348136399682798</v>
      </c>
      <c r="F37" s="27">
        <v>0.51394444444444498</v>
      </c>
      <c r="G37" s="27">
        <v>0.53395142977291898</v>
      </c>
      <c r="H37" s="27">
        <v>0.27710526315789502</v>
      </c>
      <c r="I37" s="27">
        <v>0.37908987306951702</v>
      </c>
      <c r="J37" s="27">
        <v>0.21806451612903199</v>
      </c>
      <c r="K37" s="27">
        <v>0.24605688429217801</v>
      </c>
    </row>
    <row r="38" spans="2:11" x14ac:dyDescent="0.25">
      <c r="C38" t="s">
        <v>96</v>
      </c>
      <c r="D38" s="27">
        <v>0.20288984147883399</v>
      </c>
      <c r="E38" s="27">
        <v>0.22065820777160999</v>
      </c>
      <c r="F38" s="27">
        <v>9.4055555555555601E-2</v>
      </c>
      <c r="G38" s="27">
        <v>7.6115958788898194E-2</v>
      </c>
      <c r="H38" s="27">
        <v>7.21052631578947E-2</v>
      </c>
      <c r="I38" s="27">
        <v>3.1330608716155103E-2</v>
      </c>
      <c r="J38" s="27">
        <v>9.3548387096774197E-2</v>
      </c>
      <c r="K38" s="27">
        <v>3.1376858435681998E-2</v>
      </c>
    </row>
    <row r="39" spans="2:11" x14ac:dyDescent="0.25">
      <c r="C39" t="s">
        <v>95</v>
      </c>
      <c r="D39" s="27">
        <v>0.14991896867424501</v>
      </c>
      <c r="E39" s="27">
        <v>0.17446471054718499</v>
      </c>
      <c r="F39" s="27">
        <v>0.187055555555556</v>
      </c>
      <c r="G39" s="27">
        <v>0.243847245584525</v>
      </c>
      <c r="H39" s="27">
        <v>0.25657894736842102</v>
      </c>
      <c r="I39" s="27">
        <v>0.27526781152984597</v>
      </c>
      <c r="J39" s="27">
        <v>0.16677419354838699</v>
      </c>
      <c r="K39" s="27">
        <v>0.21519392372333601</v>
      </c>
    </row>
    <row r="40" spans="2:11" x14ac:dyDescent="0.25">
      <c r="C40" t="s">
        <v>97</v>
      </c>
      <c r="D40" s="27">
        <v>7.7927412819993297E-2</v>
      </c>
      <c r="E40" s="27">
        <v>2.7557494052339399E-2</v>
      </c>
      <c r="F40" s="27">
        <v>7.4027777777777803E-2</v>
      </c>
      <c r="G40" s="27">
        <v>6.6569386038688005E-2</v>
      </c>
      <c r="H40" s="27">
        <v>0.28736842105263199</v>
      </c>
      <c r="I40" s="27">
        <v>0.190320666483279</v>
      </c>
      <c r="J40" s="27">
        <v>0.413225806451613</v>
      </c>
      <c r="K40" s="27">
        <v>0.40188106011635399</v>
      </c>
    </row>
    <row r="41" spans="2:11" x14ac:dyDescent="0.25">
      <c r="C41" t="s">
        <v>15</v>
      </c>
      <c r="D41" s="27">
        <v>3.6599293899396201E-2</v>
      </c>
      <c r="E41" s="27">
        <v>4.1831879460745403E-2</v>
      </c>
      <c r="F41" s="27">
        <v>0.110527777777778</v>
      </c>
      <c r="G41" s="27">
        <v>7.2874158957106805E-2</v>
      </c>
      <c r="H41" s="27">
        <v>0.106842105263158</v>
      </c>
      <c r="I41" s="27">
        <v>0.123991040201203</v>
      </c>
      <c r="J41" s="27">
        <v>0.10741935483871</v>
      </c>
      <c r="K41" s="27">
        <v>0.103972204266322</v>
      </c>
    </row>
    <row r="42" spans="2:11" x14ac:dyDescent="0.25">
      <c r="C42" t="s">
        <v>316</v>
      </c>
      <c r="D42" s="27">
        <v>3.3330392857746699E-3</v>
      </c>
      <c r="E42" s="27">
        <v>3.3703409992069801E-3</v>
      </c>
      <c r="F42" s="27"/>
      <c r="G42" s="27"/>
      <c r="H42" s="27"/>
      <c r="I42" s="27"/>
    </row>
    <row r="43" spans="2:11" x14ac:dyDescent="0.25">
      <c r="C43" t="s">
        <v>148</v>
      </c>
      <c r="D43" s="27">
        <v>1.49845333197644E-2</v>
      </c>
      <c r="E43" s="27">
        <v>1.24900872323553E-2</v>
      </c>
      <c r="F43" s="27">
        <v>2.0500000000000001E-2</v>
      </c>
      <c r="G43" s="27">
        <v>6.5645500420521401E-3</v>
      </c>
      <c r="H43" s="27"/>
      <c r="I43" s="27"/>
    </row>
    <row r="44" spans="2:11" x14ac:dyDescent="0.25">
      <c r="B44" s="37"/>
      <c r="C44" s="37" t="s">
        <v>99</v>
      </c>
      <c r="D44" s="38">
        <v>1.08057974411642E-2</v>
      </c>
      <c r="E44" s="38">
        <v>6.14591593973037E-3</v>
      </c>
      <c r="F44" s="38"/>
      <c r="G44" s="38"/>
      <c r="H44" s="38"/>
      <c r="I44" s="38"/>
      <c r="J44" s="37"/>
      <c r="K44" s="37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6"/>
  <sheetViews>
    <sheetView topLeftCell="A37" zoomScale="70" zoomScaleNormal="70" workbookViewId="0">
      <selection activeCell="AH62" sqref="AH62"/>
    </sheetView>
  </sheetViews>
  <sheetFormatPr defaultColWidth="8.7109375" defaultRowHeight="15" x14ac:dyDescent="0.25"/>
  <cols>
    <col min="1" max="1" width="24.140625" customWidth="1"/>
    <col min="2" max="2" width="9.7109375" customWidth="1"/>
    <col min="4" max="4" width="13.140625" customWidth="1"/>
    <col min="5" max="5" width="10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bestFit="1" customWidth="1"/>
  </cols>
  <sheetData>
    <row r="1" spans="1:29" x14ac:dyDescent="0.25">
      <c r="A1" t="s">
        <v>101</v>
      </c>
      <c r="B1" t="s">
        <v>3</v>
      </c>
      <c r="C1" s="22" t="s">
        <v>15</v>
      </c>
      <c r="D1" t="s">
        <v>102</v>
      </c>
      <c r="E1" t="s">
        <v>103</v>
      </c>
      <c r="F1" t="s">
        <v>18</v>
      </c>
      <c r="G1" t="s">
        <v>16</v>
      </c>
      <c r="H1" t="s">
        <v>104</v>
      </c>
      <c r="I1" t="s">
        <v>105</v>
      </c>
      <c r="J1" t="s">
        <v>106</v>
      </c>
      <c r="K1" t="s">
        <v>23</v>
      </c>
      <c r="L1" t="s">
        <v>107</v>
      </c>
      <c r="M1" t="s">
        <v>25</v>
      </c>
      <c r="N1" t="s">
        <v>108</v>
      </c>
      <c r="O1" t="s">
        <v>27</v>
      </c>
      <c r="P1" t="s">
        <v>29</v>
      </c>
      <c r="Q1" t="s">
        <v>109</v>
      </c>
      <c r="R1" t="s">
        <v>110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111</v>
      </c>
      <c r="AA1" t="s">
        <v>10</v>
      </c>
      <c r="AB1" t="s">
        <v>11</v>
      </c>
      <c r="AC1" t="s">
        <v>110</v>
      </c>
    </row>
    <row r="2" spans="1:29" x14ac:dyDescent="0.25">
      <c r="A2" t="s">
        <v>112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</v>
      </c>
      <c r="R2" s="23">
        <f t="shared" ref="R2:R24" si="0">SUM(C2:Q2)</f>
        <v>100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3">
        <f t="shared" ref="AC2:AC24" si="1">SUM(U2:AB2)</f>
        <v>100</v>
      </c>
    </row>
    <row r="3" spans="1:29" x14ac:dyDescent="0.25">
      <c r="A3" t="s">
        <v>113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</v>
      </c>
      <c r="O3">
        <v>10</v>
      </c>
      <c r="P3">
        <v>0</v>
      </c>
      <c r="Q3">
        <v>80</v>
      </c>
      <c r="R3" s="23">
        <f t="shared" si="0"/>
        <v>100</v>
      </c>
      <c r="U3">
        <v>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3">
        <f t="shared" si="1"/>
        <v>100</v>
      </c>
    </row>
    <row r="4" spans="1:29" x14ac:dyDescent="0.25">
      <c r="A4" t="s">
        <v>114</v>
      </c>
      <c r="B4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100</v>
      </c>
      <c r="R4" s="23">
        <f t="shared" si="0"/>
        <v>100</v>
      </c>
      <c r="U4">
        <v>0</v>
      </c>
      <c r="V4">
        <v>100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3">
        <f t="shared" si="1"/>
        <v>100</v>
      </c>
    </row>
    <row r="5" spans="1:29" x14ac:dyDescent="0.25">
      <c r="A5" t="s">
        <v>45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100</v>
      </c>
      <c r="R5" s="23">
        <f t="shared" si="0"/>
        <v>100</v>
      </c>
      <c r="U5">
        <v>0</v>
      </c>
      <c r="V5">
        <v>100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3">
        <f t="shared" si="1"/>
        <v>100</v>
      </c>
    </row>
    <row r="6" spans="1:29" x14ac:dyDescent="0.25">
      <c r="A6" t="s">
        <v>115</v>
      </c>
      <c r="B6">
        <v>10</v>
      </c>
      <c r="C6">
        <v>0</v>
      </c>
      <c r="D6">
        <v>60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40</v>
      </c>
      <c r="Q6">
        <v>0</v>
      </c>
      <c r="R6" s="23">
        <f t="shared" si="0"/>
        <v>100</v>
      </c>
      <c r="U6">
        <v>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3">
        <f t="shared" si="1"/>
        <v>100</v>
      </c>
    </row>
    <row r="7" spans="1:29" x14ac:dyDescent="0.25">
      <c r="A7" t="s">
        <v>116</v>
      </c>
      <c r="B7">
        <v>127</v>
      </c>
      <c r="C7">
        <v>1.6</v>
      </c>
      <c r="D7">
        <v>44.9</v>
      </c>
      <c r="E7">
        <v>1.6</v>
      </c>
      <c r="F7">
        <v>0</v>
      </c>
      <c r="G7">
        <v>4.7</v>
      </c>
      <c r="H7">
        <v>1.6</v>
      </c>
      <c r="I7">
        <v>0</v>
      </c>
      <c r="J7">
        <v>0</v>
      </c>
      <c r="K7">
        <v>0</v>
      </c>
      <c r="L7">
        <v>0</v>
      </c>
      <c r="M7">
        <v>0</v>
      </c>
      <c r="N7">
        <v>0.8</v>
      </c>
      <c r="O7">
        <v>0</v>
      </c>
      <c r="P7">
        <v>40.1</v>
      </c>
      <c r="Q7">
        <v>4.7</v>
      </c>
      <c r="R7" s="23">
        <f t="shared" si="0"/>
        <v>100.00000000000001</v>
      </c>
      <c r="U7">
        <v>0</v>
      </c>
      <c r="V7">
        <v>96</v>
      </c>
      <c r="W7">
        <v>0.8</v>
      </c>
      <c r="X7">
        <v>2.4</v>
      </c>
      <c r="Y7">
        <v>0.8</v>
      </c>
      <c r="Z7">
        <v>0</v>
      </c>
      <c r="AA7">
        <v>0</v>
      </c>
      <c r="AB7">
        <v>0</v>
      </c>
      <c r="AC7" s="23">
        <f t="shared" si="1"/>
        <v>100</v>
      </c>
    </row>
    <row r="8" spans="1:29" x14ac:dyDescent="0.25">
      <c r="A8" t="s">
        <v>117</v>
      </c>
      <c r="B8">
        <v>10</v>
      </c>
      <c r="C8">
        <v>10</v>
      </c>
      <c r="D8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</v>
      </c>
      <c r="O8">
        <v>0</v>
      </c>
      <c r="P8">
        <v>40</v>
      </c>
      <c r="Q8">
        <v>0</v>
      </c>
      <c r="R8" s="23">
        <f t="shared" si="0"/>
        <v>100</v>
      </c>
      <c r="U8">
        <v>0</v>
      </c>
      <c r="V8">
        <v>90</v>
      </c>
      <c r="W8">
        <v>0</v>
      </c>
      <c r="X8">
        <v>0</v>
      </c>
      <c r="Y8">
        <v>10</v>
      </c>
      <c r="Z8">
        <v>0</v>
      </c>
      <c r="AA8">
        <v>0</v>
      </c>
      <c r="AB8">
        <v>0</v>
      </c>
      <c r="AC8" s="23">
        <f t="shared" si="1"/>
        <v>100</v>
      </c>
    </row>
    <row r="9" spans="1:29" x14ac:dyDescent="0.25">
      <c r="A9" t="s">
        <v>118</v>
      </c>
      <c r="B9">
        <v>33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100</v>
      </c>
      <c r="R9" s="23">
        <f t="shared" si="0"/>
        <v>100</v>
      </c>
      <c r="U9">
        <v>0</v>
      </c>
      <c r="V9">
        <v>84.9</v>
      </c>
      <c r="W9">
        <v>0</v>
      </c>
      <c r="X9">
        <v>15.1</v>
      </c>
      <c r="Y9">
        <v>0</v>
      </c>
      <c r="Z9">
        <v>0</v>
      </c>
      <c r="AA9">
        <v>0</v>
      </c>
      <c r="AB9">
        <v>0</v>
      </c>
      <c r="AC9" s="23">
        <f t="shared" si="1"/>
        <v>100</v>
      </c>
    </row>
    <row r="10" spans="1:29" x14ac:dyDescent="0.25">
      <c r="A10" t="s">
        <v>119</v>
      </c>
      <c r="B10">
        <v>65</v>
      </c>
      <c r="C10">
        <v>0</v>
      </c>
      <c r="D10">
        <v>0</v>
      </c>
      <c r="E10">
        <v>15.4</v>
      </c>
      <c r="F10">
        <v>18.5</v>
      </c>
      <c r="G10">
        <v>0</v>
      </c>
      <c r="H10">
        <v>1.5</v>
      </c>
      <c r="I10">
        <v>21.5</v>
      </c>
      <c r="J10">
        <v>4.5999999999999996</v>
      </c>
      <c r="K10">
        <v>3.1</v>
      </c>
      <c r="L10">
        <v>0</v>
      </c>
      <c r="M10">
        <v>0</v>
      </c>
      <c r="N10">
        <v>0</v>
      </c>
      <c r="O10">
        <v>0</v>
      </c>
      <c r="P10">
        <v>3.1</v>
      </c>
      <c r="Q10">
        <v>32.299999999999997</v>
      </c>
      <c r="R10" s="23">
        <f t="shared" si="0"/>
        <v>99.999999999999986</v>
      </c>
      <c r="U10">
        <v>0</v>
      </c>
      <c r="V10">
        <v>44.6</v>
      </c>
      <c r="W10">
        <v>0</v>
      </c>
      <c r="X10">
        <v>0</v>
      </c>
      <c r="Y10">
        <v>0</v>
      </c>
      <c r="Z10">
        <v>0</v>
      </c>
      <c r="AA10">
        <v>55.4</v>
      </c>
      <c r="AB10">
        <v>0</v>
      </c>
      <c r="AC10" s="23">
        <f t="shared" si="1"/>
        <v>100</v>
      </c>
    </row>
    <row r="11" spans="1:29" x14ac:dyDescent="0.25">
      <c r="A11" t="s">
        <v>120</v>
      </c>
      <c r="B11">
        <v>35</v>
      </c>
      <c r="C11">
        <v>20</v>
      </c>
      <c r="D11">
        <v>31.3</v>
      </c>
      <c r="E11">
        <v>22.9</v>
      </c>
      <c r="F11">
        <v>0</v>
      </c>
      <c r="G11">
        <v>8.6</v>
      </c>
      <c r="H11">
        <v>0</v>
      </c>
      <c r="I11">
        <v>0</v>
      </c>
      <c r="J11">
        <v>0</v>
      </c>
      <c r="K11">
        <v>5.7</v>
      </c>
      <c r="L11">
        <v>2.9</v>
      </c>
      <c r="M11">
        <v>0</v>
      </c>
      <c r="N11">
        <v>0</v>
      </c>
      <c r="O11">
        <v>8.6</v>
      </c>
      <c r="P11">
        <v>0</v>
      </c>
      <c r="Q11">
        <v>0</v>
      </c>
      <c r="R11" s="23">
        <f t="shared" si="0"/>
        <v>99.999999999999986</v>
      </c>
      <c r="U11">
        <v>0</v>
      </c>
      <c r="V11">
        <v>37.1</v>
      </c>
      <c r="W11">
        <v>5.7</v>
      </c>
      <c r="X11">
        <v>37.1</v>
      </c>
      <c r="Y11">
        <v>20.100000000000001</v>
      </c>
      <c r="Z11">
        <v>0</v>
      </c>
      <c r="AA11">
        <v>0</v>
      </c>
      <c r="AB11">
        <v>0</v>
      </c>
      <c r="AC11" s="23">
        <f t="shared" si="1"/>
        <v>100</v>
      </c>
    </row>
    <row r="12" spans="1:29" x14ac:dyDescent="0.25">
      <c r="A12" t="s">
        <v>121</v>
      </c>
      <c r="B12">
        <v>67</v>
      </c>
      <c r="C12">
        <v>4.5</v>
      </c>
      <c r="D12">
        <v>73</v>
      </c>
      <c r="E12">
        <v>3</v>
      </c>
      <c r="F12">
        <v>6</v>
      </c>
      <c r="G12">
        <v>6</v>
      </c>
      <c r="H12">
        <v>0</v>
      </c>
      <c r="I12">
        <v>1.5</v>
      </c>
      <c r="J12">
        <v>1.5</v>
      </c>
      <c r="K12">
        <v>0</v>
      </c>
      <c r="L12">
        <v>3</v>
      </c>
      <c r="M12">
        <v>0</v>
      </c>
      <c r="N12">
        <v>1.5</v>
      </c>
      <c r="O12">
        <v>0</v>
      </c>
      <c r="P12">
        <v>0</v>
      </c>
      <c r="Q12">
        <v>0</v>
      </c>
      <c r="R12" s="23">
        <f t="shared" si="0"/>
        <v>100</v>
      </c>
      <c r="U12">
        <v>1.5</v>
      </c>
      <c r="V12">
        <v>77.599999999999994</v>
      </c>
      <c r="W12">
        <v>0</v>
      </c>
      <c r="X12">
        <v>11.9</v>
      </c>
      <c r="Y12">
        <v>9</v>
      </c>
      <c r="Z12">
        <v>0</v>
      </c>
      <c r="AA12">
        <v>0</v>
      </c>
      <c r="AB12">
        <v>0</v>
      </c>
      <c r="AC12" s="23">
        <f t="shared" si="1"/>
        <v>100</v>
      </c>
    </row>
    <row r="13" spans="1:29" x14ac:dyDescent="0.25">
      <c r="A13" t="s">
        <v>122</v>
      </c>
      <c r="B13">
        <v>85</v>
      </c>
      <c r="C13">
        <v>0</v>
      </c>
      <c r="D13">
        <v>68.099999999999994</v>
      </c>
      <c r="E13">
        <v>2.4</v>
      </c>
      <c r="F13">
        <v>5.9</v>
      </c>
      <c r="G13">
        <v>10.5</v>
      </c>
      <c r="H13">
        <v>1.2</v>
      </c>
      <c r="I13">
        <v>0</v>
      </c>
      <c r="J13">
        <v>2.4</v>
      </c>
      <c r="K13">
        <v>5.9</v>
      </c>
      <c r="L13">
        <v>1.2</v>
      </c>
      <c r="M13">
        <v>1.2</v>
      </c>
      <c r="N13">
        <v>0</v>
      </c>
      <c r="O13">
        <v>1.2</v>
      </c>
      <c r="P13">
        <v>0</v>
      </c>
      <c r="Q13">
        <v>0</v>
      </c>
      <c r="R13" s="23">
        <f t="shared" si="0"/>
        <v>100.00000000000003</v>
      </c>
      <c r="U13">
        <v>0</v>
      </c>
      <c r="V13">
        <v>95.3</v>
      </c>
      <c r="W13">
        <v>0</v>
      </c>
      <c r="X13">
        <v>4.7</v>
      </c>
      <c r="Y13">
        <v>0</v>
      </c>
      <c r="Z13">
        <v>0</v>
      </c>
      <c r="AA13">
        <v>0</v>
      </c>
      <c r="AB13">
        <v>0</v>
      </c>
      <c r="AC13" s="23">
        <f t="shared" si="1"/>
        <v>100</v>
      </c>
    </row>
    <row r="14" spans="1:29" x14ac:dyDescent="0.25">
      <c r="A14" t="s">
        <v>73</v>
      </c>
      <c r="B14">
        <v>75</v>
      </c>
      <c r="C14">
        <v>17.3</v>
      </c>
      <c r="D14">
        <v>58.7</v>
      </c>
      <c r="E14">
        <v>1.3</v>
      </c>
      <c r="F14">
        <v>0</v>
      </c>
      <c r="G14">
        <v>6.7</v>
      </c>
      <c r="H14">
        <v>0</v>
      </c>
      <c r="I14">
        <v>0</v>
      </c>
      <c r="J14">
        <v>0</v>
      </c>
      <c r="K14">
        <v>4</v>
      </c>
      <c r="L14">
        <v>6.7</v>
      </c>
      <c r="M14">
        <v>0</v>
      </c>
      <c r="N14">
        <v>0</v>
      </c>
      <c r="O14">
        <v>5.3</v>
      </c>
      <c r="P14">
        <v>0</v>
      </c>
      <c r="Q14">
        <v>0</v>
      </c>
      <c r="R14" s="23">
        <f t="shared" si="0"/>
        <v>100</v>
      </c>
      <c r="U14">
        <v>61.4</v>
      </c>
      <c r="V14">
        <v>16</v>
      </c>
      <c r="W14">
        <v>0</v>
      </c>
      <c r="X14">
        <v>5.3</v>
      </c>
      <c r="Y14">
        <v>17.3</v>
      </c>
      <c r="Z14">
        <v>0</v>
      </c>
      <c r="AA14">
        <v>0</v>
      </c>
      <c r="AB14">
        <v>0</v>
      </c>
      <c r="AC14" s="23">
        <f t="shared" si="1"/>
        <v>100</v>
      </c>
    </row>
    <row r="15" spans="1:29" x14ac:dyDescent="0.25">
      <c r="A15" t="s">
        <v>123</v>
      </c>
      <c r="B15">
        <v>517</v>
      </c>
      <c r="C15">
        <v>75</v>
      </c>
      <c r="D15">
        <v>19.899999999999999</v>
      </c>
      <c r="E15">
        <v>0.2</v>
      </c>
      <c r="F15">
        <v>0.8</v>
      </c>
      <c r="G15">
        <v>0.96</v>
      </c>
      <c r="H15">
        <v>0</v>
      </c>
      <c r="I15">
        <v>0.2</v>
      </c>
      <c r="J15">
        <v>0.2</v>
      </c>
      <c r="K15">
        <v>0.8</v>
      </c>
      <c r="L15">
        <v>0.57999999999999996</v>
      </c>
      <c r="M15">
        <v>0</v>
      </c>
      <c r="N15">
        <v>0</v>
      </c>
      <c r="O15">
        <v>0.96</v>
      </c>
      <c r="P15">
        <v>0.4</v>
      </c>
      <c r="Q15">
        <v>0</v>
      </c>
      <c r="R15" s="23">
        <f t="shared" si="0"/>
        <v>100</v>
      </c>
      <c r="U15">
        <v>25</v>
      </c>
      <c r="V15">
        <v>1.4</v>
      </c>
      <c r="W15">
        <v>0.2</v>
      </c>
      <c r="X15">
        <v>2.5</v>
      </c>
      <c r="Y15">
        <v>70.900000000000006</v>
      </c>
      <c r="Z15">
        <v>0</v>
      </c>
      <c r="AA15">
        <v>0</v>
      </c>
      <c r="AB15">
        <v>0</v>
      </c>
      <c r="AC15" s="23">
        <f t="shared" si="1"/>
        <v>100</v>
      </c>
    </row>
    <row r="16" spans="1:29" x14ac:dyDescent="0.25">
      <c r="A16" t="s">
        <v>124</v>
      </c>
      <c r="B16">
        <v>205</v>
      </c>
      <c r="C16">
        <v>0.5</v>
      </c>
      <c r="D16">
        <v>43</v>
      </c>
      <c r="E16">
        <v>7.8</v>
      </c>
      <c r="F16">
        <v>1</v>
      </c>
      <c r="G16">
        <v>20.6</v>
      </c>
      <c r="H16">
        <v>2</v>
      </c>
      <c r="I16">
        <v>1</v>
      </c>
      <c r="J16">
        <v>1.5</v>
      </c>
      <c r="K16">
        <v>15.2</v>
      </c>
      <c r="L16">
        <v>7.4</v>
      </c>
      <c r="M16">
        <v>0</v>
      </c>
      <c r="N16">
        <v>0</v>
      </c>
      <c r="O16">
        <v>0</v>
      </c>
      <c r="P16">
        <v>0</v>
      </c>
      <c r="Q16">
        <v>0</v>
      </c>
      <c r="R16" s="23">
        <f t="shared" si="0"/>
        <v>100.00000000000001</v>
      </c>
      <c r="U16">
        <v>0</v>
      </c>
      <c r="V16">
        <v>97</v>
      </c>
      <c r="W16">
        <v>1</v>
      </c>
      <c r="X16">
        <v>2</v>
      </c>
      <c r="Y16">
        <v>0</v>
      </c>
      <c r="Z16">
        <v>0</v>
      </c>
      <c r="AA16">
        <v>0</v>
      </c>
      <c r="AB16">
        <v>0</v>
      </c>
      <c r="AC16" s="23">
        <f t="shared" si="1"/>
        <v>100</v>
      </c>
    </row>
    <row r="17" spans="1:29" x14ac:dyDescent="0.25">
      <c r="A17" t="s">
        <v>125</v>
      </c>
      <c r="B17">
        <v>212</v>
      </c>
      <c r="C17">
        <v>0</v>
      </c>
      <c r="D17">
        <v>83.4</v>
      </c>
      <c r="E17">
        <v>0</v>
      </c>
      <c r="F17">
        <v>0.9</v>
      </c>
      <c r="G17">
        <v>6.6</v>
      </c>
      <c r="H17">
        <v>0</v>
      </c>
      <c r="I17">
        <v>0.9</v>
      </c>
      <c r="J17">
        <v>0</v>
      </c>
      <c r="K17">
        <v>6.3</v>
      </c>
      <c r="L17">
        <v>0</v>
      </c>
      <c r="M17">
        <v>0</v>
      </c>
      <c r="N17">
        <v>1.9</v>
      </c>
      <c r="O17">
        <v>0</v>
      </c>
      <c r="P17">
        <v>0</v>
      </c>
      <c r="Q17">
        <v>0</v>
      </c>
      <c r="R17" s="23">
        <f t="shared" si="0"/>
        <v>100.00000000000001</v>
      </c>
      <c r="U17">
        <v>0.9</v>
      </c>
      <c r="V17">
        <v>84.5</v>
      </c>
      <c r="W17">
        <v>4</v>
      </c>
      <c r="X17">
        <v>12.7</v>
      </c>
      <c r="Y17">
        <v>0.5</v>
      </c>
      <c r="Z17">
        <v>0</v>
      </c>
      <c r="AA17">
        <v>0</v>
      </c>
      <c r="AB17">
        <v>0</v>
      </c>
      <c r="AC17" s="3">
        <f t="shared" si="1"/>
        <v>102.60000000000001</v>
      </c>
    </row>
    <row r="18" spans="1:29" x14ac:dyDescent="0.25">
      <c r="A18" t="s">
        <v>126</v>
      </c>
      <c r="B18">
        <v>58</v>
      </c>
      <c r="C18">
        <v>0</v>
      </c>
      <c r="D18">
        <v>0</v>
      </c>
      <c r="E18">
        <v>88</v>
      </c>
      <c r="F18">
        <v>10.3</v>
      </c>
      <c r="G18">
        <v>0</v>
      </c>
      <c r="H18">
        <v>0</v>
      </c>
      <c r="I18">
        <v>1.7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3">
        <f t="shared" si="0"/>
        <v>100</v>
      </c>
      <c r="U18">
        <v>0</v>
      </c>
      <c r="V18">
        <v>34.5</v>
      </c>
      <c r="W18">
        <v>0</v>
      </c>
      <c r="X18">
        <v>0</v>
      </c>
      <c r="Y18">
        <v>0</v>
      </c>
      <c r="Z18">
        <v>65.5</v>
      </c>
      <c r="AA18">
        <v>0</v>
      </c>
      <c r="AB18">
        <v>0</v>
      </c>
      <c r="AC18" s="23">
        <f t="shared" si="1"/>
        <v>100</v>
      </c>
    </row>
    <row r="19" spans="1:29" x14ac:dyDescent="0.25">
      <c r="A19" t="s">
        <v>127</v>
      </c>
      <c r="B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84.6</v>
      </c>
      <c r="P19">
        <v>0</v>
      </c>
      <c r="Q19">
        <v>15.4</v>
      </c>
      <c r="R19" s="23">
        <f t="shared" si="0"/>
        <v>100</v>
      </c>
      <c r="U19">
        <v>0</v>
      </c>
      <c r="V19">
        <v>15.1</v>
      </c>
      <c r="W19">
        <v>0</v>
      </c>
      <c r="X19">
        <v>0</v>
      </c>
      <c r="Y19">
        <v>0</v>
      </c>
      <c r="Z19">
        <v>0</v>
      </c>
      <c r="AA19">
        <v>0</v>
      </c>
      <c r="AB19">
        <v>84.9</v>
      </c>
      <c r="AC19" s="23">
        <f t="shared" si="1"/>
        <v>100</v>
      </c>
    </row>
    <row r="20" spans="1:29" x14ac:dyDescent="0.25">
      <c r="A20" t="s">
        <v>128</v>
      </c>
      <c r="B20">
        <v>55</v>
      </c>
      <c r="C20">
        <v>0</v>
      </c>
      <c r="D20">
        <v>0</v>
      </c>
      <c r="E20">
        <v>1.8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1.8</v>
      </c>
      <c r="M20">
        <v>0</v>
      </c>
      <c r="N20">
        <v>0</v>
      </c>
      <c r="O20">
        <v>96.4</v>
      </c>
      <c r="P20">
        <v>0</v>
      </c>
      <c r="Q20">
        <v>0</v>
      </c>
      <c r="R20" s="23">
        <f t="shared" si="0"/>
        <v>100</v>
      </c>
      <c r="U20">
        <v>0</v>
      </c>
      <c r="V20">
        <v>1.8</v>
      </c>
      <c r="W20">
        <v>0</v>
      </c>
      <c r="X20">
        <v>96.4</v>
      </c>
      <c r="Y20">
        <v>0</v>
      </c>
      <c r="Z20">
        <v>0</v>
      </c>
      <c r="AA20">
        <v>0</v>
      </c>
      <c r="AB20">
        <v>1.8</v>
      </c>
      <c r="AC20" s="23">
        <f t="shared" si="1"/>
        <v>100</v>
      </c>
    </row>
    <row r="21" spans="1:29" x14ac:dyDescent="0.25">
      <c r="A21" t="s">
        <v>65</v>
      </c>
      <c r="B21">
        <v>200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100</v>
      </c>
      <c r="P21">
        <v>0</v>
      </c>
      <c r="Q21">
        <v>0</v>
      </c>
      <c r="R21" s="23">
        <f t="shared" si="0"/>
        <v>100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100</v>
      </c>
      <c r="AC21" s="23">
        <f t="shared" si="1"/>
        <v>100</v>
      </c>
    </row>
    <row r="22" spans="1:29" x14ac:dyDescent="0.25">
      <c r="A22" t="s">
        <v>129</v>
      </c>
      <c r="B22">
        <v>51</v>
      </c>
      <c r="C22">
        <v>0</v>
      </c>
      <c r="D22">
        <v>7.8</v>
      </c>
      <c r="E22">
        <v>9.8000000000000007</v>
      </c>
      <c r="F22">
        <v>0</v>
      </c>
      <c r="G22">
        <v>0</v>
      </c>
      <c r="H22">
        <v>7.8</v>
      </c>
      <c r="I22">
        <v>0</v>
      </c>
      <c r="J22">
        <v>0</v>
      </c>
      <c r="K22">
        <v>3.9</v>
      </c>
      <c r="L22">
        <v>0</v>
      </c>
      <c r="M22">
        <v>0</v>
      </c>
      <c r="N22">
        <v>0</v>
      </c>
      <c r="O22">
        <v>70.7</v>
      </c>
      <c r="P22">
        <v>0</v>
      </c>
      <c r="Q22">
        <v>0</v>
      </c>
      <c r="R22" s="23">
        <f t="shared" si="0"/>
        <v>100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3">
        <f t="shared" si="1"/>
        <v>100</v>
      </c>
    </row>
    <row r="23" spans="1:29" x14ac:dyDescent="0.25">
      <c r="A23" t="s">
        <v>130</v>
      </c>
      <c r="B23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11</v>
      </c>
      <c r="J23">
        <v>0</v>
      </c>
      <c r="K23">
        <v>0</v>
      </c>
      <c r="L23">
        <v>0</v>
      </c>
      <c r="M23">
        <v>0</v>
      </c>
      <c r="N23">
        <v>0</v>
      </c>
      <c r="O23">
        <v>89</v>
      </c>
      <c r="P23">
        <v>0</v>
      </c>
      <c r="Q23">
        <v>0</v>
      </c>
      <c r="R23" s="23">
        <f t="shared" si="0"/>
        <v>100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3">
        <f t="shared" si="1"/>
        <v>100</v>
      </c>
    </row>
    <row r="24" spans="1:29" x14ac:dyDescent="0.25">
      <c r="A24" t="s">
        <v>131</v>
      </c>
      <c r="B24">
        <v>486</v>
      </c>
      <c r="C24">
        <v>0.2</v>
      </c>
      <c r="D24">
        <v>1.9</v>
      </c>
      <c r="E24">
        <v>0</v>
      </c>
      <c r="F24">
        <v>0.2</v>
      </c>
      <c r="G24">
        <v>0</v>
      </c>
      <c r="H24">
        <v>0</v>
      </c>
      <c r="I24">
        <v>3.9</v>
      </c>
      <c r="J24">
        <v>0</v>
      </c>
      <c r="K24">
        <v>0.6</v>
      </c>
      <c r="L24">
        <v>0.2</v>
      </c>
      <c r="M24">
        <v>0</v>
      </c>
      <c r="N24">
        <v>0</v>
      </c>
      <c r="O24">
        <v>93</v>
      </c>
      <c r="P24">
        <v>0</v>
      </c>
      <c r="Q24">
        <v>0</v>
      </c>
      <c r="R24" s="23">
        <f t="shared" si="0"/>
        <v>100</v>
      </c>
      <c r="U24">
        <v>0</v>
      </c>
      <c r="V24">
        <v>99.6</v>
      </c>
      <c r="W24">
        <v>0</v>
      </c>
      <c r="X24">
        <v>0.2</v>
      </c>
      <c r="Y24">
        <v>0.2</v>
      </c>
      <c r="Z24">
        <v>0</v>
      </c>
      <c r="AA24">
        <v>0</v>
      </c>
      <c r="AB24">
        <v>0</v>
      </c>
      <c r="AC24" s="23">
        <f t="shared" si="1"/>
        <v>100</v>
      </c>
    </row>
    <row r="25" spans="1:29" x14ac:dyDescent="0.25">
      <c r="B25">
        <f>SUM(B2:B24)</f>
        <v>2380</v>
      </c>
    </row>
    <row r="27" spans="1:29" x14ac:dyDescent="0.25">
      <c r="A27" t="s">
        <v>101</v>
      </c>
      <c r="B27" t="s">
        <v>3</v>
      </c>
      <c r="C27" s="22" t="s">
        <v>15</v>
      </c>
      <c r="D27" t="s">
        <v>102</v>
      </c>
      <c r="E27" t="s">
        <v>103</v>
      </c>
      <c r="F27" t="s">
        <v>18</v>
      </c>
      <c r="G27" t="s">
        <v>16</v>
      </c>
      <c r="H27" t="s">
        <v>104</v>
      </c>
      <c r="I27" t="s">
        <v>105</v>
      </c>
      <c r="J27" t="s">
        <v>106</v>
      </c>
      <c r="K27" t="s">
        <v>23</v>
      </c>
      <c r="L27" t="s">
        <v>107</v>
      </c>
      <c r="M27" t="s">
        <v>25</v>
      </c>
      <c r="N27" t="s">
        <v>108</v>
      </c>
      <c r="O27" t="s">
        <v>27</v>
      </c>
      <c r="P27" t="s">
        <v>29</v>
      </c>
      <c r="Q27" t="s">
        <v>109</v>
      </c>
      <c r="R27" t="s">
        <v>110</v>
      </c>
      <c r="U27" t="s">
        <v>4</v>
      </c>
      <c r="V27" t="s">
        <v>5</v>
      </c>
      <c r="W27" t="s">
        <v>6</v>
      </c>
      <c r="X27" t="s">
        <v>7</v>
      </c>
      <c r="Y27" t="s">
        <v>8</v>
      </c>
      <c r="Z27" t="s">
        <v>111</v>
      </c>
      <c r="AA27" t="s">
        <v>10</v>
      </c>
      <c r="AB27" t="s">
        <v>11</v>
      </c>
      <c r="AC27" t="s">
        <v>110</v>
      </c>
    </row>
    <row r="28" spans="1:29" x14ac:dyDescent="0.25">
      <c r="A28" t="s">
        <v>112</v>
      </c>
      <c r="B28">
        <v>17</v>
      </c>
      <c r="C28">
        <f t="shared" ref="C28:Q28" si="2">$B2*SUM(C2/100)</f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17</v>
      </c>
      <c r="R28" s="23">
        <f t="shared" ref="R28:R50" si="3">SUM(C28:Q28)</f>
        <v>17</v>
      </c>
      <c r="U28">
        <f t="shared" ref="U28:AB37" si="4">$B2*(U2/100)</f>
        <v>0</v>
      </c>
      <c r="V28">
        <f t="shared" si="4"/>
        <v>17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 s="23">
        <f t="shared" ref="AC28:AC50" si="5">SUM(U28:AB28)</f>
        <v>17</v>
      </c>
    </row>
    <row r="29" spans="1:29" x14ac:dyDescent="0.25">
      <c r="A29" t="s">
        <v>113</v>
      </c>
      <c r="B29">
        <v>10</v>
      </c>
      <c r="C29">
        <f t="shared" ref="C29:Q29" si="6">$B3*SUM(C3/100)</f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1</v>
      </c>
      <c r="O29">
        <f t="shared" si="6"/>
        <v>1</v>
      </c>
      <c r="P29">
        <f t="shared" si="6"/>
        <v>0</v>
      </c>
      <c r="Q29">
        <f t="shared" si="6"/>
        <v>8</v>
      </c>
      <c r="R29" s="23">
        <f t="shared" si="3"/>
        <v>10</v>
      </c>
      <c r="U29">
        <f t="shared" si="4"/>
        <v>0</v>
      </c>
      <c r="V29">
        <f t="shared" si="4"/>
        <v>10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 s="23">
        <f t="shared" si="5"/>
        <v>10</v>
      </c>
    </row>
    <row r="30" spans="1:29" x14ac:dyDescent="0.25">
      <c r="A30" t="s">
        <v>114</v>
      </c>
      <c r="B30">
        <v>28</v>
      </c>
      <c r="C30">
        <f t="shared" ref="C30:Q30" si="7">$B4*SUM(C4/100)</f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28</v>
      </c>
      <c r="R30" s="23">
        <f t="shared" si="3"/>
        <v>28</v>
      </c>
      <c r="U30">
        <f t="shared" si="4"/>
        <v>0</v>
      </c>
      <c r="V30">
        <f t="shared" si="4"/>
        <v>28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 s="23">
        <f t="shared" si="5"/>
        <v>28</v>
      </c>
    </row>
    <row r="31" spans="1:29" x14ac:dyDescent="0.25">
      <c r="A31" t="s">
        <v>45</v>
      </c>
      <c r="B31">
        <v>10</v>
      </c>
      <c r="C31">
        <f t="shared" ref="C31:Q31" si="8">$B5*SUM(C5/100)</f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10</v>
      </c>
      <c r="R31" s="23">
        <f t="shared" si="3"/>
        <v>10</v>
      </c>
      <c r="U31">
        <f t="shared" si="4"/>
        <v>0</v>
      </c>
      <c r="V31">
        <f t="shared" si="4"/>
        <v>10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 s="23">
        <f t="shared" si="5"/>
        <v>10</v>
      </c>
    </row>
    <row r="32" spans="1:29" x14ac:dyDescent="0.25">
      <c r="A32" t="s">
        <v>115</v>
      </c>
      <c r="B32">
        <v>10</v>
      </c>
      <c r="C32">
        <f t="shared" ref="C32:Q32" si="9">$B6*SUM(C6/100)</f>
        <v>0</v>
      </c>
      <c r="D32">
        <f t="shared" si="9"/>
        <v>6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4</v>
      </c>
      <c r="Q32">
        <f t="shared" si="9"/>
        <v>0</v>
      </c>
      <c r="R32" s="23">
        <f t="shared" si="3"/>
        <v>10</v>
      </c>
      <c r="U32">
        <f t="shared" si="4"/>
        <v>0</v>
      </c>
      <c r="V32">
        <f t="shared" si="4"/>
        <v>10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 s="23">
        <f t="shared" si="5"/>
        <v>10</v>
      </c>
    </row>
    <row r="33" spans="1:29" x14ac:dyDescent="0.25">
      <c r="A33" t="s">
        <v>116</v>
      </c>
      <c r="B33">
        <v>127</v>
      </c>
      <c r="C33">
        <f t="shared" ref="C33:Q33" si="10">$B7*SUM(C7/100)</f>
        <v>2.032</v>
      </c>
      <c r="D33">
        <f t="shared" si="10"/>
        <v>57.023000000000003</v>
      </c>
      <c r="E33">
        <f t="shared" si="10"/>
        <v>2.032</v>
      </c>
      <c r="F33">
        <f t="shared" si="10"/>
        <v>0</v>
      </c>
      <c r="G33">
        <f t="shared" si="10"/>
        <v>5.9690000000000003</v>
      </c>
      <c r="H33">
        <f t="shared" si="10"/>
        <v>2.032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1.016</v>
      </c>
      <c r="O33">
        <f t="shared" si="10"/>
        <v>0</v>
      </c>
      <c r="P33">
        <f t="shared" si="10"/>
        <v>50.927</v>
      </c>
      <c r="Q33">
        <f t="shared" si="10"/>
        <v>5.9690000000000003</v>
      </c>
      <c r="R33" s="23">
        <f t="shared" si="3"/>
        <v>127</v>
      </c>
      <c r="U33">
        <f t="shared" si="4"/>
        <v>0</v>
      </c>
      <c r="V33">
        <f t="shared" si="4"/>
        <v>121.92</v>
      </c>
      <c r="W33">
        <f t="shared" si="4"/>
        <v>1.016</v>
      </c>
      <c r="X33">
        <f t="shared" si="4"/>
        <v>3.048</v>
      </c>
      <c r="Y33">
        <f t="shared" si="4"/>
        <v>1.016</v>
      </c>
      <c r="Z33">
        <f t="shared" si="4"/>
        <v>0</v>
      </c>
      <c r="AA33">
        <f t="shared" si="4"/>
        <v>0</v>
      </c>
      <c r="AB33">
        <f t="shared" si="4"/>
        <v>0</v>
      </c>
      <c r="AC33" s="23">
        <f t="shared" si="5"/>
        <v>127.00000000000001</v>
      </c>
    </row>
    <row r="34" spans="1:29" x14ac:dyDescent="0.25">
      <c r="A34" t="s">
        <v>117</v>
      </c>
      <c r="B34">
        <v>10</v>
      </c>
      <c r="C34">
        <f t="shared" ref="C34:Q34" si="11">$B8*SUM(C8/100)</f>
        <v>1</v>
      </c>
      <c r="D34">
        <f t="shared" si="11"/>
        <v>4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1</v>
      </c>
      <c r="O34">
        <f t="shared" si="11"/>
        <v>0</v>
      </c>
      <c r="P34">
        <f t="shared" si="11"/>
        <v>4</v>
      </c>
      <c r="Q34">
        <f t="shared" si="11"/>
        <v>0</v>
      </c>
      <c r="R34" s="23">
        <f t="shared" si="3"/>
        <v>10</v>
      </c>
      <c r="U34">
        <f t="shared" si="4"/>
        <v>0</v>
      </c>
      <c r="V34">
        <f t="shared" si="4"/>
        <v>9</v>
      </c>
      <c r="W34">
        <f t="shared" si="4"/>
        <v>0</v>
      </c>
      <c r="X34">
        <f t="shared" si="4"/>
        <v>0</v>
      </c>
      <c r="Y34">
        <f t="shared" si="4"/>
        <v>1</v>
      </c>
      <c r="Z34">
        <f t="shared" si="4"/>
        <v>0</v>
      </c>
      <c r="AA34">
        <f t="shared" si="4"/>
        <v>0</v>
      </c>
      <c r="AB34">
        <f t="shared" si="4"/>
        <v>0</v>
      </c>
      <c r="AC34" s="23">
        <f t="shared" si="5"/>
        <v>10</v>
      </c>
    </row>
    <row r="35" spans="1:29" x14ac:dyDescent="0.25">
      <c r="A35" t="s">
        <v>118</v>
      </c>
      <c r="B35">
        <v>33</v>
      </c>
      <c r="C35">
        <f t="shared" ref="C35:Q35" si="12">$B9*SUM(C9/100)</f>
        <v>0</v>
      </c>
      <c r="D35">
        <f t="shared" si="12"/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33</v>
      </c>
      <c r="R35" s="23">
        <f t="shared" si="3"/>
        <v>33</v>
      </c>
      <c r="U35">
        <f t="shared" si="4"/>
        <v>0</v>
      </c>
      <c r="V35">
        <f t="shared" si="4"/>
        <v>28.017000000000003</v>
      </c>
      <c r="W35">
        <f t="shared" si="4"/>
        <v>0</v>
      </c>
      <c r="X35">
        <f t="shared" si="4"/>
        <v>4.9829999999999997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 s="23">
        <f t="shared" si="5"/>
        <v>33</v>
      </c>
    </row>
    <row r="36" spans="1:29" x14ac:dyDescent="0.25">
      <c r="A36" t="s">
        <v>119</v>
      </c>
      <c r="B36">
        <v>65</v>
      </c>
      <c r="C36">
        <f t="shared" ref="C36:Q36" si="13">$B10*SUM(C10/100)</f>
        <v>0</v>
      </c>
      <c r="D36">
        <f t="shared" si="13"/>
        <v>0</v>
      </c>
      <c r="E36">
        <f t="shared" si="13"/>
        <v>10.01</v>
      </c>
      <c r="F36">
        <f t="shared" si="13"/>
        <v>12.025</v>
      </c>
      <c r="G36">
        <f t="shared" si="13"/>
        <v>0</v>
      </c>
      <c r="H36">
        <f t="shared" si="13"/>
        <v>0.97499999999999998</v>
      </c>
      <c r="I36">
        <f t="shared" si="13"/>
        <v>13.975</v>
      </c>
      <c r="J36">
        <f t="shared" si="13"/>
        <v>2.9899999999999998</v>
      </c>
      <c r="K36">
        <f t="shared" si="13"/>
        <v>2.0150000000000001</v>
      </c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2.0150000000000001</v>
      </c>
      <c r="Q36">
        <f t="shared" si="13"/>
        <v>20.994999999999997</v>
      </c>
      <c r="R36" s="23">
        <f t="shared" si="3"/>
        <v>65</v>
      </c>
      <c r="U36">
        <f t="shared" si="4"/>
        <v>0</v>
      </c>
      <c r="V36">
        <f t="shared" si="4"/>
        <v>28.990000000000002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36.01</v>
      </c>
      <c r="AB36">
        <f t="shared" si="4"/>
        <v>0</v>
      </c>
      <c r="AC36" s="23">
        <f t="shared" si="5"/>
        <v>65</v>
      </c>
    </row>
    <row r="37" spans="1:29" x14ac:dyDescent="0.25">
      <c r="A37" t="s">
        <v>120</v>
      </c>
      <c r="B37">
        <v>35</v>
      </c>
      <c r="C37">
        <f t="shared" ref="C37:Q37" si="14">$B11*SUM(C11/100)</f>
        <v>7</v>
      </c>
      <c r="D37">
        <f t="shared" si="14"/>
        <v>10.955</v>
      </c>
      <c r="E37">
        <f t="shared" si="14"/>
        <v>8.0149999999999988</v>
      </c>
      <c r="F37">
        <f t="shared" si="14"/>
        <v>0</v>
      </c>
      <c r="G37">
        <f t="shared" si="14"/>
        <v>3.01</v>
      </c>
      <c r="H37">
        <f t="shared" si="14"/>
        <v>0</v>
      </c>
      <c r="I37">
        <f t="shared" si="14"/>
        <v>0</v>
      </c>
      <c r="J37">
        <f t="shared" si="14"/>
        <v>0</v>
      </c>
      <c r="K37">
        <f t="shared" si="14"/>
        <v>1.9950000000000001</v>
      </c>
      <c r="L37">
        <f t="shared" si="14"/>
        <v>1.0149999999999999</v>
      </c>
      <c r="M37">
        <f t="shared" si="14"/>
        <v>0</v>
      </c>
      <c r="N37">
        <f t="shared" si="14"/>
        <v>0</v>
      </c>
      <c r="O37">
        <f t="shared" si="14"/>
        <v>3.01</v>
      </c>
      <c r="P37">
        <f t="shared" si="14"/>
        <v>0</v>
      </c>
      <c r="Q37">
        <f t="shared" si="14"/>
        <v>0</v>
      </c>
      <c r="R37" s="23">
        <f t="shared" si="3"/>
        <v>35</v>
      </c>
      <c r="U37">
        <f t="shared" si="4"/>
        <v>0</v>
      </c>
      <c r="V37">
        <f t="shared" si="4"/>
        <v>12.984999999999999</v>
      </c>
      <c r="W37">
        <f t="shared" si="4"/>
        <v>1.9950000000000001</v>
      </c>
      <c r="X37">
        <f t="shared" si="4"/>
        <v>12.984999999999999</v>
      </c>
      <c r="Y37">
        <f t="shared" si="4"/>
        <v>7.0350000000000001</v>
      </c>
      <c r="Z37">
        <f t="shared" si="4"/>
        <v>0</v>
      </c>
      <c r="AA37">
        <f t="shared" si="4"/>
        <v>0</v>
      </c>
      <c r="AB37">
        <f t="shared" si="4"/>
        <v>0</v>
      </c>
      <c r="AC37" s="23">
        <f t="shared" si="5"/>
        <v>35</v>
      </c>
    </row>
    <row r="38" spans="1:29" x14ac:dyDescent="0.25">
      <c r="A38" t="s">
        <v>121</v>
      </c>
      <c r="B38">
        <v>67</v>
      </c>
      <c r="C38">
        <f t="shared" ref="C38:Q38" si="15">$B12*SUM(C12/100)</f>
        <v>3.0149999999999997</v>
      </c>
      <c r="D38">
        <f t="shared" si="15"/>
        <v>48.91</v>
      </c>
      <c r="E38">
        <f t="shared" si="15"/>
        <v>2.0099999999999998</v>
      </c>
      <c r="F38">
        <f t="shared" si="15"/>
        <v>4.0199999999999996</v>
      </c>
      <c r="G38">
        <f t="shared" si="15"/>
        <v>4.0199999999999996</v>
      </c>
      <c r="H38">
        <f t="shared" si="15"/>
        <v>0</v>
      </c>
      <c r="I38">
        <f t="shared" si="15"/>
        <v>1.0049999999999999</v>
      </c>
      <c r="J38">
        <f t="shared" si="15"/>
        <v>1.0049999999999999</v>
      </c>
      <c r="K38">
        <f t="shared" si="15"/>
        <v>0</v>
      </c>
      <c r="L38">
        <f t="shared" si="15"/>
        <v>2.0099999999999998</v>
      </c>
      <c r="M38">
        <f t="shared" si="15"/>
        <v>0</v>
      </c>
      <c r="N38">
        <f t="shared" si="15"/>
        <v>1.0049999999999999</v>
      </c>
      <c r="O38">
        <f t="shared" si="15"/>
        <v>0</v>
      </c>
      <c r="P38">
        <f t="shared" si="15"/>
        <v>0</v>
      </c>
      <c r="Q38">
        <f t="shared" si="15"/>
        <v>0</v>
      </c>
      <c r="R38" s="23">
        <f t="shared" si="3"/>
        <v>67</v>
      </c>
      <c r="U38">
        <f t="shared" ref="U38:AB47" si="16">$B12*(U12/100)</f>
        <v>1.0049999999999999</v>
      </c>
      <c r="V38">
        <f t="shared" si="16"/>
        <v>51.991999999999997</v>
      </c>
      <c r="W38">
        <f t="shared" si="16"/>
        <v>0</v>
      </c>
      <c r="X38">
        <f t="shared" si="16"/>
        <v>7.9730000000000008</v>
      </c>
      <c r="Y38">
        <f t="shared" si="16"/>
        <v>6.0299999999999994</v>
      </c>
      <c r="Z38">
        <f t="shared" si="16"/>
        <v>0</v>
      </c>
      <c r="AA38">
        <f t="shared" si="16"/>
        <v>0</v>
      </c>
      <c r="AB38">
        <f t="shared" si="16"/>
        <v>0</v>
      </c>
      <c r="AC38" s="23">
        <f t="shared" si="5"/>
        <v>67</v>
      </c>
    </row>
    <row r="39" spans="1:29" x14ac:dyDescent="0.25">
      <c r="A39" t="s">
        <v>122</v>
      </c>
      <c r="B39">
        <v>85</v>
      </c>
      <c r="C39">
        <f t="shared" ref="C39:Q39" si="17">$B13*SUM(C13/100)</f>
        <v>0</v>
      </c>
      <c r="D39">
        <f t="shared" si="17"/>
        <v>57.884999999999998</v>
      </c>
      <c r="E39">
        <f t="shared" si="17"/>
        <v>2.04</v>
      </c>
      <c r="F39">
        <f t="shared" si="17"/>
        <v>5.0150000000000006</v>
      </c>
      <c r="G39">
        <f t="shared" si="17"/>
        <v>8.9249999999999989</v>
      </c>
      <c r="H39">
        <f t="shared" si="17"/>
        <v>1.02</v>
      </c>
      <c r="I39">
        <f t="shared" si="17"/>
        <v>0</v>
      </c>
      <c r="J39">
        <f t="shared" si="17"/>
        <v>2.04</v>
      </c>
      <c r="K39">
        <f t="shared" si="17"/>
        <v>5.0150000000000006</v>
      </c>
      <c r="L39">
        <f t="shared" si="17"/>
        <v>1.02</v>
      </c>
      <c r="M39">
        <f t="shared" si="17"/>
        <v>1.02</v>
      </c>
      <c r="N39">
        <f t="shared" si="17"/>
        <v>0</v>
      </c>
      <c r="O39">
        <f t="shared" si="17"/>
        <v>1.02</v>
      </c>
      <c r="P39">
        <f t="shared" si="17"/>
        <v>0</v>
      </c>
      <c r="Q39">
        <f t="shared" si="17"/>
        <v>0</v>
      </c>
      <c r="R39" s="23">
        <f t="shared" si="3"/>
        <v>84.999999999999986</v>
      </c>
      <c r="U39">
        <f t="shared" si="16"/>
        <v>0</v>
      </c>
      <c r="V39">
        <f t="shared" si="16"/>
        <v>81.004999999999995</v>
      </c>
      <c r="W39">
        <f t="shared" si="16"/>
        <v>0</v>
      </c>
      <c r="X39">
        <f t="shared" si="16"/>
        <v>3.9950000000000001</v>
      </c>
      <c r="Y39">
        <f t="shared" si="16"/>
        <v>0</v>
      </c>
      <c r="Z39">
        <f t="shared" si="16"/>
        <v>0</v>
      </c>
      <c r="AA39">
        <f t="shared" si="16"/>
        <v>0</v>
      </c>
      <c r="AB39">
        <f t="shared" si="16"/>
        <v>0</v>
      </c>
      <c r="AC39" s="23">
        <f t="shared" si="5"/>
        <v>85</v>
      </c>
    </row>
    <row r="40" spans="1:29" x14ac:dyDescent="0.25">
      <c r="A40" t="s">
        <v>73</v>
      </c>
      <c r="B40">
        <v>75</v>
      </c>
      <c r="C40">
        <f t="shared" ref="C40:Q40" si="18">$B14*SUM(C14/100)</f>
        <v>12.975000000000001</v>
      </c>
      <c r="D40">
        <f t="shared" si="18"/>
        <v>44.025000000000006</v>
      </c>
      <c r="E40">
        <f t="shared" si="18"/>
        <v>0.97500000000000009</v>
      </c>
      <c r="F40">
        <f t="shared" si="18"/>
        <v>0</v>
      </c>
      <c r="G40">
        <f t="shared" si="18"/>
        <v>5.0250000000000004</v>
      </c>
      <c r="H40">
        <f t="shared" si="18"/>
        <v>0</v>
      </c>
      <c r="I40">
        <f t="shared" si="18"/>
        <v>0</v>
      </c>
      <c r="J40">
        <f t="shared" si="18"/>
        <v>0</v>
      </c>
      <c r="K40">
        <f t="shared" si="18"/>
        <v>3</v>
      </c>
      <c r="L40">
        <f t="shared" si="18"/>
        <v>5.0250000000000004</v>
      </c>
      <c r="M40">
        <f t="shared" si="18"/>
        <v>0</v>
      </c>
      <c r="N40">
        <f t="shared" si="18"/>
        <v>0</v>
      </c>
      <c r="O40">
        <f t="shared" si="18"/>
        <v>3.9750000000000001</v>
      </c>
      <c r="P40">
        <f t="shared" si="18"/>
        <v>0</v>
      </c>
      <c r="Q40">
        <f t="shared" si="18"/>
        <v>0</v>
      </c>
      <c r="R40" s="23">
        <f t="shared" si="3"/>
        <v>75</v>
      </c>
      <c r="U40">
        <f t="shared" si="16"/>
        <v>46.05</v>
      </c>
      <c r="V40">
        <f t="shared" si="16"/>
        <v>12</v>
      </c>
      <c r="W40">
        <f t="shared" si="16"/>
        <v>0</v>
      </c>
      <c r="X40">
        <f t="shared" si="16"/>
        <v>3.9750000000000001</v>
      </c>
      <c r="Y40">
        <f t="shared" si="16"/>
        <v>12.975000000000001</v>
      </c>
      <c r="Z40">
        <f t="shared" si="16"/>
        <v>0</v>
      </c>
      <c r="AA40">
        <f t="shared" si="16"/>
        <v>0</v>
      </c>
      <c r="AB40">
        <f t="shared" si="16"/>
        <v>0</v>
      </c>
      <c r="AC40" s="23">
        <f t="shared" si="5"/>
        <v>75</v>
      </c>
    </row>
    <row r="41" spans="1:29" x14ac:dyDescent="0.25">
      <c r="A41" t="s">
        <v>123</v>
      </c>
      <c r="B41">
        <v>517</v>
      </c>
      <c r="C41">
        <f t="shared" ref="C41:Q41" si="19">$B15*SUM(C15/100)</f>
        <v>387.75</v>
      </c>
      <c r="D41">
        <f t="shared" si="19"/>
        <v>102.883</v>
      </c>
      <c r="E41">
        <f t="shared" si="19"/>
        <v>1.034</v>
      </c>
      <c r="F41">
        <f t="shared" si="19"/>
        <v>4.1360000000000001</v>
      </c>
      <c r="G41">
        <f t="shared" si="19"/>
        <v>4.9631999999999996</v>
      </c>
      <c r="H41">
        <f t="shared" si="19"/>
        <v>0</v>
      </c>
      <c r="I41">
        <f t="shared" si="19"/>
        <v>1.034</v>
      </c>
      <c r="J41">
        <f t="shared" si="19"/>
        <v>1.034</v>
      </c>
      <c r="K41">
        <f t="shared" si="19"/>
        <v>4.1360000000000001</v>
      </c>
      <c r="L41">
        <f t="shared" si="19"/>
        <v>2.9985999999999997</v>
      </c>
      <c r="M41">
        <f t="shared" si="19"/>
        <v>0</v>
      </c>
      <c r="N41">
        <f t="shared" si="19"/>
        <v>0</v>
      </c>
      <c r="O41">
        <f t="shared" si="19"/>
        <v>4.9631999999999996</v>
      </c>
      <c r="P41">
        <f t="shared" si="19"/>
        <v>2.0680000000000001</v>
      </c>
      <c r="Q41">
        <f t="shared" si="19"/>
        <v>0</v>
      </c>
      <c r="R41" s="23">
        <f t="shared" si="3"/>
        <v>517</v>
      </c>
      <c r="U41">
        <f t="shared" si="16"/>
        <v>129.25</v>
      </c>
      <c r="V41">
        <f t="shared" si="16"/>
        <v>7.2379999999999995</v>
      </c>
      <c r="W41">
        <f t="shared" si="16"/>
        <v>1.034</v>
      </c>
      <c r="X41">
        <f t="shared" si="16"/>
        <v>12.925000000000001</v>
      </c>
      <c r="Y41">
        <f t="shared" si="16"/>
        <v>366.55300000000005</v>
      </c>
      <c r="Z41">
        <f t="shared" si="16"/>
        <v>0</v>
      </c>
      <c r="AA41">
        <f t="shared" si="16"/>
        <v>0</v>
      </c>
      <c r="AB41">
        <f t="shared" si="16"/>
        <v>0</v>
      </c>
      <c r="AC41" s="23">
        <f t="shared" si="5"/>
        <v>517</v>
      </c>
    </row>
    <row r="42" spans="1:29" x14ac:dyDescent="0.25">
      <c r="A42" t="s">
        <v>124</v>
      </c>
      <c r="B42">
        <v>205</v>
      </c>
      <c r="C42">
        <f t="shared" ref="C42:Q42" si="20">$B16*SUM(C16/100)</f>
        <v>1.0249999999999999</v>
      </c>
      <c r="D42">
        <f t="shared" si="20"/>
        <v>88.15</v>
      </c>
      <c r="E42">
        <f t="shared" si="20"/>
        <v>15.99</v>
      </c>
      <c r="F42">
        <f t="shared" si="20"/>
        <v>2.0499999999999998</v>
      </c>
      <c r="G42">
        <f t="shared" si="20"/>
        <v>42.230000000000004</v>
      </c>
      <c r="H42">
        <f t="shared" si="20"/>
        <v>4.0999999999999996</v>
      </c>
      <c r="I42">
        <f t="shared" si="20"/>
        <v>2.0499999999999998</v>
      </c>
      <c r="J42">
        <f t="shared" si="20"/>
        <v>3.0749999999999997</v>
      </c>
      <c r="K42">
        <f t="shared" si="20"/>
        <v>31.16</v>
      </c>
      <c r="L42">
        <f t="shared" si="20"/>
        <v>15.170000000000002</v>
      </c>
      <c r="M42">
        <f t="shared" si="20"/>
        <v>0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 s="23">
        <f t="shared" si="3"/>
        <v>205</v>
      </c>
      <c r="U42">
        <f t="shared" si="16"/>
        <v>0</v>
      </c>
      <c r="V42">
        <f t="shared" si="16"/>
        <v>198.85</v>
      </c>
      <c r="W42">
        <f t="shared" si="16"/>
        <v>2.0499999999999998</v>
      </c>
      <c r="X42">
        <f t="shared" si="16"/>
        <v>4.0999999999999996</v>
      </c>
      <c r="Y42">
        <f t="shared" si="16"/>
        <v>0</v>
      </c>
      <c r="Z42">
        <f t="shared" si="16"/>
        <v>0</v>
      </c>
      <c r="AA42">
        <f t="shared" si="16"/>
        <v>0</v>
      </c>
      <c r="AB42">
        <f t="shared" si="16"/>
        <v>0</v>
      </c>
      <c r="AC42" s="23">
        <f t="shared" si="5"/>
        <v>205</v>
      </c>
    </row>
    <row r="43" spans="1:29" x14ac:dyDescent="0.25">
      <c r="A43" t="s">
        <v>125</v>
      </c>
      <c r="B43">
        <v>212</v>
      </c>
      <c r="C43">
        <f t="shared" ref="C43:Q43" si="21">$B17*SUM(C17/100)</f>
        <v>0</v>
      </c>
      <c r="D43">
        <f t="shared" si="21"/>
        <v>176.80800000000002</v>
      </c>
      <c r="E43">
        <f t="shared" si="21"/>
        <v>0</v>
      </c>
      <c r="F43">
        <f t="shared" si="21"/>
        <v>1.9080000000000001</v>
      </c>
      <c r="G43">
        <f t="shared" si="21"/>
        <v>13.992000000000001</v>
      </c>
      <c r="H43">
        <f t="shared" si="21"/>
        <v>0</v>
      </c>
      <c r="I43">
        <f t="shared" si="21"/>
        <v>1.9080000000000001</v>
      </c>
      <c r="J43">
        <f t="shared" si="21"/>
        <v>0</v>
      </c>
      <c r="K43">
        <f t="shared" si="21"/>
        <v>13.356</v>
      </c>
      <c r="L43">
        <f t="shared" si="21"/>
        <v>0</v>
      </c>
      <c r="M43">
        <f t="shared" si="21"/>
        <v>0</v>
      </c>
      <c r="N43">
        <f t="shared" si="21"/>
        <v>4.0279999999999996</v>
      </c>
      <c r="O43">
        <f t="shared" si="21"/>
        <v>0</v>
      </c>
      <c r="P43">
        <f t="shared" si="21"/>
        <v>0</v>
      </c>
      <c r="Q43">
        <f t="shared" si="21"/>
        <v>0</v>
      </c>
      <c r="R43" s="23">
        <f t="shared" si="3"/>
        <v>211.99999999999997</v>
      </c>
      <c r="U43">
        <f t="shared" si="16"/>
        <v>1.9080000000000001</v>
      </c>
      <c r="V43">
        <f t="shared" si="16"/>
        <v>179.14</v>
      </c>
      <c r="W43">
        <f t="shared" si="16"/>
        <v>8.48</v>
      </c>
      <c r="X43">
        <f t="shared" si="16"/>
        <v>26.923999999999999</v>
      </c>
      <c r="Y43">
        <f t="shared" si="16"/>
        <v>1.06</v>
      </c>
      <c r="Z43">
        <f t="shared" si="16"/>
        <v>0</v>
      </c>
      <c r="AA43">
        <f t="shared" si="16"/>
        <v>0</v>
      </c>
      <c r="AB43">
        <f t="shared" si="16"/>
        <v>0</v>
      </c>
      <c r="AC43" s="3">
        <f t="shared" si="5"/>
        <v>217.51199999999997</v>
      </c>
    </row>
    <row r="44" spans="1:29" x14ac:dyDescent="0.25">
      <c r="A44" t="s">
        <v>126</v>
      </c>
      <c r="B44">
        <v>58</v>
      </c>
      <c r="C44">
        <f t="shared" ref="C44:Q44" si="22">$B18*SUM(C18/100)</f>
        <v>0</v>
      </c>
      <c r="D44">
        <f t="shared" si="22"/>
        <v>0</v>
      </c>
      <c r="E44">
        <f t="shared" si="22"/>
        <v>51.04</v>
      </c>
      <c r="F44">
        <f t="shared" si="22"/>
        <v>5.9740000000000002</v>
      </c>
      <c r="G44">
        <f t="shared" si="22"/>
        <v>0</v>
      </c>
      <c r="H44">
        <f t="shared" si="22"/>
        <v>0</v>
      </c>
      <c r="I44">
        <f t="shared" si="22"/>
        <v>0.9860000000000001</v>
      </c>
      <c r="J44">
        <f t="shared" si="22"/>
        <v>0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 s="23">
        <f t="shared" si="3"/>
        <v>57.999999999999993</v>
      </c>
      <c r="U44">
        <f t="shared" si="16"/>
        <v>0</v>
      </c>
      <c r="V44">
        <f t="shared" si="16"/>
        <v>20.009999999999998</v>
      </c>
      <c r="W44">
        <f t="shared" si="16"/>
        <v>0</v>
      </c>
      <c r="X44">
        <f t="shared" si="16"/>
        <v>0</v>
      </c>
      <c r="Y44">
        <f t="shared" si="16"/>
        <v>0</v>
      </c>
      <c r="Z44">
        <f t="shared" si="16"/>
        <v>37.99</v>
      </c>
      <c r="AA44">
        <f t="shared" si="16"/>
        <v>0</v>
      </c>
      <c r="AB44">
        <f t="shared" si="16"/>
        <v>0</v>
      </c>
      <c r="AC44" s="23">
        <f t="shared" si="5"/>
        <v>58</v>
      </c>
    </row>
    <row r="45" spans="1:29" x14ac:dyDescent="0.25">
      <c r="A45" t="s">
        <v>127</v>
      </c>
      <c r="B45">
        <v>13</v>
      </c>
      <c r="C45">
        <f t="shared" ref="C45:Q45" si="23">$B19*SUM(C19/100)</f>
        <v>0</v>
      </c>
      <c r="D45">
        <f t="shared" si="23"/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10.997999999999999</v>
      </c>
      <c r="P45">
        <f t="shared" si="23"/>
        <v>0</v>
      </c>
      <c r="Q45">
        <f t="shared" si="23"/>
        <v>2.0019999999999998</v>
      </c>
      <c r="R45" s="23">
        <f t="shared" si="3"/>
        <v>13</v>
      </c>
      <c r="U45">
        <f t="shared" si="16"/>
        <v>0</v>
      </c>
      <c r="V45">
        <f t="shared" si="16"/>
        <v>1.9629999999999999</v>
      </c>
      <c r="W45">
        <f t="shared" si="16"/>
        <v>0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11.037000000000001</v>
      </c>
      <c r="AC45" s="23">
        <f t="shared" si="5"/>
        <v>13</v>
      </c>
    </row>
    <row r="46" spans="1:29" x14ac:dyDescent="0.25">
      <c r="A46" t="s">
        <v>128</v>
      </c>
      <c r="B46">
        <v>55</v>
      </c>
      <c r="C46">
        <f t="shared" ref="C46:Q46" si="24">$B20*SUM(C20/100)</f>
        <v>0</v>
      </c>
      <c r="D46">
        <f t="shared" si="24"/>
        <v>0</v>
      </c>
      <c r="E46">
        <f t="shared" si="24"/>
        <v>0.9900000000000001</v>
      </c>
      <c r="F46">
        <f t="shared" si="24"/>
        <v>0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0.9900000000000001</v>
      </c>
      <c r="M46">
        <f t="shared" si="24"/>
        <v>0</v>
      </c>
      <c r="N46">
        <f t="shared" si="24"/>
        <v>0</v>
      </c>
      <c r="O46">
        <f t="shared" si="24"/>
        <v>53.02</v>
      </c>
      <c r="P46">
        <f t="shared" si="24"/>
        <v>0</v>
      </c>
      <c r="Q46">
        <f t="shared" si="24"/>
        <v>0</v>
      </c>
      <c r="R46" s="23">
        <f t="shared" si="3"/>
        <v>55</v>
      </c>
      <c r="U46">
        <f t="shared" si="16"/>
        <v>0</v>
      </c>
      <c r="V46">
        <f t="shared" si="16"/>
        <v>0.9900000000000001</v>
      </c>
      <c r="W46">
        <f t="shared" si="16"/>
        <v>0</v>
      </c>
      <c r="X46">
        <f t="shared" si="16"/>
        <v>53.02</v>
      </c>
      <c r="Y46">
        <f t="shared" si="16"/>
        <v>0</v>
      </c>
      <c r="Z46">
        <f t="shared" si="16"/>
        <v>0</v>
      </c>
      <c r="AA46">
        <f t="shared" si="16"/>
        <v>0</v>
      </c>
      <c r="AB46">
        <f t="shared" si="16"/>
        <v>0.9900000000000001</v>
      </c>
      <c r="AC46" s="23">
        <f t="shared" si="5"/>
        <v>55.000000000000007</v>
      </c>
    </row>
    <row r="47" spans="1:29" x14ac:dyDescent="0.25">
      <c r="A47" t="s">
        <v>65</v>
      </c>
      <c r="B47">
        <v>200</v>
      </c>
      <c r="C47">
        <f t="shared" ref="C47:Q47" si="25">$B21*SUM(C21/100)</f>
        <v>0</v>
      </c>
      <c r="D47">
        <f t="shared" si="25"/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200</v>
      </c>
      <c r="P47">
        <f t="shared" si="25"/>
        <v>0</v>
      </c>
      <c r="Q47">
        <f t="shared" si="25"/>
        <v>0</v>
      </c>
      <c r="R47" s="23">
        <f t="shared" si="3"/>
        <v>200</v>
      </c>
      <c r="U47">
        <f t="shared" si="16"/>
        <v>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200</v>
      </c>
      <c r="AC47" s="23">
        <f t="shared" si="5"/>
        <v>200</v>
      </c>
    </row>
    <row r="48" spans="1:29" x14ac:dyDescent="0.25">
      <c r="A48" t="s">
        <v>129</v>
      </c>
      <c r="B48">
        <v>51</v>
      </c>
      <c r="C48">
        <f t="shared" ref="C48:Q48" si="26">$B22*SUM(C22/100)</f>
        <v>0</v>
      </c>
      <c r="D48">
        <f t="shared" si="26"/>
        <v>3.9780000000000002</v>
      </c>
      <c r="E48">
        <f t="shared" si="26"/>
        <v>4.9980000000000002</v>
      </c>
      <c r="F48">
        <f t="shared" si="26"/>
        <v>0</v>
      </c>
      <c r="G48">
        <f t="shared" si="26"/>
        <v>0</v>
      </c>
      <c r="H48">
        <f t="shared" si="26"/>
        <v>3.9780000000000002</v>
      </c>
      <c r="I48">
        <f t="shared" si="26"/>
        <v>0</v>
      </c>
      <c r="J48">
        <f t="shared" si="26"/>
        <v>0</v>
      </c>
      <c r="K48">
        <f t="shared" si="26"/>
        <v>1.9890000000000001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36.057000000000002</v>
      </c>
      <c r="P48">
        <f t="shared" si="26"/>
        <v>0</v>
      </c>
      <c r="Q48">
        <f t="shared" si="26"/>
        <v>0</v>
      </c>
      <c r="R48" s="23">
        <f t="shared" si="3"/>
        <v>51</v>
      </c>
      <c r="U48">
        <f t="shared" ref="U48:AB50" si="27">$B22*(U22/100)</f>
        <v>0</v>
      </c>
      <c r="V48">
        <f t="shared" si="27"/>
        <v>51</v>
      </c>
      <c r="W48">
        <f t="shared" si="27"/>
        <v>0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 s="23">
        <f t="shared" si="5"/>
        <v>51</v>
      </c>
    </row>
    <row r="49" spans="1:29" x14ac:dyDescent="0.25">
      <c r="A49" t="s">
        <v>130</v>
      </c>
      <c r="B49">
        <v>11</v>
      </c>
      <c r="C49">
        <f t="shared" ref="C49:Q49" si="28">$B23*SUM(C23/100)</f>
        <v>0</v>
      </c>
      <c r="D49">
        <f t="shared" si="28"/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1.21</v>
      </c>
      <c r="J49">
        <f t="shared" si="28"/>
        <v>0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9.7900000000000009</v>
      </c>
      <c r="P49">
        <f t="shared" si="28"/>
        <v>0</v>
      </c>
      <c r="Q49">
        <f t="shared" si="28"/>
        <v>0</v>
      </c>
      <c r="R49" s="23">
        <f t="shared" si="3"/>
        <v>11</v>
      </c>
      <c r="U49">
        <f t="shared" si="27"/>
        <v>0</v>
      </c>
      <c r="V49">
        <f t="shared" si="27"/>
        <v>11</v>
      </c>
      <c r="W49">
        <f t="shared" si="27"/>
        <v>0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 s="23">
        <f t="shared" si="5"/>
        <v>11</v>
      </c>
    </row>
    <row r="50" spans="1:29" x14ac:dyDescent="0.25">
      <c r="A50" t="s">
        <v>131</v>
      </c>
      <c r="B50">
        <v>486</v>
      </c>
      <c r="C50">
        <f t="shared" ref="C50:Q50" si="29">$B24*SUM(C24/100)</f>
        <v>0.97199999999999998</v>
      </c>
      <c r="D50">
        <f t="shared" si="29"/>
        <v>9.234</v>
      </c>
      <c r="E50">
        <f t="shared" si="29"/>
        <v>0</v>
      </c>
      <c r="F50">
        <f t="shared" si="29"/>
        <v>0.97199999999999998</v>
      </c>
      <c r="G50">
        <f t="shared" si="29"/>
        <v>0</v>
      </c>
      <c r="H50">
        <f t="shared" si="29"/>
        <v>0</v>
      </c>
      <c r="I50">
        <f t="shared" si="29"/>
        <v>18.954000000000001</v>
      </c>
      <c r="J50">
        <f t="shared" si="29"/>
        <v>0</v>
      </c>
      <c r="K50">
        <f t="shared" si="29"/>
        <v>2.9159999999999999</v>
      </c>
      <c r="L50">
        <f t="shared" si="29"/>
        <v>0.97199999999999998</v>
      </c>
      <c r="M50">
        <f t="shared" si="29"/>
        <v>0</v>
      </c>
      <c r="N50">
        <f t="shared" si="29"/>
        <v>0</v>
      </c>
      <c r="O50">
        <f t="shared" si="29"/>
        <v>451.98</v>
      </c>
      <c r="P50">
        <f t="shared" si="29"/>
        <v>0</v>
      </c>
      <c r="Q50">
        <f t="shared" si="29"/>
        <v>0</v>
      </c>
      <c r="R50" s="23">
        <f t="shared" si="3"/>
        <v>486</v>
      </c>
      <c r="U50">
        <f t="shared" si="27"/>
        <v>0</v>
      </c>
      <c r="V50">
        <f t="shared" si="27"/>
        <v>484.05599999999998</v>
      </c>
      <c r="W50">
        <f t="shared" si="27"/>
        <v>0</v>
      </c>
      <c r="X50">
        <f t="shared" si="27"/>
        <v>0.97199999999999998</v>
      </c>
      <c r="Y50">
        <f t="shared" si="27"/>
        <v>0.97199999999999998</v>
      </c>
      <c r="Z50">
        <f t="shared" si="27"/>
        <v>0</v>
      </c>
      <c r="AA50">
        <f t="shared" si="27"/>
        <v>0</v>
      </c>
      <c r="AB50">
        <f t="shared" si="27"/>
        <v>0</v>
      </c>
      <c r="AC50" s="23">
        <f t="shared" si="5"/>
        <v>485.99999999999994</v>
      </c>
    </row>
    <row r="51" spans="1:29" x14ac:dyDescent="0.25">
      <c r="B51">
        <f>SUM(B28:B50)</f>
        <v>2380</v>
      </c>
      <c r="C51" t="s">
        <v>370</v>
      </c>
      <c r="D51" s="3" t="s">
        <v>132</v>
      </c>
      <c r="E51" t="s">
        <v>371</v>
      </c>
      <c r="F51" t="s">
        <v>371</v>
      </c>
      <c r="G51" t="s">
        <v>372</v>
      </c>
      <c r="H51" t="s">
        <v>373</v>
      </c>
      <c r="I51" t="s">
        <v>371</v>
      </c>
      <c r="J51" t="s">
        <v>372</v>
      </c>
      <c r="K51" t="s">
        <v>372</v>
      </c>
      <c r="L51" t="s">
        <v>371</v>
      </c>
      <c r="M51" t="s">
        <v>372</v>
      </c>
      <c r="N51" t="s">
        <v>374</v>
      </c>
      <c r="O51" t="s">
        <v>373</v>
      </c>
      <c r="P51" t="s">
        <v>375</v>
      </c>
      <c r="Q51" t="s">
        <v>374</v>
      </c>
      <c r="R51">
        <f>SUM(R28:R50)</f>
        <v>2380</v>
      </c>
      <c r="U51" t="s">
        <v>376</v>
      </c>
      <c r="V51" t="s">
        <v>376</v>
      </c>
      <c r="W51" t="s">
        <v>377</v>
      </c>
      <c r="X51" t="s">
        <v>378</v>
      </c>
      <c r="Y51" s="24" t="s">
        <v>379</v>
      </c>
      <c r="Z51" s="3" t="s">
        <v>133</v>
      </c>
      <c r="AA51" t="s">
        <v>367</v>
      </c>
      <c r="AB51" t="s">
        <v>376</v>
      </c>
      <c r="AC51" s="23">
        <f>SUM(AC28:AC50)</f>
        <v>2385.5119999999997</v>
      </c>
    </row>
    <row r="53" spans="1:29" x14ac:dyDescent="0.25">
      <c r="C53" s="32" t="s">
        <v>15</v>
      </c>
      <c r="D53" s="32" t="s">
        <v>95</v>
      </c>
      <c r="E53" s="32" t="s">
        <v>96</v>
      </c>
      <c r="F53" s="32" t="s">
        <v>97</v>
      </c>
      <c r="G53" s="32" t="s">
        <v>98</v>
      </c>
      <c r="H53" s="32" t="s">
        <v>99</v>
      </c>
      <c r="I53" s="8" t="s">
        <v>100</v>
      </c>
      <c r="U53" s="26" t="s">
        <v>90</v>
      </c>
      <c r="V53" s="26" t="s">
        <v>91</v>
      </c>
      <c r="W53" s="26" t="s">
        <v>6</v>
      </c>
      <c r="X53" s="26" t="s">
        <v>92</v>
      </c>
      <c r="Y53" s="26" t="s">
        <v>10</v>
      </c>
      <c r="Z53" s="26" t="s">
        <v>93</v>
      </c>
      <c r="AA53" s="8" t="s">
        <v>94</v>
      </c>
    </row>
    <row r="54" spans="1:29" x14ac:dyDescent="0.25">
      <c r="C54">
        <v>0</v>
      </c>
      <c r="D54">
        <f t="shared" ref="D54:D76" si="30">SUM(E28,F28,I28,L28)</f>
        <v>0</v>
      </c>
      <c r="E54">
        <v>0</v>
      </c>
      <c r="F54">
        <f t="shared" ref="F54:F76" si="31">SUM(H28,O28)</f>
        <v>0</v>
      </c>
      <c r="G54">
        <f t="shared" ref="G54:G76" si="32">SUM(G28,J28,K28,M28)</f>
        <v>0</v>
      </c>
      <c r="H54">
        <f t="shared" ref="H54:H76" si="33">SUM(N28,Q28)</f>
        <v>17</v>
      </c>
      <c r="I54">
        <f t="shared" ref="I54:I76" si="34">SUM(C54:H54)</f>
        <v>17</v>
      </c>
      <c r="U54">
        <v>0</v>
      </c>
      <c r="V54">
        <f t="shared" ref="V54:V76" si="35">SUM(U28,V28,AB28)</f>
        <v>17</v>
      </c>
      <c r="W54">
        <v>0</v>
      </c>
      <c r="X54">
        <v>0</v>
      </c>
      <c r="Y54">
        <v>0</v>
      </c>
      <c r="Z54">
        <v>0</v>
      </c>
      <c r="AA54" s="25">
        <f t="shared" ref="AA54:AA76" si="36">SUM(U54:Z54)</f>
        <v>17</v>
      </c>
    </row>
    <row r="55" spans="1:29" x14ac:dyDescent="0.25">
      <c r="C55">
        <v>0</v>
      </c>
      <c r="D55">
        <f t="shared" si="30"/>
        <v>0</v>
      </c>
      <c r="E55">
        <v>0</v>
      </c>
      <c r="F55">
        <f t="shared" si="31"/>
        <v>1</v>
      </c>
      <c r="G55">
        <f t="shared" si="32"/>
        <v>0</v>
      </c>
      <c r="H55">
        <f t="shared" si="33"/>
        <v>9</v>
      </c>
      <c r="I55">
        <f t="shared" si="34"/>
        <v>10</v>
      </c>
      <c r="U55">
        <v>0</v>
      </c>
      <c r="V55">
        <f t="shared" si="35"/>
        <v>10</v>
      </c>
      <c r="W55">
        <v>0</v>
      </c>
      <c r="X55">
        <v>0</v>
      </c>
      <c r="Y55">
        <v>0</v>
      </c>
      <c r="Z55">
        <v>0</v>
      </c>
      <c r="AA55" s="25">
        <f t="shared" si="36"/>
        <v>10</v>
      </c>
    </row>
    <row r="56" spans="1:29" x14ac:dyDescent="0.25">
      <c r="C56">
        <v>0</v>
      </c>
      <c r="D56">
        <f t="shared" si="30"/>
        <v>0</v>
      </c>
      <c r="E56">
        <v>0</v>
      </c>
      <c r="F56">
        <f t="shared" si="31"/>
        <v>0</v>
      </c>
      <c r="G56">
        <f t="shared" si="32"/>
        <v>0</v>
      </c>
      <c r="H56">
        <f t="shared" si="33"/>
        <v>28</v>
      </c>
      <c r="I56">
        <f t="shared" si="34"/>
        <v>28</v>
      </c>
      <c r="U56">
        <v>0</v>
      </c>
      <c r="V56">
        <f t="shared" si="35"/>
        <v>28</v>
      </c>
      <c r="W56">
        <v>0</v>
      </c>
      <c r="X56">
        <v>0</v>
      </c>
      <c r="Y56">
        <v>0</v>
      </c>
      <c r="Z56">
        <v>0</v>
      </c>
      <c r="AA56" s="25">
        <f t="shared" si="36"/>
        <v>28</v>
      </c>
    </row>
    <row r="57" spans="1:29" x14ac:dyDescent="0.25">
      <c r="C57">
        <v>0</v>
      </c>
      <c r="D57">
        <f t="shared" si="30"/>
        <v>0</v>
      </c>
      <c r="E57">
        <v>0</v>
      </c>
      <c r="F57">
        <f t="shared" si="31"/>
        <v>0</v>
      </c>
      <c r="G57">
        <f t="shared" si="32"/>
        <v>0</v>
      </c>
      <c r="H57">
        <f t="shared" si="33"/>
        <v>10</v>
      </c>
      <c r="I57">
        <f t="shared" si="34"/>
        <v>10</v>
      </c>
      <c r="U57">
        <v>0</v>
      </c>
      <c r="V57">
        <f t="shared" si="35"/>
        <v>10</v>
      </c>
      <c r="W57">
        <v>0</v>
      </c>
      <c r="X57">
        <v>0</v>
      </c>
      <c r="Y57">
        <v>0</v>
      </c>
      <c r="Z57">
        <v>0</v>
      </c>
      <c r="AA57" s="25">
        <f t="shared" si="36"/>
        <v>10</v>
      </c>
    </row>
    <row r="58" spans="1:29" x14ac:dyDescent="0.25">
      <c r="C58">
        <v>0</v>
      </c>
      <c r="D58">
        <f t="shared" si="30"/>
        <v>0</v>
      </c>
      <c r="E58">
        <v>4</v>
      </c>
      <c r="F58">
        <f t="shared" si="31"/>
        <v>0</v>
      </c>
      <c r="G58">
        <f t="shared" si="32"/>
        <v>0</v>
      </c>
      <c r="H58">
        <f t="shared" si="33"/>
        <v>0</v>
      </c>
      <c r="I58">
        <f t="shared" si="34"/>
        <v>4</v>
      </c>
      <c r="U58">
        <v>0</v>
      </c>
      <c r="V58">
        <f t="shared" si="35"/>
        <v>10</v>
      </c>
      <c r="W58">
        <v>0</v>
      </c>
      <c r="X58">
        <v>0</v>
      </c>
      <c r="Y58">
        <v>0</v>
      </c>
      <c r="Z58">
        <v>0</v>
      </c>
      <c r="AA58" s="25">
        <f t="shared" si="36"/>
        <v>10</v>
      </c>
    </row>
    <row r="59" spans="1:29" x14ac:dyDescent="0.25">
      <c r="C59">
        <v>2.032</v>
      </c>
      <c r="D59">
        <f t="shared" si="30"/>
        <v>2.032</v>
      </c>
      <c r="E59">
        <v>50.927</v>
      </c>
      <c r="F59">
        <f t="shared" si="31"/>
        <v>2.032</v>
      </c>
      <c r="G59">
        <f t="shared" si="32"/>
        <v>5.9690000000000003</v>
      </c>
      <c r="H59">
        <f t="shared" si="33"/>
        <v>6.9850000000000003</v>
      </c>
      <c r="I59">
        <f t="shared" si="34"/>
        <v>69.977000000000004</v>
      </c>
      <c r="U59">
        <v>1.016</v>
      </c>
      <c r="V59">
        <f t="shared" si="35"/>
        <v>121.92</v>
      </c>
      <c r="W59">
        <v>1.016</v>
      </c>
      <c r="X59">
        <v>3.048</v>
      </c>
      <c r="Y59">
        <v>0</v>
      </c>
      <c r="Z59">
        <v>0</v>
      </c>
      <c r="AA59" s="25">
        <f t="shared" si="36"/>
        <v>127.00000000000001</v>
      </c>
    </row>
    <row r="60" spans="1:29" x14ac:dyDescent="0.25">
      <c r="C60">
        <v>1</v>
      </c>
      <c r="D60">
        <f t="shared" si="30"/>
        <v>0</v>
      </c>
      <c r="E60">
        <v>4</v>
      </c>
      <c r="F60">
        <f t="shared" si="31"/>
        <v>0</v>
      </c>
      <c r="G60">
        <f t="shared" si="32"/>
        <v>0</v>
      </c>
      <c r="H60">
        <f t="shared" si="33"/>
        <v>1</v>
      </c>
      <c r="I60">
        <f t="shared" si="34"/>
        <v>6</v>
      </c>
      <c r="U60">
        <v>1</v>
      </c>
      <c r="V60">
        <f t="shared" si="35"/>
        <v>9</v>
      </c>
      <c r="W60">
        <v>0</v>
      </c>
      <c r="X60">
        <v>0</v>
      </c>
      <c r="Y60">
        <v>0</v>
      </c>
      <c r="Z60">
        <v>0</v>
      </c>
      <c r="AA60" s="25">
        <f t="shared" si="36"/>
        <v>10</v>
      </c>
    </row>
    <row r="61" spans="1:29" x14ac:dyDescent="0.25">
      <c r="C61">
        <v>0</v>
      </c>
      <c r="D61">
        <f t="shared" si="30"/>
        <v>0</v>
      </c>
      <c r="E61">
        <v>0</v>
      </c>
      <c r="F61">
        <f t="shared" si="31"/>
        <v>0</v>
      </c>
      <c r="G61">
        <f t="shared" si="32"/>
        <v>0</v>
      </c>
      <c r="H61">
        <f t="shared" si="33"/>
        <v>33</v>
      </c>
      <c r="I61">
        <f t="shared" si="34"/>
        <v>33</v>
      </c>
      <c r="U61">
        <v>0</v>
      </c>
      <c r="V61">
        <f t="shared" si="35"/>
        <v>28.017000000000003</v>
      </c>
      <c r="W61">
        <v>0</v>
      </c>
      <c r="X61">
        <v>4.9829999999999997</v>
      </c>
      <c r="Y61">
        <v>36.01</v>
      </c>
      <c r="Z61">
        <v>0</v>
      </c>
      <c r="AA61" s="25">
        <f t="shared" si="36"/>
        <v>69.009999999999991</v>
      </c>
    </row>
    <row r="62" spans="1:29" x14ac:dyDescent="0.25">
      <c r="C62">
        <v>0</v>
      </c>
      <c r="D62">
        <f t="shared" si="30"/>
        <v>36.01</v>
      </c>
      <c r="E62">
        <v>2.0150000000000001</v>
      </c>
      <c r="F62">
        <f t="shared" si="31"/>
        <v>0.97499999999999998</v>
      </c>
      <c r="G62">
        <f t="shared" si="32"/>
        <v>5.0049999999999999</v>
      </c>
      <c r="H62">
        <f t="shared" si="33"/>
        <v>20.994999999999997</v>
      </c>
      <c r="I62">
        <f t="shared" si="34"/>
        <v>65</v>
      </c>
      <c r="U62">
        <v>0</v>
      </c>
      <c r="V62">
        <f t="shared" si="35"/>
        <v>28.990000000000002</v>
      </c>
      <c r="W62">
        <v>0</v>
      </c>
      <c r="X62">
        <v>0</v>
      </c>
      <c r="Y62">
        <v>0</v>
      </c>
      <c r="Z62">
        <v>0</v>
      </c>
      <c r="AA62" s="25">
        <f t="shared" si="36"/>
        <v>28.990000000000002</v>
      </c>
    </row>
    <row r="63" spans="1:29" x14ac:dyDescent="0.25">
      <c r="C63">
        <v>7</v>
      </c>
      <c r="D63">
        <f t="shared" si="30"/>
        <v>9.0299999999999994</v>
      </c>
      <c r="E63">
        <v>0</v>
      </c>
      <c r="F63">
        <f t="shared" si="31"/>
        <v>3.01</v>
      </c>
      <c r="G63">
        <f t="shared" si="32"/>
        <v>5.0049999999999999</v>
      </c>
      <c r="H63">
        <f t="shared" si="33"/>
        <v>0</v>
      </c>
      <c r="I63">
        <f t="shared" si="34"/>
        <v>24.044999999999998</v>
      </c>
      <c r="U63">
        <v>7.0350000000000001</v>
      </c>
      <c r="V63">
        <f t="shared" si="35"/>
        <v>12.984999999999999</v>
      </c>
      <c r="W63">
        <v>1.9950000000000001</v>
      </c>
      <c r="X63">
        <v>12.984999999999999</v>
      </c>
      <c r="Y63">
        <v>0</v>
      </c>
      <c r="Z63">
        <v>0</v>
      </c>
      <c r="AA63" s="25">
        <f t="shared" si="36"/>
        <v>35</v>
      </c>
    </row>
    <row r="64" spans="1:29" x14ac:dyDescent="0.25">
      <c r="C64">
        <v>3.0150000000000001</v>
      </c>
      <c r="D64">
        <f t="shared" si="30"/>
        <v>9.0449999999999982</v>
      </c>
      <c r="E64">
        <v>0</v>
      </c>
      <c r="F64">
        <f t="shared" si="31"/>
        <v>0</v>
      </c>
      <c r="G64">
        <f t="shared" si="32"/>
        <v>5.0249999999999995</v>
      </c>
      <c r="H64">
        <f t="shared" si="33"/>
        <v>1.0049999999999999</v>
      </c>
      <c r="I64">
        <f t="shared" si="34"/>
        <v>18.089999999999996</v>
      </c>
      <c r="U64">
        <v>6.03</v>
      </c>
      <c r="V64">
        <f t="shared" si="35"/>
        <v>52.997</v>
      </c>
      <c r="W64">
        <v>0</v>
      </c>
      <c r="X64">
        <v>7.9729999999999999</v>
      </c>
      <c r="Y64">
        <v>0</v>
      </c>
      <c r="Z64">
        <v>0</v>
      </c>
      <c r="AA64" s="25">
        <f t="shared" si="36"/>
        <v>67</v>
      </c>
    </row>
    <row r="65" spans="3:27" x14ac:dyDescent="0.25">
      <c r="C65">
        <v>0</v>
      </c>
      <c r="D65">
        <f t="shared" si="30"/>
        <v>8.0750000000000011</v>
      </c>
      <c r="E65">
        <v>0</v>
      </c>
      <c r="F65">
        <f t="shared" si="31"/>
        <v>2.04</v>
      </c>
      <c r="G65">
        <f t="shared" si="32"/>
        <v>17</v>
      </c>
      <c r="H65">
        <f t="shared" si="33"/>
        <v>0</v>
      </c>
      <c r="I65">
        <f t="shared" si="34"/>
        <v>27.115000000000002</v>
      </c>
      <c r="U65">
        <v>0</v>
      </c>
      <c r="V65">
        <f t="shared" si="35"/>
        <v>81.004999999999995</v>
      </c>
      <c r="W65">
        <v>0</v>
      </c>
      <c r="X65">
        <v>3.9950000000000001</v>
      </c>
      <c r="Y65">
        <v>0</v>
      </c>
      <c r="Z65">
        <v>0</v>
      </c>
      <c r="AA65" s="25">
        <f t="shared" si="36"/>
        <v>85</v>
      </c>
    </row>
    <row r="66" spans="3:27" x14ac:dyDescent="0.25">
      <c r="C66">
        <v>12.975</v>
      </c>
      <c r="D66">
        <f t="shared" si="30"/>
        <v>6</v>
      </c>
      <c r="E66">
        <v>0</v>
      </c>
      <c r="F66">
        <f t="shared" si="31"/>
        <v>3.9750000000000001</v>
      </c>
      <c r="G66">
        <f t="shared" si="32"/>
        <v>8.0250000000000004</v>
      </c>
      <c r="H66">
        <f t="shared" si="33"/>
        <v>0</v>
      </c>
      <c r="I66">
        <f t="shared" si="34"/>
        <v>30.975000000000001</v>
      </c>
      <c r="U66">
        <v>12.975</v>
      </c>
      <c r="V66">
        <f t="shared" si="35"/>
        <v>58.05</v>
      </c>
      <c r="W66">
        <v>0</v>
      </c>
      <c r="X66">
        <v>3.9750000000000001</v>
      </c>
      <c r="Y66">
        <v>0</v>
      </c>
      <c r="Z66">
        <v>0</v>
      </c>
      <c r="AA66" s="25">
        <f t="shared" si="36"/>
        <v>74.999999999999986</v>
      </c>
    </row>
    <row r="67" spans="3:27" x14ac:dyDescent="0.25">
      <c r="C67">
        <v>387.75</v>
      </c>
      <c r="D67">
        <f t="shared" si="30"/>
        <v>9.2026000000000003</v>
      </c>
      <c r="E67">
        <v>2.0680000000000001</v>
      </c>
      <c r="F67">
        <f t="shared" si="31"/>
        <v>4.9631999999999996</v>
      </c>
      <c r="G67">
        <f t="shared" si="32"/>
        <v>10.133199999999999</v>
      </c>
      <c r="H67">
        <f t="shared" si="33"/>
        <v>0</v>
      </c>
      <c r="I67">
        <f t="shared" si="34"/>
        <v>414.11699999999996</v>
      </c>
      <c r="U67">
        <v>366.553</v>
      </c>
      <c r="V67">
        <f t="shared" si="35"/>
        <v>136.488</v>
      </c>
      <c r="W67">
        <v>1.034</v>
      </c>
      <c r="X67">
        <v>12.925000000000001</v>
      </c>
      <c r="Y67">
        <v>0</v>
      </c>
      <c r="Z67">
        <v>0</v>
      </c>
      <c r="AA67" s="25">
        <f t="shared" si="36"/>
        <v>517</v>
      </c>
    </row>
    <row r="68" spans="3:27" x14ac:dyDescent="0.25">
      <c r="C68">
        <v>1.0249999999999999</v>
      </c>
      <c r="D68">
        <f t="shared" si="30"/>
        <v>35.260000000000005</v>
      </c>
      <c r="E68">
        <v>0</v>
      </c>
      <c r="F68">
        <f t="shared" si="31"/>
        <v>4.0999999999999996</v>
      </c>
      <c r="G68">
        <f t="shared" si="32"/>
        <v>76.465000000000003</v>
      </c>
      <c r="H68">
        <f t="shared" si="33"/>
        <v>0</v>
      </c>
      <c r="I68">
        <f t="shared" si="34"/>
        <v>116.85000000000001</v>
      </c>
      <c r="U68">
        <v>0</v>
      </c>
      <c r="V68">
        <f t="shared" si="35"/>
        <v>198.85</v>
      </c>
      <c r="W68">
        <v>2.0499999999999998</v>
      </c>
      <c r="X68">
        <v>4.0999999999999996</v>
      </c>
      <c r="Y68">
        <v>0</v>
      </c>
      <c r="Z68">
        <v>0</v>
      </c>
      <c r="AA68" s="25">
        <f t="shared" si="36"/>
        <v>205</v>
      </c>
    </row>
    <row r="69" spans="3:27" x14ac:dyDescent="0.25">
      <c r="C69">
        <v>0</v>
      </c>
      <c r="D69">
        <f t="shared" si="30"/>
        <v>3.8160000000000003</v>
      </c>
      <c r="E69">
        <v>0</v>
      </c>
      <c r="F69">
        <f t="shared" si="31"/>
        <v>0</v>
      </c>
      <c r="G69">
        <f t="shared" si="32"/>
        <v>27.347999999999999</v>
      </c>
      <c r="H69">
        <f t="shared" si="33"/>
        <v>4.0279999999999996</v>
      </c>
      <c r="I69">
        <f t="shared" si="34"/>
        <v>35.192</v>
      </c>
      <c r="U69">
        <v>1.06</v>
      </c>
      <c r="V69">
        <f t="shared" si="35"/>
        <v>181.04799999999997</v>
      </c>
      <c r="W69">
        <v>8.48</v>
      </c>
      <c r="X69">
        <v>26.923999999999999</v>
      </c>
      <c r="Y69">
        <v>0</v>
      </c>
      <c r="Z69">
        <v>0</v>
      </c>
      <c r="AA69" s="3">
        <f t="shared" si="36"/>
        <v>217.51199999999997</v>
      </c>
    </row>
    <row r="70" spans="3:27" x14ac:dyDescent="0.25">
      <c r="C70">
        <v>0</v>
      </c>
      <c r="D70">
        <f t="shared" si="30"/>
        <v>57.999999999999993</v>
      </c>
      <c r="E70">
        <v>0</v>
      </c>
      <c r="F70">
        <f t="shared" si="31"/>
        <v>0</v>
      </c>
      <c r="G70">
        <f t="shared" si="32"/>
        <v>0</v>
      </c>
      <c r="H70">
        <f t="shared" si="33"/>
        <v>0</v>
      </c>
      <c r="I70">
        <f t="shared" si="34"/>
        <v>57.999999999999993</v>
      </c>
      <c r="U70">
        <v>0</v>
      </c>
      <c r="V70">
        <f t="shared" si="35"/>
        <v>20.009999999999998</v>
      </c>
      <c r="W70">
        <v>0</v>
      </c>
      <c r="X70">
        <v>0</v>
      </c>
      <c r="Y70">
        <v>0</v>
      </c>
      <c r="Z70">
        <v>37.99</v>
      </c>
      <c r="AA70" s="25">
        <f t="shared" si="36"/>
        <v>58</v>
      </c>
    </row>
    <row r="71" spans="3:27" x14ac:dyDescent="0.25">
      <c r="C71">
        <v>0</v>
      </c>
      <c r="D71">
        <f t="shared" si="30"/>
        <v>0</v>
      </c>
      <c r="E71">
        <v>0</v>
      </c>
      <c r="F71">
        <f t="shared" si="31"/>
        <v>10.997999999999999</v>
      </c>
      <c r="G71">
        <f t="shared" si="32"/>
        <v>0</v>
      </c>
      <c r="H71">
        <f t="shared" si="33"/>
        <v>2.0019999999999998</v>
      </c>
      <c r="I71">
        <f t="shared" si="34"/>
        <v>13</v>
      </c>
      <c r="U71">
        <v>0</v>
      </c>
      <c r="V71">
        <f t="shared" si="35"/>
        <v>13</v>
      </c>
      <c r="W71">
        <v>0</v>
      </c>
      <c r="X71">
        <v>0</v>
      </c>
      <c r="Y71">
        <v>0</v>
      </c>
      <c r="Z71">
        <v>0</v>
      </c>
      <c r="AA71" s="25">
        <f t="shared" si="36"/>
        <v>13</v>
      </c>
    </row>
    <row r="72" spans="3:27" x14ac:dyDescent="0.25">
      <c r="C72">
        <v>0</v>
      </c>
      <c r="D72">
        <f t="shared" si="30"/>
        <v>1.9800000000000002</v>
      </c>
      <c r="E72">
        <v>0</v>
      </c>
      <c r="F72">
        <f t="shared" si="31"/>
        <v>53.02</v>
      </c>
      <c r="G72">
        <f t="shared" si="32"/>
        <v>0</v>
      </c>
      <c r="H72">
        <f t="shared" si="33"/>
        <v>0</v>
      </c>
      <c r="I72">
        <f t="shared" si="34"/>
        <v>55</v>
      </c>
      <c r="U72">
        <v>0</v>
      </c>
      <c r="V72">
        <f t="shared" si="35"/>
        <v>1.9800000000000002</v>
      </c>
      <c r="W72">
        <v>0</v>
      </c>
      <c r="X72">
        <v>53.02</v>
      </c>
      <c r="Y72">
        <v>0</v>
      </c>
      <c r="Z72">
        <v>0</v>
      </c>
      <c r="AA72" s="25">
        <f t="shared" si="36"/>
        <v>55</v>
      </c>
    </row>
    <row r="73" spans="3:27" x14ac:dyDescent="0.25">
      <c r="C73">
        <v>0</v>
      </c>
      <c r="D73">
        <f t="shared" si="30"/>
        <v>0</v>
      </c>
      <c r="E73">
        <v>0</v>
      </c>
      <c r="F73">
        <f t="shared" si="31"/>
        <v>200</v>
      </c>
      <c r="G73">
        <f t="shared" si="32"/>
        <v>0</v>
      </c>
      <c r="H73">
        <f t="shared" si="33"/>
        <v>0</v>
      </c>
      <c r="I73">
        <f t="shared" si="34"/>
        <v>200</v>
      </c>
      <c r="U73">
        <v>0</v>
      </c>
      <c r="V73">
        <f t="shared" si="35"/>
        <v>200</v>
      </c>
      <c r="W73">
        <v>0</v>
      </c>
      <c r="X73">
        <v>0</v>
      </c>
      <c r="Y73">
        <v>0</v>
      </c>
      <c r="Z73">
        <v>0</v>
      </c>
      <c r="AA73" s="25">
        <f t="shared" si="36"/>
        <v>200</v>
      </c>
    </row>
    <row r="74" spans="3:27" x14ac:dyDescent="0.25">
      <c r="C74">
        <v>0</v>
      </c>
      <c r="D74">
        <f t="shared" si="30"/>
        <v>4.9980000000000002</v>
      </c>
      <c r="E74">
        <v>0</v>
      </c>
      <c r="F74">
        <f t="shared" si="31"/>
        <v>40.035000000000004</v>
      </c>
      <c r="G74">
        <f t="shared" si="32"/>
        <v>1.9890000000000001</v>
      </c>
      <c r="H74">
        <f t="shared" si="33"/>
        <v>0</v>
      </c>
      <c r="I74">
        <f t="shared" si="34"/>
        <v>47.021999999999998</v>
      </c>
      <c r="U74">
        <v>0</v>
      </c>
      <c r="V74">
        <f t="shared" si="35"/>
        <v>51</v>
      </c>
      <c r="W74">
        <v>0</v>
      </c>
      <c r="X74">
        <v>0</v>
      </c>
      <c r="Y74">
        <v>0</v>
      </c>
      <c r="Z74">
        <v>0</v>
      </c>
      <c r="AA74" s="25">
        <f t="shared" si="36"/>
        <v>51</v>
      </c>
    </row>
    <row r="75" spans="3:27" x14ac:dyDescent="0.25">
      <c r="C75">
        <v>0</v>
      </c>
      <c r="D75">
        <f t="shared" si="30"/>
        <v>1.21</v>
      </c>
      <c r="E75">
        <v>0</v>
      </c>
      <c r="F75">
        <f t="shared" si="31"/>
        <v>9.7900000000000009</v>
      </c>
      <c r="G75">
        <f t="shared" si="32"/>
        <v>0</v>
      </c>
      <c r="H75">
        <f t="shared" si="33"/>
        <v>0</v>
      </c>
      <c r="I75">
        <f t="shared" si="34"/>
        <v>11</v>
      </c>
      <c r="U75">
        <v>0</v>
      </c>
      <c r="V75">
        <f t="shared" si="35"/>
        <v>11</v>
      </c>
      <c r="W75">
        <v>0</v>
      </c>
      <c r="X75">
        <v>0</v>
      </c>
      <c r="Y75">
        <v>0</v>
      </c>
      <c r="Z75">
        <v>0</v>
      </c>
      <c r="AA75" s="25">
        <f t="shared" si="36"/>
        <v>11</v>
      </c>
    </row>
    <row r="76" spans="3:27" x14ac:dyDescent="0.25">
      <c r="C76">
        <v>0.97199999999999998</v>
      </c>
      <c r="D76">
        <f t="shared" si="30"/>
        <v>20.898000000000003</v>
      </c>
      <c r="E76">
        <v>0</v>
      </c>
      <c r="F76">
        <f t="shared" si="31"/>
        <v>451.98</v>
      </c>
      <c r="G76">
        <f t="shared" si="32"/>
        <v>2.9159999999999999</v>
      </c>
      <c r="H76">
        <f t="shared" si="33"/>
        <v>0</v>
      </c>
      <c r="I76">
        <f t="shared" si="34"/>
        <v>476.76600000000002</v>
      </c>
      <c r="U76">
        <v>0.97199999999999998</v>
      </c>
      <c r="V76">
        <f t="shared" si="35"/>
        <v>484.05599999999998</v>
      </c>
      <c r="W76">
        <v>0</v>
      </c>
      <c r="X76">
        <v>0.97199999999999998</v>
      </c>
      <c r="Z76">
        <v>0</v>
      </c>
      <c r="AA76" s="2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9"/>
  <sheetViews>
    <sheetView zoomScale="70" zoomScaleNormal="70" workbookViewId="0">
      <selection activeCell="U10" sqref="U10"/>
    </sheetView>
  </sheetViews>
  <sheetFormatPr defaultColWidth="11.5703125" defaultRowHeight="15" x14ac:dyDescent="0.25"/>
  <cols>
    <col min="2" max="2" width="23.5703125" customWidth="1"/>
    <col min="4" max="4" width="13.5703125" customWidth="1"/>
    <col min="18" max="18" width="16.28515625" customWidth="1"/>
  </cols>
  <sheetData>
    <row r="1" spans="1:21" x14ac:dyDescent="0.25">
      <c r="A1" t="s">
        <v>317</v>
      </c>
      <c r="B1" t="s">
        <v>318</v>
      </c>
      <c r="C1" t="s">
        <v>3</v>
      </c>
      <c r="D1" t="s">
        <v>139</v>
      </c>
      <c r="E1" t="s">
        <v>135</v>
      </c>
      <c r="F1" t="s">
        <v>137</v>
      </c>
      <c r="G1" t="s">
        <v>141</v>
      </c>
      <c r="H1" t="s">
        <v>319</v>
      </c>
      <c r="I1" t="s">
        <v>98</v>
      </c>
      <c r="J1" t="s">
        <v>146</v>
      </c>
      <c r="K1" t="s">
        <v>320</v>
      </c>
      <c r="L1" t="s">
        <v>15</v>
      </c>
      <c r="M1" t="s">
        <v>97</v>
      </c>
      <c r="N1" t="s">
        <v>147</v>
      </c>
      <c r="O1" t="s">
        <v>321</v>
      </c>
      <c r="P1" t="s">
        <v>319</v>
      </c>
    </row>
    <row r="2" spans="1:21" x14ac:dyDescent="0.25">
      <c r="A2" t="s">
        <v>322</v>
      </c>
      <c r="B2" t="s">
        <v>323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9">
        <v>374.625</v>
      </c>
    </row>
    <row r="3" spans="1:21" x14ac:dyDescent="0.25">
      <c r="A3" t="s">
        <v>324</v>
      </c>
      <c r="B3" t="s">
        <v>325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12.036000000000001</v>
      </c>
      <c r="P3" s="39">
        <v>177.17699999999999</v>
      </c>
    </row>
    <row r="4" spans="1:21" x14ac:dyDescent="0.25">
      <c r="A4" t="s">
        <v>326</v>
      </c>
      <c r="B4" t="s">
        <v>327</v>
      </c>
      <c r="C4">
        <v>344</v>
      </c>
      <c r="D4">
        <v>115.92799999999998</v>
      </c>
      <c r="E4">
        <v>134.16000000000003</v>
      </c>
      <c r="F4">
        <v>79.807999999999993</v>
      </c>
      <c r="G4">
        <v>14.103999999999997</v>
      </c>
      <c r="H4" s="39">
        <v>344</v>
      </c>
      <c r="I4">
        <v>116.95999999999998</v>
      </c>
      <c r="J4">
        <v>2.0640000000000001</v>
      </c>
      <c r="K4">
        <v>3.0960000000000005</v>
      </c>
      <c r="L4">
        <v>14.103999999999997</v>
      </c>
      <c r="M4">
        <v>181.976</v>
      </c>
      <c r="N4">
        <v>19.952000000000002</v>
      </c>
      <c r="O4">
        <v>5.8480000000000008</v>
      </c>
      <c r="P4" s="39">
        <v>343.99999999999994</v>
      </c>
    </row>
    <row r="5" spans="1:21" x14ac:dyDescent="0.25">
      <c r="A5" t="s">
        <v>328</v>
      </c>
      <c r="B5" t="s">
        <v>329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9">
        <v>242.75700000000003</v>
      </c>
      <c r="I5">
        <v>63.18</v>
      </c>
      <c r="J5">
        <v>26.000999999999998</v>
      </c>
      <c r="K5">
        <v>5.1029999999999998</v>
      </c>
      <c r="L5">
        <v>16.038</v>
      </c>
      <c r="M5">
        <v>47.141999999999996</v>
      </c>
      <c r="N5">
        <v>61.235999999999997</v>
      </c>
      <c r="O5">
        <v>24.057000000000002</v>
      </c>
      <c r="P5" s="39">
        <v>242.75700000000001</v>
      </c>
    </row>
    <row r="6" spans="1:21" x14ac:dyDescent="0.25">
      <c r="A6" t="s">
        <v>330</v>
      </c>
      <c r="B6" t="s">
        <v>331</v>
      </c>
      <c r="C6">
        <v>404</v>
      </c>
      <c r="D6">
        <v>68.680000000000007</v>
      </c>
      <c r="E6">
        <v>241.99599999999998</v>
      </c>
      <c r="F6">
        <v>87.26400000000001</v>
      </c>
      <c r="G6">
        <v>6.06</v>
      </c>
      <c r="H6" s="39">
        <v>404</v>
      </c>
      <c r="I6">
        <v>115.94800000000001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10.100000000000001</v>
      </c>
      <c r="P6" s="39">
        <v>404.00000000000006</v>
      </c>
    </row>
    <row r="7" spans="1:21" x14ac:dyDescent="0.25">
      <c r="A7" t="s">
        <v>332</v>
      </c>
      <c r="B7" t="s">
        <v>333</v>
      </c>
      <c r="C7">
        <v>106</v>
      </c>
      <c r="D7">
        <v>36.994</v>
      </c>
      <c r="E7">
        <v>57.876000000000005</v>
      </c>
      <c r="F7">
        <v>10.917999999999999</v>
      </c>
      <c r="G7">
        <v>0</v>
      </c>
      <c r="H7" s="39">
        <v>105.78800000000001</v>
      </c>
      <c r="I7">
        <v>41.022000000000006</v>
      </c>
      <c r="J7">
        <v>0.95400000000000007</v>
      </c>
      <c r="K7">
        <v>0</v>
      </c>
      <c r="L7">
        <v>0</v>
      </c>
      <c r="M7">
        <v>56.921999999999997</v>
      </c>
      <c r="N7">
        <v>3.9219999999999997</v>
      </c>
      <c r="O7">
        <v>2.9679999999999995</v>
      </c>
      <c r="P7" s="39">
        <v>105.788</v>
      </c>
    </row>
    <row r="8" spans="1:21" x14ac:dyDescent="0.25">
      <c r="A8" t="s">
        <v>334</v>
      </c>
      <c r="B8" t="s">
        <v>335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9">
        <v>192.99999999999997</v>
      </c>
      <c r="I8">
        <v>16.983999999999998</v>
      </c>
      <c r="J8">
        <v>0</v>
      </c>
      <c r="K8">
        <v>0</v>
      </c>
      <c r="L8">
        <v>3.0880000000000001</v>
      </c>
      <c r="M8">
        <v>159.99699999999999</v>
      </c>
      <c r="N8">
        <v>5.0179999999999998</v>
      </c>
      <c r="O8">
        <v>7.9129999999999994</v>
      </c>
      <c r="P8" s="39">
        <v>193</v>
      </c>
    </row>
    <row r="9" spans="1:21" x14ac:dyDescent="0.25">
      <c r="A9" t="s">
        <v>336</v>
      </c>
      <c r="B9" t="s">
        <v>337</v>
      </c>
      <c r="C9">
        <v>121</v>
      </c>
      <c r="D9">
        <v>0</v>
      </c>
      <c r="E9">
        <v>3.9930000000000003</v>
      </c>
      <c r="F9">
        <v>117.00700000000001</v>
      </c>
      <c r="G9">
        <v>0</v>
      </c>
      <c r="H9" s="39">
        <v>121</v>
      </c>
      <c r="I9">
        <v>0</v>
      </c>
      <c r="J9">
        <v>25.168000000000003</v>
      </c>
      <c r="K9">
        <v>0</v>
      </c>
      <c r="L9">
        <v>0</v>
      </c>
      <c r="M9">
        <v>0</v>
      </c>
      <c r="N9">
        <v>95.832000000000008</v>
      </c>
      <c r="O9">
        <v>0</v>
      </c>
      <c r="P9" s="39">
        <v>121.00000000000001</v>
      </c>
    </row>
    <row r="10" spans="1:21" x14ac:dyDescent="0.25">
      <c r="A10" t="s">
        <v>338</v>
      </c>
      <c r="B10" t="s">
        <v>339</v>
      </c>
      <c r="C10">
        <v>169</v>
      </c>
      <c r="D10">
        <v>9.9710000000000001</v>
      </c>
      <c r="E10">
        <v>65.065000000000012</v>
      </c>
      <c r="F10">
        <v>79.091999999999999</v>
      </c>
      <c r="G10">
        <v>15.041000000000002</v>
      </c>
      <c r="H10" s="39">
        <v>169.16900000000001</v>
      </c>
      <c r="I10">
        <v>10.984999999999999</v>
      </c>
      <c r="J10">
        <v>43.095000000000006</v>
      </c>
      <c r="K10">
        <v>0</v>
      </c>
      <c r="L10">
        <v>15.041000000000002</v>
      </c>
      <c r="M10">
        <v>0</v>
      </c>
      <c r="N10">
        <v>100.048</v>
      </c>
      <c r="O10">
        <v>0</v>
      </c>
      <c r="P10" s="39">
        <v>169.16900000000001</v>
      </c>
      <c r="U10" t="s">
        <v>184</v>
      </c>
    </row>
    <row r="11" spans="1:21" x14ac:dyDescent="0.25">
      <c r="A11" t="s">
        <v>340</v>
      </c>
      <c r="B11" t="s">
        <v>341</v>
      </c>
      <c r="C11">
        <v>189</v>
      </c>
      <c r="D11">
        <v>0.94500000000000006</v>
      </c>
      <c r="E11">
        <v>54.054000000000002</v>
      </c>
      <c r="F11">
        <v>134.001</v>
      </c>
      <c r="G11">
        <v>0</v>
      </c>
      <c r="H11" s="39">
        <v>189</v>
      </c>
      <c r="I11">
        <v>0.94500000000000006</v>
      </c>
      <c r="J11">
        <v>70.119</v>
      </c>
      <c r="K11">
        <v>0</v>
      </c>
      <c r="L11">
        <v>0</v>
      </c>
      <c r="M11">
        <v>0.94500000000000006</v>
      </c>
      <c r="N11">
        <v>116.991</v>
      </c>
      <c r="O11">
        <v>0</v>
      </c>
      <c r="P11" s="39">
        <v>189</v>
      </c>
    </row>
    <row r="12" spans="1:21" x14ac:dyDescent="0.25">
      <c r="A12" t="s">
        <v>342</v>
      </c>
      <c r="B12" t="s">
        <v>343</v>
      </c>
      <c r="C12">
        <v>285</v>
      </c>
      <c r="D12">
        <v>0</v>
      </c>
      <c r="E12">
        <v>188.95499999999998</v>
      </c>
      <c r="F12">
        <v>88.064999999999998</v>
      </c>
      <c r="G12">
        <v>7.9799999999999995</v>
      </c>
      <c r="H12" s="39">
        <v>285</v>
      </c>
      <c r="I12">
        <v>0</v>
      </c>
      <c r="J12">
        <v>63.84</v>
      </c>
      <c r="K12">
        <v>1.1400000000000001</v>
      </c>
      <c r="L12">
        <v>7.9799999999999995</v>
      </c>
      <c r="M12">
        <v>0</v>
      </c>
      <c r="N12">
        <v>212.04</v>
      </c>
      <c r="O12">
        <v>0</v>
      </c>
      <c r="P12" s="39">
        <v>285</v>
      </c>
    </row>
    <row r="13" spans="1:21" x14ac:dyDescent="0.25">
      <c r="A13" t="s">
        <v>344</v>
      </c>
      <c r="B13" t="s">
        <v>345</v>
      </c>
      <c r="C13">
        <v>114</v>
      </c>
      <c r="D13">
        <v>75.924000000000007</v>
      </c>
      <c r="E13">
        <v>34.998000000000005</v>
      </c>
      <c r="F13">
        <v>0</v>
      </c>
      <c r="G13">
        <v>2.9640000000000004</v>
      </c>
      <c r="H13" s="39">
        <v>113.88600000000001</v>
      </c>
      <c r="I13">
        <v>36.024000000000001</v>
      </c>
      <c r="J13">
        <v>27.93</v>
      </c>
      <c r="K13">
        <v>3.0780000000000003</v>
      </c>
      <c r="L13">
        <v>2.9640000000000004</v>
      </c>
      <c r="M13">
        <v>0</v>
      </c>
      <c r="N13">
        <v>43.89</v>
      </c>
      <c r="O13">
        <v>0</v>
      </c>
      <c r="P13" s="39">
        <v>113.886</v>
      </c>
    </row>
    <row r="14" spans="1:21" x14ac:dyDescent="0.25">
      <c r="A14" t="s">
        <v>346</v>
      </c>
      <c r="B14" t="s">
        <v>347</v>
      </c>
      <c r="C14">
        <v>570</v>
      </c>
      <c r="D14">
        <v>142.49999999999997</v>
      </c>
      <c r="E14">
        <v>378.48</v>
      </c>
      <c r="F14">
        <v>0</v>
      </c>
      <c r="G14">
        <v>50.160000000000004</v>
      </c>
      <c r="H14" s="39">
        <v>571.14</v>
      </c>
      <c r="I14">
        <v>438.9</v>
      </c>
      <c r="J14">
        <v>16.53</v>
      </c>
      <c r="K14">
        <v>31.35</v>
      </c>
      <c r="L14">
        <v>50.160000000000004</v>
      </c>
      <c r="M14">
        <v>0</v>
      </c>
      <c r="N14">
        <v>34.199999999999996</v>
      </c>
      <c r="O14">
        <v>0</v>
      </c>
      <c r="P14" s="39">
        <v>571.14</v>
      </c>
    </row>
    <row r="15" spans="1:21" x14ac:dyDescent="0.25">
      <c r="A15" t="s">
        <v>348</v>
      </c>
      <c r="B15" t="s">
        <v>349</v>
      </c>
      <c r="C15">
        <v>451</v>
      </c>
      <c r="D15">
        <v>45.099999999999994</v>
      </c>
      <c r="E15">
        <v>391.91899999999998</v>
      </c>
      <c r="F15">
        <v>0.90200000000000002</v>
      </c>
      <c r="G15">
        <v>13.078999999999999</v>
      </c>
      <c r="H15" s="39">
        <v>451</v>
      </c>
      <c r="I15">
        <v>172.28199999999998</v>
      </c>
      <c r="J15">
        <v>78.474000000000004</v>
      </c>
      <c r="K15">
        <v>61.336000000000006</v>
      </c>
      <c r="L15">
        <v>13.078999999999999</v>
      </c>
      <c r="M15">
        <v>3.1569999999999996</v>
      </c>
      <c r="N15">
        <v>121.77</v>
      </c>
      <c r="O15">
        <v>0.90200000000000002</v>
      </c>
      <c r="P15" s="39">
        <v>450.99999999999994</v>
      </c>
    </row>
    <row r="16" spans="1:21" x14ac:dyDescent="0.25">
      <c r="A16" t="s">
        <v>350</v>
      </c>
      <c r="B16" t="s">
        <v>351</v>
      </c>
      <c r="C16">
        <v>587</v>
      </c>
      <c r="D16">
        <v>210.14600000000002</v>
      </c>
      <c r="E16">
        <v>309.34899999999999</v>
      </c>
      <c r="F16">
        <v>1.1739999999999999</v>
      </c>
      <c r="G16">
        <v>66.918000000000006</v>
      </c>
      <c r="H16" s="39">
        <v>587.58699999999999</v>
      </c>
      <c r="I16">
        <v>433.79300000000001</v>
      </c>
      <c r="J16">
        <v>13.501000000000001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9">
        <v>587.58699999999999</v>
      </c>
    </row>
    <row r="17" spans="1:16" x14ac:dyDescent="0.25">
      <c r="A17" t="s">
        <v>352</v>
      </c>
      <c r="B17" t="s">
        <v>353</v>
      </c>
      <c r="C17">
        <v>1719</v>
      </c>
      <c r="D17">
        <v>979.83</v>
      </c>
      <c r="E17">
        <v>617.12099999999998</v>
      </c>
      <c r="F17">
        <v>0</v>
      </c>
      <c r="G17">
        <v>120.33000000000001</v>
      </c>
      <c r="H17" s="39">
        <v>1717.2809999999999</v>
      </c>
      <c r="I17">
        <v>1433.6460000000002</v>
      </c>
      <c r="J17">
        <v>63.603000000000009</v>
      </c>
      <c r="K17">
        <v>49.850999999999999</v>
      </c>
      <c r="L17">
        <v>120.33000000000001</v>
      </c>
      <c r="M17">
        <v>0</v>
      </c>
      <c r="N17">
        <v>49.850999999999999</v>
      </c>
      <c r="O17">
        <v>0</v>
      </c>
      <c r="P17" s="39">
        <v>1717.2810000000004</v>
      </c>
    </row>
    <row r="18" spans="1:16" x14ac:dyDescent="0.25">
      <c r="A18" t="s">
        <v>354</v>
      </c>
      <c r="B18" t="s">
        <v>355</v>
      </c>
      <c r="C18">
        <v>628</v>
      </c>
      <c r="D18">
        <v>432.69199999999989</v>
      </c>
      <c r="E18">
        <v>157.62800000000001</v>
      </c>
      <c r="F18">
        <v>0</v>
      </c>
      <c r="G18">
        <v>37.052</v>
      </c>
      <c r="H18" s="39">
        <v>627.37199999999996</v>
      </c>
      <c r="I18">
        <v>522.49599999999998</v>
      </c>
      <c r="J18">
        <v>35.795999999999999</v>
      </c>
      <c r="K18">
        <v>17.584000000000003</v>
      </c>
      <c r="L18">
        <v>37.052</v>
      </c>
      <c r="M18">
        <v>1.8840000000000001</v>
      </c>
      <c r="N18">
        <v>12.56</v>
      </c>
      <c r="O18">
        <v>0</v>
      </c>
      <c r="P18" s="39">
        <v>627.37199999999996</v>
      </c>
    </row>
    <row r="19" spans="1:16" x14ac:dyDescent="0.25">
      <c r="A19" t="s">
        <v>356</v>
      </c>
      <c r="B19" t="s">
        <v>357</v>
      </c>
      <c r="C19">
        <v>378</v>
      </c>
      <c r="D19">
        <v>142.12799999999999</v>
      </c>
      <c r="E19">
        <v>210.92399999999998</v>
      </c>
      <c r="F19">
        <v>0</v>
      </c>
      <c r="G19">
        <v>24.948</v>
      </c>
      <c r="H19" s="39">
        <v>377.99999999999994</v>
      </c>
      <c r="I19">
        <v>286.90199999999999</v>
      </c>
      <c r="J19">
        <v>13.986000000000001</v>
      </c>
      <c r="K19">
        <v>9.072000000000001</v>
      </c>
      <c r="L19">
        <v>24.948</v>
      </c>
      <c r="M19">
        <v>4.1580000000000004</v>
      </c>
      <c r="N19">
        <v>38.933999999999997</v>
      </c>
      <c r="O19">
        <v>0</v>
      </c>
      <c r="P19" s="39">
        <v>378</v>
      </c>
    </row>
    <row r="20" spans="1:16" x14ac:dyDescent="0.25">
      <c r="A20" t="s">
        <v>358</v>
      </c>
      <c r="B20" t="s">
        <v>359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9">
        <v>206.79300000000001</v>
      </c>
      <c r="I20">
        <v>113.85</v>
      </c>
      <c r="J20">
        <v>24.012</v>
      </c>
      <c r="K20">
        <v>2.8979999999999997</v>
      </c>
      <c r="L20">
        <v>50.094000000000001</v>
      </c>
      <c r="M20">
        <v>1.0349999999999999</v>
      </c>
      <c r="N20">
        <v>14.904</v>
      </c>
      <c r="O20">
        <v>0</v>
      </c>
      <c r="P20" s="39">
        <v>206.79299999999998</v>
      </c>
    </row>
    <row r="21" spans="1:16" x14ac:dyDescent="0.25">
      <c r="A21" t="s">
        <v>360</v>
      </c>
      <c r="B21" t="s">
        <v>361</v>
      </c>
      <c r="C21">
        <v>609</v>
      </c>
      <c r="D21">
        <v>459.18600000000009</v>
      </c>
      <c r="E21">
        <v>18.270000000000003</v>
      </c>
      <c r="F21">
        <v>0</v>
      </c>
      <c r="G21">
        <v>132.15299999999999</v>
      </c>
      <c r="H21" s="39">
        <v>609.60900000000004</v>
      </c>
      <c r="I21">
        <v>464.05800000000005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9">
        <v>609.60900000000004</v>
      </c>
    </row>
    <row r="22" spans="1:16" x14ac:dyDescent="0.25">
      <c r="A22" t="s">
        <v>362</v>
      </c>
      <c r="B22" t="s">
        <v>363</v>
      </c>
      <c r="C22">
        <v>1223</v>
      </c>
      <c r="D22">
        <v>642.07499999999993</v>
      </c>
      <c r="E22">
        <v>220.14000000000001</v>
      </c>
      <c r="F22">
        <v>0</v>
      </c>
      <c r="G22">
        <v>359.56199999999995</v>
      </c>
      <c r="H22" s="39">
        <v>1221.7769999999998</v>
      </c>
      <c r="I22">
        <v>803.51099999999997</v>
      </c>
      <c r="J22">
        <v>34.244</v>
      </c>
      <c r="K22">
        <v>4.8920000000000003</v>
      </c>
      <c r="L22">
        <v>359.56199999999995</v>
      </c>
      <c r="M22">
        <v>3.669</v>
      </c>
      <c r="N22">
        <v>15.899000000000001</v>
      </c>
      <c r="O22">
        <v>0</v>
      </c>
      <c r="P22" s="39">
        <v>1221.777</v>
      </c>
    </row>
    <row r="23" spans="1:16" x14ac:dyDescent="0.25">
      <c r="A23" t="s">
        <v>364</v>
      </c>
      <c r="B23" t="s">
        <v>365</v>
      </c>
      <c r="C23">
        <v>193</v>
      </c>
      <c r="D23">
        <v>99.009000000000015</v>
      </c>
      <c r="E23">
        <v>69.093999999999994</v>
      </c>
      <c r="F23">
        <v>4.0529999999999999</v>
      </c>
      <c r="G23">
        <v>21.036999999999999</v>
      </c>
      <c r="H23" s="3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11.966000000000001</v>
      </c>
      <c r="O23">
        <v>4.0529999999999999</v>
      </c>
      <c r="P23" s="39">
        <v>193.19300000000001</v>
      </c>
    </row>
    <row r="24" spans="1:16" x14ac:dyDescent="0.25">
      <c r="D24" t="s">
        <v>369</v>
      </c>
      <c r="E24" t="s">
        <v>366</v>
      </c>
      <c r="F24" t="s">
        <v>367</v>
      </c>
      <c r="G24" t="s">
        <v>368</v>
      </c>
      <c r="I24" t="s">
        <v>372</v>
      </c>
      <c r="J24" t="s">
        <v>371</v>
      </c>
      <c r="K24" t="s">
        <v>371</v>
      </c>
      <c r="L24" t="s">
        <v>370</v>
      </c>
      <c r="M24" t="s">
        <v>373</v>
      </c>
      <c r="N24" t="s">
        <v>371</v>
      </c>
      <c r="O24" t="s">
        <v>371</v>
      </c>
    </row>
    <row r="27" spans="1:16" x14ac:dyDescent="0.25">
      <c r="B27" s="32" t="s">
        <v>15</v>
      </c>
      <c r="C27" s="32" t="s">
        <v>95</v>
      </c>
      <c r="D27" s="32" t="s">
        <v>96</v>
      </c>
      <c r="E27" s="32" t="s">
        <v>97</v>
      </c>
      <c r="F27" s="32" t="s">
        <v>98</v>
      </c>
      <c r="G27" s="32" t="s">
        <v>99</v>
      </c>
      <c r="H27" s="8" t="s">
        <v>100</v>
      </c>
      <c r="I27" s="26" t="s">
        <v>90</v>
      </c>
      <c r="J27" s="26" t="s">
        <v>91</v>
      </c>
      <c r="K27" s="26" t="s">
        <v>6</v>
      </c>
      <c r="L27" s="26" t="s">
        <v>92</v>
      </c>
      <c r="M27" s="26" t="s">
        <v>10</v>
      </c>
      <c r="N27" s="26" t="s">
        <v>93</v>
      </c>
      <c r="O27" s="8" t="s">
        <v>94</v>
      </c>
    </row>
    <row r="28" spans="1:16" x14ac:dyDescent="0.25">
      <c r="B28">
        <v>28.875</v>
      </c>
      <c r="C28">
        <f>SUM(J2+K2+N2+O2)</f>
        <v>21.75</v>
      </c>
      <c r="E28">
        <v>145.125</v>
      </c>
      <c r="F28">
        <v>178.875</v>
      </c>
      <c r="H28">
        <v>375</v>
      </c>
      <c r="I28">
        <v>28.875</v>
      </c>
      <c r="J28">
        <v>223.875</v>
      </c>
      <c r="K28">
        <v>89.625</v>
      </c>
      <c r="M28">
        <v>32.25</v>
      </c>
      <c r="O28">
        <v>375</v>
      </c>
    </row>
    <row r="29" spans="1:16" x14ac:dyDescent="0.25">
      <c r="B29">
        <v>18.053999999999998</v>
      </c>
      <c r="C29">
        <f t="shared" ref="C29:C49" si="0">SUM(J3+K3+N3+O3)</f>
        <v>21.063000000000002</v>
      </c>
      <c r="E29">
        <v>86.022000000000006</v>
      </c>
      <c r="F29">
        <v>52.037999999999997</v>
      </c>
      <c r="H29">
        <v>177</v>
      </c>
      <c r="I29">
        <v>18.053999999999998</v>
      </c>
      <c r="J29">
        <v>70.977000000000004</v>
      </c>
      <c r="K29">
        <v>36.993000000000002</v>
      </c>
      <c r="M29">
        <v>51.152999999999999</v>
      </c>
      <c r="O29">
        <v>177</v>
      </c>
    </row>
    <row r="30" spans="1:16" x14ac:dyDescent="0.25">
      <c r="B30">
        <v>14.103999999999997</v>
      </c>
      <c r="C30">
        <f t="shared" si="0"/>
        <v>30.96</v>
      </c>
      <c r="E30">
        <v>181.976</v>
      </c>
      <c r="F30">
        <v>116.95999999999998</v>
      </c>
      <c r="H30">
        <v>344</v>
      </c>
      <c r="I30">
        <v>14.103999999999997</v>
      </c>
      <c r="J30">
        <v>134.16000000000003</v>
      </c>
      <c r="K30">
        <v>115.92799999999998</v>
      </c>
      <c r="M30">
        <v>79.807999999999993</v>
      </c>
      <c r="O30">
        <v>344</v>
      </c>
    </row>
    <row r="31" spans="1:16" x14ac:dyDescent="0.25">
      <c r="B31">
        <v>16.038</v>
      </c>
      <c r="C31">
        <f t="shared" si="0"/>
        <v>116.39700000000001</v>
      </c>
      <c r="E31">
        <v>47.141999999999996</v>
      </c>
      <c r="F31">
        <v>63.18</v>
      </c>
      <c r="H31">
        <v>243</v>
      </c>
      <c r="I31">
        <v>16.038</v>
      </c>
      <c r="J31">
        <v>134.62200000000001</v>
      </c>
      <c r="K31">
        <v>18.954000000000001</v>
      </c>
      <c r="M31">
        <v>73.143000000000001</v>
      </c>
      <c r="O31">
        <v>243</v>
      </c>
    </row>
    <row r="32" spans="1:16" x14ac:dyDescent="0.25">
      <c r="B32">
        <v>6.06</v>
      </c>
      <c r="C32">
        <f t="shared" si="0"/>
        <v>24.644000000000002</v>
      </c>
      <c r="E32">
        <v>257.34800000000001</v>
      </c>
      <c r="F32">
        <v>115.94800000000001</v>
      </c>
      <c r="H32">
        <v>404</v>
      </c>
      <c r="I32">
        <v>6.06</v>
      </c>
      <c r="J32">
        <v>241.99599999999998</v>
      </c>
      <c r="K32">
        <v>68.680000000000007</v>
      </c>
      <c r="M32">
        <v>87.26400000000001</v>
      </c>
      <c r="O32">
        <v>404</v>
      </c>
    </row>
    <row r="33" spans="2:15" x14ac:dyDescent="0.25">
      <c r="B33">
        <v>0</v>
      </c>
      <c r="C33">
        <f t="shared" si="0"/>
        <v>7.8439999999999994</v>
      </c>
      <c r="E33">
        <v>56.921999999999997</v>
      </c>
      <c r="F33">
        <v>41.022000000000006</v>
      </c>
      <c r="H33">
        <v>106</v>
      </c>
      <c r="I33">
        <v>0</v>
      </c>
      <c r="J33">
        <v>57.876000000000005</v>
      </c>
      <c r="K33">
        <v>36.994</v>
      </c>
      <c r="M33">
        <v>10.917999999999999</v>
      </c>
      <c r="O33">
        <v>106</v>
      </c>
    </row>
    <row r="34" spans="2:15" x14ac:dyDescent="0.25">
      <c r="B34">
        <v>3.0880000000000001</v>
      </c>
      <c r="C34">
        <f t="shared" si="0"/>
        <v>12.930999999999999</v>
      </c>
      <c r="E34">
        <v>159.99699999999999</v>
      </c>
      <c r="F34">
        <v>16.983999999999998</v>
      </c>
      <c r="H34">
        <v>193</v>
      </c>
      <c r="I34">
        <v>3.0880000000000001</v>
      </c>
      <c r="J34">
        <v>31.073</v>
      </c>
      <c r="K34">
        <v>11.000999999999999</v>
      </c>
      <c r="M34">
        <v>147.83799999999999</v>
      </c>
      <c r="O34">
        <v>193</v>
      </c>
    </row>
    <row r="35" spans="2:15" x14ac:dyDescent="0.25">
      <c r="B35">
        <v>0</v>
      </c>
      <c r="C35">
        <f t="shared" si="0"/>
        <v>121.00000000000001</v>
      </c>
      <c r="E35">
        <v>0</v>
      </c>
      <c r="F35">
        <v>0</v>
      </c>
      <c r="H35">
        <v>121</v>
      </c>
      <c r="I35">
        <v>0</v>
      </c>
      <c r="J35">
        <v>3.9930000000000003</v>
      </c>
      <c r="K35">
        <v>0</v>
      </c>
      <c r="M35">
        <v>117.00700000000001</v>
      </c>
      <c r="O35">
        <v>121</v>
      </c>
    </row>
    <row r="36" spans="2:15" x14ac:dyDescent="0.25">
      <c r="B36">
        <v>15.041000000000002</v>
      </c>
      <c r="C36">
        <f t="shared" si="0"/>
        <v>143.143</v>
      </c>
      <c r="E36">
        <v>0</v>
      </c>
      <c r="F36">
        <v>10.984999999999999</v>
      </c>
      <c r="H36">
        <v>169</v>
      </c>
      <c r="I36">
        <v>15.041000000000002</v>
      </c>
      <c r="J36">
        <v>65.065000000000012</v>
      </c>
      <c r="K36">
        <v>9.9710000000000001</v>
      </c>
      <c r="M36">
        <v>79.091999999999999</v>
      </c>
      <c r="O36">
        <v>169</v>
      </c>
    </row>
    <row r="37" spans="2:15" x14ac:dyDescent="0.25">
      <c r="B37">
        <v>0</v>
      </c>
      <c r="C37">
        <f t="shared" si="0"/>
        <v>187.11</v>
      </c>
      <c r="E37">
        <v>0.94500000000000006</v>
      </c>
      <c r="F37">
        <v>0.94500000000000006</v>
      </c>
      <c r="H37">
        <v>189</v>
      </c>
      <c r="I37">
        <v>0</v>
      </c>
      <c r="J37">
        <v>54.054000000000002</v>
      </c>
      <c r="K37">
        <v>0.94500000000000006</v>
      </c>
      <c r="M37">
        <v>134.001</v>
      </c>
      <c r="O37">
        <v>189</v>
      </c>
    </row>
    <row r="38" spans="2:15" x14ac:dyDescent="0.25">
      <c r="B38">
        <v>7.9799999999999995</v>
      </c>
      <c r="C38">
        <f t="shared" si="0"/>
        <v>277.02</v>
      </c>
      <c r="E38">
        <v>0</v>
      </c>
      <c r="F38">
        <v>0</v>
      </c>
      <c r="H38">
        <v>285</v>
      </c>
      <c r="I38">
        <v>7.9799999999999995</v>
      </c>
      <c r="J38">
        <v>188.95499999999998</v>
      </c>
      <c r="K38">
        <v>0</v>
      </c>
      <c r="M38">
        <v>88.064999999999998</v>
      </c>
      <c r="O38">
        <v>285</v>
      </c>
    </row>
    <row r="39" spans="2:15" x14ac:dyDescent="0.25">
      <c r="B39">
        <v>2.9640000000000004</v>
      </c>
      <c r="C39">
        <f t="shared" si="0"/>
        <v>74.897999999999996</v>
      </c>
      <c r="E39">
        <v>0</v>
      </c>
      <c r="F39">
        <v>36.024000000000001</v>
      </c>
      <c r="H39">
        <v>114</v>
      </c>
      <c r="I39">
        <v>2.9640000000000004</v>
      </c>
      <c r="J39">
        <v>34.998000000000005</v>
      </c>
      <c r="K39">
        <v>75.924000000000007</v>
      </c>
      <c r="M39">
        <v>0</v>
      </c>
      <c r="O39">
        <v>114</v>
      </c>
    </row>
    <row r="40" spans="2:15" x14ac:dyDescent="0.25">
      <c r="B40">
        <v>50.160000000000004</v>
      </c>
      <c r="C40">
        <f t="shared" si="0"/>
        <v>82.08</v>
      </c>
      <c r="E40">
        <v>0</v>
      </c>
      <c r="F40">
        <v>438.9</v>
      </c>
      <c r="H40">
        <v>570</v>
      </c>
      <c r="I40">
        <v>50.160000000000004</v>
      </c>
      <c r="J40">
        <v>378.48</v>
      </c>
      <c r="K40">
        <v>142.49999999999997</v>
      </c>
      <c r="M40">
        <v>0</v>
      </c>
      <c r="O40">
        <v>570</v>
      </c>
    </row>
    <row r="41" spans="2:15" x14ac:dyDescent="0.25">
      <c r="B41">
        <v>13.078999999999999</v>
      </c>
      <c r="C41">
        <f t="shared" si="0"/>
        <v>262.48199999999997</v>
      </c>
      <c r="E41">
        <v>3.1569999999999996</v>
      </c>
      <c r="F41">
        <v>172.28199999999998</v>
      </c>
      <c r="H41">
        <v>451</v>
      </c>
      <c r="I41">
        <v>13.078999999999999</v>
      </c>
      <c r="J41">
        <v>391.91899999999998</v>
      </c>
      <c r="K41">
        <v>45.099999999999994</v>
      </c>
      <c r="M41">
        <v>0.90200000000000002</v>
      </c>
      <c r="O41">
        <v>451</v>
      </c>
    </row>
    <row r="42" spans="2:15" x14ac:dyDescent="0.25">
      <c r="B42">
        <v>66.918000000000006</v>
      </c>
      <c r="C42">
        <f t="shared" si="0"/>
        <v>81.006000000000014</v>
      </c>
      <c r="E42">
        <v>5.87</v>
      </c>
      <c r="F42">
        <v>433.79300000000001</v>
      </c>
      <c r="H42">
        <v>587</v>
      </c>
      <c r="I42">
        <v>66.918000000000006</v>
      </c>
      <c r="J42">
        <v>309.34899999999999</v>
      </c>
      <c r="K42">
        <v>210.14600000000002</v>
      </c>
      <c r="M42">
        <v>1.1739999999999999</v>
      </c>
      <c r="O42">
        <v>587</v>
      </c>
    </row>
    <row r="43" spans="2:15" x14ac:dyDescent="0.25">
      <c r="B43">
        <v>120.33000000000001</v>
      </c>
      <c r="C43">
        <f t="shared" si="0"/>
        <v>163.30500000000001</v>
      </c>
      <c r="E43">
        <v>0</v>
      </c>
      <c r="F43">
        <v>1433.6460000000002</v>
      </c>
      <c r="H43">
        <v>1719</v>
      </c>
      <c r="I43">
        <v>120.33000000000001</v>
      </c>
      <c r="J43">
        <v>617.12099999999998</v>
      </c>
      <c r="K43">
        <v>979.83</v>
      </c>
      <c r="M43">
        <v>0</v>
      </c>
      <c r="O43">
        <v>1719</v>
      </c>
    </row>
    <row r="44" spans="2:15" x14ac:dyDescent="0.25">
      <c r="B44">
        <v>37.052</v>
      </c>
      <c r="C44">
        <f t="shared" si="0"/>
        <v>65.94</v>
      </c>
      <c r="E44">
        <v>1.8840000000000001</v>
      </c>
      <c r="F44">
        <v>522.49599999999998</v>
      </c>
      <c r="H44">
        <v>628</v>
      </c>
      <c r="I44">
        <v>37.052</v>
      </c>
      <c r="J44">
        <v>157.62800000000001</v>
      </c>
      <c r="K44">
        <v>432.69199999999989</v>
      </c>
      <c r="M44">
        <v>0</v>
      </c>
      <c r="O44">
        <v>628</v>
      </c>
    </row>
    <row r="45" spans="2:15" x14ac:dyDescent="0.25">
      <c r="B45">
        <v>24.948</v>
      </c>
      <c r="C45">
        <f t="shared" si="0"/>
        <v>61.991999999999997</v>
      </c>
      <c r="E45">
        <v>4.1580000000000004</v>
      </c>
      <c r="F45">
        <v>286.90199999999999</v>
      </c>
      <c r="H45">
        <v>378</v>
      </c>
      <c r="I45">
        <v>24.948</v>
      </c>
      <c r="J45">
        <v>210.92399999999998</v>
      </c>
      <c r="K45">
        <v>142.12799999999999</v>
      </c>
      <c r="M45">
        <v>0</v>
      </c>
      <c r="O45">
        <v>378</v>
      </c>
    </row>
    <row r="46" spans="2:15" x14ac:dyDescent="0.25">
      <c r="B46">
        <v>50.094000000000001</v>
      </c>
      <c r="C46">
        <f t="shared" si="0"/>
        <v>41.814</v>
      </c>
      <c r="E46">
        <v>1.0349999999999999</v>
      </c>
      <c r="F46">
        <v>113.85</v>
      </c>
      <c r="H46">
        <v>207</v>
      </c>
      <c r="I46">
        <v>50.094000000000001</v>
      </c>
      <c r="J46">
        <v>53.82</v>
      </c>
      <c r="K46">
        <v>102.879</v>
      </c>
      <c r="M46">
        <v>0</v>
      </c>
      <c r="O46">
        <v>207</v>
      </c>
    </row>
    <row r="47" spans="2:15" x14ac:dyDescent="0.25">
      <c r="B47">
        <v>132.15299999999999</v>
      </c>
      <c r="C47">
        <f t="shared" si="0"/>
        <v>13.398</v>
      </c>
      <c r="E47">
        <v>0</v>
      </c>
      <c r="F47">
        <v>464.05800000000005</v>
      </c>
      <c r="H47">
        <v>609</v>
      </c>
      <c r="I47">
        <v>132.15299999999999</v>
      </c>
      <c r="J47">
        <v>18.270000000000003</v>
      </c>
      <c r="K47">
        <v>459.18600000000009</v>
      </c>
      <c r="M47">
        <v>0</v>
      </c>
      <c r="O47">
        <v>609</v>
      </c>
    </row>
    <row r="48" spans="2:15" x14ac:dyDescent="0.25">
      <c r="B48">
        <v>359.56199999999995</v>
      </c>
      <c r="C48">
        <f t="shared" si="0"/>
        <v>55.035000000000004</v>
      </c>
      <c r="E48">
        <v>3.669</v>
      </c>
      <c r="F48">
        <v>803.51099999999997</v>
      </c>
      <c r="H48">
        <v>1223</v>
      </c>
      <c r="I48">
        <v>359.56199999999995</v>
      </c>
      <c r="J48">
        <v>220.14000000000001</v>
      </c>
      <c r="K48">
        <v>642.07499999999993</v>
      </c>
      <c r="M48">
        <v>0</v>
      </c>
      <c r="O48">
        <v>1223</v>
      </c>
    </row>
    <row r="49" spans="2:15" x14ac:dyDescent="0.25">
      <c r="B49">
        <v>21.036999999999999</v>
      </c>
      <c r="C49">
        <f t="shared" si="0"/>
        <v>20.072000000000003</v>
      </c>
      <c r="E49">
        <v>0</v>
      </c>
      <c r="F49">
        <v>152.084</v>
      </c>
      <c r="H49">
        <v>193</v>
      </c>
      <c r="I49">
        <v>21.036999999999999</v>
      </c>
      <c r="J49">
        <v>69.093999999999994</v>
      </c>
      <c r="K49">
        <v>99.009000000000015</v>
      </c>
      <c r="M49">
        <v>4.0529999999999999</v>
      </c>
      <c r="O49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4F2-1F23-496C-A113-C1547A39DCC2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3" sqref="A23"/>
      <selection pane="bottomRight" activeCell="Z96" sqref="Z96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134</v>
      </c>
      <c r="B1" t="s">
        <v>3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13</v>
      </c>
      <c r="K1" t="s">
        <v>14</v>
      </c>
      <c r="L1" t="s">
        <v>142</v>
      </c>
      <c r="M1" t="s">
        <v>143</v>
      </c>
      <c r="N1" t="s">
        <v>144</v>
      </c>
      <c r="O1" t="s">
        <v>16</v>
      </c>
      <c r="P1" t="s">
        <v>145</v>
      </c>
      <c r="Q1" t="s">
        <v>146</v>
      </c>
      <c r="R1" t="s">
        <v>147</v>
      </c>
      <c r="S1" s="26" t="s">
        <v>29</v>
      </c>
      <c r="T1" s="26" t="s">
        <v>15</v>
      </c>
      <c r="U1" s="26" t="s">
        <v>148</v>
      </c>
      <c r="V1" s="26" t="s">
        <v>97</v>
      </c>
      <c r="W1" s="26" t="s">
        <v>95</v>
      </c>
      <c r="X1" s="26" t="s">
        <v>16</v>
      </c>
      <c r="Y1" t="s">
        <v>13</v>
      </c>
      <c r="Z1" t="s">
        <v>31</v>
      </c>
    </row>
    <row r="2" spans="1:26" x14ac:dyDescent="0.25">
      <c r="A2" t="s">
        <v>149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27">
        <f t="shared" ref="J2:J37" si="0">1/(C2*C2+D2*D2+E2*E2+F2*F2+G2*G2+H2*H2+I2*I2)</f>
        <v>1.0263378827470551</v>
      </c>
      <c r="K2" s="27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27">
        <f t="shared" ref="Y2:Y37" si="5">1/(S2*S2+T2*T2+U2*U2+V2*V2+W2*W2+X2*X2)</f>
        <v>1.8566275103924728</v>
      </c>
      <c r="Z2" s="27">
        <f t="shared" ref="Z2:Z37" si="6">1-(Y2-1)/(6-1)</f>
        <v>0.82867449792150549</v>
      </c>
    </row>
    <row r="3" spans="1:26" x14ac:dyDescent="0.25">
      <c r="A3" t="s">
        <v>150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27">
        <f t="shared" si="0"/>
        <v>1.7659576346763441</v>
      </c>
      <c r="K3" s="27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27">
        <f t="shared" si="5"/>
        <v>1.2217112754177031</v>
      </c>
      <c r="Z3" s="27">
        <f t="shared" si="6"/>
        <v>0.95565774491645938</v>
      </c>
    </row>
    <row r="4" spans="1:26" x14ac:dyDescent="0.25">
      <c r="A4" t="s">
        <v>151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27">
        <f t="shared" si="0"/>
        <v>1.5440033226951504</v>
      </c>
      <c r="K4" s="27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27">
        <f t="shared" si="5"/>
        <v>1.6089043200689899</v>
      </c>
      <c r="Z4" s="27">
        <f t="shared" si="6"/>
        <v>0.87821913598620205</v>
      </c>
    </row>
    <row r="5" spans="1:26" x14ac:dyDescent="0.25">
      <c r="A5" t="s">
        <v>152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27">
        <f t="shared" si="0"/>
        <v>1.8137792811992708</v>
      </c>
      <c r="K5" s="27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27">
        <f t="shared" si="5"/>
        <v>2.2187166499153559</v>
      </c>
      <c r="Z5" s="27">
        <f t="shared" si="6"/>
        <v>0.75625667001692887</v>
      </c>
    </row>
    <row r="6" spans="1:26" x14ac:dyDescent="0.25">
      <c r="A6" t="s">
        <v>117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27">
        <f t="shared" si="0"/>
        <v>2.0651855156148677</v>
      </c>
      <c r="K6" s="27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27">
        <f t="shared" si="5"/>
        <v>2.1012861972813557</v>
      </c>
      <c r="Z6" s="27">
        <f t="shared" si="6"/>
        <v>0.77974276054372882</v>
      </c>
    </row>
    <row r="7" spans="1:26" x14ac:dyDescent="0.25">
      <c r="A7" t="s">
        <v>153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27">
        <f t="shared" si="0"/>
        <v>2.5169326645004264</v>
      </c>
      <c r="K7" s="27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27">
        <f t="shared" si="5"/>
        <v>2.768687254625092</v>
      </c>
      <c r="Z7" s="27">
        <f t="shared" si="6"/>
        <v>0.6462625490749816</v>
      </c>
    </row>
    <row r="8" spans="1:26" x14ac:dyDescent="0.25">
      <c r="A8" t="s">
        <v>154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27">
        <f t="shared" si="0"/>
        <v>1.9863182399631338</v>
      </c>
      <c r="K8" s="27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27">
        <f t="shared" si="5"/>
        <v>1.9401690663324405</v>
      </c>
      <c r="Z8" s="27">
        <f t="shared" si="6"/>
        <v>0.81196618673351195</v>
      </c>
    </row>
    <row r="9" spans="1:26" x14ac:dyDescent="0.25">
      <c r="A9" t="s">
        <v>155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27">
        <f t="shared" si="0"/>
        <v>1.637599279456317</v>
      </c>
      <c r="K9" s="27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27">
        <f t="shared" si="5"/>
        <v>1.6375992794563172</v>
      </c>
      <c r="Z9" s="27">
        <f t="shared" si="6"/>
        <v>0.87248014410873653</v>
      </c>
    </row>
    <row r="10" spans="1:26" x14ac:dyDescent="0.25">
      <c r="A10" t="s">
        <v>156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27">
        <f t="shared" si="0"/>
        <v>1.658443550727642</v>
      </c>
      <c r="K10" s="27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27">
        <f t="shared" si="5"/>
        <v>1.0181920371273545</v>
      </c>
      <c r="Z10" s="27">
        <f t="shared" si="6"/>
        <v>0.99636159257452905</v>
      </c>
    </row>
    <row r="11" spans="1:26" x14ac:dyDescent="0.25">
      <c r="A11" t="s">
        <v>157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27">
        <f t="shared" si="0"/>
        <v>1.1825460926903277</v>
      </c>
      <c r="K11" s="27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27">
        <f t="shared" si="5"/>
        <v>2.4594558699833255</v>
      </c>
      <c r="Z11" s="27">
        <f t="shared" si="6"/>
        <v>0.70810882600333491</v>
      </c>
    </row>
    <row r="12" spans="1:26" x14ac:dyDescent="0.25">
      <c r="A12" t="s">
        <v>158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27">
        <f t="shared" si="0"/>
        <v>1.4312847354914244</v>
      </c>
      <c r="K12" s="27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27">
        <f t="shared" si="5"/>
        <v>2.1916943550720189</v>
      </c>
      <c r="Z12" s="27">
        <f t="shared" si="6"/>
        <v>0.76166112898559624</v>
      </c>
    </row>
    <row r="13" spans="1:26" x14ac:dyDescent="0.25">
      <c r="A13" t="s">
        <v>159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27">
        <f t="shared" si="0"/>
        <v>1.4483307987544358</v>
      </c>
      <c r="K13" s="27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27">
        <f t="shared" si="5"/>
        <v>1.2333239189607519</v>
      </c>
      <c r="Z13" s="27">
        <f t="shared" si="6"/>
        <v>0.95333521620784967</v>
      </c>
    </row>
    <row r="14" spans="1:26" x14ac:dyDescent="0.25">
      <c r="A14" t="s">
        <v>160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27">
        <f t="shared" si="0"/>
        <v>2.1688492519638931</v>
      </c>
      <c r="K14" s="27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27">
        <f t="shared" si="5"/>
        <v>1.953956958236124</v>
      </c>
      <c r="Z14" s="27">
        <f t="shared" si="6"/>
        <v>0.80920860835277519</v>
      </c>
    </row>
    <row r="15" spans="1:26" x14ac:dyDescent="0.25">
      <c r="A15" t="s">
        <v>161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27">
        <f t="shared" si="0"/>
        <v>1.6452807589351086</v>
      </c>
      <c r="K15" s="27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27">
        <f t="shared" si="5"/>
        <v>1.1966331529608294</v>
      </c>
      <c r="Z15" s="27">
        <f t="shared" si="6"/>
        <v>0.9606733694078341</v>
      </c>
    </row>
    <row r="16" spans="1:26" x14ac:dyDescent="0.25">
      <c r="A16" t="s">
        <v>49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27">
        <f t="shared" si="0"/>
        <v>1.3724989637632825</v>
      </c>
      <c r="K16" s="27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27">
        <f t="shared" si="5"/>
        <v>2.0550169127891924</v>
      </c>
      <c r="Z16" s="27">
        <f t="shared" si="6"/>
        <v>0.78899661744216154</v>
      </c>
    </row>
    <row r="17" spans="1:26" x14ac:dyDescent="0.25">
      <c r="A17" t="s">
        <v>162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27">
        <f t="shared" si="0"/>
        <v>1.0263378827470551</v>
      </c>
      <c r="K17" s="27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27">
        <f t="shared" si="5"/>
        <v>1.2476419567018335</v>
      </c>
      <c r="Z17" s="27">
        <f t="shared" si="6"/>
        <v>0.95047160865963332</v>
      </c>
    </row>
    <row r="18" spans="1:26" x14ac:dyDescent="0.25">
      <c r="A18" t="s">
        <v>163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27">
        <f t="shared" si="0"/>
        <v>2.0503441502656217</v>
      </c>
      <c r="K18" s="27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27">
        <f t="shared" si="5"/>
        <v>2.9662676047982348</v>
      </c>
      <c r="Z18" s="27">
        <f t="shared" si="6"/>
        <v>0.60674647904035306</v>
      </c>
    </row>
    <row r="19" spans="1:26" x14ac:dyDescent="0.25">
      <c r="A19" t="s">
        <v>164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27">
        <f t="shared" si="0"/>
        <v>2.0296161589920114</v>
      </c>
      <c r="K19" s="27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27">
        <f t="shared" si="5"/>
        <v>1.7899205991222227</v>
      </c>
      <c r="Z19" s="27">
        <f t="shared" si="6"/>
        <v>0.84201588017555551</v>
      </c>
    </row>
    <row r="20" spans="1:26" x14ac:dyDescent="0.25">
      <c r="A20" t="s">
        <v>165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27">
        <f t="shared" si="0"/>
        <v>2.3222869882260051</v>
      </c>
      <c r="K20" s="27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27">
        <f t="shared" si="5"/>
        <v>1.1914335924701398</v>
      </c>
      <c r="Z20" s="27">
        <f t="shared" si="6"/>
        <v>0.96171328150597202</v>
      </c>
    </row>
    <row r="21" spans="1:26" x14ac:dyDescent="0.25">
      <c r="A21" t="s">
        <v>166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27">
        <f t="shared" si="0"/>
        <v>1.3854675537353589</v>
      </c>
      <c r="K21" s="27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27">
        <f t="shared" si="5"/>
        <v>1.30969251039241</v>
      </c>
      <c r="Z21" s="27">
        <f t="shared" si="6"/>
        <v>0.93806149792151805</v>
      </c>
    </row>
    <row r="22" spans="1:26" x14ac:dyDescent="0.25">
      <c r="A22" t="s">
        <v>167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27">
        <f t="shared" si="0"/>
        <v>2.1669834074080492</v>
      </c>
      <c r="K22" s="27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27">
        <f t="shared" si="5"/>
        <v>2.4178242000024177</v>
      </c>
      <c r="Z22" s="27">
        <f t="shared" si="6"/>
        <v>0.71643515999951646</v>
      </c>
    </row>
    <row r="23" spans="1:26" x14ac:dyDescent="0.25">
      <c r="A23" t="s">
        <v>168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27">
        <f t="shared" si="0"/>
        <v>1.513644750604322</v>
      </c>
      <c r="K23" s="27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27">
        <f t="shared" si="5"/>
        <v>1.9105298854637331</v>
      </c>
      <c r="Z23" s="27">
        <f t="shared" si="6"/>
        <v>0.81789402290725333</v>
      </c>
    </row>
    <row r="24" spans="1:26" x14ac:dyDescent="0.25">
      <c r="A24" t="s">
        <v>169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27">
        <f t="shared" si="0"/>
        <v>1.2286914190648675</v>
      </c>
      <c r="K24" s="27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27">
        <f t="shared" si="5"/>
        <v>1.2318699539527012</v>
      </c>
      <c r="Z24" s="27">
        <f t="shared" si="6"/>
        <v>0.95362600920945972</v>
      </c>
    </row>
    <row r="25" spans="1:26" x14ac:dyDescent="0.25">
      <c r="A25" t="s">
        <v>170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27">
        <f t="shared" si="0"/>
        <v>1.4066161597690898</v>
      </c>
      <c r="K25" s="27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27">
        <f t="shared" si="5"/>
        <v>1.5616679238093452</v>
      </c>
      <c r="Z25" s="27">
        <f t="shared" si="6"/>
        <v>0.88766641523813095</v>
      </c>
    </row>
    <row r="26" spans="1:26" x14ac:dyDescent="0.25">
      <c r="A26" t="s">
        <v>171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27">
        <f t="shared" si="0"/>
        <v>3.336191337245574</v>
      </c>
      <c r="K26" s="27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27">
        <f t="shared" si="5"/>
        <v>3.3107211081645693</v>
      </c>
      <c r="Z26" s="27">
        <f t="shared" si="6"/>
        <v>0.53785577836708609</v>
      </c>
    </row>
    <row r="27" spans="1:26" x14ac:dyDescent="0.25">
      <c r="A27" t="s">
        <v>172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27">
        <f t="shared" si="0"/>
        <v>1.1781338360037699</v>
      </c>
      <c r="K27" s="27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27">
        <f t="shared" si="5"/>
        <v>1.2291052114060963</v>
      </c>
      <c r="Z27" s="27">
        <f t="shared" si="6"/>
        <v>0.9541789577187807</v>
      </c>
    </row>
    <row r="28" spans="1:26" x14ac:dyDescent="0.25">
      <c r="A28" t="s">
        <v>121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27">
        <f t="shared" si="0"/>
        <v>2.0355529681415607</v>
      </c>
      <c r="K28" s="27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27">
        <f t="shared" si="5"/>
        <v>1.4064163526842157</v>
      </c>
      <c r="Z28" s="27">
        <f t="shared" si="6"/>
        <v>0.91871672946315686</v>
      </c>
    </row>
    <row r="29" spans="1:26" x14ac:dyDescent="0.25">
      <c r="A29" t="s">
        <v>173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27">
        <f t="shared" si="0"/>
        <v>1.6204277605202215</v>
      </c>
      <c r="K29" s="27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27">
        <f t="shared" si="5"/>
        <v>1.4099142349170901</v>
      </c>
      <c r="Z29" s="27">
        <f t="shared" si="6"/>
        <v>0.91801715301658193</v>
      </c>
    </row>
    <row r="30" spans="1:26" x14ac:dyDescent="0.25">
      <c r="A30" t="s">
        <v>174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27">
        <f t="shared" si="0"/>
        <v>1.5681035199219711</v>
      </c>
      <c r="K30" s="27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27">
        <f t="shared" si="5"/>
        <v>1.0944247812792076</v>
      </c>
      <c r="Z30" s="27">
        <f t="shared" si="6"/>
        <v>0.98111504374415848</v>
      </c>
    </row>
    <row r="31" spans="1:26" x14ac:dyDescent="0.25">
      <c r="A31" t="s">
        <v>175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27">
        <f t="shared" si="0"/>
        <v>1.4967863996000583</v>
      </c>
      <c r="K31" s="27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27">
        <f t="shared" si="5"/>
        <v>1.1563300397199368</v>
      </c>
      <c r="Z31" s="27">
        <f t="shared" si="6"/>
        <v>0.96873399205601263</v>
      </c>
    </row>
    <row r="32" spans="1:26" x14ac:dyDescent="0.25">
      <c r="A32" t="s">
        <v>176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27">
        <f t="shared" si="0"/>
        <v>2.8281022868035084</v>
      </c>
      <c r="K32" s="27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27">
        <f t="shared" si="5"/>
        <v>3.3485356853447978</v>
      </c>
      <c r="Z32" s="27">
        <f t="shared" si="6"/>
        <v>0.53029286293104039</v>
      </c>
    </row>
    <row r="33" spans="1:26" x14ac:dyDescent="0.25">
      <c r="A33" t="s">
        <v>177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27">
        <f t="shared" si="0"/>
        <v>2.6303675938712434</v>
      </c>
      <c r="K33" s="27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27">
        <f t="shared" si="5"/>
        <v>2.4388459381020895</v>
      </c>
      <c r="Z33" s="27">
        <f t="shared" si="6"/>
        <v>0.71223081237958208</v>
      </c>
    </row>
    <row r="34" spans="1:26" x14ac:dyDescent="0.25">
      <c r="A34" t="s">
        <v>178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27">
        <f t="shared" si="0"/>
        <v>1.5702284682421292</v>
      </c>
      <c r="K34" s="27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27">
        <f t="shared" si="5"/>
        <v>1.5724209937071711</v>
      </c>
      <c r="Z34" s="27">
        <f t="shared" si="6"/>
        <v>0.88551580125856577</v>
      </c>
    </row>
    <row r="35" spans="1:26" x14ac:dyDescent="0.25">
      <c r="A35" t="s">
        <v>179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27">
        <f t="shared" si="0"/>
        <v>2.191401379268028</v>
      </c>
      <c r="K35" s="27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27">
        <f t="shared" si="5"/>
        <v>2.0669399161235784</v>
      </c>
      <c r="Z35" s="27">
        <f t="shared" si="6"/>
        <v>0.78661201677528436</v>
      </c>
    </row>
    <row r="36" spans="1:26" x14ac:dyDescent="0.25">
      <c r="A36" t="s">
        <v>180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27">
        <f t="shared" si="0"/>
        <v>1.223053082949906</v>
      </c>
      <c r="K36" s="27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27">
        <f t="shared" si="5"/>
        <v>2.2037401878468135</v>
      </c>
      <c r="Z36" s="27">
        <f t="shared" si="6"/>
        <v>0.75925196243063731</v>
      </c>
    </row>
    <row r="37" spans="1:26" x14ac:dyDescent="0.25">
      <c r="A37" t="s">
        <v>85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27">
        <f t="shared" si="0"/>
        <v>1.0767299281390448</v>
      </c>
      <c r="K37" s="27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27">
        <f t="shared" si="5"/>
        <v>1.7947843566595476</v>
      </c>
      <c r="Z37" s="27">
        <f t="shared" si="6"/>
        <v>0.8410431286680905</v>
      </c>
    </row>
    <row r="38" spans="1:26" x14ac:dyDescent="0.25">
      <c r="A38" t="s">
        <v>181</v>
      </c>
      <c r="B38" s="28">
        <f>SUM(B2:B37)</f>
        <v>9512</v>
      </c>
      <c r="K38" t="s">
        <v>182</v>
      </c>
      <c r="Z38" t="s">
        <v>182</v>
      </c>
    </row>
    <row r="39" spans="1:26" x14ac:dyDescent="0.25">
      <c r="K39" s="29">
        <f>AVERAGE(K2:K37)</f>
        <v>0.87431289349676822</v>
      </c>
      <c r="Z39" s="29">
        <f>AVERAGE(Z2:Z37)</f>
        <v>0.83266110115951397</v>
      </c>
    </row>
    <row r="40" spans="1:26" x14ac:dyDescent="0.25">
      <c r="A40" t="s">
        <v>183</v>
      </c>
    </row>
    <row r="41" spans="1:26" x14ac:dyDescent="0.25">
      <c r="J41" t="s">
        <v>184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28" t="s">
        <v>185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28" t="s">
        <v>185</v>
      </c>
    </row>
    <row r="79" spans="2:25" x14ac:dyDescent="0.25">
      <c r="B79" s="28" t="s">
        <v>181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28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28">
        <f>SUM(S79:X79)</f>
        <v>9511.2649999999994</v>
      </c>
    </row>
    <row r="80" spans="2:25" x14ac:dyDescent="0.25">
      <c r="B80" s="30" t="s">
        <v>186</v>
      </c>
      <c r="C80" s="26">
        <f t="shared" ref="C80:I80" si="22">C79/$B$38</f>
        <v>0.5925824222035323</v>
      </c>
      <c r="D80" s="26">
        <f t="shared" si="22"/>
        <v>0.14714486963835158</v>
      </c>
      <c r="E80" s="26">
        <f t="shared" si="22"/>
        <v>0.1162640874684609</v>
      </c>
      <c r="F80" s="26">
        <f t="shared" si="22"/>
        <v>2.7324747687132039E-2</v>
      </c>
      <c r="G80" s="26">
        <f t="shared" si="22"/>
        <v>1.3171783010933557E-2</v>
      </c>
      <c r="H80" s="26">
        <f t="shared" si="22"/>
        <v>3.0736333052985707E-2</v>
      </c>
      <c r="I80" s="26">
        <f t="shared" si="22"/>
        <v>7.3520185029436511E-2</v>
      </c>
      <c r="J80" s="30">
        <f>SUM(C80:I80)</f>
        <v>1.0007444280908326</v>
      </c>
      <c r="S80" s="26">
        <f t="shared" ref="S80:X80" si="23">S79/$B$38</f>
        <v>7.6115958788898222E-2</v>
      </c>
      <c r="T80" s="26">
        <f t="shared" si="23"/>
        <v>7.2874158957106805E-2</v>
      </c>
      <c r="U80" s="26">
        <f t="shared" si="23"/>
        <v>6.5645500420521445E-3</v>
      </c>
      <c r="V80" s="26">
        <f t="shared" si="23"/>
        <v>6.6569386038687964E-2</v>
      </c>
      <c r="W80" s="26">
        <f t="shared" si="23"/>
        <v>0.24384724558452475</v>
      </c>
      <c r="X80" s="26">
        <f t="shared" si="23"/>
        <v>0.53395142977291854</v>
      </c>
      <c r="Y80" s="30">
        <f>SUM(S80:X80)</f>
        <v>0.99992272918418834</v>
      </c>
    </row>
    <row r="82" spans="2:25" x14ac:dyDescent="0.25">
      <c r="B82" t="s">
        <v>187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30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30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5"/>
  <sheetViews>
    <sheetView zoomScale="95" zoomScaleNormal="95" workbookViewId="0">
      <pane ySplit="1" topLeftCell="A2" activePane="bottomLeft" state="frozen"/>
      <selection pane="bottomLeft" activeCell="U98" sqref="U98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134</v>
      </c>
      <c r="B1" t="s">
        <v>3</v>
      </c>
      <c r="C1" t="s">
        <v>140</v>
      </c>
      <c r="D1" t="s">
        <v>188</v>
      </c>
      <c r="E1" t="s">
        <v>135</v>
      </c>
      <c r="F1" t="s">
        <v>189</v>
      </c>
      <c r="G1" t="s">
        <v>139</v>
      </c>
      <c r="H1" t="s">
        <v>136</v>
      </c>
      <c r="I1" t="s">
        <v>141</v>
      </c>
      <c r="J1" t="s">
        <v>13</v>
      </c>
      <c r="K1" t="s">
        <v>14</v>
      </c>
      <c r="L1" s="26" t="s">
        <v>97</v>
      </c>
      <c r="M1" t="s">
        <v>190</v>
      </c>
      <c r="N1" t="s">
        <v>191</v>
      </c>
      <c r="O1" t="s">
        <v>192</v>
      </c>
      <c r="P1" s="26" t="s">
        <v>193</v>
      </c>
      <c r="Q1" s="26" t="s">
        <v>15</v>
      </c>
      <c r="R1" s="26" t="s">
        <v>29</v>
      </c>
      <c r="S1" s="26" t="s">
        <v>95</v>
      </c>
      <c r="T1" t="s">
        <v>13</v>
      </c>
      <c r="U1" t="s">
        <v>31</v>
      </c>
    </row>
    <row r="2" spans="1:21" x14ac:dyDescent="0.25">
      <c r="A2" t="s">
        <v>149</v>
      </c>
      <c r="B2">
        <v>378</v>
      </c>
      <c r="E2">
        <v>98</v>
      </c>
      <c r="H2">
        <v>1</v>
      </c>
      <c r="I2">
        <v>1</v>
      </c>
      <c r="J2" s="27">
        <f t="shared" ref="J2:J39" si="0">1/(C44*C44+D44*D44+E44*E44+F44*F44+G44*G44+H44*H44+I44*I44)</f>
        <v>1.0410160316468875</v>
      </c>
      <c r="K2" s="27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27">
        <f t="shared" ref="T2:T39" si="3">1/(L44*L44+P44*P44+Q44*Q44+R44*R44+S44*S44)</f>
        <v>1.1536686663590214</v>
      </c>
      <c r="U2" s="27">
        <f t="shared" ref="U2:U39" si="4">1-(T2-1)/(5-1)</f>
        <v>0.96158283341024464</v>
      </c>
    </row>
    <row r="3" spans="1:21" x14ac:dyDescent="0.25">
      <c r="A3" t="s">
        <v>150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27">
        <f t="shared" si="0"/>
        <v>2.2421524663677128</v>
      </c>
      <c r="K3" s="27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27">
        <f t="shared" si="3"/>
        <v>1.4522218995062444</v>
      </c>
      <c r="U3" s="27">
        <f t="shared" si="4"/>
        <v>0.88694452512343891</v>
      </c>
    </row>
    <row r="4" spans="1:21" x14ac:dyDescent="0.25">
      <c r="A4" t="s">
        <v>151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27">
        <f t="shared" si="0"/>
        <v>1.7229496898690557</v>
      </c>
      <c r="K4" s="27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27">
        <f t="shared" si="3"/>
        <v>2.0712510356255174</v>
      </c>
      <c r="U4" s="27">
        <f t="shared" si="4"/>
        <v>0.73218724109362066</v>
      </c>
    </row>
    <row r="5" spans="1:21" x14ac:dyDescent="0.25">
      <c r="A5" t="s">
        <v>152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27">
        <f t="shared" si="0"/>
        <v>1.2045290291496025</v>
      </c>
      <c r="K5" s="27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27">
        <f t="shared" si="3"/>
        <v>2.3551577955723033</v>
      </c>
      <c r="U5" s="27">
        <f t="shared" si="4"/>
        <v>0.66121055110692417</v>
      </c>
    </row>
    <row r="6" spans="1:21" x14ac:dyDescent="0.25">
      <c r="A6" t="s">
        <v>117</v>
      </c>
      <c r="B6">
        <v>157</v>
      </c>
      <c r="D6">
        <v>83</v>
      </c>
      <c r="E6">
        <v>13</v>
      </c>
      <c r="H6">
        <v>2</v>
      </c>
      <c r="I6">
        <v>2</v>
      </c>
      <c r="J6" s="27">
        <f t="shared" si="0"/>
        <v>1.4152278516841215</v>
      </c>
      <c r="K6" s="27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27">
        <f t="shared" si="3"/>
        <v>1.4236902050113898</v>
      </c>
      <c r="U6" s="27">
        <f t="shared" si="4"/>
        <v>0.89407744874715256</v>
      </c>
    </row>
    <row r="7" spans="1:21" x14ac:dyDescent="0.25">
      <c r="A7" t="s">
        <v>153</v>
      </c>
      <c r="B7">
        <v>254</v>
      </c>
      <c r="D7">
        <v>65</v>
      </c>
      <c r="E7">
        <v>25</v>
      </c>
      <c r="H7">
        <v>8</v>
      </c>
      <c r="I7">
        <v>2</v>
      </c>
      <c r="J7" s="27">
        <f t="shared" si="0"/>
        <v>2.0333468889792594</v>
      </c>
      <c r="K7" s="27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27">
        <f t="shared" si="3"/>
        <v>2.0584602717167555</v>
      </c>
      <c r="U7" s="27">
        <f t="shared" si="4"/>
        <v>0.73538493207081113</v>
      </c>
    </row>
    <row r="8" spans="1:21" x14ac:dyDescent="0.25">
      <c r="A8" t="s">
        <v>154</v>
      </c>
      <c r="B8">
        <v>145</v>
      </c>
      <c r="C8">
        <v>15</v>
      </c>
      <c r="E8">
        <v>4</v>
      </c>
      <c r="H8">
        <v>12</v>
      </c>
      <c r="I8">
        <v>69</v>
      </c>
      <c r="J8" s="27">
        <f t="shared" si="0"/>
        <v>1.94325689856199</v>
      </c>
      <c r="K8" s="27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27">
        <f t="shared" si="3"/>
        <v>1.9801980198019797</v>
      </c>
      <c r="U8" s="27">
        <f t="shared" si="4"/>
        <v>0.75495049504950507</v>
      </c>
    </row>
    <row r="9" spans="1:21" x14ac:dyDescent="0.25">
      <c r="A9" t="s">
        <v>194</v>
      </c>
      <c r="B9">
        <v>1238</v>
      </c>
      <c r="D9">
        <v>19</v>
      </c>
      <c r="E9">
        <v>80</v>
      </c>
      <c r="F9">
        <v>1</v>
      </c>
      <c r="J9" s="27">
        <f t="shared" si="0"/>
        <v>1.478852410529429</v>
      </c>
      <c r="K9" s="27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27">
        <f t="shared" si="3"/>
        <v>1.0407993338884265</v>
      </c>
      <c r="U9" s="27">
        <f t="shared" si="4"/>
        <v>0.98980016652789338</v>
      </c>
    </row>
    <row r="10" spans="1:21" x14ac:dyDescent="0.25">
      <c r="A10" t="s">
        <v>156</v>
      </c>
      <c r="B10">
        <v>1224</v>
      </c>
      <c r="D10">
        <v>11</v>
      </c>
      <c r="E10">
        <v>88</v>
      </c>
      <c r="F10">
        <v>1</v>
      </c>
      <c r="J10" s="27">
        <f t="shared" si="0"/>
        <v>1.2712941774726672</v>
      </c>
      <c r="K10" s="27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27">
        <f t="shared" si="3"/>
        <v>1.0622477161674104</v>
      </c>
      <c r="U10" s="27">
        <f t="shared" si="4"/>
        <v>0.98443807095814739</v>
      </c>
    </row>
    <row r="11" spans="1:21" x14ac:dyDescent="0.25">
      <c r="A11" t="s">
        <v>158</v>
      </c>
      <c r="B11">
        <v>258</v>
      </c>
      <c r="C11">
        <v>1</v>
      </c>
      <c r="D11">
        <v>18</v>
      </c>
      <c r="E11">
        <v>61</v>
      </c>
      <c r="H11">
        <v>20</v>
      </c>
      <c r="J11" s="27">
        <f t="shared" si="0"/>
        <v>2.2492127755285649</v>
      </c>
      <c r="K11" s="27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27">
        <f t="shared" si="3"/>
        <v>2.478929102627665</v>
      </c>
      <c r="U11" s="27">
        <f t="shared" si="4"/>
        <v>0.63026772434308376</v>
      </c>
    </row>
    <row r="12" spans="1:21" x14ac:dyDescent="0.25">
      <c r="A12" t="s">
        <v>159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27">
        <f t="shared" si="0"/>
        <v>1.7525411847178409</v>
      </c>
      <c r="K12" s="27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27">
        <f t="shared" si="3"/>
        <v>2.3419203747072599</v>
      </c>
      <c r="U12" s="27">
        <f t="shared" si="4"/>
        <v>0.66451990632318503</v>
      </c>
    </row>
    <row r="13" spans="1:21" x14ac:dyDescent="0.25">
      <c r="A13" t="s">
        <v>160</v>
      </c>
      <c r="B13">
        <v>250</v>
      </c>
      <c r="D13">
        <v>70</v>
      </c>
      <c r="E13">
        <v>30</v>
      </c>
      <c r="J13" s="27">
        <f t="shared" si="0"/>
        <v>1.7241379310344829</v>
      </c>
      <c r="K13" s="27">
        <f t="shared" si="1"/>
        <v>0.87931034482758619</v>
      </c>
      <c r="L13">
        <v>100</v>
      </c>
      <c r="S13">
        <f t="shared" si="2"/>
        <v>0</v>
      </c>
      <c r="T13" s="27">
        <f t="shared" si="3"/>
        <v>1</v>
      </c>
      <c r="U13" s="27">
        <f t="shared" si="4"/>
        <v>1</v>
      </c>
    </row>
    <row r="14" spans="1:21" x14ac:dyDescent="0.25">
      <c r="A14" t="s">
        <v>163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27">
        <f t="shared" si="0"/>
        <v>1.7076502732240437</v>
      </c>
      <c r="K14" s="27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27">
        <f t="shared" si="3"/>
        <v>1.6329196603527107</v>
      </c>
      <c r="U14" s="27">
        <f t="shared" si="4"/>
        <v>0.84177008491182237</v>
      </c>
    </row>
    <row r="15" spans="1:21" x14ac:dyDescent="0.25">
      <c r="A15" t="s">
        <v>164</v>
      </c>
      <c r="B15">
        <v>518</v>
      </c>
      <c r="D15">
        <v>90</v>
      </c>
      <c r="E15">
        <v>8</v>
      </c>
      <c r="F15">
        <v>1</v>
      </c>
      <c r="H15">
        <v>1</v>
      </c>
      <c r="J15" s="27">
        <f t="shared" si="0"/>
        <v>1.2245897624295861</v>
      </c>
      <c r="K15" s="27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27">
        <f t="shared" si="3"/>
        <v>1.0831889081455806</v>
      </c>
      <c r="U15" s="27">
        <f t="shared" si="4"/>
        <v>0.97920277296360481</v>
      </c>
    </row>
    <row r="16" spans="1:21" x14ac:dyDescent="0.25">
      <c r="A16" t="s">
        <v>166</v>
      </c>
      <c r="B16">
        <v>622</v>
      </c>
      <c r="D16">
        <v>43</v>
      </c>
      <c r="E16">
        <v>56</v>
      </c>
      <c r="I16">
        <v>1</v>
      </c>
      <c r="J16" s="27">
        <f t="shared" si="0"/>
        <v>2.0056157240272761</v>
      </c>
      <c r="K16" s="27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27">
        <f t="shared" si="3"/>
        <v>1.0410160316468875</v>
      </c>
      <c r="U16" s="27">
        <f t="shared" si="4"/>
        <v>0.98974599208827807</v>
      </c>
    </row>
    <row r="17" spans="1:21" x14ac:dyDescent="0.25">
      <c r="A17" t="s">
        <v>168</v>
      </c>
      <c r="B17">
        <v>803</v>
      </c>
      <c r="E17">
        <v>92</v>
      </c>
      <c r="H17">
        <v>4</v>
      </c>
      <c r="I17">
        <v>4</v>
      </c>
      <c r="J17" s="27">
        <f t="shared" si="0"/>
        <v>1.1770244821092277</v>
      </c>
      <c r="K17" s="27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27">
        <f t="shared" si="3"/>
        <v>1.3650013650013653</v>
      </c>
      <c r="U17" s="27">
        <f t="shared" si="4"/>
        <v>0.90874965874965863</v>
      </c>
    </row>
    <row r="18" spans="1:21" x14ac:dyDescent="0.25">
      <c r="A18" t="s">
        <v>195</v>
      </c>
      <c r="B18">
        <v>909</v>
      </c>
      <c r="D18">
        <v>22</v>
      </c>
      <c r="E18">
        <v>72</v>
      </c>
      <c r="H18">
        <v>4</v>
      </c>
      <c r="I18">
        <v>2</v>
      </c>
      <c r="J18" s="27">
        <f t="shared" si="0"/>
        <v>1.7580872011251758</v>
      </c>
      <c r="K18" s="27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27">
        <f t="shared" si="3"/>
        <v>2.0483408439164275</v>
      </c>
      <c r="U18" s="27">
        <f t="shared" si="4"/>
        <v>0.73791478902089314</v>
      </c>
    </row>
    <row r="19" spans="1:21" x14ac:dyDescent="0.25">
      <c r="A19" t="s">
        <v>196</v>
      </c>
      <c r="B19">
        <v>614</v>
      </c>
      <c r="D19">
        <v>59</v>
      </c>
      <c r="E19">
        <v>36</v>
      </c>
      <c r="H19">
        <v>2</v>
      </c>
      <c r="I19">
        <v>3</v>
      </c>
      <c r="J19" s="27">
        <f t="shared" si="0"/>
        <v>2.0876826722338206</v>
      </c>
      <c r="K19" s="27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27">
        <f t="shared" si="3"/>
        <v>1.5873015873015872</v>
      </c>
      <c r="U19" s="27">
        <f t="shared" si="4"/>
        <v>0.85317460317460325</v>
      </c>
    </row>
    <row r="20" spans="1:21" x14ac:dyDescent="0.25">
      <c r="A20" t="s">
        <v>169</v>
      </c>
      <c r="B20">
        <v>235</v>
      </c>
      <c r="D20">
        <v>18</v>
      </c>
      <c r="E20">
        <v>82</v>
      </c>
      <c r="J20" s="27">
        <f t="shared" si="0"/>
        <v>1.4188422247446086</v>
      </c>
      <c r="K20" s="27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27">
        <f t="shared" si="3"/>
        <v>2.1231422505307855</v>
      </c>
      <c r="U20" s="27">
        <f t="shared" si="4"/>
        <v>0.71921443736730362</v>
      </c>
    </row>
    <row r="21" spans="1:21" x14ac:dyDescent="0.25">
      <c r="A21" t="s">
        <v>170</v>
      </c>
      <c r="B21">
        <v>2805</v>
      </c>
      <c r="D21">
        <v>9</v>
      </c>
      <c r="E21">
        <v>90</v>
      </c>
      <c r="H21">
        <v>1</v>
      </c>
      <c r="J21" s="27">
        <f t="shared" si="0"/>
        <v>1.2221950623319482</v>
      </c>
      <c r="K21" s="27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27">
        <f t="shared" si="3"/>
        <v>1.5857913098636218</v>
      </c>
      <c r="U21" s="27">
        <f t="shared" si="4"/>
        <v>0.85355217253409454</v>
      </c>
    </row>
    <row r="22" spans="1:21" x14ac:dyDescent="0.25">
      <c r="A22" t="s">
        <v>197</v>
      </c>
      <c r="B22">
        <v>62</v>
      </c>
      <c r="D22">
        <v>100</v>
      </c>
      <c r="J22" s="27">
        <f t="shared" si="0"/>
        <v>1</v>
      </c>
      <c r="K22" s="27">
        <f t="shared" si="1"/>
        <v>1</v>
      </c>
      <c r="L22">
        <v>100</v>
      </c>
      <c r="S22">
        <f t="shared" si="2"/>
        <v>0</v>
      </c>
      <c r="T22" s="27">
        <f t="shared" si="3"/>
        <v>1</v>
      </c>
      <c r="U22" s="27">
        <f t="shared" si="4"/>
        <v>1</v>
      </c>
    </row>
    <row r="23" spans="1:21" x14ac:dyDescent="0.25">
      <c r="A23" t="s">
        <v>198</v>
      </c>
      <c r="B23">
        <v>283</v>
      </c>
      <c r="E23">
        <v>8</v>
      </c>
      <c r="G23">
        <v>3</v>
      </c>
      <c r="H23">
        <v>68</v>
      </c>
      <c r="I23">
        <v>21</v>
      </c>
      <c r="J23" s="27">
        <f t="shared" si="0"/>
        <v>1.9462826002335538</v>
      </c>
      <c r="K23" s="27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27">
        <f t="shared" si="3"/>
        <v>2.0678246484698097</v>
      </c>
      <c r="U23" s="27">
        <f t="shared" si="4"/>
        <v>0.73304383788254757</v>
      </c>
    </row>
    <row r="24" spans="1:21" x14ac:dyDescent="0.25">
      <c r="A24" t="s">
        <v>199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27">
        <f t="shared" si="0"/>
        <v>2.0399836801305589</v>
      </c>
      <c r="K24" s="27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27">
        <f t="shared" si="3"/>
        <v>2.0911752404851525</v>
      </c>
      <c r="U24" s="27">
        <f t="shared" si="4"/>
        <v>0.72720618987871188</v>
      </c>
    </row>
    <row r="25" spans="1:21" x14ac:dyDescent="0.25">
      <c r="A25" t="s">
        <v>200</v>
      </c>
      <c r="B25">
        <v>454</v>
      </c>
      <c r="E25">
        <v>99</v>
      </c>
      <c r="F25">
        <v>1</v>
      </c>
      <c r="J25" s="27">
        <f t="shared" si="0"/>
        <v>1.0201999591920017</v>
      </c>
      <c r="K25" s="27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27">
        <f t="shared" si="3"/>
        <v>1</v>
      </c>
      <c r="U25" s="27">
        <f t="shared" si="4"/>
        <v>1</v>
      </c>
    </row>
    <row r="26" spans="1:21" x14ac:dyDescent="0.25">
      <c r="A26" t="s">
        <v>121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27">
        <f t="shared" si="0"/>
        <v>1.8518518518518516</v>
      </c>
      <c r="K26" s="27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27">
        <f t="shared" si="3"/>
        <v>1.9864918553833926</v>
      </c>
      <c r="U26" s="27">
        <f t="shared" si="4"/>
        <v>0.75337703615415186</v>
      </c>
    </row>
    <row r="27" spans="1:21" x14ac:dyDescent="0.25">
      <c r="A27" t="s">
        <v>173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27">
        <f t="shared" si="0"/>
        <v>2.3020257826887662</v>
      </c>
      <c r="K27" s="27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27">
        <f t="shared" si="3"/>
        <v>2.3223409196470044</v>
      </c>
      <c r="U27" s="27">
        <f t="shared" si="4"/>
        <v>0.6694147700882489</v>
      </c>
    </row>
    <row r="28" spans="1:21" x14ac:dyDescent="0.25">
      <c r="A28" t="s">
        <v>174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27">
        <f t="shared" si="0"/>
        <v>1.3698630136986301</v>
      </c>
      <c r="K28" s="27">
        <f t="shared" si="1"/>
        <v>0.93835616438356162</v>
      </c>
      <c r="N28">
        <v>10</v>
      </c>
      <c r="P28">
        <v>90</v>
      </c>
      <c r="S28">
        <f t="shared" si="2"/>
        <v>10</v>
      </c>
      <c r="T28" s="27">
        <f t="shared" si="3"/>
        <v>1.2195121951219512</v>
      </c>
      <c r="U28" s="27">
        <f t="shared" si="4"/>
        <v>0.94512195121951215</v>
      </c>
    </row>
    <row r="29" spans="1:21" x14ac:dyDescent="0.25">
      <c r="A29" t="s">
        <v>175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27">
        <f t="shared" si="0"/>
        <v>1.339764201500536</v>
      </c>
      <c r="K29" s="27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27">
        <f t="shared" si="3"/>
        <v>1.1759172154280337</v>
      </c>
      <c r="U29" s="27">
        <f t="shared" si="4"/>
        <v>0.95602069614299157</v>
      </c>
    </row>
    <row r="30" spans="1:21" x14ac:dyDescent="0.25">
      <c r="A30" t="s">
        <v>176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27">
        <f t="shared" si="0"/>
        <v>1.9864918553833926</v>
      </c>
      <c r="K30" s="27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27">
        <f t="shared" si="3"/>
        <v>1.9770660340055353</v>
      </c>
      <c r="U30" s="27">
        <f t="shared" si="4"/>
        <v>0.75573349149861624</v>
      </c>
    </row>
    <row r="31" spans="1:21" x14ac:dyDescent="0.25">
      <c r="A31" t="s">
        <v>201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27">
        <f t="shared" si="0"/>
        <v>2.8901734104046235</v>
      </c>
      <c r="K31" s="27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27">
        <f t="shared" si="3"/>
        <v>2.1673168617251841</v>
      </c>
      <c r="U31" s="27">
        <f t="shared" si="4"/>
        <v>0.70817078456870397</v>
      </c>
    </row>
    <row r="32" spans="1:21" x14ac:dyDescent="0.25">
      <c r="A32" t="s">
        <v>202</v>
      </c>
      <c r="B32">
        <v>195</v>
      </c>
      <c r="C32">
        <v>10</v>
      </c>
      <c r="E32">
        <v>5</v>
      </c>
      <c r="H32">
        <v>59</v>
      </c>
      <c r="I32">
        <v>26</v>
      </c>
      <c r="J32" s="27">
        <f t="shared" si="0"/>
        <v>2.3353573096683795</v>
      </c>
      <c r="K32" s="27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27">
        <f t="shared" si="3"/>
        <v>3.4891835310537331</v>
      </c>
      <c r="U32" s="27">
        <f t="shared" si="4"/>
        <v>0.37770411723656672</v>
      </c>
    </row>
    <row r="33" spans="1:21" x14ac:dyDescent="0.25">
      <c r="A33" t="s">
        <v>203</v>
      </c>
      <c r="B33">
        <v>177</v>
      </c>
      <c r="D33">
        <v>92</v>
      </c>
      <c r="E33">
        <v>3</v>
      </c>
      <c r="H33">
        <v>4</v>
      </c>
      <c r="I33">
        <v>1</v>
      </c>
      <c r="J33" s="27">
        <f t="shared" si="0"/>
        <v>1.1778563015312131</v>
      </c>
      <c r="K33" s="27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27">
        <f t="shared" si="3"/>
        <v>1.3923698134224451</v>
      </c>
      <c r="U33" s="27">
        <f t="shared" si="4"/>
        <v>0.90190754664438866</v>
      </c>
    </row>
    <row r="34" spans="1:21" x14ac:dyDescent="0.25">
      <c r="A34" t="s">
        <v>129</v>
      </c>
      <c r="B34">
        <v>133</v>
      </c>
      <c r="D34">
        <v>34</v>
      </c>
      <c r="E34">
        <v>64</v>
      </c>
      <c r="H34">
        <v>2</v>
      </c>
      <c r="J34" s="27">
        <f t="shared" si="0"/>
        <v>1.9025875190258754</v>
      </c>
      <c r="K34" s="27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27">
        <f t="shared" si="3"/>
        <v>2.1034917963819941</v>
      </c>
      <c r="U34" s="27">
        <f t="shared" si="4"/>
        <v>0.72412705090450147</v>
      </c>
    </row>
    <row r="35" spans="1:21" x14ac:dyDescent="0.25">
      <c r="A35" t="s">
        <v>178</v>
      </c>
      <c r="B35">
        <v>2354</v>
      </c>
      <c r="E35">
        <v>8</v>
      </c>
      <c r="G35">
        <v>1</v>
      </c>
      <c r="H35">
        <v>13</v>
      </c>
      <c r="I35">
        <v>78</v>
      </c>
      <c r="J35" s="27">
        <f t="shared" si="0"/>
        <v>1.5827793605571383</v>
      </c>
      <c r="K35" s="27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27">
        <f t="shared" si="3"/>
        <v>1.5842839036755385</v>
      </c>
      <c r="U35" s="27">
        <f t="shared" si="4"/>
        <v>0.85392902408111537</v>
      </c>
    </row>
    <row r="36" spans="1:21" x14ac:dyDescent="0.25">
      <c r="A36" t="s">
        <v>73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27">
        <f t="shared" si="0"/>
        <v>2.5188916876574305</v>
      </c>
      <c r="K36" s="27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27">
        <f t="shared" si="3"/>
        <v>2.5419420437214026</v>
      </c>
      <c r="U36" s="27">
        <f t="shared" si="4"/>
        <v>0.61451448906964934</v>
      </c>
    </row>
    <row r="37" spans="1:21" x14ac:dyDescent="0.25">
      <c r="A37" t="s">
        <v>204</v>
      </c>
      <c r="B37">
        <v>711</v>
      </c>
      <c r="D37">
        <v>1</v>
      </c>
      <c r="E37">
        <v>97</v>
      </c>
      <c r="H37">
        <v>2</v>
      </c>
      <c r="J37" s="27">
        <f t="shared" si="0"/>
        <v>1.0622477161674104</v>
      </c>
      <c r="K37" s="27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27">
        <f t="shared" si="3"/>
        <v>1.4505366985784742</v>
      </c>
      <c r="U37" s="27">
        <f t="shared" si="4"/>
        <v>0.88736582535538144</v>
      </c>
    </row>
    <row r="38" spans="1:21" x14ac:dyDescent="0.25">
      <c r="A38" t="s">
        <v>205</v>
      </c>
      <c r="B38">
        <v>225</v>
      </c>
      <c r="C38">
        <v>1</v>
      </c>
      <c r="D38">
        <v>76</v>
      </c>
      <c r="E38">
        <v>23</v>
      </c>
      <c r="J38" s="27">
        <f t="shared" si="0"/>
        <v>1.5857913098636218</v>
      </c>
      <c r="K38" s="27">
        <f t="shared" si="1"/>
        <v>0.90236811502272973</v>
      </c>
      <c r="L38">
        <v>98</v>
      </c>
      <c r="M38">
        <v>2</v>
      </c>
      <c r="S38">
        <f t="shared" si="2"/>
        <v>2</v>
      </c>
      <c r="T38" s="27">
        <f t="shared" si="3"/>
        <v>1.0407993338884265</v>
      </c>
      <c r="U38" s="27">
        <f t="shared" si="4"/>
        <v>0.98980016652789338</v>
      </c>
    </row>
    <row r="39" spans="1:21" x14ac:dyDescent="0.25">
      <c r="A39" t="s">
        <v>85</v>
      </c>
      <c r="B39">
        <v>530</v>
      </c>
      <c r="D39">
        <v>25</v>
      </c>
      <c r="E39">
        <v>75</v>
      </c>
      <c r="J39" s="27">
        <f t="shared" si="0"/>
        <v>1.6</v>
      </c>
      <c r="K39" s="27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27">
        <f t="shared" si="3"/>
        <v>3.1525851197982346</v>
      </c>
      <c r="U39" s="27">
        <f t="shared" si="4"/>
        <v>0.46185372005044134</v>
      </c>
    </row>
    <row r="40" spans="1:21" x14ac:dyDescent="0.25">
      <c r="A40" t="s">
        <v>181</v>
      </c>
      <c r="B40" s="28">
        <f>SUM(B2:B39)</f>
        <v>25447</v>
      </c>
      <c r="J40" s="27"/>
      <c r="K40" s="27" t="s">
        <v>182</v>
      </c>
      <c r="T40" s="27"/>
      <c r="U40" s="27" t="s">
        <v>182</v>
      </c>
    </row>
    <row r="41" spans="1:21" x14ac:dyDescent="0.25">
      <c r="J41" s="27"/>
      <c r="K41" s="29">
        <f>AVERAGE(K2:K39)</f>
        <v>0.88512126185384954</v>
      </c>
      <c r="T41" s="27"/>
      <c r="U41" s="29">
        <f>AVERAGE(U2:U39)</f>
        <v>0.8115257658649393</v>
      </c>
    </row>
    <row r="42" spans="1:21" x14ac:dyDescent="0.25">
      <c r="A42" t="s">
        <v>206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181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28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28">
        <f>SUM(L122:S122)</f>
        <v>25447</v>
      </c>
    </row>
    <row r="123" spans="2:20" x14ac:dyDescent="0.25">
      <c r="B123" s="28" t="s">
        <v>186</v>
      </c>
      <c r="C123" s="26">
        <f t="shared" ref="C123:I123" si="25">C122/$B$40</f>
        <v>4.4943608283884155E-2</v>
      </c>
      <c r="D123" s="26">
        <f t="shared" si="25"/>
        <v>0.12375447007505798</v>
      </c>
      <c r="E123" s="26">
        <f t="shared" si="25"/>
        <v>0.55599638464259049</v>
      </c>
      <c r="F123" s="26">
        <f t="shared" si="25"/>
        <v>2.7605218689825909E-2</v>
      </c>
      <c r="G123" s="26">
        <f t="shared" si="25"/>
        <v>1.5581011514127401E-2</v>
      </c>
      <c r="H123" s="26">
        <f t="shared" si="25"/>
        <v>0.10954061382481234</v>
      </c>
      <c r="I123" s="26">
        <f t="shared" si="25"/>
        <v>0.12257869296970174</v>
      </c>
      <c r="J123" s="26">
        <f>SUM(C123:I123)</f>
        <v>1</v>
      </c>
      <c r="L123" s="26">
        <f>L122/$B$40</f>
        <v>0.19032066648327897</v>
      </c>
      <c r="M123" s="26"/>
      <c r="N123" s="26"/>
      <c r="O123" s="26"/>
      <c r="P123" s="26">
        <f>P122/$B$40</f>
        <v>0.37908987306951697</v>
      </c>
      <c r="Q123" s="26">
        <f>Q122/$B$40</f>
        <v>0.1239910402012025</v>
      </c>
      <c r="R123" s="26">
        <f>R122/$B$40</f>
        <v>3.1330608716155145E-2</v>
      </c>
      <c r="S123" s="26">
        <f>S122/$B$40</f>
        <v>0.27526781152984636</v>
      </c>
      <c r="T123" s="26">
        <f>SUM(L123:S123)</f>
        <v>1</v>
      </c>
    </row>
    <row r="125" spans="2:20" x14ac:dyDescent="0.25">
      <c r="B125" t="s">
        <v>187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26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26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5"/>
  <sheetViews>
    <sheetView zoomScale="95" zoomScaleNormal="95" workbookViewId="0">
      <pane ySplit="1" topLeftCell="A2" activePane="bottomLeft" state="frozen"/>
      <selection pane="bottomLeft" activeCell="P75" sqref="P75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134</v>
      </c>
      <c r="B1" t="s">
        <v>207</v>
      </c>
      <c r="C1" t="s">
        <v>140</v>
      </c>
      <c r="D1" t="s">
        <v>137</v>
      </c>
      <c r="E1" t="s">
        <v>135</v>
      </c>
      <c r="F1" t="s">
        <v>139</v>
      </c>
      <c r="G1" t="s">
        <v>136</v>
      </c>
      <c r="H1" t="s">
        <v>141</v>
      </c>
      <c r="I1" t="s">
        <v>13</v>
      </c>
      <c r="J1" t="s">
        <v>14</v>
      </c>
      <c r="K1" t="s">
        <v>208</v>
      </c>
      <c r="L1" s="26" t="s">
        <v>97</v>
      </c>
      <c r="M1" t="s">
        <v>209</v>
      </c>
      <c r="N1" t="s">
        <v>210</v>
      </c>
      <c r="O1" s="26" t="s">
        <v>193</v>
      </c>
      <c r="P1" s="26" t="s">
        <v>15</v>
      </c>
      <c r="Q1" s="26" t="s">
        <v>96</v>
      </c>
      <c r="R1" s="26" t="s">
        <v>95</v>
      </c>
      <c r="S1" t="s">
        <v>13</v>
      </c>
      <c r="T1" t="s">
        <v>31</v>
      </c>
    </row>
    <row r="2" spans="1:20" x14ac:dyDescent="0.25">
      <c r="A2" t="s">
        <v>149</v>
      </c>
      <c r="B2">
        <v>131</v>
      </c>
      <c r="E2">
        <v>89</v>
      </c>
      <c r="H2">
        <v>11</v>
      </c>
      <c r="I2" s="27">
        <f t="shared" ref="I2:I32" si="0">1/(C38*C38+D38*D38+E38*E38+F38*F38+G38*G38+H38*H38)</f>
        <v>1.2434717731907485</v>
      </c>
      <c r="J2" s="27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27">
        <f t="shared" ref="S2:S32" si="3">1/(L38*L38+O38*O38+P38*P38+Q38*Q38+R38*R38)</f>
        <v>1.3885031935573455</v>
      </c>
      <c r="T2" s="27">
        <f t="shared" ref="T2:T32" si="4">1-(S2-1)/(5-1)</f>
        <v>0.90287420161066367</v>
      </c>
    </row>
    <row r="3" spans="1:20" x14ac:dyDescent="0.25">
      <c r="A3" t="s">
        <v>211</v>
      </c>
      <c r="B3" s="26">
        <v>14</v>
      </c>
      <c r="D3">
        <v>15</v>
      </c>
      <c r="E3">
        <v>21</v>
      </c>
      <c r="F3">
        <v>21</v>
      </c>
      <c r="H3">
        <v>43</v>
      </c>
      <c r="I3" s="27">
        <f t="shared" si="0"/>
        <v>3.3829499323410017</v>
      </c>
      <c r="J3" s="27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27">
        <f t="shared" si="3"/>
        <v>2.9498525073746311</v>
      </c>
      <c r="T3" s="27">
        <f t="shared" si="4"/>
        <v>0.51253687315634222</v>
      </c>
    </row>
    <row r="4" spans="1:20" x14ac:dyDescent="0.25">
      <c r="A4" t="s">
        <v>212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27">
        <f t="shared" si="0"/>
        <v>2.0016012810248198</v>
      </c>
      <c r="J4" s="27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27">
        <f t="shared" si="3"/>
        <v>1.7467248908296944</v>
      </c>
      <c r="T4" s="27">
        <f t="shared" si="4"/>
        <v>0.8133187772925764</v>
      </c>
    </row>
    <row r="5" spans="1:20" x14ac:dyDescent="0.25">
      <c r="A5" t="s">
        <v>213</v>
      </c>
      <c r="B5">
        <v>178</v>
      </c>
      <c r="D5">
        <v>4</v>
      </c>
      <c r="E5">
        <v>88</v>
      </c>
      <c r="F5">
        <v>6</v>
      </c>
      <c r="G5">
        <v>2</v>
      </c>
      <c r="I5" s="27">
        <f t="shared" si="0"/>
        <v>1.2820512820512819</v>
      </c>
      <c r="J5" s="27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27">
        <f t="shared" si="3"/>
        <v>2.1440823327615779</v>
      </c>
      <c r="T5" s="27">
        <f t="shared" si="4"/>
        <v>0.71397941680960553</v>
      </c>
    </row>
    <row r="6" spans="1:20" x14ac:dyDescent="0.25">
      <c r="A6" t="s">
        <v>214</v>
      </c>
      <c r="B6" s="26">
        <v>10</v>
      </c>
      <c r="D6">
        <v>100</v>
      </c>
      <c r="I6" s="27">
        <f t="shared" si="0"/>
        <v>1</v>
      </c>
      <c r="J6" s="27">
        <f t="shared" si="1"/>
        <v>1</v>
      </c>
      <c r="K6">
        <v>10</v>
      </c>
      <c r="Q6">
        <v>100</v>
      </c>
      <c r="R6">
        <f t="shared" si="2"/>
        <v>0</v>
      </c>
      <c r="S6" s="27">
        <f t="shared" si="3"/>
        <v>1</v>
      </c>
      <c r="T6" s="27">
        <f t="shared" si="4"/>
        <v>1</v>
      </c>
    </row>
    <row r="7" spans="1:20" x14ac:dyDescent="0.25">
      <c r="A7" t="s">
        <v>154</v>
      </c>
      <c r="B7">
        <v>101</v>
      </c>
      <c r="C7">
        <v>90</v>
      </c>
      <c r="F7">
        <v>1</v>
      </c>
      <c r="G7">
        <v>1</v>
      </c>
      <c r="H7">
        <v>8</v>
      </c>
      <c r="I7" s="27">
        <f t="shared" si="0"/>
        <v>1.2245897624295861</v>
      </c>
      <c r="J7" s="27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27">
        <f t="shared" si="3"/>
        <v>1.2245897624295861</v>
      </c>
      <c r="T7" s="27">
        <f t="shared" si="4"/>
        <v>0.94385255939260349</v>
      </c>
    </row>
    <row r="8" spans="1:20" x14ac:dyDescent="0.25">
      <c r="A8" t="s">
        <v>215</v>
      </c>
      <c r="B8">
        <v>362</v>
      </c>
      <c r="D8">
        <v>22</v>
      </c>
      <c r="E8">
        <v>78</v>
      </c>
      <c r="I8" s="27">
        <f t="shared" si="0"/>
        <v>1.5225334957369061</v>
      </c>
      <c r="J8" s="27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27">
        <f t="shared" si="3"/>
        <v>1.7415534656913967</v>
      </c>
      <c r="T8" s="27">
        <f t="shared" si="4"/>
        <v>0.81461163357715083</v>
      </c>
    </row>
    <row r="9" spans="1:20" x14ac:dyDescent="0.25">
      <c r="A9" t="s">
        <v>158</v>
      </c>
      <c r="B9">
        <v>85</v>
      </c>
      <c r="D9">
        <v>11</v>
      </c>
      <c r="E9">
        <v>82</v>
      </c>
      <c r="F9">
        <v>1</v>
      </c>
      <c r="G9">
        <v>6</v>
      </c>
      <c r="I9" s="27">
        <f t="shared" si="0"/>
        <v>1.4530659691950012</v>
      </c>
      <c r="J9" s="27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27">
        <f t="shared" si="3"/>
        <v>2.5290844714213447</v>
      </c>
      <c r="T9" s="27">
        <f t="shared" si="4"/>
        <v>0.61772888214466382</v>
      </c>
    </row>
    <row r="10" spans="1:20" x14ac:dyDescent="0.25">
      <c r="A10" t="s">
        <v>216</v>
      </c>
      <c r="B10">
        <v>114</v>
      </c>
      <c r="D10">
        <v>47</v>
      </c>
      <c r="E10">
        <v>53</v>
      </c>
      <c r="I10" s="27">
        <f t="shared" si="0"/>
        <v>1.9928258270227182</v>
      </c>
      <c r="J10" s="27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27">
        <f t="shared" si="3"/>
        <v>1</v>
      </c>
      <c r="T10" s="27">
        <f t="shared" si="4"/>
        <v>1</v>
      </c>
    </row>
    <row r="11" spans="1:20" x14ac:dyDescent="0.25">
      <c r="A11" t="s">
        <v>217</v>
      </c>
      <c r="B11">
        <v>109</v>
      </c>
      <c r="C11">
        <v>97</v>
      </c>
      <c r="G11">
        <v>3</v>
      </c>
      <c r="I11" s="27">
        <f t="shared" si="0"/>
        <v>1.0617965597791463</v>
      </c>
      <c r="J11" s="27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27">
        <f t="shared" si="3"/>
        <v>1.0831889081455806</v>
      </c>
      <c r="T11" s="27">
        <f t="shared" si="4"/>
        <v>0.97920277296360481</v>
      </c>
    </row>
    <row r="12" spans="1:20" x14ac:dyDescent="0.25">
      <c r="A12" t="s">
        <v>218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27">
        <f t="shared" si="0"/>
        <v>3.9714058776806986</v>
      </c>
      <c r="J12" s="27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27">
        <f t="shared" si="3"/>
        <v>2.1862702229995628</v>
      </c>
      <c r="T12" s="27">
        <f t="shared" si="4"/>
        <v>0.70343244425010931</v>
      </c>
    </row>
    <row r="13" spans="1:20" x14ac:dyDescent="0.25">
      <c r="A13" t="s">
        <v>219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27">
        <f t="shared" si="0"/>
        <v>3.0599755201958376</v>
      </c>
      <c r="J13" s="27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27">
        <f t="shared" si="3"/>
        <v>2.6143790849673199</v>
      </c>
      <c r="T13" s="27">
        <f t="shared" si="4"/>
        <v>0.59640522875817004</v>
      </c>
    </row>
    <row r="14" spans="1:20" x14ac:dyDescent="0.25">
      <c r="A14" t="s">
        <v>220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27">
        <f t="shared" si="0"/>
        <v>1.9638648860958363</v>
      </c>
      <c r="J14" s="27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27">
        <f t="shared" si="3"/>
        <v>1.4484356894553878</v>
      </c>
      <c r="T14" s="27">
        <f t="shared" si="4"/>
        <v>0.88789107763615305</v>
      </c>
    </row>
    <row r="15" spans="1:20" x14ac:dyDescent="0.25">
      <c r="A15" t="s">
        <v>221</v>
      </c>
      <c r="B15">
        <v>82</v>
      </c>
      <c r="E15">
        <v>83</v>
      </c>
      <c r="G15">
        <v>17</v>
      </c>
      <c r="I15" s="27">
        <f t="shared" si="0"/>
        <v>1.3931457230426301</v>
      </c>
      <c r="J15" s="27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27">
        <f t="shared" si="3"/>
        <v>1.7001020061203673</v>
      </c>
      <c r="T15" s="27">
        <f t="shared" si="4"/>
        <v>0.82497449846990811</v>
      </c>
    </row>
    <row r="16" spans="1:20" x14ac:dyDescent="0.25">
      <c r="A16" t="s">
        <v>222</v>
      </c>
      <c r="B16">
        <v>12</v>
      </c>
      <c r="E16">
        <v>100</v>
      </c>
      <c r="I16" s="27">
        <f t="shared" si="0"/>
        <v>1</v>
      </c>
      <c r="J16" s="27">
        <f t="shared" si="1"/>
        <v>1</v>
      </c>
      <c r="K16">
        <v>12</v>
      </c>
      <c r="L16">
        <v>100</v>
      </c>
      <c r="R16">
        <f t="shared" si="2"/>
        <v>0</v>
      </c>
      <c r="S16" s="27">
        <f t="shared" si="3"/>
        <v>1</v>
      </c>
      <c r="T16" s="27">
        <f t="shared" si="4"/>
        <v>1</v>
      </c>
    </row>
    <row r="17" spans="1:20" x14ac:dyDescent="0.25">
      <c r="A17" t="s">
        <v>223</v>
      </c>
      <c r="B17">
        <v>41</v>
      </c>
      <c r="C17">
        <v>80</v>
      </c>
      <c r="E17">
        <v>15</v>
      </c>
      <c r="G17">
        <v>5</v>
      </c>
      <c r="I17" s="27">
        <f t="shared" si="0"/>
        <v>1.5037593984962405</v>
      </c>
      <c r="J17" s="27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27">
        <f t="shared" si="3"/>
        <v>1.5037593984962405</v>
      </c>
      <c r="T17" s="27">
        <f t="shared" si="4"/>
        <v>0.87406015037593987</v>
      </c>
    </row>
    <row r="18" spans="1:20" x14ac:dyDescent="0.25">
      <c r="A18" t="s">
        <v>170</v>
      </c>
      <c r="B18">
        <v>59</v>
      </c>
      <c r="D18">
        <v>57</v>
      </c>
      <c r="E18">
        <v>41</v>
      </c>
      <c r="G18">
        <v>2</v>
      </c>
      <c r="I18" s="27">
        <f t="shared" si="0"/>
        <v>2.0267531414673687</v>
      </c>
      <c r="J18" s="27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27">
        <f t="shared" si="3"/>
        <v>2.300966405890474</v>
      </c>
      <c r="T18" s="27">
        <f t="shared" si="4"/>
        <v>0.67475839852738151</v>
      </c>
    </row>
    <row r="19" spans="1:20" x14ac:dyDescent="0.25">
      <c r="A19" t="s">
        <v>224</v>
      </c>
      <c r="B19">
        <v>100</v>
      </c>
      <c r="C19">
        <v>66</v>
      </c>
      <c r="G19">
        <v>8</v>
      </c>
      <c r="H19">
        <v>26</v>
      </c>
      <c r="I19" s="27">
        <f t="shared" si="0"/>
        <v>1.9623233908948192</v>
      </c>
      <c r="J19" s="27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27">
        <f t="shared" si="3"/>
        <v>1.9623233908948192</v>
      </c>
      <c r="T19" s="27">
        <f t="shared" si="4"/>
        <v>0.7594191522762952</v>
      </c>
    </row>
    <row r="20" spans="1:20" x14ac:dyDescent="0.25">
      <c r="A20" t="s">
        <v>171</v>
      </c>
      <c r="B20">
        <v>39</v>
      </c>
      <c r="C20">
        <v>21</v>
      </c>
      <c r="F20">
        <v>26</v>
      </c>
      <c r="G20">
        <v>32</v>
      </c>
      <c r="H20">
        <v>21</v>
      </c>
      <c r="I20" s="27">
        <f t="shared" si="0"/>
        <v>3.872966692486445</v>
      </c>
      <c r="J20" s="27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27">
        <f t="shared" si="3"/>
        <v>3.2509752925877766</v>
      </c>
      <c r="T20" s="27">
        <f t="shared" si="4"/>
        <v>0.43725617685305584</v>
      </c>
    </row>
    <row r="21" spans="1:20" x14ac:dyDescent="0.25">
      <c r="A21" t="s">
        <v>121</v>
      </c>
      <c r="B21">
        <v>111</v>
      </c>
      <c r="D21">
        <v>4</v>
      </c>
      <c r="E21">
        <v>56</v>
      </c>
      <c r="G21">
        <v>39</v>
      </c>
      <c r="H21">
        <v>1</v>
      </c>
      <c r="I21" s="27">
        <f t="shared" si="0"/>
        <v>2.1394950791613176</v>
      </c>
      <c r="J21" s="27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27">
        <f t="shared" si="3"/>
        <v>2.7100271002710028</v>
      </c>
      <c r="T21" s="27">
        <f t="shared" si="4"/>
        <v>0.5724932249322493</v>
      </c>
    </row>
    <row r="22" spans="1:20" x14ac:dyDescent="0.25">
      <c r="A22" t="s">
        <v>173</v>
      </c>
      <c r="B22">
        <v>18</v>
      </c>
      <c r="E22">
        <v>72</v>
      </c>
      <c r="G22">
        <v>22</v>
      </c>
      <c r="H22">
        <v>6</v>
      </c>
      <c r="I22" s="27">
        <f t="shared" si="0"/>
        <v>1.7531556802244039</v>
      </c>
      <c r="J22" s="27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27">
        <f t="shared" si="3"/>
        <v>3.0864197530864197</v>
      </c>
      <c r="T22" s="27">
        <f t="shared" si="4"/>
        <v>0.47839506172839508</v>
      </c>
    </row>
    <row r="23" spans="1:20" x14ac:dyDescent="0.25">
      <c r="A23" t="s">
        <v>175</v>
      </c>
      <c r="B23">
        <v>56</v>
      </c>
      <c r="E23">
        <v>100</v>
      </c>
      <c r="I23" s="27">
        <f t="shared" si="0"/>
        <v>1</v>
      </c>
      <c r="J23" s="27">
        <f t="shared" si="1"/>
        <v>1</v>
      </c>
      <c r="K23">
        <v>56</v>
      </c>
      <c r="O23">
        <v>100</v>
      </c>
      <c r="R23">
        <f t="shared" si="2"/>
        <v>0</v>
      </c>
      <c r="S23" s="27">
        <f t="shared" si="3"/>
        <v>1</v>
      </c>
      <c r="T23" s="27">
        <f t="shared" si="4"/>
        <v>1</v>
      </c>
    </row>
    <row r="24" spans="1:20" x14ac:dyDescent="0.25">
      <c r="A24" t="s">
        <v>176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27">
        <f t="shared" si="0"/>
        <v>2.3912003825920611</v>
      </c>
      <c r="J24" s="27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27">
        <f t="shared" si="3"/>
        <v>1.6396130513198888</v>
      </c>
      <c r="T24" s="27">
        <f t="shared" si="4"/>
        <v>0.84009673717002786</v>
      </c>
    </row>
    <row r="25" spans="1:20" x14ac:dyDescent="0.25">
      <c r="A25" t="s">
        <v>225</v>
      </c>
      <c r="B25">
        <v>38</v>
      </c>
      <c r="D25">
        <v>66</v>
      </c>
      <c r="G25">
        <v>13</v>
      </c>
      <c r="H25">
        <v>21</v>
      </c>
      <c r="I25" s="27">
        <f t="shared" si="0"/>
        <v>2.0136931131695528</v>
      </c>
      <c r="J25" s="27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27">
        <f t="shared" si="3"/>
        <v>2.0136931131695528</v>
      </c>
      <c r="T25" s="27">
        <f t="shared" si="4"/>
        <v>0.7465767217076118</v>
      </c>
    </row>
    <row r="26" spans="1:20" x14ac:dyDescent="0.25">
      <c r="A26" t="s">
        <v>226</v>
      </c>
      <c r="B26">
        <v>161</v>
      </c>
      <c r="D26">
        <v>21</v>
      </c>
      <c r="E26">
        <v>79</v>
      </c>
      <c r="I26" s="27">
        <f t="shared" si="0"/>
        <v>1.4965579167913796</v>
      </c>
      <c r="J26" s="27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27">
        <f t="shared" si="3"/>
        <v>1.4188422247446082</v>
      </c>
      <c r="T26" s="27">
        <f t="shared" si="4"/>
        <v>0.8952894438138479</v>
      </c>
    </row>
    <row r="27" spans="1:20" x14ac:dyDescent="0.25">
      <c r="A27" t="s">
        <v>178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27">
        <f t="shared" si="0"/>
        <v>1.6191709844559585</v>
      </c>
      <c r="J27" s="27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27">
        <f t="shared" si="3"/>
        <v>1.6186468112657821</v>
      </c>
      <c r="T27" s="27">
        <f t="shared" si="4"/>
        <v>0.84533829718355447</v>
      </c>
    </row>
    <row r="28" spans="1:20" x14ac:dyDescent="0.25">
      <c r="A28" t="s">
        <v>179</v>
      </c>
      <c r="B28">
        <v>71</v>
      </c>
      <c r="C28">
        <v>3</v>
      </c>
      <c r="E28">
        <v>55</v>
      </c>
      <c r="G28">
        <v>3</v>
      </c>
      <c r="H28">
        <v>39</v>
      </c>
      <c r="I28" s="27">
        <f t="shared" si="0"/>
        <v>2.1910604732690619</v>
      </c>
      <c r="J28" s="27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27">
        <f t="shared" si="3"/>
        <v>2.6695141484249865</v>
      </c>
      <c r="T28" s="27">
        <f t="shared" si="4"/>
        <v>0.58262146289375338</v>
      </c>
    </row>
    <row r="29" spans="1:20" x14ac:dyDescent="0.25">
      <c r="A29" t="s">
        <v>227</v>
      </c>
      <c r="B29">
        <v>53</v>
      </c>
      <c r="E29">
        <v>100</v>
      </c>
      <c r="I29" s="27">
        <f t="shared" si="0"/>
        <v>1</v>
      </c>
      <c r="J29" s="27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27">
        <f t="shared" si="3"/>
        <v>1.2000480019200765</v>
      </c>
      <c r="T29" s="27">
        <f t="shared" si="4"/>
        <v>0.94998799951998092</v>
      </c>
    </row>
    <row r="30" spans="1:20" x14ac:dyDescent="0.25">
      <c r="A30" t="s">
        <v>228</v>
      </c>
      <c r="B30">
        <v>265</v>
      </c>
      <c r="E30">
        <v>45</v>
      </c>
      <c r="F30">
        <v>45</v>
      </c>
      <c r="G30">
        <v>10</v>
      </c>
      <c r="I30" s="27">
        <f t="shared" si="0"/>
        <v>2.4096385542168672</v>
      </c>
      <c r="J30" s="27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27">
        <f t="shared" si="3"/>
        <v>1.3422818791946312</v>
      </c>
      <c r="T30" s="27">
        <f t="shared" si="4"/>
        <v>0.91442953020134221</v>
      </c>
    </row>
    <row r="31" spans="1:20" x14ac:dyDescent="0.25">
      <c r="A31" t="s">
        <v>229</v>
      </c>
      <c r="B31" s="26">
        <v>19</v>
      </c>
      <c r="E31">
        <v>100</v>
      </c>
      <c r="I31" s="27">
        <f t="shared" si="0"/>
        <v>1</v>
      </c>
      <c r="J31" s="27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27">
        <f t="shared" si="3"/>
        <v>1.4965579167913796</v>
      </c>
      <c r="T31" s="27">
        <f t="shared" si="4"/>
        <v>0.87586052080215504</v>
      </c>
    </row>
    <row r="32" spans="1:20" x14ac:dyDescent="0.25">
      <c r="A32" t="s">
        <v>85</v>
      </c>
      <c r="B32">
        <v>78</v>
      </c>
      <c r="D32">
        <v>18</v>
      </c>
      <c r="E32">
        <v>76</v>
      </c>
      <c r="F32">
        <v>6</v>
      </c>
      <c r="I32" s="27">
        <f t="shared" si="0"/>
        <v>1.6297262059973923</v>
      </c>
      <c r="J32" s="27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27">
        <f t="shared" si="3"/>
        <v>2.9112081513828238</v>
      </c>
      <c r="T32" s="27">
        <f t="shared" si="4"/>
        <v>0.52219796215429404</v>
      </c>
    </row>
    <row r="33" spans="1:20" x14ac:dyDescent="0.25">
      <c r="A33" t="s">
        <v>181</v>
      </c>
      <c r="B33" s="28">
        <f>SUM(B2:B32)</f>
        <v>3094</v>
      </c>
      <c r="J33" t="s">
        <v>182</v>
      </c>
      <c r="K33" s="28">
        <f>SUM(K2:K32)</f>
        <v>3148</v>
      </c>
      <c r="T33" t="s">
        <v>182</v>
      </c>
    </row>
    <row r="34" spans="1:20" x14ac:dyDescent="0.25">
      <c r="J34" s="29">
        <f>AVERAGE(J2:J32)</f>
        <v>0.82862723288381257</v>
      </c>
      <c r="T34" s="29">
        <f>AVERAGE(T2:T32)</f>
        <v>0.7832125550387562</v>
      </c>
    </row>
    <row r="36" spans="1:20" x14ac:dyDescent="0.25">
      <c r="A36" t="s">
        <v>230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181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28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28">
        <f>SUM(L102:R102)</f>
        <v>3089.3</v>
      </c>
    </row>
    <row r="103" spans="2:19" x14ac:dyDescent="0.25">
      <c r="B103" s="28" t="s">
        <v>186</v>
      </c>
      <c r="C103" s="26">
        <f t="shared" ref="C103:H103" si="23">C102/$B$33</f>
        <v>0.11163219133807369</v>
      </c>
      <c r="D103" s="26">
        <f t="shared" si="23"/>
        <v>0.13696186166774402</v>
      </c>
      <c r="E103" s="26">
        <f t="shared" si="23"/>
        <v>0.5028829993535876</v>
      </c>
      <c r="F103" s="26">
        <f t="shared" si="23"/>
        <v>7.2999353587588883E-2</v>
      </c>
      <c r="G103" s="26">
        <f t="shared" si="23"/>
        <v>7.5798319327731081E-2</v>
      </c>
      <c r="H103" s="26">
        <f t="shared" si="23"/>
        <v>9.9725274725274732E-2</v>
      </c>
      <c r="I103" s="30">
        <f>SUM(C103:H103)</f>
        <v>1</v>
      </c>
      <c r="L103" s="26">
        <f>L102/$B$33</f>
        <v>0.40188106011635427</v>
      </c>
      <c r="M103" s="26"/>
      <c r="N103" s="26"/>
      <c r="O103" s="26">
        <f>O102/$B$33</f>
        <v>0.24605688429217848</v>
      </c>
      <c r="P103" s="26">
        <f>P102/$B$33</f>
        <v>0.10397220426632191</v>
      </c>
      <c r="Q103" s="26">
        <f>Q102/$B$33</f>
        <v>3.1376858435681963E-2</v>
      </c>
      <c r="R103" s="26">
        <f>R102/$B$33</f>
        <v>0.21519392372333551</v>
      </c>
      <c r="S103" s="30">
        <f>SUM(L103:R103)</f>
        <v>0.99848093083387202</v>
      </c>
    </row>
    <row r="105" spans="2:19" x14ac:dyDescent="0.25">
      <c r="B105" t="s">
        <v>187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30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30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5"/>
  <sheetViews>
    <sheetView zoomScale="95" zoomScaleNormal="95" workbookViewId="0">
      <pane ySplit="1" topLeftCell="A2" activePane="bottomLeft" state="frozen"/>
      <selection pane="bottomLeft" activeCell="W106" sqref="W106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134</v>
      </c>
      <c r="B1" t="s">
        <v>207</v>
      </c>
      <c r="C1" t="s">
        <v>92</v>
      </c>
      <c r="D1" t="s">
        <v>231</v>
      </c>
      <c r="E1" t="s">
        <v>6</v>
      </c>
      <c r="F1" t="s">
        <v>93</v>
      </c>
      <c r="G1" t="s">
        <v>8</v>
      </c>
      <c r="H1" t="s">
        <v>13</v>
      </c>
      <c r="I1" t="s">
        <v>14</v>
      </c>
      <c r="J1" t="s">
        <v>208</v>
      </c>
      <c r="K1" s="26" t="s">
        <v>97</v>
      </c>
      <c r="L1" t="s">
        <v>191</v>
      </c>
      <c r="M1" t="s">
        <v>232</v>
      </c>
      <c r="N1" s="26" t="s">
        <v>193</v>
      </c>
      <c r="O1" s="26" t="s">
        <v>15</v>
      </c>
      <c r="P1" s="26" t="s">
        <v>233</v>
      </c>
      <c r="Q1" s="26" t="s">
        <v>95</v>
      </c>
      <c r="R1" t="s">
        <v>13</v>
      </c>
      <c r="S1" t="s">
        <v>31</v>
      </c>
    </row>
    <row r="2" spans="1:19" x14ac:dyDescent="0.25">
      <c r="A2" t="s">
        <v>234</v>
      </c>
      <c r="B2">
        <v>53</v>
      </c>
      <c r="D2">
        <v>99</v>
      </c>
      <c r="F2">
        <v>1</v>
      </c>
      <c r="H2" s="27">
        <f t="shared" ref="H2:H22" si="0">1/(C38*C38+D38*D38+E38*E38+F38*F38+G38*G38)</f>
        <v>1.0201999591920017</v>
      </c>
      <c r="I2" s="27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27">
        <f t="shared" ref="R2:R22" si="3">1/(K38*K38+N38*N38+O38*O38+P38*P38+Q38*Q38)</f>
        <v>2.0399836801305589</v>
      </c>
      <c r="S2" s="27">
        <f t="shared" ref="S2:S22" si="4">1-(R2-1)/(5-1)</f>
        <v>0.74000407996736028</v>
      </c>
    </row>
    <row r="3" spans="1:19" x14ac:dyDescent="0.25">
      <c r="A3" t="s">
        <v>212</v>
      </c>
      <c r="B3">
        <v>60</v>
      </c>
      <c r="D3">
        <v>83</v>
      </c>
      <c r="E3">
        <v>7</v>
      </c>
      <c r="F3">
        <v>3</v>
      </c>
      <c r="G3">
        <v>7</v>
      </c>
      <c r="H3" s="27">
        <f t="shared" si="0"/>
        <v>1.4293882218410519</v>
      </c>
      <c r="I3" s="27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27">
        <f t="shared" si="3"/>
        <v>1.1759172154280337</v>
      </c>
      <c r="S3" s="27">
        <f t="shared" si="4"/>
        <v>0.95602069614299157</v>
      </c>
    </row>
    <row r="4" spans="1:19" x14ac:dyDescent="0.25">
      <c r="A4" t="s">
        <v>149</v>
      </c>
      <c r="B4">
        <v>93</v>
      </c>
      <c r="D4">
        <v>84</v>
      </c>
      <c r="E4">
        <v>4</v>
      </c>
      <c r="F4">
        <v>4</v>
      </c>
      <c r="G4">
        <v>8</v>
      </c>
      <c r="H4" s="27">
        <f t="shared" si="0"/>
        <v>1.3982102908277405</v>
      </c>
      <c r="I4" s="27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27">
        <f t="shared" si="3"/>
        <v>2.7886224205242609</v>
      </c>
      <c r="S4" s="27">
        <f t="shared" si="4"/>
        <v>0.55284439486893477</v>
      </c>
    </row>
    <row r="5" spans="1:19" x14ac:dyDescent="0.25">
      <c r="A5" t="s">
        <v>235</v>
      </c>
      <c r="B5">
        <v>133</v>
      </c>
      <c r="D5">
        <v>54</v>
      </c>
      <c r="E5">
        <v>13</v>
      </c>
      <c r="F5">
        <v>33</v>
      </c>
      <c r="H5" s="27">
        <f t="shared" si="0"/>
        <v>2.395783421178725</v>
      </c>
      <c r="I5" s="27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27">
        <f t="shared" si="3"/>
        <v>1.3171759747102214</v>
      </c>
      <c r="S5" s="27">
        <f t="shared" si="4"/>
        <v>0.92070600632244459</v>
      </c>
    </row>
    <row r="6" spans="1:19" x14ac:dyDescent="0.25">
      <c r="A6" t="s">
        <v>236</v>
      </c>
      <c r="B6">
        <v>117</v>
      </c>
      <c r="D6">
        <v>65</v>
      </c>
      <c r="E6">
        <v>17</v>
      </c>
      <c r="F6">
        <v>9</v>
      </c>
      <c r="G6">
        <v>9</v>
      </c>
      <c r="H6" s="27">
        <f t="shared" si="0"/>
        <v>2.1385799828913599</v>
      </c>
      <c r="I6" s="27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27">
        <f t="shared" si="3"/>
        <v>1.7439832577607257</v>
      </c>
      <c r="S6" s="27">
        <f t="shared" si="4"/>
        <v>0.81400418555981857</v>
      </c>
    </row>
    <row r="7" spans="1:19" x14ac:dyDescent="0.25">
      <c r="A7" t="s">
        <v>237</v>
      </c>
      <c r="B7">
        <v>128</v>
      </c>
      <c r="D7">
        <v>100</v>
      </c>
      <c r="H7" s="27">
        <f t="shared" si="0"/>
        <v>1</v>
      </c>
      <c r="I7" s="27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27">
        <f t="shared" si="3"/>
        <v>1.0201999591920017</v>
      </c>
      <c r="S7" s="27">
        <f t="shared" si="4"/>
        <v>0.99495001020199958</v>
      </c>
    </row>
    <row r="8" spans="1:19" x14ac:dyDescent="0.25">
      <c r="A8" t="s">
        <v>238</v>
      </c>
      <c r="B8" s="26">
        <v>24</v>
      </c>
      <c r="D8">
        <v>100</v>
      </c>
      <c r="H8" s="27">
        <f t="shared" si="0"/>
        <v>1</v>
      </c>
      <c r="I8" s="27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27">
        <f t="shared" si="3"/>
        <v>1.3931457230426301</v>
      </c>
      <c r="S8" s="27">
        <f t="shared" si="4"/>
        <v>0.90171356923934254</v>
      </c>
    </row>
    <row r="9" spans="1:19" x14ac:dyDescent="0.25">
      <c r="A9" t="s">
        <v>158</v>
      </c>
      <c r="B9">
        <v>16</v>
      </c>
      <c r="D9">
        <v>87</v>
      </c>
      <c r="F9">
        <v>13</v>
      </c>
      <c r="H9" s="27">
        <f t="shared" si="0"/>
        <v>1.2923235978288963</v>
      </c>
      <c r="I9" s="27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27">
        <f t="shared" si="3"/>
        <v>1.4484356894553878</v>
      </c>
      <c r="S9" s="27">
        <f t="shared" si="4"/>
        <v>0.88789107763615305</v>
      </c>
    </row>
    <row r="10" spans="1:19" x14ac:dyDescent="0.25">
      <c r="A10" t="s">
        <v>216</v>
      </c>
      <c r="B10">
        <v>43</v>
      </c>
      <c r="D10">
        <v>100</v>
      </c>
      <c r="H10" s="27">
        <f t="shared" si="0"/>
        <v>1</v>
      </c>
      <c r="I10" s="27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27">
        <f t="shared" si="3"/>
        <v>1.4318442153493698</v>
      </c>
      <c r="S10" s="27">
        <f t="shared" si="4"/>
        <v>0.89203894616265755</v>
      </c>
    </row>
    <row r="11" spans="1:19" x14ac:dyDescent="0.25">
      <c r="A11" t="s">
        <v>239</v>
      </c>
      <c r="B11">
        <v>259</v>
      </c>
      <c r="D11">
        <v>94</v>
      </c>
      <c r="E11">
        <v>3</v>
      </c>
      <c r="F11">
        <v>2</v>
      </c>
      <c r="G11">
        <v>1</v>
      </c>
      <c r="H11" s="27">
        <f t="shared" si="0"/>
        <v>1.1299435028248586</v>
      </c>
      <c r="I11" s="27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27">
        <f t="shared" si="3"/>
        <v>1.4257199885942398</v>
      </c>
      <c r="S11" s="27">
        <f t="shared" si="4"/>
        <v>0.89357000285144006</v>
      </c>
    </row>
    <row r="12" spans="1:19" x14ac:dyDescent="0.25">
      <c r="A12" t="s">
        <v>218</v>
      </c>
      <c r="B12">
        <v>85</v>
      </c>
      <c r="D12">
        <v>58</v>
      </c>
      <c r="E12">
        <v>16</v>
      </c>
      <c r="F12">
        <v>20</v>
      </c>
      <c r="G12">
        <v>6</v>
      </c>
      <c r="H12" s="27">
        <f t="shared" si="0"/>
        <v>2.4654832347140037</v>
      </c>
      <c r="I12" s="27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27">
        <f t="shared" si="3"/>
        <v>1.2528188423953897</v>
      </c>
      <c r="S12" s="27">
        <f t="shared" si="4"/>
        <v>0.93679528940115264</v>
      </c>
    </row>
    <row r="13" spans="1:19" x14ac:dyDescent="0.25">
      <c r="A13" t="s">
        <v>222</v>
      </c>
      <c r="B13">
        <v>160</v>
      </c>
      <c r="D13">
        <v>92</v>
      </c>
      <c r="F13">
        <v>7</v>
      </c>
      <c r="G13">
        <v>1</v>
      </c>
      <c r="H13" s="27">
        <f t="shared" si="0"/>
        <v>1.1745360582569884</v>
      </c>
      <c r="I13" s="27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27">
        <f t="shared" si="3"/>
        <v>1.7844396859386153</v>
      </c>
      <c r="S13" s="27">
        <f t="shared" si="4"/>
        <v>0.80389007851534622</v>
      </c>
    </row>
    <row r="14" spans="1:19" x14ac:dyDescent="0.25">
      <c r="A14" t="s">
        <v>223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27">
        <f t="shared" si="0"/>
        <v>1.905487804878049</v>
      </c>
      <c r="I14" s="27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27">
        <f t="shared" si="3"/>
        <v>1.3873473917869039</v>
      </c>
      <c r="S14" s="27">
        <f t="shared" si="4"/>
        <v>0.90316315205327402</v>
      </c>
    </row>
    <row r="15" spans="1:19" x14ac:dyDescent="0.25">
      <c r="A15" t="s">
        <v>240</v>
      </c>
      <c r="B15">
        <v>74</v>
      </c>
      <c r="D15">
        <v>99</v>
      </c>
      <c r="F15">
        <v>1</v>
      </c>
      <c r="H15" s="27">
        <f t="shared" si="0"/>
        <v>1.0201999591920017</v>
      </c>
      <c r="I15" s="27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27">
        <f t="shared" si="3"/>
        <v>1.9936204146730461</v>
      </c>
      <c r="S15" s="27">
        <f t="shared" si="4"/>
        <v>0.75159489633173848</v>
      </c>
    </row>
    <row r="16" spans="1:19" x14ac:dyDescent="0.25">
      <c r="A16" t="s">
        <v>241</v>
      </c>
      <c r="B16" s="26">
        <v>16</v>
      </c>
      <c r="D16">
        <v>100</v>
      </c>
      <c r="H16" s="27">
        <f t="shared" si="0"/>
        <v>1</v>
      </c>
      <c r="I16" s="27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27">
        <f t="shared" si="3"/>
        <v>2</v>
      </c>
      <c r="S16" s="27">
        <f t="shared" si="4"/>
        <v>0.75</v>
      </c>
    </row>
    <row r="17" spans="1:19" x14ac:dyDescent="0.25">
      <c r="A17" t="s">
        <v>173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27">
        <f t="shared" si="0"/>
        <v>2.3156044062943359</v>
      </c>
      <c r="I17" s="27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27">
        <f t="shared" si="3"/>
        <v>1.4281903438298751</v>
      </c>
      <c r="S17" s="27">
        <f t="shared" si="4"/>
        <v>0.89295241404253123</v>
      </c>
    </row>
    <row r="18" spans="1:19" x14ac:dyDescent="0.25">
      <c r="A18" t="s">
        <v>242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27">
        <f t="shared" si="0"/>
        <v>1.6051364365971108</v>
      </c>
      <c r="I18" s="27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27">
        <f t="shared" si="3"/>
        <v>1.5878056525881228</v>
      </c>
      <c r="S18" s="27">
        <f t="shared" si="4"/>
        <v>0.85304858685296936</v>
      </c>
    </row>
    <row r="19" spans="1:19" x14ac:dyDescent="0.25">
      <c r="A19" t="s">
        <v>226</v>
      </c>
      <c r="B19">
        <v>69</v>
      </c>
      <c r="D19">
        <v>100</v>
      </c>
      <c r="H19" s="27">
        <f t="shared" si="0"/>
        <v>1</v>
      </c>
      <c r="I19" s="27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27">
        <f t="shared" si="3"/>
        <v>2.95159386068477</v>
      </c>
      <c r="S19" s="27">
        <f t="shared" si="4"/>
        <v>0.51210153482880749</v>
      </c>
    </row>
    <row r="20" spans="1:19" x14ac:dyDescent="0.25">
      <c r="A20" t="s">
        <v>178</v>
      </c>
      <c r="B20">
        <v>12</v>
      </c>
      <c r="E20">
        <v>8</v>
      </c>
      <c r="F20">
        <v>8</v>
      </c>
      <c r="G20">
        <v>84</v>
      </c>
      <c r="H20" s="27">
        <f t="shared" si="0"/>
        <v>1.3919821826280625</v>
      </c>
      <c r="I20" s="27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27">
        <f t="shared" si="3"/>
        <v>1.3676148796498908</v>
      </c>
      <c r="S20" s="27">
        <f t="shared" si="4"/>
        <v>0.9080962800875273</v>
      </c>
    </row>
    <row r="21" spans="1:19" x14ac:dyDescent="0.25">
      <c r="A21" t="s">
        <v>179</v>
      </c>
      <c r="B21">
        <v>44</v>
      </c>
      <c r="D21">
        <v>82</v>
      </c>
      <c r="G21">
        <v>18</v>
      </c>
      <c r="H21" s="27">
        <f t="shared" si="0"/>
        <v>1.4188422247446082</v>
      </c>
      <c r="I21" s="27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27">
        <f t="shared" si="3"/>
        <v>1.4188422247446082</v>
      </c>
      <c r="S21" s="27">
        <f t="shared" si="4"/>
        <v>0.8952894438138479</v>
      </c>
    </row>
    <row r="22" spans="1:19" x14ac:dyDescent="0.25">
      <c r="A22" t="s">
        <v>243</v>
      </c>
      <c r="B22">
        <v>934</v>
      </c>
      <c r="D22">
        <v>100</v>
      </c>
      <c r="H22" s="27">
        <f t="shared" si="0"/>
        <v>1</v>
      </c>
      <c r="I22" s="27">
        <f t="shared" si="1"/>
        <v>1</v>
      </c>
      <c r="J22">
        <v>934</v>
      </c>
      <c r="K22">
        <v>100</v>
      </c>
      <c r="Q22">
        <f t="shared" si="2"/>
        <v>0</v>
      </c>
      <c r="R22" s="27">
        <f t="shared" si="3"/>
        <v>1</v>
      </c>
      <c r="S22" s="27">
        <f t="shared" si="4"/>
        <v>1</v>
      </c>
    </row>
    <row r="23" spans="1:19" x14ac:dyDescent="0.25">
      <c r="B23" s="28">
        <f>SUM(B2:B22)</f>
        <v>2572</v>
      </c>
      <c r="I23" t="s">
        <v>182</v>
      </c>
      <c r="S23" t="s">
        <v>182</v>
      </c>
    </row>
    <row r="24" spans="1:19" x14ac:dyDescent="0.25">
      <c r="I24" s="29">
        <f>AVERAGE(I2:I22)</f>
        <v>0.89164641328702621</v>
      </c>
      <c r="S24" s="29">
        <f>AVERAGE(S2:S22)</f>
        <v>0.84574641166096853</v>
      </c>
    </row>
    <row r="25" spans="1:19" x14ac:dyDescent="0.25">
      <c r="A25" t="s">
        <v>244</v>
      </c>
    </row>
    <row r="27" spans="1:19" x14ac:dyDescent="0.25">
      <c r="A27" s="31" t="s">
        <v>173</v>
      </c>
      <c r="B27" t="s">
        <v>245</v>
      </c>
      <c r="C27">
        <v>0</v>
      </c>
      <c r="D27">
        <v>41</v>
      </c>
      <c r="E27">
        <v>9</v>
      </c>
      <c r="F27">
        <v>50</v>
      </c>
      <c r="J27" t="s">
        <v>245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31" t="s">
        <v>173</v>
      </c>
      <c r="B28" t="s">
        <v>246</v>
      </c>
      <c r="C28">
        <v>5</v>
      </c>
      <c r="D28">
        <v>58</v>
      </c>
      <c r="E28">
        <v>3</v>
      </c>
      <c r="F28">
        <v>34</v>
      </c>
      <c r="J28" t="s">
        <v>246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247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25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25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25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25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25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25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25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25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25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25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25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25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25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25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25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25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25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25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25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25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25">
      <c r="B82" t="s">
        <v>181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28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28">
        <f>SUM(K82:Q82)</f>
        <v>2572</v>
      </c>
    </row>
    <row r="83" spans="2:18" x14ac:dyDescent="0.25">
      <c r="B83" s="28" t="s">
        <v>186</v>
      </c>
      <c r="C83" s="26">
        <f>C82/$B$23</f>
        <v>4.7317262830482119E-2</v>
      </c>
      <c r="D83" s="26">
        <f>D82/$B$23</f>
        <v>0.84202177293934688</v>
      </c>
      <c r="E83" s="26">
        <f>E82/$B$23</f>
        <v>3.1621306376360805E-2</v>
      </c>
      <c r="F83" s="26">
        <f>F82/$B$23</f>
        <v>5.8192068429237943E-2</v>
      </c>
      <c r="G83" s="26">
        <f>G82/$B$23</f>
        <v>2.0847589424572318E-2</v>
      </c>
      <c r="H83" s="28">
        <f>SUM(C83:G83)</f>
        <v>1</v>
      </c>
      <c r="K83" s="26">
        <f>K82/$B$23</f>
        <v>0.6380870917573872</v>
      </c>
      <c r="N83" s="26">
        <f>N82/$B$23</f>
        <v>0.2493584758942457</v>
      </c>
      <c r="O83" s="26">
        <f>O82/$B$23</f>
        <v>2.061430793157076E-2</v>
      </c>
      <c r="P83" s="26">
        <f>P82/$B$23</f>
        <v>3.2888802488335929E-2</v>
      </c>
      <c r="Q83" s="26">
        <f>Q82/$B$23</f>
        <v>5.905132192846034E-2</v>
      </c>
      <c r="R83" s="28">
        <f>SUM(K83:Q83)</f>
        <v>0.99999999999999978</v>
      </c>
    </row>
    <row r="85" spans="2:18" x14ac:dyDescent="0.25">
      <c r="B85" t="s">
        <v>187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28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28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4"/>
  <sheetViews>
    <sheetView zoomScale="95" zoomScaleNormal="95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248</v>
      </c>
      <c r="C1" s="26" t="s">
        <v>249</v>
      </c>
      <c r="D1" s="26" t="s">
        <v>250</v>
      </c>
      <c r="E1" s="26" t="s">
        <v>251</v>
      </c>
      <c r="F1" s="26" t="s">
        <v>252</v>
      </c>
      <c r="G1" s="26" t="s">
        <v>253</v>
      </c>
      <c r="H1" s="26" t="s">
        <v>254</v>
      </c>
      <c r="I1" s="26" t="s">
        <v>255</v>
      </c>
      <c r="J1" s="26" t="s">
        <v>256</v>
      </c>
      <c r="K1" s="32" t="s">
        <v>257</v>
      </c>
      <c r="L1" s="32" t="s">
        <v>258</v>
      </c>
      <c r="M1" s="32" t="s">
        <v>259</v>
      </c>
      <c r="N1" s="32" t="s">
        <v>260</v>
      </c>
      <c r="O1" s="32" t="s">
        <v>261</v>
      </c>
      <c r="P1" s="32" t="s">
        <v>262</v>
      </c>
      <c r="Q1" s="32" t="s">
        <v>263</v>
      </c>
      <c r="R1" s="32" t="s">
        <v>264</v>
      </c>
      <c r="S1" s="26" t="s">
        <v>14</v>
      </c>
      <c r="T1" s="32" t="s">
        <v>31</v>
      </c>
      <c r="V1" s="33" t="s">
        <v>265</v>
      </c>
    </row>
    <row r="2" spans="1:23" x14ac:dyDescent="0.25">
      <c r="A2" t="s">
        <v>150</v>
      </c>
      <c r="B2" t="s">
        <v>150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266</v>
      </c>
      <c r="B3" t="s">
        <v>266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151</v>
      </c>
      <c r="B4" t="s">
        <v>151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152</v>
      </c>
      <c r="B5" t="s">
        <v>152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117</v>
      </c>
      <c r="B6" t="s">
        <v>117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153</v>
      </c>
      <c r="B7" t="s">
        <v>153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158</v>
      </c>
      <c r="B8" t="s">
        <v>158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267</v>
      </c>
      <c r="B9" t="s">
        <v>267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268</v>
      </c>
      <c r="B10" t="s">
        <v>268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161</v>
      </c>
      <c r="B11" t="s">
        <v>161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49</v>
      </c>
      <c r="B12" t="s">
        <v>49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269</v>
      </c>
      <c r="B13" t="s">
        <v>269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163</v>
      </c>
      <c r="B14" t="s">
        <v>163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167</v>
      </c>
      <c r="B15" t="s">
        <v>167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270</v>
      </c>
      <c r="B16" t="s">
        <v>270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271</v>
      </c>
      <c r="B17" t="s">
        <v>271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272</v>
      </c>
      <c r="B18" t="s">
        <v>272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273</v>
      </c>
      <c r="B19" t="s">
        <v>273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220</v>
      </c>
      <c r="B20" t="s">
        <v>220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274</v>
      </c>
      <c r="B21" t="s">
        <v>274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115</v>
      </c>
      <c r="B22" t="s">
        <v>115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275</v>
      </c>
      <c r="B23" t="s">
        <v>275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169</v>
      </c>
      <c r="B24" t="s">
        <v>169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170</v>
      </c>
      <c r="B25" t="s">
        <v>170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276</v>
      </c>
      <c r="B26" t="s">
        <v>276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63</v>
      </c>
      <c r="B27" t="s">
        <v>63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172</v>
      </c>
      <c r="B28" t="s">
        <v>172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277</v>
      </c>
      <c r="B29" t="s">
        <v>277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121</v>
      </c>
      <c r="B30" t="s">
        <v>121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173</v>
      </c>
      <c r="B31" t="s">
        <v>173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174</v>
      </c>
      <c r="B32" t="s">
        <v>174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175</v>
      </c>
      <c r="B33" t="s">
        <v>175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242</v>
      </c>
      <c r="B34" t="s">
        <v>242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278</v>
      </c>
      <c r="B35" t="s">
        <v>278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177</v>
      </c>
      <c r="B36" t="s">
        <v>177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225</v>
      </c>
      <c r="B37" t="s">
        <v>225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71</v>
      </c>
      <c r="B38" t="s">
        <v>71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204</v>
      </c>
      <c r="B39" t="s">
        <v>204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228</v>
      </c>
      <c r="B40" t="s">
        <v>228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279</v>
      </c>
      <c r="B41" t="s">
        <v>279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85</v>
      </c>
      <c r="B42" t="s">
        <v>85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280</v>
      </c>
    </row>
    <row r="44" spans="1:23" x14ac:dyDescent="0.25">
      <c r="S44" s="28">
        <f>AVERAGE(S2:S42)</f>
        <v>0.80465121927833305</v>
      </c>
      <c r="T44" s="28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1689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3</vt:i4>
      </vt:variant>
    </vt:vector>
  </HeadingPairs>
  <TitlesOfParts>
    <vt:vector size="16" baseType="lpstr">
      <vt:lpstr>Crome 78</vt:lpstr>
      <vt:lpstr>Frith 84</vt:lpstr>
      <vt:lpstr>Holmes79</vt:lpstr>
      <vt:lpstr>List1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Adam Uličný</cp:lastModifiedBy>
  <cp:revision>2</cp:revision>
  <dcterms:created xsi:type="dcterms:W3CDTF">2018-12-15T10:15:51Z</dcterms:created>
  <dcterms:modified xsi:type="dcterms:W3CDTF">2023-01-23T14:55:41Z</dcterms:modified>
  <dc:language>en-US</dc:language>
</cp:coreProperties>
</file>